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van\College\2018-2019\Indep Study\"/>
    </mc:Choice>
  </mc:AlternateContent>
  <xr:revisionPtr revIDLastSave="0" documentId="13_ncr:1_{570427B1-E0A5-4CD5-AAF0-EDEA7A4840CF}" xr6:coauthVersionLast="41" xr6:coauthVersionMax="41" xr10:uidLastSave="{00000000-0000-0000-0000-000000000000}"/>
  <bookViews>
    <workbookView xWindow="16275" yWindow="1605" windowWidth="21600" windowHeight="11385" xr2:uid="{F802051B-2499-492A-8A25-373610B69535}"/>
  </bookViews>
  <sheets>
    <sheet name="All" sheetId="1" r:id="rId1"/>
    <sheet name="Differences" sheetId="2" r:id="rId2"/>
    <sheet name="FOC Chec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3" l="1"/>
  <c r="S3" i="3"/>
  <c r="R3" i="3"/>
  <c r="Q3" i="3"/>
  <c r="P3" i="3"/>
  <c r="D33" i="3"/>
  <c r="J12" i="3"/>
  <c r="X40" i="1"/>
  <c r="S40" i="1"/>
  <c r="R40" i="1"/>
  <c r="Q40" i="1"/>
  <c r="P40" i="1"/>
  <c r="G15" i="3"/>
  <c r="G17" i="3"/>
  <c r="G16" i="3"/>
  <c r="G14" i="3"/>
  <c r="G13" i="3"/>
  <c r="D32" i="3" s="1"/>
  <c r="G12" i="3"/>
  <c r="X39" i="1"/>
  <c r="S39" i="1"/>
  <c r="R39" i="1"/>
  <c r="Q39" i="1"/>
  <c r="J13" i="3" l="1"/>
  <c r="D14" i="3"/>
  <c r="J14" i="3"/>
  <c r="D15" i="3"/>
  <c r="D12" i="3"/>
  <c r="D17" i="3"/>
  <c r="D16" i="3"/>
  <c r="D13" i="3"/>
  <c r="D29" i="3" s="1"/>
  <c r="D30" i="3" l="1"/>
  <c r="J15" i="3"/>
  <c r="M11" i="3" s="1"/>
  <c r="M15" i="3" s="1"/>
  <c r="B13" i="2"/>
  <c r="C13" i="2"/>
  <c r="D13" i="2"/>
  <c r="E13" i="2"/>
  <c r="B14" i="2"/>
  <c r="C14" i="2"/>
  <c r="D14" i="2"/>
  <c r="E14" i="2"/>
  <c r="B15" i="2"/>
  <c r="C15" i="2"/>
  <c r="D15" i="2"/>
  <c r="E15" i="2"/>
  <c r="C12" i="2"/>
  <c r="D12" i="2"/>
  <c r="E12" i="2"/>
  <c r="O21" i="2"/>
  <c r="N21" i="2"/>
  <c r="O20" i="2"/>
  <c r="N20" i="2"/>
  <c r="O19" i="2"/>
  <c r="N19" i="2"/>
  <c r="N17" i="2"/>
  <c r="P18" i="2"/>
  <c r="P19" i="2"/>
  <c r="P20" i="2"/>
  <c r="P21" i="2"/>
  <c r="P17" i="2"/>
  <c r="Q18" i="2"/>
  <c r="Q20" i="2"/>
  <c r="Q21" i="2"/>
  <c r="Q17" i="2"/>
  <c r="V19" i="2"/>
  <c r="V20" i="2"/>
  <c r="V21" i="2"/>
  <c r="F18" i="2"/>
  <c r="G18" i="2"/>
  <c r="O18" i="2" s="1"/>
  <c r="H18" i="2"/>
  <c r="I18" i="2"/>
  <c r="J18" i="2"/>
  <c r="K18" i="2"/>
  <c r="L18" i="2"/>
  <c r="M18" i="2"/>
  <c r="R18" i="2"/>
  <c r="S18" i="2"/>
  <c r="T18" i="2"/>
  <c r="U18" i="2"/>
  <c r="W18" i="2"/>
  <c r="X18" i="2"/>
  <c r="Y18" i="2"/>
  <c r="Z18" i="2"/>
  <c r="F19" i="2"/>
  <c r="G19" i="2"/>
  <c r="H19" i="2"/>
  <c r="I19" i="2"/>
  <c r="Q19" i="2" s="1"/>
  <c r="J19" i="2"/>
  <c r="K19" i="2"/>
  <c r="L19" i="2"/>
  <c r="M19" i="2"/>
  <c r="R19" i="2"/>
  <c r="S19" i="2"/>
  <c r="T19" i="2"/>
  <c r="U19" i="2"/>
  <c r="W19" i="2"/>
  <c r="X19" i="2"/>
  <c r="Y19" i="2"/>
  <c r="Z19" i="2"/>
  <c r="F20" i="2"/>
  <c r="G20" i="2"/>
  <c r="H20" i="2"/>
  <c r="I20" i="2"/>
  <c r="J20" i="2"/>
  <c r="K20" i="2"/>
  <c r="L20" i="2"/>
  <c r="M20" i="2"/>
  <c r="R20" i="2"/>
  <c r="S20" i="2"/>
  <c r="T20" i="2"/>
  <c r="U20" i="2"/>
  <c r="W20" i="2"/>
  <c r="X20" i="2"/>
  <c r="Y20" i="2"/>
  <c r="Z20" i="2"/>
  <c r="F21" i="2"/>
  <c r="G21" i="2"/>
  <c r="H21" i="2"/>
  <c r="I21" i="2"/>
  <c r="J21" i="2"/>
  <c r="K21" i="2"/>
  <c r="L21" i="2"/>
  <c r="M21" i="2"/>
  <c r="R21" i="2"/>
  <c r="S21" i="2"/>
  <c r="T21" i="2"/>
  <c r="U21" i="2"/>
  <c r="W21" i="2"/>
  <c r="X21" i="2"/>
  <c r="Y21" i="2"/>
  <c r="Z21" i="2"/>
  <c r="R17" i="2"/>
  <c r="S17" i="2"/>
  <c r="T17" i="2"/>
  <c r="U17" i="2"/>
  <c r="W17" i="2"/>
  <c r="X17" i="2"/>
  <c r="Y17" i="2"/>
  <c r="Z17" i="2"/>
  <c r="G17" i="2"/>
  <c r="H17" i="2"/>
  <c r="I17" i="2"/>
  <c r="J17" i="2"/>
  <c r="K17" i="2"/>
  <c r="L17" i="2"/>
  <c r="M17" i="2"/>
  <c r="F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C17" i="2"/>
  <c r="D17" i="2"/>
  <c r="E17" i="2"/>
  <c r="B17" i="2"/>
  <c r="O12" i="2"/>
  <c r="P12" i="2"/>
  <c r="Q12" i="2"/>
  <c r="O13" i="2"/>
  <c r="P13" i="2"/>
  <c r="Q13" i="2"/>
  <c r="O14" i="2"/>
  <c r="P14" i="2"/>
  <c r="Q14" i="2"/>
  <c r="O15" i="2"/>
  <c r="P15" i="2"/>
  <c r="Q15" i="2"/>
  <c r="N13" i="2"/>
  <c r="N14" i="2"/>
  <c r="N15" i="2"/>
  <c r="N12" i="2"/>
  <c r="M12" i="2"/>
  <c r="V13" i="2"/>
  <c r="V14" i="2"/>
  <c r="V15" i="2"/>
  <c r="V12" i="2"/>
  <c r="R12" i="2"/>
  <c r="S12" i="2"/>
  <c r="T12" i="2"/>
  <c r="U12" i="2"/>
  <c r="W12" i="2"/>
  <c r="X12" i="2"/>
  <c r="Y12" i="2"/>
  <c r="Z12" i="2"/>
  <c r="R13" i="2"/>
  <c r="S13" i="2"/>
  <c r="T13" i="2"/>
  <c r="U13" i="2"/>
  <c r="W13" i="2"/>
  <c r="X13" i="2"/>
  <c r="Y13" i="2"/>
  <c r="Z13" i="2"/>
  <c r="R14" i="2"/>
  <c r="S14" i="2"/>
  <c r="T14" i="2"/>
  <c r="U14" i="2"/>
  <c r="W14" i="2"/>
  <c r="X14" i="2"/>
  <c r="Y14" i="2"/>
  <c r="Z14" i="2"/>
  <c r="R15" i="2"/>
  <c r="S15" i="2"/>
  <c r="T15" i="2"/>
  <c r="U15" i="2"/>
  <c r="W15" i="2"/>
  <c r="X15" i="2"/>
  <c r="Y15" i="2"/>
  <c r="Z15" i="2"/>
  <c r="F13" i="2"/>
  <c r="G13" i="2"/>
  <c r="H13" i="2"/>
  <c r="I13" i="2"/>
  <c r="J13" i="2"/>
  <c r="K13" i="2"/>
  <c r="L13" i="2"/>
  <c r="M13" i="2"/>
  <c r="F14" i="2"/>
  <c r="G14" i="2"/>
  <c r="H14" i="2"/>
  <c r="I14" i="2"/>
  <c r="J14" i="2"/>
  <c r="K14" i="2"/>
  <c r="L14" i="2"/>
  <c r="M14" i="2"/>
  <c r="F15" i="2"/>
  <c r="G15" i="2"/>
  <c r="H15" i="2"/>
  <c r="I15" i="2"/>
  <c r="J15" i="2"/>
  <c r="K15" i="2"/>
  <c r="L15" i="2"/>
  <c r="M15" i="2"/>
  <c r="G12" i="2"/>
  <c r="H12" i="2"/>
  <c r="I12" i="2"/>
  <c r="J12" i="2"/>
  <c r="K12" i="2"/>
  <c r="L12" i="2"/>
  <c r="F12" i="2"/>
  <c r="B12" i="2"/>
  <c r="R8" i="2"/>
  <c r="V8" i="2" s="1"/>
  <c r="S8" i="2"/>
  <c r="T8" i="2"/>
  <c r="U8" i="2"/>
  <c r="W8" i="2"/>
  <c r="X8" i="2"/>
  <c r="Y8" i="2"/>
  <c r="Z8" i="2"/>
  <c r="R9" i="2"/>
  <c r="V9" i="2" s="1"/>
  <c r="S9" i="2"/>
  <c r="T9" i="2"/>
  <c r="U9" i="2"/>
  <c r="W9" i="2"/>
  <c r="X9" i="2"/>
  <c r="Y9" i="2"/>
  <c r="Z9" i="2"/>
  <c r="R10" i="2"/>
  <c r="V10" i="2" s="1"/>
  <c r="S10" i="2"/>
  <c r="T10" i="2"/>
  <c r="U10" i="2"/>
  <c r="W10" i="2"/>
  <c r="X10" i="2"/>
  <c r="Y10" i="2"/>
  <c r="Z10" i="2"/>
  <c r="X7" i="2"/>
  <c r="Y7" i="2"/>
  <c r="Z7" i="2"/>
  <c r="W7" i="2"/>
  <c r="S7" i="2"/>
  <c r="T7" i="2"/>
  <c r="U7" i="2"/>
  <c r="R7" i="2"/>
  <c r="F8" i="2"/>
  <c r="N8" i="2" s="1"/>
  <c r="G8" i="2"/>
  <c r="O8" i="2" s="1"/>
  <c r="H8" i="2"/>
  <c r="I8" i="2"/>
  <c r="J8" i="2"/>
  <c r="K8" i="2"/>
  <c r="L8" i="2"/>
  <c r="M8" i="2"/>
  <c r="Q8" i="2" s="1"/>
  <c r="F9" i="2"/>
  <c r="G9" i="2"/>
  <c r="H9" i="2"/>
  <c r="I9" i="2"/>
  <c r="J9" i="2"/>
  <c r="N9" i="2" s="1"/>
  <c r="K9" i="2"/>
  <c r="O9" i="2" s="1"/>
  <c r="L9" i="2"/>
  <c r="M9" i="2"/>
  <c r="P9" i="2"/>
  <c r="Q9" i="2"/>
  <c r="F10" i="2"/>
  <c r="G10" i="2"/>
  <c r="H10" i="2"/>
  <c r="I10" i="2"/>
  <c r="J10" i="2"/>
  <c r="K10" i="2"/>
  <c r="L10" i="2"/>
  <c r="P10" i="2" s="1"/>
  <c r="M10" i="2"/>
  <c r="Q10" i="2" s="1"/>
  <c r="N10" i="2"/>
  <c r="O10" i="2"/>
  <c r="P7" i="2"/>
  <c r="Q7" i="2"/>
  <c r="N7" i="2"/>
  <c r="G7" i="2"/>
  <c r="H7" i="2"/>
  <c r="I7" i="2"/>
  <c r="J7" i="2"/>
  <c r="K7" i="2"/>
  <c r="O7" i="2" s="1"/>
  <c r="L7" i="2"/>
  <c r="M7" i="2"/>
  <c r="F7" i="2"/>
  <c r="B8" i="2"/>
  <c r="C8" i="2"/>
  <c r="D8" i="2"/>
  <c r="E8" i="2"/>
  <c r="B9" i="2"/>
  <c r="C9" i="2"/>
  <c r="D9" i="2"/>
  <c r="E9" i="2"/>
  <c r="B10" i="2"/>
  <c r="C10" i="2"/>
  <c r="D10" i="2"/>
  <c r="E10" i="2"/>
  <c r="C7" i="2"/>
  <c r="D7" i="2"/>
  <c r="E7" i="2"/>
  <c r="B7" i="2"/>
  <c r="B4" i="2"/>
  <c r="C4" i="2"/>
  <c r="D4" i="2"/>
  <c r="E4" i="2"/>
  <c r="F4" i="2"/>
  <c r="G4" i="2"/>
  <c r="H4" i="2"/>
  <c r="I4" i="2"/>
  <c r="Q4" i="2" s="1"/>
  <c r="J4" i="2"/>
  <c r="K4" i="2"/>
  <c r="L4" i="2"/>
  <c r="M4" i="2"/>
  <c r="N4" i="2"/>
  <c r="O4" i="2"/>
  <c r="P4" i="2"/>
  <c r="R4" i="2"/>
  <c r="S4" i="2"/>
  <c r="T4" i="2"/>
  <c r="U4" i="2"/>
  <c r="V4" i="2"/>
  <c r="W4" i="2"/>
  <c r="X4" i="2"/>
  <c r="Y4" i="2"/>
  <c r="Z4" i="2"/>
  <c r="B5" i="2"/>
  <c r="C5" i="2"/>
  <c r="D5" i="2"/>
  <c r="E5" i="2"/>
  <c r="F5" i="2"/>
  <c r="N5" i="2" s="1"/>
  <c r="G5" i="2"/>
  <c r="H5" i="2"/>
  <c r="P5" i="2" s="1"/>
  <c r="I5" i="2"/>
  <c r="J5" i="2"/>
  <c r="K5" i="2"/>
  <c r="L5" i="2"/>
  <c r="M5" i="2"/>
  <c r="Q5" i="2" s="1"/>
  <c r="O5" i="2"/>
  <c r="R5" i="2"/>
  <c r="V5" i="2" s="1"/>
  <c r="S5" i="2"/>
  <c r="T5" i="2"/>
  <c r="U5" i="2"/>
  <c r="W5" i="2"/>
  <c r="X5" i="2"/>
  <c r="Y5" i="2"/>
  <c r="Z5" i="2"/>
  <c r="X3" i="2"/>
  <c r="Y3" i="2"/>
  <c r="Z3" i="2"/>
  <c r="W3" i="2"/>
  <c r="U3" i="2"/>
  <c r="S3" i="2"/>
  <c r="T3" i="2"/>
  <c r="R3" i="2"/>
  <c r="G3" i="2"/>
  <c r="O3" i="2" s="1"/>
  <c r="H3" i="2"/>
  <c r="I3" i="2"/>
  <c r="J3" i="2"/>
  <c r="N3" i="2" s="1"/>
  <c r="K3" i="2"/>
  <c r="L3" i="2"/>
  <c r="M3" i="2"/>
  <c r="Q3" i="2" s="1"/>
  <c r="F3" i="2"/>
  <c r="C3" i="2"/>
  <c r="D3" i="2"/>
  <c r="E3" i="2"/>
  <c r="B3" i="2"/>
  <c r="V7" i="2" l="1"/>
  <c r="P3" i="2"/>
  <c r="M14" i="3"/>
  <c r="M13" i="3"/>
  <c r="M12" i="3"/>
  <c r="P8" i="2"/>
  <c r="N18" i="2"/>
  <c r="V17" i="2"/>
  <c r="O17" i="2"/>
  <c r="V18" i="2"/>
  <c r="V3" i="2"/>
  <c r="X33" i="1"/>
  <c r="S33" i="1"/>
  <c r="R33" i="1"/>
  <c r="Q33" i="1"/>
  <c r="P33" i="1"/>
  <c r="X28" i="1"/>
  <c r="S28" i="1"/>
  <c r="R28" i="1"/>
  <c r="Q28" i="1"/>
  <c r="P28" i="1"/>
  <c r="X34" i="1"/>
  <c r="S34" i="1"/>
  <c r="R34" i="1"/>
  <c r="Q34" i="1"/>
  <c r="P34" i="1"/>
  <c r="X35" i="1"/>
  <c r="S35" i="1"/>
  <c r="R35" i="1"/>
  <c r="Q35" i="1"/>
  <c r="P35" i="1"/>
  <c r="X36" i="1"/>
  <c r="S36" i="1"/>
  <c r="R36" i="1"/>
  <c r="Q36" i="1"/>
  <c r="P36" i="1"/>
  <c r="X37" i="1"/>
  <c r="S37" i="1"/>
  <c r="R37" i="1"/>
  <c r="Q37" i="1"/>
  <c r="P37" i="1"/>
  <c r="X32" i="1"/>
  <c r="S32" i="1"/>
  <c r="R32" i="1"/>
  <c r="Q32" i="1"/>
  <c r="P32" i="1"/>
  <c r="X31" i="1"/>
  <c r="S31" i="1"/>
  <c r="R31" i="1"/>
  <c r="Q31" i="1"/>
  <c r="P31" i="1"/>
  <c r="X30" i="1"/>
  <c r="S30" i="1"/>
  <c r="R30" i="1"/>
  <c r="Q30" i="1"/>
  <c r="P30" i="1"/>
  <c r="X29" i="1"/>
  <c r="S29" i="1"/>
  <c r="R29" i="1"/>
  <c r="Q29" i="1"/>
  <c r="P29" i="1"/>
  <c r="X14" i="1"/>
  <c r="S14" i="1"/>
  <c r="R14" i="1"/>
  <c r="Q14" i="1"/>
  <c r="P14" i="1"/>
  <c r="X10" i="1"/>
  <c r="S10" i="1"/>
  <c r="R10" i="1"/>
  <c r="Q10" i="1"/>
  <c r="P10" i="1"/>
  <c r="X23" i="1"/>
  <c r="S23" i="1"/>
  <c r="R23" i="1"/>
  <c r="Q23" i="1"/>
  <c r="P23" i="1"/>
  <c r="P19" i="1"/>
  <c r="Q19" i="1"/>
  <c r="R19" i="1"/>
  <c r="S19" i="1"/>
  <c r="X19" i="1"/>
  <c r="X21" i="1"/>
  <c r="X22" i="1"/>
  <c r="X24" i="1"/>
  <c r="X25" i="1"/>
  <c r="X26" i="1"/>
  <c r="X20" i="1"/>
  <c r="X12" i="1"/>
  <c r="X13" i="1"/>
  <c r="X15" i="1"/>
  <c r="X16" i="1"/>
  <c r="X17" i="1"/>
  <c r="X11" i="1"/>
  <c r="X4" i="1"/>
  <c r="X5" i="1"/>
  <c r="X6" i="1"/>
  <c r="X7" i="1"/>
  <c r="X8" i="1"/>
  <c r="X3" i="1"/>
  <c r="P24" i="1"/>
  <c r="S24" i="1"/>
  <c r="R24" i="1"/>
  <c r="Q24" i="1"/>
  <c r="S25" i="1"/>
  <c r="R25" i="1"/>
  <c r="Q25" i="1"/>
  <c r="P25" i="1"/>
  <c r="S26" i="1"/>
  <c r="R26" i="1"/>
  <c r="Q26" i="1"/>
  <c r="P26" i="1"/>
  <c r="S22" i="1"/>
  <c r="R22" i="1"/>
  <c r="Q22" i="1"/>
  <c r="P22" i="1"/>
  <c r="S21" i="1"/>
  <c r="R21" i="1"/>
  <c r="Q21" i="1"/>
  <c r="P21" i="1"/>
  <c r="S20" i="1"/>
  <c r="R20" i="1"/>
  <c r="Q20" i="1"/>
  <c r="P20" i="1"/>
  <c r="S17" i="1"/>
  <c r="R17" i="1"/>
  <c r="Q17" i="1"/>
  <c r="P17" i="1"/>
  <c r="S16" i="1"/>
  <c r="R16" i="1"/>
  <c r="Q16" i="1"/>
  <c r="P16" i="1"/>
  <c r="S15" i="1"/>
  <c r="R15" i="1"/>
  <c r="Q15" i="1"/>
  <c r="P15" i="1"/>
  <c r="Q11" i="1"/>
  <c r="R11" i="1"/>
  <c r="S11" i="1"/>
  <c r="P11" i="1"/>
  <c r="S13" i="1"/>
  <c r="R13" i="1"/>
  <c r="Q13" i="1"/>
  <c r="P13" i="1"/>
  <c r="S12" i="1"/>
  <c r="R12" i="1"/>
  <c r="Q12" i="1"/>
  <c r="P12" i="1"/>
  <c r="S8" i="1"/>
  <c r="R8" i="1"/>
  <c r="Q8" i="1"/>
  <c r="P8" i="1"/>
  <c r="S7" i="1"/>
  <c r="R7" i="1"/>
  <c r="Q7" i="1"/>
  <c r="P7" i="1"/>
  <c r="S6" i="1"/>
  <c r="R6" i="1"/>
  <c r="Q6" i="1"/>
  <c r="P6" i="1"/>
  <c r="S4" i="1"/>
  <c r="R4" i="1"/>
  <c r="Q4" i="1"/>
  <c r="P4" i="1"/>
  <c r="P5" i="1"/>
  <c r="Q5" i="1"/>
  <c r="R5" i="1"/>
  <c r="S5" i="1"/>
  <c r="Q3" i="1"/>
  <c r="R3" i="1"/>
  <c r="S3" i="1"/>
  <c r="P3" i="1"/>
</calcChain>
</file>

<file path=xl/sharedStrings.xml><?xml version="1.0" encoding="utf-8"?>
<sst xmlns="http://schemas.openxmlformats.org/spreadsheetml/2006/main" count="224" uniqueCount="77">
  <si>
    <t>Description</t>
  </si>
  <si>
    <t>Parameters (utility fn)</t>
  </si>
  <si>
    <t>intercept</t>
  </si>
  <si>
    <t>price effect</t>
  </si>
  <si>
    <t>store effect (2)</t>
  </si>
  <si>
    <t>brand effect (b)</t>
  </si>
  <si>
    <t>Downstream eq</t>
  </si>
  <si>
    <t>p_1A</t>
  </si>
  <si>
    <t>p_1B</t>
  </si>
  <si>
    <t>p_2A</t>
  </si>
  <si>
    <t>p_2B</t>
  </si>
  <si>
    <t>w_1A</t>
  </si>
  <si>
    <t>w_1B</t>
  </si>
  <si>
    <t>w_2A</t>
  </si>
  <si>
    <t>w_2B</t>
  </si>
  <si>
    <t>Shares</t>
  </si>
  <si>
    <t>profits</t>
  </si>
  <si>
    <t>A</t>
  </si>
  <si>
    <t>B</t>
  </si>
  <si>
    <t>1A</t>
  </si>
  <si>
    <t>2A</t>
  </si>
  <si>
    <t>1B</t>
  </si>
  <si>
    <t>2B</t>
  </si>
  <si>
    <t>Low market share, no store or brand effects</t>
  </si>
  <si>
    <t>markup 1A</t>
  </si>
  <si>
    <t>markup 1B</t>
  </si>
  <si>
    <t>markup 2A</t>
  </si>
  <si>
    <t>markup 2B</t>
  </si>
  <si>
    <t>High market share, no store or brand effects</t>
  </si>
  <si>
    <t>Integration</t>
  </si>
  <si>
    <t>log(100)</t>
  </si>
  <si>
    <t>Medium market share, no store or brand effects</t>
  </si>
  <si>
    <t>log(4)</t>
  </si>
  <si>
    <t>Symmetric</t>
  </si>
  <si>
    <t>Low market share, B dominant brand, no store effects</t>
  </si>
  <si>
    <t>Medium market share, B dominant brand, no store effects</t>
  </si>
  <si>
    <t>High market share, B dominant brand, no store effects</t>
  </si>
  <si>
    <t>log(20)</t>
  </si>
  <si>
    <t>Low market share, 2 dominant store, no brand effects</t>
  </si>
  <si>
    <t>Medium market share, 2 dominant store, no brand effects</t>
  </si>
  <si>
    <t>High market share, 2 dominant store, no brand effects</t>
  </si>
  <si>
    <t>Very high market share, 2 dominant store, no brand effects</t>
  </si>
  <si>
    <t>Total</t>
  </si>
  <si>
    <t>Medium high market share, B dominant brand, no store effects</t>
  </si>
  <si>
    <t>Medium high market share, 2 dominant store, no brand effects</t>
  </si>
  <si>
    <t>Low market share, B dominant brand, 2 dominant store, equal effect</t>
  </si>
  <si>
    <t>Medium high market share, B dominant brand, 2 dominant store, equal effect</t>
  </si>
  <si>
    <t>High market share, B dominant brand, 2 dominant store, equal effect</t>
  </si>
  <si>
    <t>Very high market share, B dominant brand, 2 dominant store, equal effect</t>
  </si>
  <si>
    <t>Medium low market share, B dominant brand, 2 dominant store, equal effect</t>
  </si>
  <si>
    <t>PASTE A ROW BELOW TO CHECK:</t>
  </si>
  <si>
    <t>q_1A</t>
  </si>
  <si>
    <t>q_1B</t>
  </si>
  <si>
    <t>dq_1A/dp_1A</t>
  </si>
  <si>
    <t>v_1A</t>
  </si>
  <si>
    <t>v_1B</t>
  </si>
  <si>
    <t>v_2A</t>
  </si>
  <si>
    <t>v_2B</t>
  </si>
  <si>
    <t>x_1A</t>
  </si>
  <si>
    <t>x_1B</t>
  </si>
  <si>
    <t>x_2A</t>
  </si>
  <si>
    <t>x_2B</t>
  </si>
  <si>
    <t>sum(exp(vj))</t>
  </si>
  <si>
    <t>FOC calculated values:</t>
  </si>
  <si>
    <t>dq_1B/dp_1B</t>
  </si>
  <si>
    <t>dq_1B/dp_1A = dq_1A/dp_1B</t>
  </si>
  <si>
    <t>&lt;---- Input these values from the R file</t>
  </si>
  <si>
    <t>Elasticities:</t>
  </si>
  <si>
    <t>Values from computation:</t>
  </si>
  <si>
    <t>&lt;---- Compare w/computed values (should be similar if optimization was correct)</t>
  </si>
  <si>
    <t>Low market share, higher price effects, no store or brand effects</t>
  </si>
  <si>
    <t>,0157</t>
  </si>
  <si>
    <t>q_2A</t>
  </si>
  <si>
    <t>q_2B</t>
  </si>
  <si>
    <t>dq_2A/dp_2A</t>
  </si>
  <si>
    <t>dq_2B/dp_2A = dq_2A/dp_2B</t>
  </si>
  <si>
    <t>dq_2B/dp_2B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</si>
</sst>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4" xfId="0" applyNumberFormat="1" applyBorder="1" applyAlignment="1">
      <alignment wrapText="1"/>
    </xf>
    <xf numFmtId="164" fontId="0" fillId="0" borderId="6" xfId="0" applyNumberFormat="1" applyBorder="1" applyAlignment="1">
      <alignment horizontal="center"/>
    </xf>
    <xf numFmtId="164" fontId="0" fillId="0" borderId="3" xfId="0" applyNumberFormat="1" applyBorder="1"/>
    <xf numFmtId="164" fontId="0" fillId="0" borderId="8" xfId="0" applyNumberFormat="1" applyBorder="1" applyAlignment="1">
      <alignment wrapText="1"/>
    </xf>
    <xf numFmtId="164" fontId="0" fillId="0" borderId="7" xfId="0" applyNumberFormat="1" applyBorder="1"/>
    <xf numFmtId="164" fontId="0" fillId="0" borderId="9" xfId="0" applyNumberFormat="1" applyBorder="1"/>
    <xf numFmtId="164" fontId="0" fillId="0" borderId="1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0" xfId="0" applyNumberFormat="1"/>
    <xf numFmtId="164" fontId="0" fillId="3" borderId="0" xfId="0" applyNumberFormat="1" applyFill="1"/>
    <xf numFmtId="164" fontId="0" fillId="3" borderId="2" xfId="0" applyNumberFormat="1" applyFill="1" applyBorder="1"/>
    <xf numFmtId="164" fontId="0" fillId="3" borderId="13" xfId="0" applyNumberFormat="1" applyFill="1" applyBorder="1"/>
    <xf numFmtId="164" fontId="0" fillId="0" borderId="2" xfId="0" applyNumberFormat="1" applyBorder="1"/>
    <xf numFmtId="0" fontId="1" fillId="4" borderId="0" xfId="0" applyFont="1" applyFill="1" applyAlignment="1">
      <alignment vertical="center"/>
    </xf>
    <xf numFmtId="0" fontId="0" fillId="4" borderId="0" xfId="0" applyFill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B1CC-B042-454C-894C-963C8AC41678}">
  <dimension ref="A1:AB86"/>
  <sheetViews>
    <sheetView tabSelected="1" zoomScale="85" zoomScaleNormal="85" workbookViewId="0">
      <selection activeCell="G12" sqref="G12"/>
    </sheetView>
  </sheetViews>
  <sheetFormatPr defaultRowHeight="15" x14ac:dyDescent="0.25"/>
  <cols>
    <col min="1" max="1" width="10.42578125" bestFit="1" customWidth="1"/>
    <col min="2" max="2" width="11.85546875" bestFit="1" customWidth="1"/>
    <col min="3" max="3" width="29.5703125" style="7" customWidth="1"/>
    <col min="5" max="5" width="11.140625" bestFit="1" customWidth="1"/>
    <col min="6" max="6" width="14.28515625" bestFit="1" customWidth="1"/>
    <col min="7" max="7" width="15" style="2" bestFit="1" customWidth="1"/>
    <col min="16" max="18" width="10.42578125" bestFit="1" customWidth="1"/>
    <col min="19" max="19" width="10.42578125" style="2" bestFit="1" customWidth="1"/>
    <col min="24" max="24" width="9.140625" style="1"/>
  </cols>
  <sheetData>
    <row r="1" spans="1:28" s="3" customFormat="1" x14ac:dyDescent="0.25">
      <c r="C1" s="8"/>
      <c r="D1" s="43" t="s">
        <v>1</v>
      </c>
      <c r="E1" s="44"/>
      <c r="F1" s="44"/>
      <c r="G1" s="45"/>
      <c r="H1" s="43" t="s">
        <v>6</v>
      </c>
      <c r="I1" s="44"/>
      <c r="J1" s="44"/>
      <c r="K1" s="44"/>
      <c r="L1" s="44"/>
      <c r="M1" s="44"/>
      <c r="N1" s="44"/>
      <c r="O1" s="46"/>
      <c r="P1" s="44"/>
      <c r="Q1" s="44"/>
      <c r="R1" s="44"/>
      <c r="S1" s="45"/>
      <c r="T1" s="43" t="s">
        <v>15</v>
      </c>
      <c r="U1" s="44"/>
      <c r="V1" s="44"/>
      <c r="W1" s="44"/>
      <c r="X1" s="16"/>
      <c r="Y1" s="44" t="s">
        <v>16</v>
      </c>
      <c r="Z1" s="44"/>
      <c r="AA1" s="44"/>
      <c r="AB1" s="44"/>
    </row>
    <row r="2" spans="1:28" s="5" customFormat="1" ht="15.75" thickBot="1" x14ac:dyDescent="0.3">
      <c r="B2" s="5" t="s">
        <v>29</v>
      </c>
      <c r="C2" s="9" t="s">
        <v>0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24</v>
      </c>
      <c r="Q2" s="5" t="s">
        <v>25</v>
      </c>
      <c r="R2" s="5" t="s">
        <v>26</v>
      </c>
      <c r="S2" s="6" t="s">
        <v>27</v>
      </c>
      <c r="T2" s="5" t="s">
        <v>19</v>
      </c>
      <c r="U2" s="5" t="s">
        <v>21</v>
      </c>
      <c r="V2" s="5" t="s">
        <v>20</v>
      </c>
      <c r="W2" s="5" t="s">
        <v>22</v>
      </c>
      <c r="X2" s="4" t="s">
        <v>42</v>
      </c>
      <c r="Y2" s="5" t="s">
        <v>17</v>
      </c>
      <c r="Z2" s="5" t="s">
        <v>18</v>
      </c>
      <c r="AA2" s="5">
        <v>1</v>
      </c>
      <c r="AB2" s="5">
        <v>2</v>
      </c>
    </row>
    <row r="3" spans="1:28" s="14" customFormat="1" ht="30.75" thickTop="1" x14ac:dyDescent="0.25">
      <c r="A3" s="14" t="s">
        <v>33</v>
      </c>
      <c r="B3" s="14">
        <v>0</v>
      </c>
      <c r="C3" s="13" t="s">
        <v>23</v>
      </c>
      <c r="D3" s="14">
        <v>-1</v>
      </c>
      <c r="E3" s="14">
        <v>1</v>
      </c>
      <c r="F3" s="14">
        <v>0</v>
      </c>
      <c r="G3" s="15">
        <v>0</v>
      </c>
      <c r="H3" s="14">
        <v>2.19</v>
      </c>
      <c r="I3" s="14">
        <v>2.19</v>
      </c>
      <c r="J3" s="14">
        <v>2.19</v>
      </c>
      <c r="K3" s="14">
        <v>2.19</v>
      </c>
      <c r="L3" s="14">
        <v>1.1100000000000001</v>
      </c>
      <c r="M3" s="14">
        <v>1.1100000000000001</v>
      </c>
      <c r="N3" s="14">
        <v>1.1100000000000001</v>
      </c>
      <c r="O3" s="14">
        <v>1.1100000000000001</v>
      </c>
      <c r="P3" s="14">
        <f t="shared" ref="P3:P8" si="0">H3-L3</f>
        <v>1.0799999999999998</v>
      </c>
      <c r="Q3" s="14">
        <f t="shared" ref="Q3:S3" si="1">I3-M3</f>
        <v>1.0799999999999998</v>
      </c>
      <c r="R3" s="14">
        <f t="shared" si="1"/>
        <v>1.0799999999999998</v>
      </c>
      <c r="S3" s="15">
        <f t="shared" si="1"/>
        <v>1.0799999999999998</v>
      </c>
      <c r="T3" s="14">
        <v>3.5400000000000001E-2</v>
      </c>
      <c r="U3" s="14">
        <v>3.5400000000000001E-2</v>
      </c>
      <c r="V3" s="14">
        <v>3.5400000000000001E-2</v>
      </c>
      <c r="W3" s="14">
        <v>3.5400000000000001E-2</v>
      </c>
      <c r="X3" s="17">
        <f>SUM(T3:W3)</f>
        <v>0.1416</v>
      </c>
      <c r="Y3" s="14">
        <v>7.8700000000000006E-2</v>
      </c>
      <c r="Z3" s="14">
        <v>7.8700000000000006E-2</v>
      </c>
      <c r="AA3" s="14">
        <v>7.6200000000000004E-2</v>
      </c>
      <c r="AB3" s="14">
        <v>7.6200000000000004E-2</v>
      </c>
    </row>
    <row r="4" spans="1:28" s="14" customFormat="1" ht="30" x14ac:dyDescent="0.25">
      <c r="B4" s="14">
        <v>0</v>
      </c>
      <c r="C4" s="13" t="s">
        <v>31</v>
      </c>
      <c r="D4" s="14" t="s">
        <v>32</v>
      </c>
      <c r="E4" s="14">
        <v>1</v>
      </c>
      <c r="F4" s="14">
        <v>0</v>
      </c>
      <c r="G4" s="15">
        <v>0</v>
      </c>
      <c r="H4" s="14">
        <v>2.76</v>
      </c>
      <c r="I4" s="14">
        <v>2.76</v>
      </c>
      <c r="J4" s="14">
        <v>2.76</v>
      </c>
      <c r="K4" s="14">
        <v>2.76</v>
      </c>
      <c r="L4" s="14">
        <v>1.42</v>
      </c>
      <c r="M4" s="14">
        <v>1.42</v>
      </c>
      <c r="N4" s="14">
        <v>1.42</v>
      </c>
      <c r="O4" s="14">
        <v>1.42</v>
      </c>
      <c r="P4" s="14">
        <f t="shared" si="0"/>
        <v>1.3399999999999999</v>
      </c>
      <c r="Q4" s="14">
        <f t="shared" ref="Q4" si="2">I4-M4</f>
        <v>1.3399999999999999</v>
      </c>
      <c r="R4" s="14">
        <f t="shared" ref="R4" si="3">J4-N4</f>
        <v>1.3399999999999999</v>
      </c>
      <c r="S4" s="15">
        <f t="shared" ref="S4" si="4">K4-O4</f>
        <v>1.3399999999999999</v>
      </c>
      <c r="T4" s="14">
        <v>0.126</v>
      </c>
      <c r="U4" s="14">
        <v>0.126</v>
      </c>
      <c r="V4" s="14">
        <v>0.126</v>
      </c>
      <c r="W4" s="14">
        <v>0.126</v>
      </c>
      <c r="X4" s="17">
        <f t="shared" ref="X4:X8" si="5">SUM(T4:W4)</f>
        <v>0.504</v>
      </c>
      <c r="Y4" s="14">
        <v>0.35799999999999998</v>
      </c>
      <c r="Z4" s="14">
        <v>0.35799999999999998</v>
      </c>
      <c r="AA4" s="14">
        <v>0.33600000000000002</v>
      </c>
      <c r="AB4" s="14">
        <v>0.33600000000000002</v>
      </c>
    </row>
    <row r="5" spans="1:28" s="14" customFormat="1" ht="30" x14ac:dyDescent="0.25">
      <c r="B5" s="14">
        <v>0</v>
      </c>
      <c r="C5" s="13" t="s">
        <v>28</v>
      </c>
      <c r="D5" s="14" t="s">
        <v>30</v>
      </c>
      <c r="E5" s="14">
        <v>1</v>
      </c>
      <c r="F5" s="14">
        <v>0</v>
      </c>
      <c r="G5" s="15">
        <v>0</v>
      </c>
      <c r="H5" s="14">
        <v>3.69</v>
      </c>
      <c r="I5" s="14">
        <v>3.69</v>
      </c>
      <c r="J5" s="14">
        <v>3.69</v>
      </c>
      <c r="K5" s="14">
        <v>3.69</v>
      </c>
      <c r="L5" s="14">
        <v>1.85</v>
      </c>
      <c r="M5" s="14">
        <v>1.85</v>
      </c>
      <c r="N5" s="14">
        <v>1.85</v>
      </c>
      <c r="O5" s="14">
        <v>1.85</v>
      </c>
      <c r="P5" s="14">
        <f t="shared" si="0"/>
        <v>1.8399999999999999</v>
      </c>
      <c r="Q5" s="14">
        <f t="shared" ref="Q5:Q7" si="6">I5-M5</f>
        <v>1.8399999999999999</v>
      </c>
      <c r="R5" s="14">
        <f t="shared" ref="R5:R7" si="7">J5-N5</f>
        <v>1.8399999999999999</v>
      </c>
      <c r="S5" s="15">
        <f t="shared" ref="S5:S7" si="8">K5-O5</f>
        <v>1.8399999999999999</v>
      </c>
      <c r="T5" s="14">
        <v>0.22700000000000001</v>
      </c>
      <c r="U5" s="14">
        <v>0.22700000000000001</v>
      </c>
      <c r="V5" s="14">
        <v>0.22700000000000001</v>
      </c>
      <c r="W5" s="14">
        <v>0.22700000000000001</v>
      </c>
      <c r="X5" s="17">
        <f t="shared" si="5"/>
        <v>0.90800000000000003</v>
      </c>
      <c r="Y5" s="14">
        <v>0.84199999999999997</v>
      </c>
      <c r="Z5" s="14">
        <v>0.84199999999999997</v>
      </c>
      <c r="AA5" s="14">
        <v>0.83399999999999996</v>
      </c>
      <c r="AB5" s="14">
        <v>0.83399999999999996</v>
      </c>
    </row>
    <row r="6" spans="1:28" s="14" customFormat="1" ht="30" x14ac:dyDescent="0.25">
      <c r="B6" s="14">
        <v>1</v>
      </c>
      <c r="C6" s="13" t="s">
        <v>23</v>
      </c>
      <c r="D6" s="14">
        <v>-1</v>
      </c>
      <c r="E6" s="14">
        <v>1</v>
      </c>
      <c r="F6" s="14">
        <v>0</v>
      </c>
      <c r="G6" s="15">
        <v>0</v>
      </c>
      <c r="H6" s="14">
        <v>1.1399999999999999</v>
      </c>
      <c r="I6" s="14">
        <v>2.2400000000000002</v>
      </c>
      <c r="J6" s="14">
        <v>2.2799999999999998</v>
      </c>
      <c r="K6" s="14">
        <v>2.17</v>
      </c>
      <c r="L6" s="14">
        <v>0</v>
      </c>
      <c r="M6" s="14">
        <v>1.1000000000000001</v>
      </c>
      <c r="N6" s="14">
        <v>1.21</v>
      </c>
      <c r="O6" s="14">
        <v>1.1000000000000001</v>
      </c>
      <c r="P6" s="14">
        <f t="shared" si="0"/>
        <v>1.1399999999999999</v>
      </c>
      <c r="Q6" s="14">
        <f t="shared" si="6"/>
        <v>1.1400000000000001</v>
      </c>
      <c r="R6" s="14">
        <f t="shared" si="7"/>
        <v>1.0699999999999998</v>
      </c>
      <c r="S6" s="15">
        <f t="shared" si="8"/>
        <v>1.0699999999999998</v>
      </c>
      <c r="T6" s="14">
        <v>9.4799999999999995E-2</v>
      </c>
      <c r="U6" s="14">
        <v>3.1600000000000003E-2</v>
      </c>
      <c r="V6" s="14">
        <v>3.0599999999999999E-2</v>
      </c>
      <c r="W6" s="14">
        <v>3.39E-2</v>
      </c>
      <c r="X6" s="17">
        <f t="shared" si="5"/>
        <v>0.19090000000000001</v>
      </c>
      <c r="Y6" s="14">
        <v>3.6900000000000002E-2</v>
      </c>
      <c r="Z6" s="14">
        <v>7.2099999999999997E-2</v>
      </c>
      <c r="AA6" s="14">
        <v>0.14499999999999999</v>
      </c>
      <c r="AB6" s="14">
        <v>6.8900000000000003E-2</v>
      </c>
    </row>
    <row r="7" spans="1:28" s="14" customFormat="1" ht="30" x14ac:dyDescent="0.25">
      <c r="B7" s="14">
        <v>1</v>
      </c>
      <c r="C7" s="13" t="s">
        <v>31</v>
      </c>
      <c r="D7" s="14" t="s">
        <v>32</v>
      </c>
      <c r="E7" s="14">
        <v>1</v>
      </c>
      <c r="F7" s="14">
        <v>0</v>
      </c>
      <c r="G7" s="15">
        <v>0</v>
      </c>
      <c r="H7" s="14">
        <v>1.66</v>
      </c>
      <c r="I7" s="14">
        <v>2.92</v>
      </c>
      <c r="J7" s="14">
        <v>3.06</v>
      </c>
      <c r="K7" s="14">
        <v>2.62</v>
      </c>
      <c r="L7" s="14">
        <v>0</v>
      </c>
      <c r="M7" s="14">
        <v>1.26</v>
      </c>
      <c r="N7" s="14">
        <v>1.81</v>
      </c>
      <c r="O7" s="14">
        <v>1.38</v>
      </c>
      <c r="P7" s="14">
        <f t="shared" si="0"/>
        <v>1.66</v>
      </c>
      <c r="Q7" s="14">
        <f t="shared" si="6"/>
        <v>1.66</v>
      </c>
      <c r="R7" s="14">
        <f t="shared" si="7"/>
        <v>1.25</v>
      </c>
      <c r="S7" s="15">
        <f t="shared" si="8"/>
        <v>1.2400000000000002</v>
      </c>
      <c r="T7" s="14">
        <v>0.31</v>
      </c>
      <c r="U7" s="14">
        <v>8.7999999999999995E-2</v>
      </c>
      <c r="V7" s="14">
        <v>7.6600000000000001E-2</v>
      </c>
      <c r="W7" s="14">
        <v>0.11899999999999999</v>
      </c>
      <c r="X7" s="17">
        <f t="shared" si="5"/>
        <v>0.59360000000000002</v>
      </c>
      <c r="Y7" s="14">
        <v>0.13900000000000001</v>
      </c>
      <c r="Z7" s="14">
        <v>0.27400000000000002</v>
      </c>
      <c r="AA7" s="14">
        <v>0.66</v>
      </c>
      <c r="AB7" s="14">
        <v>0.24299999999999999</v>
      </c>
    </row>
    <row r="8" spans="1:28" s="14" customFormat="1" ht="30" x14ac:dyDescent="0.25">
      <c r="B8" s="14">
        <v>1</v>
      </c>
      <c r="C8" s="13" t="s">
        <v>28</v>
      </c>
      <c r="D8" s="14" t="s">
        <v>30</v>
      </c>
      <c r="E8" s="14">
        <v>1</v>
      </c>
      <c r="F8" s="14">
        <v>0</v>
      </c>
      <c r="G8" s="15">
        <v>0</v>
      </c>
      <c r="H8" s="14">
        <v>2.66</v>
      </c>
      <c r="I8" s="14">
        <v>4.04</v>
      </c>
      <c r="J8" s="14">
        <v>4.38</v>
      </c>
      <c r="K8" s="14">
        <v>3.5</v>
      </c>
      <c r="L8" s="14">
        <v>0</v>
      </c>
      <c r="M8" s="14">
        <v>1.38</v>
      </c>
      <c r="N8" s="14">
        <v>2.94</v>
      </c>
      <c r="O8" s="14">
        <v>2.06</v>
      </c>
      <c r="P8" s="14">
        <f t="shared" si="0"/>
        <v>2.66</v>
      </c>
      <c r="Q8" s="14">
        <f t="shared" ref="Q8" si="9">I8-M8</f>
        <v>2.66</v>
      </c>
      <c r="R8" s="14">
        <f t="shared" ref="R8" si="10">J8-N8</f>
        <v>1.44</v>
      </c>
      <c r="S8" s="15">
        <f t="shared" ref="S8" si="11">K8-O8</f>
        <v>1.44</v>
      </c>
      <c r="T8" s="14">
        <v>0.498</v>
      </c>
      <c r="U8" s="14">
        <v>0.126</v>
      </c>
      <c r="V8" s="14">
        <v>8.9499999999999996E-2</v>
      </c>
      <c r="W8" s="14">
        <v>0.215</v>
      </c>
      <c r="X8" s="17">
        <f t="shared" si="5"/>
        <v>0.92849999999999999</v>
      </c>
      <c r="Y8" s="14">
        <v>0.26300000000000001</v>
      </c>
      <c r="Z8" s="14">
        <v>0.61699999999999999</v>
      </c>
      <c r="AA8" s="14">
        <v>1.66</v>
      </c>
      <c r="AB8" s="14">
        <v>0.438</v>
      </c>
    </row>
    <row r="9" spans="1:28" s="19" customFormat="1" x14ac:dyDescent="0.25">
      <c r="C9" s="20"/>
      <c r="G9" s="21"/>
      <c r="S9" s="21"/>
      <c r="X9" s="22"/>
    </row>
    <row r="10" spans="1:28" s="14" customFormat="1" ht="30" x14ac:dyDescent="0.25">
      <c r="B10" s="14">
        <v>0</v>
      </c>
      <c r="C10" s="13" t="s">
        <v>34</v>
      </c>
      <c r="D10" s="14">
        <v>-4</v>
      </c>
      <c r="E10" s="14">
        <v>1</v>
      </c>
      <c r="F10" s="14">
        <v>0</v>
      </c>
      <c r="G10" s="15" t="s">
        <v>37</v>
      </c>
      <c r="H10" s="14">
        <v>2.0499999999999998</v>
      </c>
      <c r="I10" s="14">
        <v>2.17</v>
      </c>
      <c r="J10" s="14">
        <v>2.0499999999999998</v>
      </c>
      <c r="K10" s="14">
        <v>2.17</v>
      </c>
      <c r="L10" s="14">
        <v>1.01</v>
      </c>
      <c r="M10" s="14">
        <v>1.1299999999999999</v>
      </c>
      <c r="N10" s="14">
        <v>1.01</v>
      </c>
      <c r="O10" s="14">
        <v>1.1299999999999999</v>
      </c>
      <c r="P10" s="14">
        <f>H10-L10</f>
        <v>1.0399999999999998</v>
      </c>
      <c r="Q10" s="14">
        <f>I10-M10</f>
        <v>1.04</v>
      </c>
      <c r="R10" s="14">
        <f>J10-N10</f>
        <v>1.0399999999999998</v>
      </c>
      <c r="S10" s="15">
        <f>K10-O10</f>
        <v>1.04</v>
      </c>
      <c r="T10" s="14">
        <v>2.1700000000000001E-3</v>
      </c>
      <c r="U10" s="14">
        <v>3.85E-2</v>
      </c>
      <c r="V10" s="14">
        <v>2.1700000000000001E-3</v>
      </c>
      <c r="W10" s="14">
        <v>3.85E-2</v>
      </c>
      <c r="X10" s="17">
        <f>SUM(T10:W10)</f>
        <v>8.1339999999999996E-2</v>
      </c>
      <c r="Y10" s="14">
        <v>4.3699999999999998E-3</v>
      </c>
      <c r="Z10" s="14">
        <v>8.6699999999999999E-2</v>
      </c>
      <c r="AA10" s="14">
        <v>4.24E-2</v>
      </c>
      <c r="AB10" s="14">
        <v>4.24E-2</v>
      </c>
    </row>
    <row r="11" spans="1:28" s="14" customFormat="1" ht="45" x14ac:dyDescent="0.25">
      <c r="B11" s="14">
        <v>0</v>
      </c>
      <c r="C11" s="13" t="s">
        <v>35</v>
      </c>
      <c r="D11" s="14">
        <v>-1</v>
      </c>
      <c r="E11" s="14">
        <v>1</v>
      </c>
      <c r="F11" s="14">
        <v>0</v>
      </c>
      <c r="G11" s="15" t="s">
        <v>37</v>
      </c>
      <c r="H11" s="14">
        <v>2.3199999999999998</v>
      </c>
      <c r="I11" s="14">
        <v>3.12</v>
      </c>
      <c r="J11" s="14">
        <v>2.3199999999999998</v>
      </c>
      <c r="K11" s="14">
        <v>3.12</v>
      </c>
      <c r="L11" s="14">
        <v>1.05</v>
      </c>
      <c r="M11" s="14">
        <v>1.86</v>
      </c>
      <c r="N11" s="14">
        <v>1.05</v>
      </c>
      <c r="O11" s="14">
        <v>1.86</v>
      </c>
      <c r="P11" s="14">
        <f t="shared" ref="P11:P17" si="12">H11-L11</f>
        <v>1.2699999999999998</v>
      </c>
      <c r="Q11" s="14">
        <f t="shared" ref="Q11:S11" si="13">I11-M11</f>
        <v>1.26</v>
      </c>
      <c r="R11" s="14">
        <f t="shared" si="13"/>
        <v>1.2699999999999998</v>
      </c>
      <c r="S11" s="15">
        <f t="shared" si="13"/>
        <v>1.26</v>
      </c>
      <c r="T11" s="14">
        <v>2.1000000000000001E-2</v>
      </c>
      <c r="U11" s="14">
        <v>0.188</v>
      </c>
      <c r="V11" s="14">
        <v>2.1000000000000001E-2</v>
      </c>
      <c r="W11" s="14">
        <v>0.188</v>
      </c>
      <c r="X11" s="17">
        <f>SUM(T11:W11)</f>
        <v>0.41799999999999998</v>
      </c>
      <c r="Y11" s="14">
        <v>4.4400000000000002E-2</v>
      </c>
      <c r="Z11" s="14">
        <v>0.7</v>
      </c>
      <c r="AA11" s="14">
        <v>0.26500000000000001</v>
      </c>
      <c r="AB11" s="14">
        <v>0.26500000000000001</v>
      </c>
    </row>
    <row r="12" spans="1:28" s="14" customFormat="1" ht="45" x14ac:dyDescent="0.25">
      <c r="B12" s="14">
        <v>0</v>
      </c>
      <c r="C12" s="13" t="s">
        <v>43</v>
      </c>
      <c r="D12" s="14" t="s">
        <v>32</v>
      </c>
      <c r="E12" s="14">
        <v>1</v>
      </c>
      <c r="F12" s="14">
        <v>0</v>
      </c>
      <c r="G12" s="15" t="s">
        <v>37</v>
      </c>
      <c r="H12" s="14">
        <v>2.75</v>
      </c>
      <c r="I12" s="14">
        <v>4.3</v>
      </c>
      <c r="J12" s="14">
        <v>2.75</v>
      </c>
      <c r="K12" s="14">
        <v>4.3</v>
      </c>
      <c r="L12" s="14">
        <v>1.18</v>
      </c>
      <c r="M12" s="14">
        <v>2.72</v>
      </c>
      <c r="N12" s="14">
        <v>1.18</v>
      </c>
      <c r="O12" s="14">
        <v>2.72</v>
      </c>
      <c r="P12" s="14">
        <f t="shared" si="12"/>
        <v>1.57</v>
      </c>
      <c r="Q12" s="14">
        <f t="shared" ref="Q12" si="14">I12-M12</f>
        <v>1.5799999999999996</v>
      </c>
      <c r="R12" s="14">
        <f t="shared" ref="R12" si="15">J12-N12</f>
        <v>1.57</v>
      </c>
      <c r="S12" s="15">
        <f t="shared" ref="S12" si="16">K12-O12</f>
        <v>1.5799999999999996</v>
      </c>
      <c r="T12" s="14">
        <v>6.9400000000000003E-2</v>
      </c>
      <c r="U12" s="14">
        <v>0.29499999999999998</v>
      </c>
      <c r="V12" s="14">
        <v>6.9400000000000003E-2</v>
      </c>
      <c r="W12" s="14">
        <v>0.29499999999999998</v>
      </c>
      <c r="X12" s="17">
        <f t="shared" ref="X12:X17" si="17">SUM(T12:W12)</f>
        <v>0.7288</v>
      </c>
      <c r="Y12" s="14">
        <v>0.16300000000000001</v>
      </c>
      <c r="Z12" s="14">
        <v>1.61</v>
      </c>
      <c r="AA12" s="14">
        <v>0.57299999999999995</v>
      </c>
      <c r="AB12" s="14">
        <v>0.57299999999999995</v>
      </c>
    </row>
    <row r="13" spans="1:28" s="14" customFormat="1" ht="30" x14ac:dyDescent="0.25">
      <c r="B13" s="14">
        <v>0</v>
      </c>
      <c r="C13" s="13" t="s">
        <v>36</v>
      </c>
      <c r="D13" s="14" t="s">
        <v>30</v>
      </c>
      <c r="E13" s="14">
        <v>1</v>
      </c>
      <c r="F13" s="14">
        <v>0</v>
      </c>
      <c r="G13" s="15" t="s">
        <v>37</v>
      </c>
      <c r="H13" s="14">
        <v>3.29</v>
      </c>
      <c r="I13" s="14">
        <v>5.3</v>
      </c>
      <c r="J13" s="14">
        <v>3.29</v>
      </c>
      <c r="K13" s="14">
        <v>5.3</v>
      </c>
      <c r="L13" s="14">
        <v>1.36</v>
      </c>
      <c r="M13" s="14">
        <v>3.37</v>
      </c>
      <c r="N13" s="14">
        <v>1.36</v>
      </c>
      <c r="O13" s="14">
        <v>3.37</v>
      </c>
      <c r="P13" s="14">
        <f t="shared" si="12"/>
        <v>1.93</v>
      </c>
      <c r="Q13" s="14">
        <f t="shared" ref="Q13:Q16" si="18">I13-M13</f>
        <v>1.9299999999999997</v>
      </c>
      <c r="R13" s="14">
        <f t="shared" ref="R13:R16" si="19">J13-N13</f>
        <v>1.93</v>
      </c>
      <c r="S13" s="15">
        <f t="shared" ref="S13:S16" si="20">K13-O13</f>
        <v>1.9299999999999997</v>
      </c>
      <c r="T13" s="14">
        <v>0.13100000000000001</v>
      </c>
      <c r="U13" s="14">
        <v>0.35099999999999998</v>
      </c>
      <c r="V13" s="14">
        <v>0.13100000000000001</v>
      </c>
      <c r="W13" s="14">
        <v>0.35099999999999998</v>
      </c>
      <c r="X13" s="17">
        <f t="shared" si="17"/>
        <v>0.96399999999999997</v>
      </c>
      <c r="Y13" s="14">
        <v>0.35699999999999998</v>
      </c>
      <c r="Z13" s="14">
        <v>2.37</v>
      </c>
      <c r="AA13" s="14">
        <v>0.93200000000000005</v>
      </c>
      <c r="AB13" s="14">
        <v>0.93200000000000005</v>
      </c>
    </row>
    <row r="14" spans="1:28" s="14" customFormat="1" ht="30" x14ac:dyDescent="0.25">
      <c r="B14" s="14">
        <v>1</v>
      </c>
      <c r="C14" s="13" t="s">
        <v>34</v>
      </c>
      <c r="D14" s="14">
        <v>-4</v>
      </c>
      <c r="E14" s="14">
        <v>1</v>
      </c>
      <c r="F14" s="14">
        <v>0</v>
      </c>
      <c r="G14" s="15" t="s">
        <v>37</v>
      </c>
      <c r="H14" s="14">
        <v>1.05</v>
      </c>
      <c r="I14" s="14">
        <v>2.17</v>
      </c>
      <c r="J14" s="14">
        <v>2.09</v>
      </c>
      <c r="K14" s="14">
        <v>2.17</v>
      </c>
      <c r="L14" s="14">
        <v>0</v>
      </c>
      <c r="M14" s="14">
        <v>1.1299999999999999</v>
      </c>
      <c r="N14" s="14">
        <v>1.05</v>
      </c>
      <c r="O14" s="14">
        <v>1.1299999999999999</v>
      </c>
      <c r="P14" s="14">
        <f t="shared" si="12"/>
        <v>1.05</v>
      </c>
      <c r="Q14" s="14">
        <f>I14-M14</f>
        <v>1.04</v>
      </c>
      <c r="R14" s="14">
        <f>J14-N14</f>
        <v>1.0399999999999998</v>
      </c>
      <c r="S14" s="15">
        <f>K14-O14</f>
        <v>1.04</v>
      </c>
      <c r="T14" s="14">
        <v>5.8900000000000003E-3</v>
      </c>
      <c r="U14" s="14">
        <v>3.8199999999999998E-2</v>
      </c>
      <c r="V14" s="14">
        <v>2.0699999999999998E-3</v>
      </c>
      <c r="W14" s="14">
        <v>3.8399999999999997E-2</v>
      </c>
      <c r="X14" s="17">
        <f>SUM(T14:W14)</f>
        <v>8.4559999999999996E-2</v>
      </c>
      <c r="Y14" s="14">
        <v>2.1700000000000001E-3</v>
      </c>
      <c r="Z14" s="14">
        <v>8.6199999999999999E-2</v>
      </c>
      <c r="AA14" s="14">
        <v>4.6199999999999998E-2</v>
      </c>
      <c r="AB14" s="14">
        <v>4.2200000000000001E-2</v>
      </c>
    </row>
    <row r="15" spans="1:28" s="14" customFormat="1" ht="45" x14ac:dyDescent="0.25">
      <c r="B15" s="14">
        <v>1</v>
      </c>
      <c r="C15" s="13" t="s">
        <v>35</v>
      </c>
      <c r="D15" s="14">
        <v>-1</v>
      </c>
      <c r="E15" s="14">
        <v>1</v>
      </c>
      <c r="F15" s="14">
        <v>0</v>
      </c>
      <c r="G15" s="15" t="s">
        <v>37</v>
      </c>
      <c r="H15" s="14">
        <v>1.31</v>
      </c>
      <c r="I15" s="14">
        <v>3.11</v>
      </c>
      <c r="J15" s="14">
        <v>2.54</v>
      </c>
      <c r="K15" s="14">
        <v>3.09</v>
      </c>
      <c r="L15" s="14">
        <v>0</v>
      </c>
      <c r="M15" s="14">
        <v>1.8</v>
      </c>
      <c r="N15" s="14">
        <v>1.28</v>
      </c>
      <c r="O15" s="14">
        <v>1.83</v>
      </c>
      <c r="P15" s="14">
        <f t="shared" si="12"/>
        <v>1.31</v>
      </c>
      <c r="Q15" s="14">
        <f t="shared" si="18"/>
        <v>1.3099999999999998</v>
      </c>
      <c r="R15" s="14">
        <f t="shared" si="19"/>
        <v>1.26</v>
      </c>
      <c r="S15" s="15">
        <f t="shared" si="20"/>
        <v>1.2599999999999998</v>
      </c>
      <c r="T15" s="14">
        <v>5.5300000000000002E-2</v>
      </c>
      <c r="U15" s="14">
        <v>0.183</v>
      </c>
      <c r="V15" s="14">
        <v>1.6199999999999999E-2</v>
      </c>
      <c r="W15" s="14">
        <v>0.187</v>
      </c>
      <c r="X15" s="17">
        <f t="shared" si="17"/>
        <v>0.4415</v>
      </c>
      <c r="Y15" s="14">
        <v>2.0799999999999999E-2</v>
      </c>
      <c r="Z15" s="14">
        <v>0.67200000000000004</v>
      </c>
      <c r="AA15" s="14">
        <v>0.313</v>
      </c>
      <c r="AB15" s="14">
        <v>0.255</v>
      </c>
    </row>
    <row r="16" spans="1:28" s="14" customFormat="1" ht="45" x14ac:dyDescent="0.25">
      <c r="B16" s="14">
        <v>1</v>
      </c>
      <c r="C16" s="13" t="s">
        <v>43</v>
      </c>
      <c r="D16" s="14" t="s">
        <v>32</v>
      </c>
      <c r="E16" s="14">
        <v>1</v>
      </c>
      <c r="F16" s="14">
        <v>0</v>
      </c>
      <c r="G16" s="15" t="s">
        <v>37</v>
      </c>
      <c r="H16" s="14">
        <v>1.79</v>
      </c>
      <c r="I16" s="14">
        <v>4.1900000000000004</v>
      </c>
      <c r="J16" s="14">
        <v>3.16</v>
      </c>
      <c r="K16" s="14">
        <v>4.18</v>
      </c>
      <c r="L16" s="14">
        <v>0</v>
      </c>
      <c r="M16" s="14">
        <v>2.41</v>
      </c>
      <c r="N16" s="14">
        <v>1.68</v>
      </c>
      <c r="O16" s="14">
        <v>2.69</v>
      </c>
      <c r="P16" s="14">
        <f t="shared" si="12"/>
        <v>1.79</v>
      </c>
      <c r="Q16" s="14">
        <f t="shared" si="18"/>
        <v>1.7800000000000002</v>
      </c>
      <c r="R16" s="14">
        <f t="shared" si="19"/>
        <v>1.4800000000000002</v>
      </c>
      <c r="S16" s="15">
        <f t="shared" si="20"/>
        <v>1.4899999999999998</v>
      </c>
      <c r="T16" s="14">
        <v>0.157</v>
      </c>
      <c r="U16" s="14">
        <v>0.28299999999999997</v>
      </c>
      <c r="V16" s="14">
        <v>3.9600000000000003E-2</v>
      </c>
      <c r="W16" s="14">
        <v>0.28699999999999998</v>
      </c>
      <c r="X16" s="17">
        <f t="shared" si="17"/>
        <v>0.76659999999999995</v>
      </c>
      <c r="Y16" s="14">
        <v>6.6400000000000001E-2</v>
      </c>
      <c r="Z16" s="14">
        <v>1.45</v>
      </c>
      <c r="AA16" s="14">
        <v>0.78500000000000003</v>
      </c>
      <c r="AB16" s="14">
        <v>0.48499999999999999</v>
      </c>
    </row>
    <row r="17" spans="2:28" s="14" customFormat="1" ht="30" x14ac:dyDescent="0.25">
      <c r="B17" s="14">
        <v>1</v>
      </c>
      <c r="C17" s="13" t="s">
        <v>36</v>
      </c>
      <c r="D17" s="14" t="s">
        <v>30</v>
      </c>
      <c r="E17" s="14">
        <v>1</v>
      </c>
      <c r="F17" s="14">
        <v>0</v>
      </c>
      <c r="G17" s="15" t="s">
        <v>37</v>
      </c>
      <c r="H17" s="14">
        <v>2.5</v>
      </c>
      <c r="I17" s="14">
        <v>5.2</v>
      </c>
      <c r="J17" s="14">
        <v>4.04</v>
      </c>
      <c r="K17" s="14">
        <v>5.29</v>
      </c>
      <c r="L17" s="14">
        <v>0</v>
      </c>
      <c r="M17" s="14">
        <v>2.7</v>
      </c>
      <c r="N17" s="14">
        <v>2.4500000000000002</v>
      </c>
      <c r="O17" s="14">
        <v>3.7</v>
      </c>
      <c r="P17" s="14">
        <f t="shared" si="12"/>
        <v>2.5</v>
      </c>
      <c r="Q17" s="14">
        <f t="shared" ref="Q17" si="21">I17-M17</f>
        <v>2.5</v>
      </c>
      <c r="R17" s="14">
        <f t="shared" ref="R17" si="22">J17-N17</f>
        <v>1.5899999999999999</v>
      </c>
      <c r="S17" s="15">
        <f t="shared" ref="S17" si="23">K17-O17</f>
        <v>1.5899999999999999</v>
      </c>
      <c r="T17" s="14">
        <v>0.25600000000000001</v>
      </c>
      <c r="U17" s="14">
        <v>0.34300000000000003</v>
      </c>
      <c r="V17" s="14">
        <v>5.5E-2</v>
      </c>
      <c r="W17" s="14">
        <v>0.314</v>
      </c>
      <c r="X17" s="17">
        <f t="shared" si="17"/>
        <v>0.96799999999999997</v>
      </c>
      <c r="Y17" s="14">
        <v>0.13500000000000001</v>
      </c>
      <c r="Z17" s="14">
        <v>2.09</v>
      </c>
      <c r="AA17" s="14">
        <v>1.5</v>
      </c>
      <c r="AB17" s="14">
        <v>0.58499999999999996</v>
      </c>
    </row>
    <row r="18" spans="2:28" s="19" customFormat="1" x14ac:dyDescent="0.25">
      <c r="C18" s="20"/>
      <c r="G18" s="21"/>
      <c r="S18" s="21"/>
      <c r="X18" s="22"/>
    </row>
    <row r="19" spans="2:28" s="14" customFormat="1" ht="30" x14ac:dyDescent="0.25">
      <c r="B19" s="14">
        <v>0</v>
      </c>
      <c r="C19" s="13" t="s">
        <v>38</v>
      </c>
      <c r="D19" s="14">
        <v>-4</v>
      </c>
      <c r="E19" s="14">
        <v>1</v>
      </c>
      <c r="F19" s="14" t="s">
        <v>37</v>
      </c>
      <c r="G19" s="15">
        <v>0</v>
      </c>
      <c r="H19" s="14">
        <v>2.0499999999999998</v>
      </c>
      <c r="I19" s="14">
        <v>2.0499999999999998</v>
      </c>
      <c r="J19" s="14">
        <v>2.17</v>
      </c>
      <c r="K19" s="14">
        <v>2.17</v>
      </c>
      <c r="L19" s="14">
        <v>1.04</v>
      </c>
      <c r="M19" s="14">
        <v>1.05</v>
      </c>
      <c r="N19" s="14">
        <v>1.08</v>
      </c>
      <c r="O19" s="14">
        <v>1.08</v>
      </c>
      <c r="P19" s="14">
        <f>H19-L19</f>
        <v>1.0099999999999998</v>
      </c>
      <c r="Q19" s="14">
        <f>I19-M19</f>
        <v>0.99999999999999978</v>
      </c>
      <c r="R19" s="14">
        <f>J19-N19</f>
        <v>1.0899999999999999</v>
      </c>
      <c r="S19" s="15">
        <f>K19-O19</f>
        <v>1.0899999999999999</v>
      </c>
      <c r="T19" s="14">
        <v>2.1700000000000001E-3</v>
      </c>
      <c r="U19" s="14">
        <v>2.16E-3</v>
      </c>
      <c r="V19" s="14">
        <v>3.8600000000000002E-2</v>
      </c>
      <c r="W19" s="14">
        <v>3.8600000000000002E-2</v>
      </c>
      <c r="X19" s="17">
        <f>SUM(T19:W19)</f>
        <v>8.1530000000000005E-2</v>
      </c>
      <c r="Y19" s="14">
        <v>4.3999999999999997E-2</v>
      </c>
      <c r="Z19" s="14">
        <v>4.3999999999999997E-2</v>
      </c>
      <c r="AA19" s="14">
        <v>4.3600000000000002E-3</v>
      </c>
      <c r="AB19" s="14">
        <v>8.3599999999999994E-2</v>
      </c>
    </row>
    <row r="20" spans="2:28" s="14" customFormat="1" ht="45" x14ac:dyDescent="0.25">
      <c r="B20" s="14">
        <v>0</v>
      </c>
      <c r="C20" s="13" t="s">
        <v>39</v>
      </c>
      <c r="D20" s="14">
        <v>-1</v>
      </c>
      <c r="E20" s="14">
        <v>1</v>
      </c>
      <c r="F20" s="14" t="s">
        <v>37</v>
      </c>
      <c r="G20" s="15">
        <v>0</v>
      </c>
      <c r="H20" s="14">
        <v>2.27</v>
      </c>
      <c r="I20" s="14">
        <v>2.27</v>
      </c>
      <c r="J20" s="14">
        <v>3.09</v>
      </c>
      <c r="K20" s="14">
        <v>3.09</v>
      </c>
      <c r="L20" s="14">
        <v>1.22</v>
      </c>
      <c r="M20" s="14">
        <v>1.22</v>
      </c>
      <c r="N20" s="14">
        <v>1.47</v>
      </c>
      <c r="O20" s="14">
        <v>1.47</v>
      </c>
      <c r="P20" s="14">
        <f t="shared" ref="P20:P26" si="24">H20-L20</f>
        <v>1.05</v>
      </c>
      <c r="Q20" s="14">
        <f t="shared" ref="Q20" si="25">I20-M20</f>
        <v>1.05</v>
      </c>
      <c r="R20" s="14">
        <f t="shared" ref="R20" si="26">J20-N20</f>
        <v>1.6199999999999999</v>
      </c>
      <c r="S20" s="15">
        <f t="shared" ref="S20" si="27">K20-O20</f>
        <v>1.6199999999999999</v>
      </c>
      <c r="T20" s="14">
        <v>2.18E-2</v>
      </c>
      <c r="U20" s="14">
        <v>2.18E-2</v>
      </c>
      <c r="V20" s="14">
        <v>0.191</v>
      </c>
      <c r="W20" s="14">
        <v>0.191</v>
      </c>
      <c r="X20" s="17">
        <f>SUM(T20:W20)</f>
        <v>0.42559999999999998</v>
      </c>
      <c r="Y20" s="14">
        <v>0.309</v>
      </c>
      <c r="Z20" s="14">
        <v>0.309</v>
      </c>
      <c r="AA20" s="14">
        <v>4.5600000000000002E-2</v>
      </c>
      <c r="AB20" s="14">
        <v>0.621</v>
      </c>
    </row>
    <row r="21" spans="2:28" s="14" customFormat="1" ht="36.75" customHeight="1" x14ac:dyDescent="0.25">
      <c r="B21" s="14">
        <v>0</v>
      </c>
      <c r="C21" s="13" t="s">
        <v>44</v>
      </c>
      <c r="D21" s="14" t="s">
        <v>32</v>
      </c>
      <c r="E21" s="14">
        <v>1</v>
      </c>
      <c r="F21" s="14" t="s">
        <v>37</v>
      </c>
      <c r="G21" s="15">
        <v>0</v>
      </c>
      <c r="H21" s="14">
        <v>2.63</v>
      </c>
      <c r="I21" s="14">
        <v>2.63</v>
      </c>
      <c r="J21" s="14">
        <v>4.24</v>
      </c>
      <c r="K21" s="14">
        <v>4.24</v>
      </c>
      <c r="L21" s="14">
        <v>1.46</v>
      </c>
      <c r="M21" s="14">
        <v>1.46</v>
      </c>
      <c r="N21" s="14">
        <v>1.79</v>
      </c>
      <c r="O21" s="14">
        <v>1.79</v>
      </c>
      <c r="P21" s="14">
        <f t="shared" si="24"/>
        <v>1.17</v>
      </c>
      <c r="Q21" s="14">
        <f t="shared" ref="Q21" si="28">I21-M21</f>
        <v>1.17</v>
      </c>
      <c r="R21" s="14">
        <f t="shared" ref="R21" si="29">J21-N21</f>
        <v>2.4500000000000002</v>
      </c>
      <c r="S21" s="15">
        <f t="shared" ref="S21" si="30">K21-O21</f>
        <v>2.4500000000000002</v>
      </c>
      <c r="T21" s="14">
        <v>7.4300000000000005E-2</v>
      </c>
      <c r="U21" s="14">
        <v>7.4300000000000005E-2</v>
      </c>
      <c r="V21" s="14">
        <v>0.29699999999999999</v>
      </c>
      <c r="W21" s="14">
        <v>0.29699999999999999</v>
      </c>
      <c r="X21" s="17">
        <f t="shared" ref="X21:X29" si="31">SUM(T21:W21)</f>
        <v>0.74259999999999993</v>
      </c>
      <c r="Y21" s="14">
        <v>0.63800000000000001</v>
      </c>
      <c r="Z21" s="14">
        <v>0.63800000000000001</v>
      </c>
      <c r="AA21" s="14">
        <v>0.17499999999999999</v>
      </c>
      <c r="AB21" s="14">
        <v>1.46</v>
      </c>
    </row>
    <row r="22" spans="2:28" s="14" customFormat="1" ht="30" x14ac:dyDescent="0.25">
      <c r="B22" s="14">
        <v>0</v>
      </c>
      <c r="C22" s="13" t="s">
        <v>40</v>
      </c>
      <c r="D22" s="14" t="s">
        <v>30</v>
      </c>
      <c r="E22" s="14">
        <v>1</v>
      </c>
      <c r="F22" s="14" t="s">
        <v>37</v>
      </c>
      <c r="G22" s="15">
        <v>0</v>
      </c>
      <c r="H22" s="14">
        <v>3.24</v>
      </c>
      <c r="I22" s="14">
        <v>3.24</v>
      </c>
      <c r="J22" s="14">
        <v>5.28</v>
      </c>
      <c r="K22" s="14">
        <v>5.28</v>
      </c>
      <c r="L22" s="14">
        <v>1.87</v>
      </c>
      <c r="M22" s="14">
        <v>1.87</v>
      </c>
      <c r="N22" s="14">
        <v>1.97</v>
      </c>
      <c r="O22" s="14">
        <v>1.97</v>
      </c>
      <c r="P22" s="14">
        <f t="shared" si="24"/>
        <v>1.37</v>
      </c>
      <c r="Q22" s="14">
        <f t="shared" ref="Q22:Q24" si="32">I22-M22</f>
        <v>1.37</v>
      </c>
      <c r="R22" s="14">
        <f t="shared" ref="R22:R24" si="33">J22-N22</f>
        <v>3.3100000000000005</v>
      </c>
      <c r="S22" s="15">
        <f t="shared" ref="S22:S24" si="34">K22-O22</f>
        <v>3.3100000000000005</v>
      </c>
      <c r="T22" s="14">
        <v>0.13400000000000001</v>
      </c>
      <c r="U22" s="14">
        <v>0.13400000000000001</v>
      </c>
      <c r="V22" s="14">
        <v>0.34899999999999998</v>
      </c>
      <c r="W22" s="14">
        <v>0.34899999999999998</v>
      </c>
      <c r="X22" s="17">
        <f t="shared" si="31"/>
        <v>0.96599999999999997</v>
      </c>
      <c r="Y22" s="14">
        <v>0.93700000000000006</v>
      </c>
      <c r="Z22" s="14">
        <v>0.93700000000000006</v>
      </c>
      <c r="AA22" s="14">
        <v>0.36599999999999999</v>
      </c>
      <c r="AB22" s="14">
        <v>2.31</v>
      </c>
    </row>
    <row r="23" spans="2:28" s="14" customFormat="1" ht="30" x14ac:dyDescent="0.25">
      <c r="B23" s="14">
        <v>1</v>
      </c>
      <c r="C23" s="13" t="s">
        <v>38</v>
      </c>
      <c r="D23" s="14">
        <v>-4</v>
      </c>
      <c r="E23" s="14">
        <v>1</v>
      </c>
      <c r="F23" s="14" t="s">
        <v>37</v>
      </c>
      <c r="G23" s="15">
        <v>0</v>
      </c>
      <c r="H23" s="14">
        <v>1.01</v>
      </c>
      <c r="I23" s="14">
        <v>2.0499999999999998</v>
      </c>
      <c r="J23" s="14">
        <v>2.17</v>
      </c>
      <c r="K23" s="14">
        <v>2.17</v>
      </c>
      <c r="L23" s="14">
        <v>0</v>
      </c>
      <c r="M23" s="14">
        <v>1.04</v>
      </c>
      <c r="N23" s="14">
        <v>1.0900000000000001</v>
      </c>
      <c r="O23" s="14">
        <v>1.08</v>
      </c>
      <c r="P23" s="14">
        <f t="shared" si="24"/>
        <v>1.01</v>
      </c>
      <c r="Q23" s="14">
        <f>I23-M23</f>
        <v>1.0099999999999998</v>
      </c>
      <c r="R23" s="14">
        <f>J23-N23</f>
        <v>1.0799999999999998</v>
      </c>
      <c r="S23" s="15">
        <f>K23-O23</f>
        <v>1.0899999999999999</v>
      </c>
      <c r="T23" s="14">
        <v>6.11E-3</v>
      </c>
      <c r="U23" s="14">
        <v>2.15E-3</v>
      </c>
      <c r="V23" s="14">
        <v>3.8199999999999998E-2</v>
      </c>
      <c r="W23" s="14">
        <v>3.85E-2</v>
      </c>
      <c r="X23" s="17">
        <f>SUM(T23:W23)</f>
        <v>8.4960000000000008E-2</v>
      </c>
      <c r="Y23" s="14">
        <v>4.1599999999999998E-2</v>
      </c>
      <c r="Z23" s="14">
        <v>4.3900000000000002E-2</v>
      </c>
      <c r="AA23" s="14">
        <v>8.3400000000000002E-3</v>
      </c>
      <c r="AB23" s="14">
        <v>8.3099999999999993E-2</v>
      </c>
    </row>
    <row r="24" spans="2:28" s="14" customFormat="1" ht="45" x14ac:dyDescent="0.25">
      <c r="B24" s="14">
        <v>1</v>
      </c>
      <c r="C24" s="13" t="s">
        <v>39</v>
      </c>
      <c r="D24" s="14">
        <v>-1</v>
      </c>
      <c r="E24" s="14">
        <v>1</v>
      </c>
      <c r="F24" s="14" t="s">
        <v>37</v>
      </c>
      <c r="G24" s="15">
        <v>0</v>
      </c>
      <c r="H24" s="14">
        <v>1.1000000000000001</v>
      </c>
      <c r="I24" s="14">
        <v>2.2999999999999998</v>
      </c>
      <c r="J24" s="14">
        <v>3.09</v>
      </c>
      <c r="K24" s="14">
        <v>3.05</v>
      </c>
      <c r="L24" s="14">
        <v>0</v>
      </c>
      <c r="M24" s="14">
        <v>1.21</v>
      </c>
      <c r="N24" s="14">
        <v>1.51</v>
      </c>
      <c r="O24" s="14">
        <v>1.47</v>
      </c>
      <c r="P24" s="14">
        <f t="shared" si="24"/>
        <v>1.1000000000000001</v>
      </c>
      <c r="Q24" s="14">
        <f t="shared" si="32"/>
        <v>1.0899999999999999</v>
      </c>
      <c r="R24" s="14">
        <f t="shared" si="33"/>
        <v>1.5799999999999998</v>
      </c>
      <c r="S24" s="15">
        <f t="shared" si="34"/>
        <v>1.5799999999999998</v>
      </c>
      <c r="T24" s="14">
        <v>6.6900000000000001E-2</v>
      </c>
      <c r="U24" s="14">
        <v>0.02</v>
      </c>
      <c r="V24" s="14">
        <v>0.18099999999999999</v>
      </c>
      <c r="W24" s="14">
        <v>0.189</v>
      </c>
      <c r="X24" s="17">
        <f t="shared" si="31"/>
        <v>0.45690000000000003</v>
      </c>
      <c r="Y24" s="14">
        <v>0.27300000000000002</v>
      </c>
      <c r="Z24" s="14">
        <v>0.30099999999999999</v>
      </c>
      <c r="AA24" s="14">
        <v>9.5100000000000004E-2</v>
      </c>
      <c r="AB24" s="14">
        <v>0.58699999999999997</v>
      </c>
    </row>
    <row r="25" spans="2:28" s="14" customFormat="1" ht="36.75" customHeight="1" x14ac:dyDescent="0.25">
      <c r="B25" s="14">
        <v>1</v>
      </c>
      <c r="C25" s="13" t="s">
        <v>40</v>
      </c>
      <c r="D25" s="14" t="s">
        <v>32</v>
      </c>
      <c r="E25" s="14">
        <v>1</v>
      </c>
      <c r="F25" s="14" t="s">
        <v>37</v>
      </c>
      <c r="G25" s="15">
        <v>0</v>
      </c>
      <c r="H25" s="14">
        <v>1.35</v>
      </c>
      <c r="I25" s="14">
        <v>2.68</v>
      </c>
      <c r="J25" s="14">
        <v>4.0999999999999996</v>
      </c>
      <c r="K25" s="14">
        <v>3.99</v>
      </c>
      <c r="L25" s="14">
        <v>0</v>
      </c>
      <c r="M25" s="14">
        <v>1.34</v>
      </c>
      <c r="N25" s="14">
        <v>1.89</v>
      </c>
      <c r="O25" s="14">
        <v>1.78</v>
      </c>
      <c r="P25" s="14">
        <f t="shared" si="24"/>
        <v>1.35</v>
      </c>
      <c r="Q25" s="14">
        <f t="shared" ref="Q25" si="35">I25-M25</f>
        <v>1.34</v>
      </c>
      <c r="R25" s="14">
        <f t="shared" ref="R25" si="36">J25-N25</f>
        <v>2.21</v>
      </c>
      <c r="S25" s="15">
        <f t="shared" ref="S25" si="37">K25-O25</f>
        <v>2.21</v>
      </c>
      <c r="T25" s="14">
        <v>0.20300000000000001</v>
      </c>
      <c r="U25" s="14">
        <v>5.3499999999999999E-2</v>
      </c>
      <c r="V25" s="14">
        <v>0.26</v>
      </c>
      <c r="W25" s="14">
        <v>0.28799999999999998</v>
      </c>
      <c r="X25" s="17">
        <f t="shared" si="31"/>
        <v>0.80449999999999999</v>
      </c>
      <c r="Y25" s="14">
        <v>0.49</v>
      </c>
      <c r="Z25" s="14">
        <v>0.58499999999999996</v>
      </c>
      <c r="AA25" s="14">
        <v>0.34599999999999997</v>
      </c>
      <c r="AB25" s="14">
        <v>1.21</v>
      </c>
    </row>
    <row r="26" spans="2:28" s="14" customFormat="1" ht="45" x14ac:dyDescent="0.25">
      <c r="B26" s="14">
        <v>1</v>
      </c>
      <c r="C26" s="13" t="s">
        <v>41</v>
      </c>
      <c r="D26" s="14" t="s">
        <v>30</v>
      </c>
      <c r="E26" s="14">
        <v>1</v>
      </c>
      <c r="F26" s="14" t="s">
        <v>37</v>
      </c>
      <c r="G26" s="15">
        <v>0</v>
      </c>
      <c r="H26" s="14">
        <v>1.61</v>
      </c>
      <c r="I26" s="14">
        <v>3.03</v>
      </c>
      <c r="J26" s="14">
        <v>4.7</v>
      </c>
      <c r="K26" s="14">
        <v>4.5199999999999996</v>
      </c>
      <c r="L26" s="14">
        <v>0</v>
      </c>
      <c r="M26" s="14">
        <v>1.42</v>
      </c>
      <c r="N26" s="14">
        <v>2.16</v>
      </c>
      <c r="O26" s="14">
        <v>1.97</v>
      </c>
      <c r="P26" s="14">
        <f t="shared" si="24"/>
        <v>1.61</v>
      </c>
      <c r="Q26" s="14">
        <f t="shared" ref="Q26" si="38">I26-M26</f>
        <v>1.6099999999999999</v>
      </c>
      <c r="R26" s="14">
        <f t="shared" ref="R26" si="39">J26-N26</f>
        <v>2.54</v>
      </c>
      <c r="S26" s="15">
        <f t="shared" ref="S26" si="40">K26-O26</f>
        <v>2.5499999999999998</v>
      </c>
      <c r="T26" s="14">
        <v>0.30399999999999999</v>
      </c>
      <c r="U26" s="14">
        <v>7.3400000000000007E-2</v>
      </c>
      <c r="V26" s="14">
        <v>0.27500000000000002</v>
      </c>
      <c r="W26" s="14">
        <v>0.33100000000000002</v>
      </c>
      <c r="X26" s="17">
        <f t="shared" si="31"/>
        <v>0.98340000000000005</v>
      </c>
      <c r="Y26" s="14">
        <v>0.59499999999999997</v>
      </c>
      <c r="Z26" s="14">
        <v>0.75900000000000001</v>
      </c>
      <c r="AA26" s="14">
        <v>0.60699999999999998</v>
      </c>
      <c r="AB26" s="14">
        <v>1.54</v>
      </c>
    </row>
    <row r="27" spans="2:28" s="19" customFormat="1" x14ac:dyDescent="0.25">
      <c r="C27" s="20"/>
      <c r="G27" s="21"/>
      <c r="S27" s="21"/>
      <c r="X27" s="22"/>
    </row>
    <row r="28" spans="2:28" s="14" customFormat="1" ht="45" x14ac:dyDescent="0.25">
      <c r="B28" s="14">
        <v>0</v>
      </c>
      <c r="C28" s="13" t="s">
        <v>45</v>
      </c>
      <c r="D28" s="14">
        <v>-6</v>
      </c>
      <c r="E28" s="14">
        <v>1</v>
      </c>
      <c r="F28" s="14" t="s">
        <v>37</v>
      </c>
      <c r="G28" s="15" t="s">
        <v>37</v>
      </c>
      <c r="H28" s="14">
        <v>2.0099999999999998</v>
      </c>
      <c r="I28" s="14">
        <v>2.13</v>
      </c>
      <c r="J28" s="14">
        <v>2.11</v>
      </c>
      <c r="K28" s="14">
        <v>2.31</v>
      </c>
      <c r="L28" s="14">
        <v>1</v>
      </c>
      <c r="M28" s="14">
        <v>1.1200000000000001</v>
      </c>
      <c r="N28" s="14">
        <v>1.01</v>
      </c>
      <c r="O28" s="14">
        <v>1.21</v>
      </c>
      <c r="P28" s="14">
        <f t="shared" ref="P28:P37" si="41">H28-L28</f>
        <v>1.0099999999999998</v>
      </c>
      <c r="Q28" s="14">
        <f t="shared" ref="Q28" si="42">I28-M28</f>
        <v>1.0099999999999998</v>
      </c>
      <c r="R28" s="14">
        <f t="shared" ref="R28" si="43">J28-N28</f>
        <v>1.0999999999999999</v>
      </c>
      <c r="S28" s="15">
        <f t="shared" ref="S28" si="44">K28-O28</f>
        <v>1.1000000000000001</v>
      </c>
      <c r="T28" s="14">
        <v>2.9999999999999997E-4</v>
      </c>
      <c r="U28" s="14">
        <v>5.3299999999999997E-3</v>
      </c>
      <c r="V28" s="14">
        <v>5.4000000000000003E-3</v>
      </c>
      <c r="W28" s="14">
        <v>8.8400000000000006E-2</v>
      </c>
      <c r="X28" s="17">
        <f t="shared" ref="X28" si="45">SUM(T28:W28)</f>
        <v>9.9430000000000004E-2</v>
      </c>
      <c r="Y28" s="14">
        <v>5.7499999999999999E-3</v>
      </c>
      <c r="Z28" s="14">
        <v>0.113</v>
      </c>
      <c r="AA28" s="14">
        <v>5.6600000000000001E-3</v>
      </c>
      <c r="AB28" s="14">
        <v>0.10299999999999999</v>
      </c>
    </row>
    <row r="29" spans="2:28" s="14" customFormat="1" ht="45" x14ac:dyDescent="0.25">
      <c r="B29" s="14">
        <v>0</v>
      </c>
      <c r="C29" s="13" t="s">
        <v>49</v>
      </c>
      <c r="D29" s="14">
        <v>-4</v>
      </c>
      <c r="E29" s="14">
        <v>1</v>
      </c>
      <c r="F29" s="14" t="s">
        <v>37</v>
      </c>
      <c r="G29" s="15" t="s">
        <v>37</v>
      </c>
      <c r="H29" s="14">
        <v>2.0299999999999998</v>
      </c>
      <c r="I29" s="14">
        <v>2.38</v>
      </c>
      <c r="J29" s="14">
        <v>2.39</v>
      </c>
      <c r="K29" s="14">
        <v>3.09</v>
      </c>
      <c r="L29" s="14">
        <v>1</v>
      </c>
      <c r="M29" s="14">
        <v>1.36</v>
      </c>
      <c r="N29" s="14">
        <v>1.04</v>
      </c>
      <c r="O29" s="14">
        <v>1.74</v>
      </c>
      <c r="P29" s="14">
        <f t="shared" si="41"/>
        <v>1.0299999999999998</v>
      </c>
      <c r="Q29" s="14">
        <f t="shared" ref="Q29" si="46">I29-M29</f>
        <v>1.0199999999999998</v>
      </c>
      <c r="R29" s="14">
        <f t="shared" ref="R29" si="47">J29-N29</f>
        <v>1.35</v>
      </c>
      <c r="S29" s="15">
        <f t="shared" ref="S29" si="48">K29-O29</f>
        <v>1.3499999999999999</v>
      </c>
      <c r="T29" s="14">
        <v>1.7099999999999999E-3</v>
      </c>
      <c r="U29" s="14">
        <v>2.41E-2</v>
      </c>
      <c r="V29" s="14">
        <v>2.4E-2</v>
      </c>
      <c r="W29" s="14">
        <v>0.23699999999999999</v>
      </c>
      <c r="X29" s="17">
        <f t="shared" si="31"/>
        <v>0.28681000000000001</v>
      </c>
      <c r="Y29" s="14">
        <v>2.6599999999999999E-2</v>
      </c>
      <c r="Z29" s="14">
        <v>0.44500000000000001</v>
      </c>
      <c r="AA29" s="14">
        <v>2.6499999999999999E-2</v>
      </c>
      <c r="AB29" s="14">
        <v>0.35299999999999998</v>
      </c>
    </row>
    <row r="30" spans="2:28" s="14" customFormat="1" ht="45" x14ac:dyDescent="0.25">
      <c r="B30" s="14">
        <v>0</v>
      </c>
      <c r="C30" s="13" t="s">
        <v>46</v>
      </c>
      <c r="D30" s="14">
        <v>-1</v>
      </c>
      <c r="E30" s="14">
        <v>1</v>
      </c>
      <c r="F30" s="14" t="s">
        <v>37</v>
      </c>
      <c r="G30" s="15" t="s">
        <v>37</v>
      </c>
      <c r="H30" s="14">
        <v>2.2400000000000002</v>
      </c>
      <c r="I30" s="14">
        <v>3.16</v>
      </c>
      <c r="J30" s="14">
        <v>3.24</v>
      </c>
      <c r="K30" s="14">
        <v>4.8600000000000003</v>
      </c>
      <c r="L30" s="14">
        <v>1.0900000000000001</v>
      </c>
      <c r="M30" s="14">
        <v>2.0099999999999998</v>
      </c>
      <c r="N30" s="14">
        <v>1.19</v>
      </c>
      <c r="O30" s="14">
        <v>2.81</v>
      </c>
      <c r="P30" s="14">
        <f t="shared" si="41"/>
        <v>1.1500000000000001</v>
      </c>
      <c r="Q30" s="14">
        <f t="shared" ref="Q30:Q34" si="49">I30-M30</f>
        <v>1.1500000000000004</v>
      </c>
      <c r="R30" s="14">
        <f t="shared" ref="R30:R34" si="50">J30-N30</f>
        <v>2.0500000000000003</v>
      </c>
      <c r="S30" s="15">
        <f t="shared" ref="S30:S34" si="51">K30-O30</f>
        <v>2.0500000000000003</v>
      </c>
      <c r="T30" s="14">
        <v>1.41E-2</v>
      </c>
      <c r="U30" s="14">
        <v>0.113</v>
      </c>
      <c r="V30" s="14">
        <v>0.104</v>
      </c>
      <c r="W30" s="14">
        <v>0.40899999999999997</v>
      </c>
      <c r="X30" s="17">
        <f t="shared" ref="X30:X34" si="52">SUM(T30:W30)</f>
        <v>0.64009999999999989</v>
      </c>
      <c r="Y30" s="14">
        <v>0.13900000000000001</v>
      </c>
      <c r="Z30" s="14">
        <v>1.38</v>
      </c>
      <c r="AA30" s="14">
        <v>0.14499999999999999</v>
      </c>
      <c r="AB30" s="14">
        <v>1.05</v>
      </c>
    </row>
    <row r="31" spans="2:28" s="14" customFormat="1" ht="45" x14ac:dyDescent="0.25">
      <c r="B31" s="14">
        <v>0</v>
      </c>
      <c r="C31" s="13" t="s">
        <v>47</v>
      </c>
      <c r="D31" s="14" t="s">
        <v>32</v>
      </c>
      <c r="E31" s="14">
        <v>1</v>
      </c>
      <c r="F31" s="14" t="s">
        <v>37</v>
      </c>
      <c r="G31" s="15" t="s">
        <v>37</v>
      </c>
      <c r="H31" s="14">
        <v>2.5</v>
      </c>
      <c r="I31" s="14">
        <v>4.03</v>
      </c>
      <c r="J31" s="14">
        <v>4.12</v>
      </c>
      <c r="K31" s="14">
        <v>6.08</v>
      </c>
      <c r="L31" s="14">
        <v>1.21</v>
      </c>
      <c r="M31" s="14">
        <v>2.74</v>
      </c>
      <c r="N31" s="14">
        <v>1.32</v>
      </c>
      <c r="O31" s="14">
        <v>3.28</v>
      </c>
      <c r="P31" s="14">
        <f t="shared" si="41"/>
        <v>1.29</v>
      </c>
      <c r="Q31" s="14">
        <f t="shared" si="49"/>
        <v>1.29</v>
      </c>
      <c r="R31" s="14">
        <f t="shared" si="50"/>
        <v>2.8</v>
      </c>
      <c r="S31" s="15">
        <f t="shared" si="51"/>
        <v>2.8000000000000003</v>
      </c>
      <c r="T31" s="14">
        <v>4.2599999999999999E-2</v>
      </c>
      <c r="U31" s="14">
        <v>0.184</v>
      </c>
      <c r="V31" s="14">
        <v>0.16800000000000001</v>
      </c>
      <c r="W31" s="14">
        <v>0.47499999999999998</v>
      </c>
      <c r="X31" s="17">
        <f t="shared" si="52"/>
        <v>0.86959999999999993</v>
      </c>
      <c r="Y31" s="14">
        <v>0.27300000000000002</v>
      </c>
      <c r="Z31" s="14">
        <v>2.06</v>
      </c>
      <c r="AA31" s="14">
        <v>0.29399999999999998</v>
      </c>
      <c r="AB31" s="14">
        <v>1.8</v>
      </c>
    </row>
    <row r="32" spans="2:28" s="14" customFormat="1" ht="45" x14ac:dyDescent="0.25">
      <c r="B32" s="14">
        <v>0</v>
      </c>
      <c r="C32" s="13" t="s">
        <v>48</v>
      </c>
      <c r="D32" s="14" t="s">
        <v>30</v>
      </c>
      <c r="E32" s="14">
        <v>1</v>
      </c>
      <c r="F32" s="14" t="s">
        <v>37</v>
      </c>
      <c r="G32" s="15" t="s">
        <v>37</v>
      </c>
      <c r="H32" s="14">
        <v>2.76</v>
      </c>
      <c r="I32" s="14">
        <v>4.78</v>
      </c>
      <c r="J32" s="14">
        <v>4.8</v>
      </c>
      <c r="K32" s="14">
        <v>6.87</v>
      </c>
      <c r="L32" s="14">
        <v>1.37</v>
      </c>
      <c r="M32" s="14">
        <v>3.39</v>
      </c>
      <c r="N32" s="14">
        <v>1.39</v>
      </c>
      <c r="O32" s="14">
        <v>3.47</v>
      </c>
      <c r="P32" s="14">
        <f t="shared" si="41"/>
        <v>1.3899999999999997</v>
      </c>
      <c r="Q32" s="14">
        <f t="shared" si="49"/>
        <v>1.3900000000000001</v>
      </c>
      <c r="R32" s="14">
        <f t="shared" si="50"/>
        <v>3.41</v>
      </c>
      <c r="S32" s="15">
        <f t="shared" si="51"/>
        <v>3.4</v>
      </c>
      <c r="T32" s="14">
        <v>7.7200000000000005E-2</v>
      </c>
      <c r="U32" s="14">
        <v>0.20399999999999999</v>
      </c>
      <c r="V32" s="14">
        <v>0.20100000000000001</v>
      </c>
      <c r="W32" s="14">
        <v>0.505</v>
      </c>
      <c r="X32" s="17">
        <f t="shared" si="52"/>
        <v>0.98720000000000008</v>
      </c>
      <c r="Y32" s="14">
        <v>0.38600000000000001</v>
      </c>
      <c r="Z32" s="14">
        <v>2.44</v>
      </c>
      <c r="AA32" s="14">
        <v>0.39200000000000002</v>
      </c>
      <c r="AB32" s="14">
        <v>2.41</v>
      </c>
    </row>
    <row r="33" spans="2:28" s="14" customFormat="1" ht="45" x14ac:dyDescent="0.25">
      <c r="B33" s="14">
        <v>1</v>
      </c>
      <c r="C33" s="13" t="s">
        <v>45</v>
      </c>
      <c r="D33" s="14">
        <v>-6</v>
      </c>
      <c r="E33" s="14">
        <v>1</v>
      </c>
      <c r="F33" s="14" t="s">
        <v>37</v>
      </c>
      <c r="G33" s="15" t="s">
        <v>37</v>
      </c>
      <c r="H33" s="14">
        <v>1.01</v>
      </c>
      <c r="I33" s="14">
        <v>2.11</v>
      </c>
      <c r="J33" s="14">
        <v>2.12</v>
      </c>
      <c r="K33" s="14">
        <v>2.31</v>
      </c>
      <c r="L33" s="14">
        <v>0</v>
      </c>
      <c r="M33" s="14">
        <v>1.1000000000000001</v>
      </c>
      <c r="N33" s="14">
        <v>1.01</v>
      </c>
      <c r="O33" s="14">
        <v>1.21</v>
      </c>
      <c r="P33" s="14">
        <f t="shared" si="41"/>
        <v>1.01</v>
      </c>
      <c r="Q33" s="14">
        <f t="shared" si="49"/>
        <v>1.0099999999999998</v>
      </c>
      <c r="R33" s="14">
        <f t="shared" si="50"/>
        <v>1.1100000000000001</v>
      </c>
      <c r="S33" s="15">
        <f t="shared" si="51"/>
        <v>1.1000000000000001</v>
      </c>
      <c r="T33" s="14">
        <v>8.1599999999999999E-4</v>
      </c>
      <c r="U33" s="14">
        <v>5.4099999999999999E-3</v>
      </c>
      <c r="V33" s="14">
        <v>5.3699999999999998E-3</v>
      </c>
      <c r="W33" s="14">
        <v>8.8300000000000003E-2</v>
      </c>
      <c r="X33" s="17">
        <f t="shared" si="52"/>
        <v>9.9895999999999999E-2</v>
      </c>
      <c r="Y33" s="14">
        <v>5.45E-3</v>
      </c>
      <c r="Z33" s="14">
        <v>0.113</v>
      </c>
      <c r="AA33" s="14">
        <v>6.2599999999999999E-3</v>
      </c>
      <c r="AB33" s="14">
        <v>0.10299999999999999</v>
      </c>
    </row>
    <row r="34" spans="2:28" s="14" customFormat="1" ht="45" x14ac:dyDescent="0.25">
      <c r="B34" s="14">
        <v>1</v>
      </c>
      <c r="C34" s="13" t="s">
        <v>49</v>
      </c>
      <c r="D34" s="14">
        <v>-4</v>
      </c>
      <c r="E34" s="14">
        <v>1</v>
      </c>
      <c r="F34" s="14" t="s">
        <v>37</v>
      </c>
      <c r="G34" s="15" t="s">
        <v>37</v>
      </c>
      <c r="H34" s="14">
        <v>1.03</v>
      </c>
      <c r="I34" s="14">
        <v>2.39</v>
      </c>
      <c r="J34" s="14">
        <v>2.41</v>
      </c>
      <c r="K34" s="14">
        <v>3.09</v>
      </c>
      <c r="L34" s="14">
        <v>0</v>
      </c>
      <c r="M34" s="14">
        <v>1.36</v>
      </c>
      <c r="N34" s="14">
        <v>1.06</v>
      </c>
      <c r="O34" s="14">
        <v>1.74</v>
      </c>
      <c r="P34" s="14">
        <f t="shared" si="41"/>
        <v>1.03</v>
      </c>
      <c r="Q34" s="14">
        <f t="shared" si="49"/>
        <v>1.03</v>
      </c>
      <c r="R34" s="14">
        <f t="shared" si="50"/>
        <v>1.35</v>
      </c>
      <c r="S34" s="15">
        <f t="shared" si="51"/>
        <v>1.3499999999999999</v>
      </c>
      <c r="T34" s="14">
        <v>4.6499999999999996E-3</v>
      </c>
      <c r="U34" s="14">
        <v>2.3900000000000001E-2</v>
      </c>
      <c r="V34" s="14">
        <v>2.3400000000000001E-2</v>
      </c>
      <c r="W34" s="14">
        <v>0.23699999999999999</v>
      </c>
      <c r="X34" s="17">
        <f t="shared" si="52"/>
        <v>0.28894999999999998</v>
      </c>
      <c r="Y34" s="14">
        <v>2.4799999999999999E-2</v>
      </c>
      <c r="Z34" s="14">
        <v>0.44400000000000001</v>
      </c>
      <c r="AA34" s="14">
        <v>2.9399999999999999E-2</v>
      </c>
      <c r="AB34" s="14">
        <v>0.35099999999999998</v>
      </c>
    </row>
    <row r="35" spans="2:28" s="14" customFormat="1" ht="45" x14ac:dyDescent="0.25">
      <c r="B35" s="14">
        <v>1</v>
      </c>
      <c r="C35" s="13" t="s">
        <v>46</v>
      </c>
      <c r="D35" s="14">
        <v>-1</v>
      </c>
      <c r="E35" s="14">
        <v>1</v>
      </c>
      <c r="F35" s="14" t="s">
        <v>37</v>
      </c>
      <c r="G35" s="15" t="s">
        <v>37</v>
      </c>
      <c r="H35" s="14">
        <v>1.18</v>
      </c>
      <c r="I35" s="14">
        <v>3.15</v>
      </c>
      <c r="J35" s="14">
        <v>3.28</v>
      </c>
      <c r="K35" s="14">
        <v>4.83</v>
      </c>
      <c r="L35" s="14">
        <v>0</v>
      </c>
      <c r="M35" s="14">
        <v>1.97</v>
      </c>
      <c r="N35" s="14">
        <v>1.27</v>
      </c>
      <c r="O35" s="14">
        <v>2.82</v>
      </c>
      <c r="P35" s="14">
        <f t="shared" si="41"/>
        <v>1.18</v>
      </c>
      <c r="Q35" s="14">
        <f t="shared" ref="Q35" si="53">I35-M35</f>
        <v>1.18</v>
      </c>
      <c r="R35" s="14">
        <f t="shared" ref="R35" si="54">J35-N35</f>
        <v>2.0099999999999998</v>
      </c>
      <c r="S35" s="15">
        <f t="shared" ref="S35" si="55">K35-O35</f>
        <v>2.0100000000000002</v>
      </c>
      <c r="T35" s="14">
        <v>3.9399999999999998E-2</v>
      </c>
      <c r="U35" s="14">
        <v>0.11</v>
      </c>
      <c r="V35" s="14">
        <v>9.5899999999999999E-2</v>
      </c>
      <c r="W35" s="14">
        <v>0.40799999999999997</v>
      </c>
      <c r="X35" s="17">
        <f t="shared" ref="X35" si="56">SUM(T35:W35)</f>
        <v>0.65329999999999999</v>
      </c>
      <c r="Y35" s="14">
        <v>0.122</v>
      </c>
      <c r="Z35" s="14">
        <v>1.36</v>
      </c>
      <c r="AA35" s="14">
        <v>0.17499999999999999</v>
      </c>
      <c r="AB35" s="14">
        <v>1.01</v>
      </c>
    </row>
    <row r="36" spans="2:28" s="14" customFormat="1" ht="45" x14ac:dyDescent="0.25">
      <c r="B36" s="14">
        <v>1</v>
      </c>
      <c r="C36" s="13" t="s">
        <v>47</v>
      </c>
      <c r="D36" s="14" t="s">
        <v>32</v>
      </c>
      <c r="E36" s="14">
        <v>1</v>
      </c>
      <c r="F36" s="14" t="s">
        <v>37</v>
      </c>
      <c r="G36" s="15" t="s">
        <v>37</v>
      </c>
      <c r="H36" s="14">
        <v>1.39</v>
      </c>
      <c r="I36" s="14">
        <v>3.87</v>
      </c>
      <c r="J36" s="14">
        <v>4.0599999999999996</v>
      </c>
      <c r="K36" s="14">
        <v>5.89</v>
      </c>
      <c r="L36" s="14">
        <v>0</v>
      </c>
      <c r="M36" s="14">
        <v>2.4700000000000002</v>
      </c>
      <c r="N36" s="14">
        <v>1.47</v>
      </c>
      <c r="O36" s="14">
        <v>3.3</v>
      </c>
      <c r="P36" s="14">
        <f t="shared" si="41"/>
        <v>1.39</v>
      </c>
      <c r="Q36" s="14">
        <f t="shared" ref="Q36" si="57">I36-M36</f>
        <v>1.4</v>
      </c>
      <c r="R36" s="14">
        <f t="shared" ref="R36" si="58">J36-N36</f>
        <v>2.59</v>
      </c>
      <c r="S36" s="15">
        <f t="shared" ref="S36" si="59">K36-O36</f>
        <v>2.59</v>
      </c>
      <c r="T36" s="14">
        <v>0.105</v>
      </c>
      <c r="U36" s="14">
        <v>0.17699999999999999</v>
      </c>
      <c r="V36" s="14">
        <v>0.14599999999999999</v>
      </c>
      <c r="W36" s="14">
        <v>0.46700000000000003</v>
      </c>
      <c r="X36" s="17">
        <f t="shared" ref="X36" si="60">SUM(T36:W36)</f>
        <v>0.89500000000000002</v>
      </c>
      <c r="Y36" s="14">
        <v>0.215</v>
      </c>
      <c r="Z36" s="14">
        <v>1.98</v>
      </c>
      <c r="AA36" s="14">
        <v>0.39100000000000001</v>
      </c>
      <c r="AB36" s="14">
        <v>1.59</v>
      </c>
    </row>
    <row r="37" spans="2:28" s="14" customFormat="1" ht="45" x14ac:dyDescent="0.25">
      <c r="B37" s="14">
        <v>1</v>
      </c>
      <c r="C37" s="13" t="s">
        <v>48</v>
      </c>
      <c r="D37" s="14" t="s">
        <v>30</v>
      </c>
      <c r="E37" s="14">
        <v>1</v>
      </c>
      <c r="F37" s="14" t="s">
        <v>37</v>
      </c>
      <c r="G37" s="15" t="s">
        <v>37</v>
      </c>
      <c r="H37" s="14">
        <v>1.53</v>
      </c>
      <c r="I37" s="14">
        <v>4.26</v>
      </c>
      <c r="J37" s="14">
        <v>4.4400000000000004</v>
      </c>
      <c r="K37" s="14">
        <v>6.34</v>
      </c>
      <c r="L37" s="14">
        <v>0</v>
      </c>
      <c r="M37" s="14">
        <v>2.73</v>
      </c>
      <c r="N37" s="14">
        <v>1.6</v>
      </c>
      <c r="O37" s="14">
        <v>3.5</v>
      </c>
      <c r="P37" s="14">
        <f t="shared" si="41"/>
        <v>1.53</v>
      </c>
      <c r="Q37" s="14">
        <f t="shared" ref="Q37" si="61">I37-M37</f>
        <v>1.5299999999999998</v>
      </c>
      <c r="R37" s="14">
        <f t="shared" ref="R37" si="62">J37-N37</f>
        <v>2.8400000000000003</v>
      </c>
      <c r="S37" s="15">
        <f t="shared" ref="S37" si="63">K37-O37</f>
        <v>2.84</v>
      </c>
      <c r="T37" s="14">
        <v>0.15</v>
      </c>
      <c r="U37" s="14">
        <v>0.19500000000000001</v>
      </c>
      <c r="V37" s="14">
        <v>0.16300000000000001</v>
      </c>
      <c r="W37" s="14">
        <v>0.48499999999999999</v>
      </c>
      <c r="X37" s="17">
        <f t="shared" ref="X37" si="64">SUM(T37:W37)</f>
        <v>0.99299999999999999</v>
      </c>
      <c r="Y37" s="14">
        <v>0.26</v>
      </c>
      <c r="Z37" s="14">
        <v>2.23</v>
      </c>
      <c r="AA37" s="14">
        <v>0.52700000000000002</v>
      </c>
      <c r="AB37" s="14">
        <v>1.84</v>
      </c>
    </row>
    <row r="38" spans="2:28" s="19" customFormat="1" x14ac:dyDescent="0.25">
      <c r="C38" s="20"/>
      <c r="G38" s="21"/>
      <c r="S38" s="21"/>
      <c r="X38" s="22"/>
    </row>
    <row r="39" spans="2:28" s="14" customFormat="1" ht="45" x14ac:dyDescent="0.25">
      <c r="B39" s="14">
        <v>0</v>
      </c>
      <c r="C39" s="13" t="s">
        <v>70</v>
      </c>
      <c r="D39" s="14">
        <v>-1</v>
      </c>
      <c r="E39" s="14">
        <v>4</v>
      </c>
      <c r="F39" s="14">
        <v>0</v>
      </c>
      <c r="G39" s="15">
        <v>0</v>
      </c>
      <c r="H39" s="14">
        <v>0.54700000000000004</v>
      </c>
      <c r="I39" s="14">
        <v>0.54700000000000004</v>
      </c>
      <c r="J39" s="14">
        <v>0.54700000000000004</v>
      </c>
      <c r="K39" s="14">
        <v>0.54700000000000004</v>
      </c>
      <c r="L39" s="14">
        <v>0.222</v>
      </c>
      <c r="M39" s="14">
        <v>0.27800000000000002</v>
      </c>
      <c r="N39" s="14">
        <v>0.27800000000000002</v>
      </c>
      <c r="O39" s="14">
        <v>0.27800000000000002</v>
      </c>
      <c r="P39" s="14">
        <v>0.27800000000000002</v>
      </c>
      <c r="Q39" s="14">
        <f t="shared" ref="Q39" si="65">I39-M39</f>
        <v>0.26900000000000002</v>
      </c>
      <c r="R39" s="14">
        <f t="shared" ref="R39" si="66">J39-N39</f>
        <v>0.26900000000000002</v>
      </c>
      <c r="S39" s="15">
        <f t="shared" ref="S39" si="67">K39-O39</f>
        <v>0.26900000000000002</v>
      </c>
      <c r="T39" s="14">
        <v>3.5400000000000001E-2</v>
      </c>
      <c r="U39" s="14">
        <v>3.5400000000000001E-2</v>
      </c>
      <c r="V39" s="14">
        <v>3.5400000000000001E-2</v>
      </c>
      <c r="W39" s="14">
        <v>3.5400000000000001E-2</v>
      </c>
      <c r="X39" s="17">
        <f>SUM(T39:W39)</f>
        <v>0.1416</v>
      </c>
      <c r="Y39" s="14">
        <v>1.9699999999999999E-2</v>
      </c>
      <c r="Z39" s="14">
        <v>1.9699999999999999E-2</v>
      </c>
      <c r="AA39" s="14">
        <v>1.5100000000000001E-2</v>
      </c>
      <c r="AB39" s="14">
        <v>1.5100000000000001E-2</v>
      </c>
    </row>
    <row r="40" spans="2:28" s="14" customFormat="1" ht="45" x14ac:dyDescent="0.25">
      <c r="B40" s="14">
        <v>1</v>
      </c>
      <c r="C40" s="13" t="s">
        <v>70</v>
      </c>
      <c r="D40" s="14">
        <v>-1</v>
      </c>
      <c r="E40" s="14">
        <v>4</v>
      </c>
      <c r="F40" s="14">
        <v>0</v>
      </c>
      <c r="G40" s="15">
        <v>0</v>
      </c>
      <c r="H40" s="14">
        <v>0.28599999999999998</v>
      </c>
      <c r="I40" s="14">
        <v>0.56000000000000005</v>
      </c>
      <c r="J40" s="14">
        <v>0.56899999999999995</v>
      </c>
      <c r="K40" s="14">
        <v>0.54300000000000004</v>
      </c>
      <c r="L40" s="14">
        <v>0</v>
      </c>
      <c r="M40" s="14">
        <v>0.27400000000000002</v>
      </c>
      <c r="N40" s="14">
        <v>0.30199999999999999</v>
      </c>
      <c r="O40" s="14">
        <v>0.27500000000000002</v>
      </c>
      <c r="P40" s="14">
        <f t="shared" ref="P39:S40" si="68">H40-L40</f>
        <v>0.28599999999999998</v>
      </c>
      <c r="Q40" s="14">
        <f t="shared" si="68"/>
        <v>0.28600000000000003</v>
      </c>
      <c r="R40" s="14">
        <f t="shared" si="68"/>
        <v>0.26699999999999996</v>
      </c>
      <c r="S40" s="15">
        <f t="shared" si="68"/>
        <v>0.26800000000000002</v>
      </c>
      <c r="T40" s="14">
        <v>9.4700000000000006E-2</v>
      </c>
      <c r="U40" s="14">
        <v>3.1699999999999999E-2</v>
      </c>
      <c r="V40" s="14">
        <v>0.30599999999999999</v>
      </c>
      <c r="W40" s="14">
        <v>3.4000000000000002E-2</v>
      </c>
      <c r="X40" s="17">
        <f>SUM(T40:W40)</f>
        <v>0.46640000000000004</v>
      </c>
      <c r="Y40" s="14">
        <v>9.2200000000000008E-3</v>
      </c>
      <c r="Z40" s="14">
        <v>1.7999999999999999E-2</v>
      </c>
      <c r="AA40" s="14">
        <v>3.6200000000000003E-2</v>
      </c>
      <c r="AB40" s="14">
        <v>1.72E-2</v>
      </c>
    </row>
    <row r="41" spans="2:28" s="14" customFormat="1" x14ac:dyDescent="0.25">
      <c r="C41" s="13"/>
      <c r="G41" s="15"/>
      <c r="S41" s="15"/>
      <c r="X41" s="17"/>
    </row>
    <row r="42" spans="2:28" s="14" customFormat="1" x14ac:dyDescent="0.25">
      <c r="C42" s="13"/>
      <c r="G42" s="15"/>
      <c r="S42" s="15"/>
      <c r="X42" s="17"/>
    </row>
    <row r="43" spans="2:28" s="14" customFormat="1" x14ac:dyDescent="0.25">
      <c r="C43" s="13"/>
      <c r="G43" s="15"/>
      <c r="S43" s="15"/>
      <c r="X43" s="17"/>
    </row>
    <row r="44" spans="2:28" s="14" customFormat="1" x14ac:dyDescent="0.25">
      <c r="C44" s="13"/>
      <c r="G44" s="15"/>
      <c r="S44" s="15"/>
      <c r="X44" s="17"/>
    </row>
    <row r="45" spans="2:28" s="14" customFormat="1" x14ac:dyDescent="0.25">
      <c r="C45" s="13"/>
      <c r="G45" s="15"/>
      <c r="S45" s="15"/>
      <c r="X45" s="17"/>
    </row>
    <row r="46" spans="2:28" s="14" customFormat="1" x14ac:dyDescent="0.25">
      <c r="C46" s="13"/>
      <c r="G46" s="15"/>
      <c r="S46" s="15"/>
      <c r="X46" s="17"/>
    </row>
    <row r="47" spans="2:28" s="14" customFormat="1" x14ac:dyDescent="0.25">
      <c r="C47" s="13"/>
      <c r="G47" s="15"/>
      <c r="S47" s="15"/>
      <c r="X47" s="17"/>
    </row>
    <row r="48" spans="2:28" s="14" customFormat="1" x14ac:dyDescent="0.25">
      <c r="C48" s="13"/>
      <c r="G48" s="15"/>
      <c r="S48" s="15"/>
      <c r="X48" s="17"/>
    </row>
    <row r="49" spans="3:24" s="14" customFormat="1" x14ac:dyDescent="0.25">
      <c r="C49" s="13"/>
      <c r="G49" s="15"/>
      <c r="S49" s="15"/>
      <c r="X49" s="17"/>
    </row>
    <row r="50" spans="3:24" s="14" customFormat="1" x14ac:dyDescent="0.25">
      <c r="C50" s="13"/>
      <c r="G50" s="15"/>
      <c r="S50" s="15"/>
      <c r="X50" s="17"/>
    </row>
    <row r="51" spans="3:24" s="14" customFormat="1" x14ac:dyDescent="0.25">
      <c r="C51" s="13"/>
      <c r="G51" s="15"/>
      <c r="S51" s="15"/>
      <c r="X51" s="17"/>
    </row>
    <row r="52" spans="3:24" s="14" customFormat="1" x14ac:dyDescent="0.25">
      <c r="C52" s="13"/>
      <c r="G52" s="15"/>
      <c r="S52" s="15"/>
      <c r="X52" s="17"/>
    </row>
    <row r="53" spans="3:24" s="14" customFormat="1" x14ac:dyDescent="0.25">
      <c r="C53" s="13"/>
      <c r="G53" s="15"/>
      <c r="S53" s="15"/>
      <c r="X53" s="17"/>
    </row>
    <row r="54" spans="3:24" s="14" customFormat="1" x14ac:dyDescent="0.25">
      <c r="C54" s="13"/>
      <c r="G54" s="15"/>
      <c r="S54" s="15"/>
      <c r="X54" s="17"/>
    </row>
    <row r="55" spans="3:24" s="14" customFormat="1" x14ac:dyDescent="0.25">
      <c r="C55" s="13"/>
      <c r="G55" s="15"/>
      <c r="S55" s="15"/>
      <c r="X55" s="17"/>
    </row>
    <row r="56" spans="3:24" s="14" customFormat="1" x14ac:dyDescent="0.25">
      <c r="C56" s="13"/>
      <c r="G56" s="15"/>
      <c r="S56" s="15"/>
      <c r="X56" s="17"/>
    </row>
    <row r="57" spans="3:24" s="14" customFormat="1" x14ac:dyDescent="0.25">
      <c r="C57" s="13"/>
      <c r="G57" s="15"/>
      <c r="S57" s="15"/>
      <c r="X57" s="17"/>
    </row>
    <row r="58" spans="3:24" s="14" customFormat="1" x14ac:dyDescent="0.25">
      <c r="C58" s="13"/>
      <c r="G58" s="15"/>
      <c r="S58" s="15"/>
      <c r="X58" s="17"/>
    </row>
    <row r="59" spans="3:24" s="14" customFormat="1" x14ac:dyDescent="0.25">
      <c r="C59" s="13"/>
      <c r="G59" s="15"/>
      <c r="S59" s="15"/>
      <c r="X59" s="17"/>
    </row>
    <row r="60" spans="3:24" s="14" customFormat="1" x14ac:dyDescent="0.25">
      <c r="C60" s="13"/>
      <c r="G60" s="15"/>
      <c r="S60" s="15"/>
      <c r="X60" s="17"/>
    </row>
    <row r="61" spans="3:24" s="14" customFormat="1" x14ac:dyDescent="0.25">
      <c r="C61" s="13"/>
      <c r="G61" s="15"/>
      <c r="S61" s="15"/>
      <c r="X61" s="17"/>
    </row>
    <row r="62" spans="3:24" s="14" customFormat="1" x14ac:dyDescent="0.25">
      <c r="C62" s="13"/>
      <c r="G62" s="15"/>
      <c r="S62" s="15"/>
      <c r="X62" s="17"/>
    </row>
    <row r="63" spans="3:24" s="14" customFormat="1" x14ac:dyDescent="0.25">
      <c r="C63" s="13"/>
      <c r="G63" s="15"/>
      <c r="S63" s="15"/>
      <c r="X63" s="17"/>
    </row>
    <row r="64" spans="3:24" s="14" customFormat="1" x14ac:dyDescent="0.25">
      <c r="C64" s="13"/>
      <c r="G64" s="15"/>
      <c r="S64" s="15"/>
      <c r="X64" s="17"/>
    </row>
    <row r="65" spans="3:24" s="14" customFormat="1" x14ac:dyDescent="0.25">
      <c r="C65" s="13"/>
      <c r="G65" s="15"/>
      <c r="S65" s="15"/>
      <c r="X65" s="17"/>
    </row>
    <row r="66" spans="3:24" s="14" customFormat="1" x14ac:dyDescent="0.25">
      <c r="C66" s="13"/>
      <c r="G66" s="15"/>
      <c r="S66" s="15"/>
      <c r="X66" s="17"/>
    </row>
    <row r="67" spans="3:24" s="14" customFormat="1" x14ac:dyDescent="0.25">
      <c r="C67" s="13"/>
      <c r="G67" s="15"/>
      <c r="S67" s="15"/>
      <c r="X67" s="17"/>
    </row>
    <row r="68" spans="3:24" s="14" customFormat="1" x14ac:dyDescent="0.25">
      <c r="C68" s="13"/>
      <c r="G68" s="15"/>
      <c r="S68" s="15"/>
      <c r="X68" s="17"/>
    </row>
    <row r="69" spans="3:24" s="14" customFormat="1" x14ac:dyDescent="0.25">
      <c r="C69" s="13"/>
      <c r="G69" s="15"/>
      <c r="S69" s="15"/>
      <c r="X69" s="17"/>
    </row>
    <row r="70" spans="3:24" s="14" customFormat="1" x14ac:dyDescent="0.25">
      <c r="C70" s="13"/>
      <c r="G70" s="15"/>
      <c r="S70" s="15"/>
      <c r="X70" s="17"/>
    </row>
    <row r="71" spans="3:24" s="14" customFormat="1" x14ac:dyDescent="0.25">
      <c r="C71" s="13"/>
      <c r="G71" s="15"/>
      <c r="S71" s="15"/>
      <c r="X71" s="17"/>
    </row>
    <row r="72" spans="3:24" s="14" customFormat="1" x14ac:dyDescent="0.25">
      <c r="C72" s="13"/>
      <c r="G72" s="15"/>
      <c r="S72" s="15"/>
      <c r="X72" s="17"/>
    </row>
    <row r="73" spans="3:24" s="14" customFormat="1" x14ac:dyDescent="0.25">
      <c r="C73" s="13"/>
      <c r="G73" s="15"/>
      <c r="S73" s="15"/>
      <c r="X73" s="17"/>
    </row>
    <row r="74" spans="3:24" s="14" customFormat="1" x14ac:dyDescent="0.25">
      <c r="C74" s="13"/>
      <c r="G74" s="15"/>
      <c r="S74" s="15"/>
      <c r="X74" s="17"/>
    </row>
    <row r="75" spans="3:24" s="14" customFormat="1" x14ac:dyDescent="0.25">
      <c r="C75" s="13"/>
      <c r="G75" s="15"/>
      <c r="S75" s="15"/>
      <c r="X75" s="17"/>
    </row>
    <row r="76" spans="3:24" s="14" customFormat="1" x14ac:dyDescent="0.25">
      <c r="C76" s="13"/>
      <c r="G76" s="15"/>
      <c r="S76" s="15"/>
      <c r="X76" s="17"/>
    </row>
    <row r="77" spans="3:24" s="14" customFormat="1" x14ac:dyDescent="0.25">
      <c r="C77" s="13"/>
      <c r="G77" s="15"/>
      <c r="S77" s="15"/>
      <c r="X77" s="17"/>
    </row>
    <row r="78" spans="3:24" s="14" customFormat="1" x14ac:dyDescent="0.25">
      <c r="C78" s="13"/>
      <c r="G78" s="15"/>
      <c r="S78" s="15"/>
      <c r="X78" s="17"/>
    </row>
    <row r="79" spans="3:24" s="14" customFormat="1" x14ac:dyDescent="0.25">
      <c r="C79" s="13"/>
      <c r="G79" s="15"/>
      <c r="S79" s="15"/>
      <c r="X79" s="17"/>
    </row>
    <row r="80" spans="3:24" s="14" customFormat="1" x14ac:dyDescent="0.25">
      <c r="C80" s="13"/>
      <c r="G80" s="15"/>
      <c r="S80" s="15"/>
      <c r="X80" s="17"/>
    </row>
    <row r="81" spans="3:24" s="14" customFormat="1" x14ac:dyDescent="0.25">
      <c r="C81" s="13"/>
      <c r="G81" s="15"/>
      <c r="S81" s="15"/>
      <c r="X81" s="17"/>
    </row>
    <row r="82" spans="3:24" s="14" customFormat="1" x14ac:dyDescent="0.25">
      <c r="C82" s="13"/>
      <c r="G82" s="15"/>
      <c r="S82" s="15"/>
      <c r="X82" s="17"/>
    </row>
    <row r="83" spans="3:24" s="14" customFormat="1" x14ac:dyDescent="0.25">
      <c r="C83" s="13"/>
      <c r="G83" s="15"/>
      <c r="S83" s="15"/>
      <c r="X83" s="17"/>
    </row>
    <row r="84" spans="3:24" s="14" customFormat="1" x14ac:dyDescent="0.25">
      <c r="C84" s="13"/>
      <c r="G84" s="15"/>
      <c r="S84" s="15"/>
      <c r="X84" s="17"/>
    </row>
    <row r="85" spans="3:24" s="11" customFormat="1" x14ac:dyDescent="0.25">
      <c r="C85" s="10"/>
      <c r="G85" s="12"/>
      <c r="S85" s="12"/>
      <c r="X85" s="18"/>
    </row>
    <row r="86" spans="3:24" s="11" customFormat="1" x14ac:dyDescent="0.25">
      <c r="C86" s="10"/>
      <c r="G86" s="12"/>
      <c r="S86" s="12"/>
      <c r="X86" s="18"/>
    </row>
  </sheetData>
  <mergeCells count="4">
    <mergeCell ref="D1:G1"/>
    <mergeCell ref="H1:S1"/>
    <mergeCell ref="T1:W1"/>
    <mergeCell ref="Y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F313-BE4A-4F11-A03B-A50BC72B85F3}">
  <dimension ref="A1:Z21"/>
  <sheetViews>
    <sheetView topLeftCell="F1" workbookViewId="0">
      <selection activeCell="P8" sqref="P8"/>
    </sheetView>
  </sheetViews>
  <sheetFormatPr defaultRowHeight="15" x14ac:dyDescent="0.25"/>
  <cols>
    <col min="1" max="1" width="25.85546875" style="36" customWidth="1"/>
    <col min="2" max="2" width="10.85546875" style="36" bestFit="1" customWidth="1"/>
    <col min="3" max="3" width="11.140625" style="36" bestFit="1" customWidth="1"/>
    <col min="4" max="4" width="9.140625" style="36"/>
    <col min="5" max="5" width="9.140625" style="40"/>
    <col min="6" max="15" width="9.140625" style="36"/>
    <col min="16" max="16" width="10.42578125" style="36" bestFit="1" customWidth="1"/>
    <col min="17" max="17" width="10.28515625" style="40" bestFit="1" customWidth="1"/>
    <col min="18" max="18" width="10.42578125" style="36" bestFit="1" customWidth="1"/>
    <col min="19" max="20" width="9.140625" style="36"/>
    <col min="21" max="22" width="9.140625" style="40"/>
    <col min="23" max="16384" width="9.140625" style="36"/>
  </cols>
  <sheetData>
    <row r="1" spans="1:26" s="25" customFormat="1" x14ac:dyDescent="0.25">
      <c r="A1" s="23"/>
      <c r="B1" s="47" t="s">
        <v>1</v>
      </c>
      <c r="C1" s="48"/>
      <c r="D1" s="48"/>
      <c r="E1" s="49"/>
      <c r="F1" s="47" t="s">
        <v>6</v>
      </c>
      <c r="G1" s="48"/>
      <c r="H1" s="48"/>
      <c r="I1" s="48"/>
      <c r="J1" s="48"/>
      <c r="K1" s="48"/>
      <c r="L1" s="48"/>
      <c r="M1" s="50"/>
      <c r="N1" s="48"/>
      <c r="O1" s="48"/>
      <c r="P1" s="48"/>
      <c r="Q1" s="49"/>
      <c r="R1" s="47" t="s">
        <v>15</v>
      </c>
      <c r="S1" s="48"/>
      <c r="T1" s="48"/>
      <c r="U1" s="48"/>
      <c r="V1" s="24"/>
      <c r="W1" s="48" t="s">
        <v>16</v>
      </c>
      <c r="X1" s="48"/>
      <c r="Y1" s="48"/>
      <c r="Z1" s="48"/>
    </row>
    <row r="2" spans="1:26" s="27" customFormat="1" ht="15.75" thickBot="1" x14ac:dyDescent="0.3">
      <c r="A2" s="26" t="s">
        <v>0</v>
      </c>
      <c r="B2" s="27" t="s">
        <v>2</v>
      </c>
      <c r="C2" s="27" t="s">
        <v>3</v>
      </c>
      <c r="D2" s="27" t="s">
        <v>4</v>
      </c>
      <c r="E2" s="28" t="s">
        <v>5</v>
      </c>
      <c r="F2" s="27" t="s">
        <v>7</v>
      </c>
      <c r="G2" s="27" t="s">
        <v>8</v>
      </c>
      <c r="H2" s="27" t="s">
        <v>9</v>
      </c>
      <c r="I2" s="27" t="s">
        <v>10</v>
      </c>
      <c r="J2" s="27" t="s">
        <v>11</v>
      </c>
      <c r="K2" s="27" t="s">
        <v>12</v>
      </c>
      <c r="L2" s="27" t="s">
        <v>13</v>
      </c>
      <c r="M2" s="27" t="s">
        <v>14</v>
      </c>
      <c r="N2" s="27" t="s">
        <v>24</v>
      </c>
      <c r="O2" s="27" t="s">
        <v>25</v>
      </c>
      <c r="P2" s="27" t="s">
        <v>26</v>
      </c>
      <c r="Q2" s="28" t="s">
        <v>27</v>
      </c>
      <c r="R2" s="27" t="s">
        <v>19</v>
      </c>
      <c r="S2" s="27" t="s">
        <v>21</v>
      </c>
      <c r="T2" s="27" t="s">
        <v>20</v>
      </c>
      <c r="U2" s="28" t="s">
        <v>22</v>
      </c>
      <c r="V2" s="28" t="s">
        <v>42</v>
      </c>
      <c r="W2" s="27" t="s">
        <v>17</v>
      </c>
      <c r="X2" s="27" t="s">
        <v>18</v>
      </c>
      <c r="Y2" s="27">
        <v>1</v>
      </c>
      <c r="Z2" s="27">
        <v>2</v>
      </c>
    </row>
    <row r="3" spans="1:26" s="30" customFormat="1" ht="30.75" thickTop="1" x14ac:dyDescent="0.25">
      <c r="A3" s="29" t="s">
        <v>23</v>
      </c>
      <c r="B3" s="30">
        <f>All!D3</f>
        <v>-1</v>
      </c>
      <c r="C3" s="30">
        <f>All!E3</f>
        <v>1</v>
      </c>
      <c r="D3" s="30">
        <f>All!F3</f>
        <v>0</v>
      </c>
      <c r="E3" s="31">
        <f>All!G3</f>
        <v>0</v>
      </c>
      <c r="F3" s="30">
        <f>All!H6-All!H3</f>
        <v>-1.05</v>
      </c>
      <c r="G3" s="30">
        <f>All!I6-All!I3</f>
        <v>5.0000000000000266E-2</v>
      </c>
      <c r="H3" s="30">
        <f>All!J6-All!J3</f>
        <v>8.9999999999999858E-2</v>
      </c>
      <c r="I3" s="30">
        <f>All!K6-All!K3</f>
        <v>-2.0000000000000018E-2</v>
      </c>
      <c r="J3" s="30">
        <f>All!L6-All!L3</f>
        <v>-1.1100000000000001</v>
      </c>
      <c r="K3" s="30">
        <f>All!M6-All!M3</f>
        <v>-1.0000000000000009E-2</v>
      </c>
      <c r="L3" s="30">
        <f>All!N6-All!N3</f>
        <v>9.9999999999999867E-2</v>
      </c>
      <c r="M3" s="30">
        <f>All!O6-All!O3</f>
        <v>-1.0000000000000009E-2</v>
      </c>
      <c r="N3" s="32">
        <f t="shared" ref="N3:Q3" si="0">F3-J3</f>
        <v>6.0000000000000053E-2</v>
      </c>
      <c r="O3" s="33">
        <f t="shared" si="0"/>
        <v>6.0000000000000275E-2</v>
      </c>
      <c r="P3" s="33">
        <f t="shared" si="0"/>
        <v>-1.0000000000000009E-2</v>
      </c>
      <c r="Q3" s="34">
        <f t="shared" si="0"/>
        <v>-1.0000000000000009E-2</v>
      </c>
      <c r="R3" s="30">
        <f>All!T6-All!T3</f>
        <v>5.9399999999999994E-2</v>
      </c>
      <c r="S3" s="30">
        <f>All!U6-All!U3</f>
        <v>-3.7999999999999978E-3</v>
      </c>
      <c r="T3" s="30">
        <f>All!V6-All!V3</f>
        <v>-4.8000000000000022E-3</v>
      </c>
      <c r="U3" s="31">
        <f>All!W6-All!W3</f>
        <v>-1.5000000000000013E-3</v>
      </c>
      <c r="V3" s="31">
        <f>SUM(R3:U3)</f>
        <v>4.9299999999999997E-2</v>
      </c>
      <c r="W3" s="30">
        <f>All!Y6-All!Y3</f>
        <v>-4.1800000000000004E-2</v>
      </c>
      <c r="X3" s="30">
        <f>All!Z6-All!Z3</f>
        <v>-6.6000000000000086E-3</v>
      </c>
      <c r="Y3" s="30">
        <f>All!AA6-All!AA3</f>
        <v>6.8799999999999986E-2</v>
      </c>
      <c r="Z3" s="30">
        <f>All!AB6-All!AB3</f>
        <v>-7.3000000000000009E-3</v>
      </c>
    </row>
    <row r="4" spans="1:26" ht="30" x14ac:dyDescent="0.25">
      <c r="A4" s="29" t="s">
        <v>31</v>
      </c>
      <c r="B4" s="30" t="str">
        <f>All!D4</f>
        <v>log(4)</v>
      </c>
      <c r="C4" s="30">
        <f>All!E4</f>
        <v>1</v>
      </c>
      <c r="D4" s="30">
        <f>All!F4</f>
        <v>0</v>
      </c>
      <c r="E4" s="31">
        <f>All!G4</f>
        <v>0</v>
      </c>
      <c r="F4" s="30">
        <f>All!H7-All!H4</f>
        <v>-1.0999999999999999</v>
      </c>
      <c r="G4" s="30">
        <f>All!I7-All!I4</f>
        <v>0.16000000000000014</v>
      </c>
      <c r="H4" s="30">
        <f>All!J7-All!J4</f>
        <v>0.30000000000000027</v>
      </c>
      <c r="I4" s="30">
        <f>All!K7-All!K4</f>
        <v>-0.13999999999999968</v>
      </c>
      <c r="J4" s="30">
        <f>All!L7-All!L4</f>
        <v>-1.42</v>
      </c>
      <c r="K4" s="30">
        <f>All!M7-All!M4</f>
        <v>-0.15999999999999992</v>
      </c>
      <c r="L4" s="30">
        <f>All!N7-All!N4</f>
        <v>0.39000000000000012</v>
      </c>
      <c r="M4" s="30">
        <f>All!O7-All!O4</f>
        <v>-4.0000000000000036E-2</v>
      </c>
      <c r="N4" s="35">
        <f t="shared" ref="N4:N7" si="1">F4-J4</f>
        <v>0.32000000000000006</v>
      </c>
      <c r="O4" s="30">
        <f t="shared" ref="O4:O5" si="2">G4-K4</f>
        <v>0.32000000000000006</v>
      </c>
      <c r="P4" s="30">
        <f t="shared" ref="P4:P5" si="3">H4-L4</f>
        <v>-8.9999999999999858E-2</v>
      </c>
      <c r="Q4" s="31">
        <f t="shared" ref="Q4:Q5" si="4">I4-M4</f>
        <v>-9.9999999999999645E-2</v>
      </c>
      <c r="R4" s="30">
        <f>All!T7-All!T4</f>
        <v>0.184</v>
      </c>
      <c r="S4" s="30">
        <f>All!U7-All!U4</f>
        <v>-3.8000000000000006E-2</v>
      </c>
      <c r="T4" s="30">
        <f>All!V7-All!V4</f>
        <v>-4.9399999999999999E-2</v>
      </c>
      <c r="U4" s="31">
        <f>All!W7-All!W4</f>
        <v>-7.0000000000000062E-3</v>
      </c>
      <c r="V4" s="31">
        <f t="shared" ref="V4:V7" si="5">SUM(R4:U4)</f>
        <v>8.9599999999999985E-2</v>
      </c>
      <c r="W4" s="30">
        <f>All!Y7-All!Y4</f>
        <v>-0.21899999999999997</v>
      </c>
      <c r="X4" s="30">
        <f>All!Z7-All!Z4</f>
        <v>-8.3999999999999964E-2</v>
      </c>
      <c r="Y4" s="30">
        <f>All!AA7-All!AA4</f>
        <v>0.32400000000000001</v>
      </c>
      <c r="Z4" s="30">
        <f>All!AB7-All!AB4</f>
        <v>-9.3000000000000027E-2</v>
      </c>
    </row>
    <row r="5" spans="1:26" ht="30" x14ac:dyDescent="0.25">
      <c r="A5" s="29" t="s">
        <v>28</v>
      </c>
      <c r="B5" s="30" t="str">
        <f>All!D5</f>
        <v>log(100)</v>
      </c>
      <c r="C5" s="30">
        <f>All!E5</f>
        <v>1</v>
      </c>
      <c r="D5" s="30">
        <f>All!F5</f>
        <v>0</v>
      </c>
      <c r="E5" s="31">
        <f>All!G5</f>
        <v>0</v>
      </c>
      <c r="F5" s="30">
        <f>All!H8-All!H5</f>
        <v>-1.0299999999999998</v>
      </c>
      <c r="G5" s="30">
        <f>All!I8-All!I5</f>
        <v>0.35000000000000009</v>
      </c>
      <c r="H5" s="30">
        <f>All!J8-All!J5</f>
        <v>0.69</v>
      </c>
      <c r="I5" s="30">
        <f>All!K8-All!K5</f>
        <v>-0.18999999999999995</v>
      </c>
      <c r="J5" s="30">
        <f>All!L8-All!L5</f>
        <v>-1.85</v>
      </c>
      <c r="K5" s="30">
        <f>All!M8-All!M5</f>
        <v>-0.4700000000000002</v>
      </c>
      <c r="L5" s="30">
        <f>All!N8-All!N5</f>
        <v>1.0899999999999999</v>
      </c>
      <c r="M5" s="30">
        <f>All!O8-All!O5</f>
        <v>0.20999999999999996</v>
      </c>
      <c r="N5" s="35">
        <f t="shared" si="1"/>
        <v>0.82000000000000028</v>
      </c>
      <c r="O5" s="30">
        <f t="shared" si="2"/>
        <v>0.82000000000000028</v>
      </c>
      <c r="P5" s="30">
        <f t="shared" si="3"/>
        <v>-0.39999999999999991</v>
      </c>
      <c r="Q5" s="31">
        <f t="shared" si="4"/>
        <v>-0.39999999999999991</v>
      </c>
      <c r="R5" s="30">
        <f>All!T8-All!T5</f>
        <v>0.27100000000000002</v>
      </c>
      <c r="S5" s="30">
        <f>All!U8-All!U5</f>
        <v>-0.10100000000000001</v>
      </c>
      <c r="T5" s="30">
        <f>All!V8-All!V5</f>
        <v>-0.13750000000000001</v>
      </c>
      <c r="U5" s="31">
        <f>All!W8-All!W5</f>
        <v>-1.2000000000000011E-2</v>
      </c>
      <c r="V5" s="31">
        <f t="shared" si="5"/>
        <v>2.049999999999999E-2</v>
      </c>
      <c r="W5" s="30">
        <f>All!Y8-All!Y5</f>
        <v>-0.57899999999999996</v>
      </c>
      <c r="X5" s="30">
        <f>All!Z8-All!Z5</f>
        <v>-0.22499999999999998</v>
      </c>
      <c r="Y5" s="30">
        <f>All!AA8-All!AA5</f>
        <v>0.82599999999999996</v>
      </c>
      <c r="Z5" s="30">
        <f>All!AB8-All!AB5</f>
        <v>-0.39599999999999996</v>
      </c>
    </row>
    <row r="6" spans="1:26" s="37" customFormat="1" x14ac:dyDescent="0.25">
      <c r="E6" s="38"/>
      <c r="N6" s="39"/>
      <c r="Q6" s="38"/>
      <c r="U6" s="38"/>
      <c r="V6" s="38"/>
    </row>
    <row r="7" spans="1:26" ht="45" x14ac:dyDescent="0.25">
      <c r="A7" s="29" t="s">
        <v>34</v>
      </c>
      <c r="B7" s="30">
        <f>All!D10</f>
        <v>-4</v>
      </c>
      <c r="C7" s="30">
        <f>All!E10</f>
        <v>1</v>
      </c>
      <c r="D7" s="30">
        <f>All!F10</f>
        <v>0</v>
      </c>
      <c r="E7" s="31" t="str">
        <f>All!G10</f>
        <v>log(20)</v>
      </c>
      <c r="F7" s="30">
        <f>All!H14-All!H10</f>
        <v>-0.99999999999999978</v>
      </c>
      <c r="G7" s="30">
        <f>All!I14-All!I10</f>
        <v>0</v>
      </c>
      <c r="H7" s="30">
        <f>All!J14-All!J10</f>
        <v>4.0000000000000036E-2</v>
      </c>
      <c r="I7" s="30">
        <f>All!K14-All!K10</f>
        <v>0</v>
      </c>
      <c r="J7" s="30">
        <f>All!L14-All!L10</f>
        <v>-1.01</v>
      </c>
      <c r="K7" s="30">
        <f>All!M14-All!M10</f>
        <v>0</v>
      </c>
      <c r="L7" s="30">
        <f>All!N14-All!N10</f>
        <v>4.0000000000000036E-2</v>
      </c>
      <c r="M7" s="30">
        <f>All!O14-All!O10</f>
        <v>0</v>
      </c>
      <c r="N7" s="35">
        <f t="shared" si="1"/>
        <v>1.0000000000000231E-2</v>
      </c>
      <c r="O7" s="30">
        <f t="shared" ref="O7" si="6">G7-K7</f>
        <v>0</v>
      </c>
      <c r="P7" s="30">
        <f t="shared" ref="P7" si="7">H7-L7</f>
        <v>0</v>
      </c>
      <c r="Q7" s="31">
        <f t="shared" ref="Q7" si="8">I7-M7</f>
        <v>0</v>
      </c>
      <c r="R7" s="30">
        <f>All!T14-All!T10</f>
        <v>3.7200000000000002E-3</v>
      </c>
      <c r="S7" s="30">
        <f>All!U14-All!U10</f>
        <v>-3.0000000000000165E-4</v>
      </c>
      <c r="T7" s="30">
        <f>All!V14-All!V10</f>
        <v>-1.0000000000000026E-4</v>
      </c>
      <c r="U7" s="31">
        <f>All!W14-All!W10</f>
        <v>-1.0000000000000286E-4</v>
      </c>
      <c r="V7" s="31">
        <f t="shared" si="5"/>
        <v>3.2199999999999954E-3</v>
      </c>
      <c r="W7" s="30">
        <f>All!Y14-All!Y10</f>
        <v>-2.1999999999999997E-3</v>
      </c>
      <c r="X7" s="30">
        <f>All!Z14-All!Z10</f>
        <v>-5.0000000000000044E-4</v>
      </c>
      <c r="Y7" s="30">
        <f>All!AA14-All!AA10</f>
        <v>3.7999999999999978E-3</v>
      </c>
      <c r="Z7" s="30">
        <f>All!AB14-All!AB10</f>
        <v>-1.9999999999999879E-4</v>
      </c>
    </row>
    <row r="8" spans="1:26" ht="45" x14ac:dyDescent="0.25">
      <c r="A8" s="29" t="s">
        <v>35</v>
      </c>
      <c r="B8" s="30">
        <f>All!D11</f>
        <v>-1</v>
      </c>
      <c r="C8" s="30">
        <f>All!E11</f>
        <v>1</v>
      </c>
      <c r="D8" s="30">
        <f>All!F11</f>
        <v>0</v>
      </c>
      <c r="E8" s="31" t="str">
        <f>All!G11</f>
        <v>log(20)</v>
      </c>
      <c r="F8" s="30">
        <f>All!H15-All!H11</f>
        <v>-1.0099999999999998</v>
      </c>
      <c r="G8" s="30">
        <f>All!I15-All!I11</f>
        <v>-1.0000000000000231E-2</v>
      </c>
      <c r="H8" s="30">
        <f>All!J15-All!J11</f>
        <v>0.2200000000000002</v>
      </c>
      <c r="I8" s="30">
        <f>All!K15-All!K11</f>
        <v>-3.0000000000000249E-2</v>
      </c>
      <c r="J8" s="30">
        <f>All!L15-All!L11</f>
        <v>-1.05</v>
      </c>
      <c r="K8" s="30">
        <f>All!M15-All!M11</f>
        <v>-6.0000000000000053E-2</v>
      </c>
      <c r="L8" s="30">
        <f>All!N15-All!N11</f>
        <v>0.22999999999999998</v>
      </c>
      <c r="M8" s="30">
        <f>All!O15-All!O11</f>
        <v>-3.0000000000000027E-2</v>
      </c>
      <c r="N8" s="35">
        <f t="shared" ref="N8:N15" si="9">F8-J8</f>
        <v>4.0000000000000258E-2</v>
      </c>
      <c r="O8" s="30">
        <f t="shared" ref="O8:O10" si="10">G8-K8</f>
        <v>4.9999999999999822E-2</v>
      </c>
      <c r="P8" s="30">
        <f t="shared" ref="P8:P10" si="11">H8-L8</f>
        <v>-9.9999999999997868E-3</v>
      </c>
      <c r="Q8" s="31">
        <f t="shared" ref="Q8:Q10" si="12">I8-M8</f>
        <v>-2.2204460492503131E-16</v>
      </c>
      <c r="R8" s="30">
        <f>All!T15-All!T11</f>
        <v>3.4299999999999997E-2</v>
      </c>
      <c r="S8" s="30">
        <f>All!U15-All!U11</f>
        <v>-5.0000000000000044E-3</v>
      </c>
      <c r="T8" s="30">
        <f>All!V15-All!V11</f>
        <v>-4.8000000000000022E-3</v>
      </c>
      <c r="U8" s="31">
        <f>All!W15-All!W11</f>
        <v>-1.0000000000000009E-3</v>
      </c>
      <c r="V8" s="31">
        <f t="shared" ref="V8:V21" si="13">SUM(R8:U8)</f>
        <v>2.349999999999999E-2</v>
      </c>
      <c r="W8" s="30">
        <f>All!Y15-All!Y11</f>
        <v>-2.3600000000000003E-2</v>
      </c>
      <c r="X8" s="30">
        <f>All!Z15-All!Z11</f>
        <v>-2.7999999999999914E-2</v>
      </c>
      <c r="Y8" s="30">
        <f>All!AA15-All!AA11</f>
        <v>4.7999999999999987E-2</v>
      </c>
      <c r="Z8" s="30">
        <f>All!AB15-All!AB11</f>
        <v>-1.0000000000000009E-2</v>
      </c>
    </row>
    <row r="9" spans="1:26" ht="45" x14ac:dyDescent="0.25">
      <c r="A9" s="29" t="s">
        <v>43</v>
      </c>
      <c r="B9" s="30" t="str">
        <f>All!D12</f>
        <v>log(4)</v>
      </c>
      <c r="C9" s="30">
        <f>All!E12</f>
        <v>1</v>
      </c>
      <c r="D9" s="30">
        <f>All!F12</f>
        <v>0</v>
      </c>
      <c r="E9" s="31" t="str">
        <f>All!G12</f>
        <v>log(20)</v>
      </c>
      <c r="F9" s="30">
        <f>All!H16-All!H12</f>
        <v>-0.96</v>
      </c>
      <c r="G9" s="30">
        <f>All!I16-All!I12</f>
        <v>-0.10999999999999943</v>
      </c>
      <c r="H9" s="30">
        <f>All!J16-All!J12</f>
        <v>0.41000000000000014</v>
      </c>
      <c r="I9" s="30">
        <f>All!K16-All!K12</f>
        <v>-0.12000000000000011</v>
      </c>
      <c r="J9" s="30">
        <f>All!L16-All!L12</f>
        <v>-1.18</v>
      </c>
      <c r="K9" s="30">
        <f>All!M16-All!M12</f>
        <v>-0.31000000000000005</v>
      </c>
      <c r="L9" s="30">
        <f>All!N16-All!N12</f>
        <v>0.5</v>
      </c>
      <c r="M9" s="30">
        <f>All!O16-All!O12</f>
        <v>-3.0000000000000249E-2</v>
      </c>
      <c r="N9" s="35">
        <f t="shared" si="9"/>
        <v>0.21999999999999997</v>
      </c>
      <c r="O9" s="30">
        <f t="shared" si="10"/>
        <v>0.20000000000000062</v>
      </c>
      <c r="P9" s="30">
        <f t="shared" si="11"/>
        <v>-8.9999999999999858E-2</v>
      </c>
      <c r="Q9" s="31">
        <f t="shared" si="12"/>
        <v>-8.9999999999999858E-2</v>
      </c>
      <c r="R9" s="30">
        <f>All!T16-All!T12</f>
        <v>8.7599999999999997E-2</v>
      </c>
      <c r="S9" s="30">
        <f>All!U16-All!U12</f>
        <v>-1.2000000000000011E-2</v>
      </c>
      <c r="T9" s="30">
        <f>All!V16-All!V12</f>
        <v>-2.98E-2</v>
      </c>
      <c r="U9" s="31">
        <f>All!W16-All!W12</f>
        <v>-8.0000000000000071E-3</v>
      </c>
      <c r="V9" s="31">
        <f t="shared" si="13"/>
        <v>3.7799999999999979E-2</v>
      </c>
      <c r="W9" s="30">
        <f>All!Y16-All!Y12</f>
        <v>-9.6600000000000005E-2</v>
      </c>
      <c r="X9" s="30">
        <f>All!Z16-All!Z12</f>
        <v>-0.16000000000000014</v>
      </c>
      <c r="Y9" s="30">
        <f>All!AA16-All!AA12</f>
        <v>0.21200000000000008</v>
      </c>
      <c r="Z9" s="30">
        <f>All!AB16-All!AB12</f>
        <v>-8.7999999999999967E-2</v>
      </c>
    </row>
    <row r="10" spans="1:26" ht="45" x14ac:dyDescent="0.25">
      <c r="A10" s="29" t="s">
        <v>36</v>
      </c>
      <c r="B10" s="30" t="str">
        <f>All!D13</f>
        <v>log(100)</v>
      </c>
      <c r="C10" s="30">
        <f>All!E13</f>
        <v>1</v>
      </c>
      <c r="D10" s="30">
        <f>All!F13</f>
        <v>0</v>
      </c>
      <c r="E10" s="31" t="str">
        <f>All!G13</f>
        <v>log(20)</v>
      </c>
      <c r="F10" s="30">
        <f>All!H17-All!H13</f>
        <v>-0.79</v>
      </c>
      <c r="G10" s="30">
        <f>All!I17-All!I13</f>
        <v>-9.9999999999999645E-2</v>
      </c>
      <c r="H10" s="30">
        <f>All!J17-All!J13</f>
        <v>0.75</v>
      </c>
      <c r="I10" s="30">
        <f>All!K17-All!K13</f>
        <v>-9.9999999999997868E-3</v>
      </c>
      <c r="J10" s="30">
        <f>All!L17-All!L13</f>
        <v>-1.36</v>
      </c>
      <c r="K10" s="30">
        <f>All!M17-All!M13</f>
        <v>-0.66999999999999993</v>
      </c>
      <c r="L10" s="30">
        <f>All!N17-All!N13</f>
        <v>1.0900000000000001</v>
      </c>
      <c r="M10" s="30">
        <f>All!O17-All!O13</f>
        <v>0.33000000000000007</v>
      </c>
      <c r="N10" s="35">
        <f t="shared" si="9"/>
        <v>0.57000000000000006</v>
      </c>
      <c r="O10" s="30">
        <f t="shared" si="10"/>
        <v>0.57000000000000028</v>
      </c>
      <c r="P10" s="30">
        <f t="shared" si="11"/>
        <v>-0.34000000000000008</v>
      </c>
      <c r="Q10" s="31">
        <f t="shared" si="12"/>
        <v>-0.33999999999999986</v>
      </c>
      <c r="R10" s="30">
        <f>All!T17-All!T13</f>
        <v>0.125</v>
      </c>
      <c r="S10" s="30">
        <f>All!U17-All!U13</f>
        <v>-7.9999999999999516E-3</v>
      </c>
      <c r="T10" s="30">
        <f>All!V17-All!V13</f>
        <v>-7.6000000000000012E-2</v>
      </c>
      <c r="U10" s="31">
        <f>All!W17-All!W13</f>
        <v>-3.6999999999999977E-2</v>
      </c>
      <c r="V10" s="31">
        <f t="shared" si="13"/>
        <v>4.0000000000000591E-3</v>
      </c>
      <c r="W10" s="30">
        <f>All!Y17-All!Y13</f>
        <v>-0.22199999999999998</v>
      </c>
      <c r="X10" s="30">
        <f>All!Z17-All!Z13</f>
        <v>-0.28000000000000025</v>
      </c>
      <c r="Y10" s="30">
        <f>All!AA17-All!AA13</f>
        <v>0.56799999999999995</v>
      </c>
      <c r="Z10" s="30">
        <f>All!AB17-All!AB13</f>
        <v>-0.34700000000000009</v>
      </c>
    </row>
    <row r="11" spans="1:26" s="37" customFormat="1" x14ac:dyDescent="0.25">
      <c r="E11" s="38"/>
      <c r="N11" s="39"/>
      <c r="Q11" s="38"/>
      <c r="U11" s="38"/>
      <c r="V11" s="38"/>
    </row>
    <row r="12" spans="1:26" ht="45" x14ac:dyDescent="0.25">
      <c r="A12" s="29" t="s">
        <v>38</v>
      </c>
      <c r="B12" s="35">
        <f>All!D19</f>
        <v>-4</v>
      </c>
      <c r="C12" s="30">
        <f>All!E19</f>
        <v>1</v>
      </c>
      <c r="D12" s="30" t="str">
        <f>All!F19</f>
        <v>log(20)</v>
      </c>
      <c r="E12" s="31">
        <f>All!G19</f>
        <v>0</v>
      </c>
      <c r="F12" s="30">
        <f>All!H23-All!H19</f>
        <v>-1.0399999999999998</v>
      </c>
      <c r="G12" s="30">
        <f>All!I23-All!I19</f>
        <v>0</v>
      </c>
      <c r="H12" s="30">
        <f>All!J23-All!J19</f>
        <v>0</v>
      </c>
      <c r="I12" s="30">
        <f>All!K23-All!K19</f>
        <v>0</v>
      </c>
      <c r="J12" s="30">
        <f>All!L23-All!L19</f>
        <v>-1.04</v>
      </c>
      <c r="K12" s="30">
        <f>All!M23-All!M19</f>
        <v>-1.0000000000000009E-2</v>
      </c>
      <c r="L12" s="30">
        <f>All!N23-All!N19</f>
        <v>1.0000000000000009E-2</v>
      </c>
      <c r="M12" s="30">
        <f>All!O23-All!O19</f>
        <v>0</v>
      </c>
      <c r="N12" s="35">
        <f t="shared" si="9"/>
        <v>0</v>
      </c>
      <c r="O12" s="30">
        <f t="shared" ref="O12:O15" si="14">G12-K12</f>
        <v>1.0000000000000009E-2</v>
      </c>
      <c r="P12" s="30">
        <f t="shared" ref="P12:P21" si="15">H12-L12</f>
        <v>-1.0000000000000009E-2</v>
      </c>
      <c r="Q12" s="31">
        <f t="shared" ref="Q12:Q21" si="16">I12-M12</f>
        <v>0</v>
      </c>
      <c r="R12" s="30">
        <f>All!T23-All!T19</f>
        <v>3.9399999999999999E-3</v>
      </c>
      <c r="S12" s="30">
        <f>All!U23-All!U19</f>
        <v>-1.0000000000000026E-5</v>
      </c>
      <c r="T12" s="30">
        <f>All!V23-All!V19</f>
        <v>-4.0000000000000452E-4</v>
      </c>
      <c r="U12" s="31">
        <f>All!W23-All!W19</f>
        <v>-1.0000000000000286E-4</v>
      </c>
      <c r="V12" s="31">
        <f t="shared" si="13"/>
        <v>3.4299999999999921E-3</v>
      </c>
      <c r="W12" s="30">
        <f>All!Y23-All!Y19</f>
        <v>-2.3999999999999994E-3</v>
      </c>
      <c r="X12" s="30">
        <f>All!Z23-All!Z19</f>
        <v>-9.9999999999995925E-5</v>
      </c>
      <c r="Y12" s="30">
        <f>All!AA23-All!AA19</f>
        <v>3.98E-3</v>
      </c>
      <c r="Z12" s="30">
        <f>All!AB23-All!AB19</f>
        <v>-5.0000000000000044E-4</v>
      </c>
    </row>
    <row r="13" spans="1:26" ht="45" x14ac:dyDescent="0.25">
      <c r="A13" s="29" t="s">
        <v>39</v>
      </c>
      <c r="B13" s="35">
        <f>All!D20</f>
        <v>-1</v>
      </c>
      <c r="C13" s="30">
        <f>All!E20</f>
        <v>1</v>
      </c>
      <c r="D13" s="30" t="str">
        <f>All!F20</f>
        <v>log(20)</v>
      </c>
      <c r="E13" s="31">
        <f>All!G20</f>
        <v>0</v>
      </c>
      <c r="F13" s="30">
        <f>All!H24-All!H20</f>
        <v>-1.17</v>
      </c>
      <c r="G13" s="30">
        <f>All!I24-All!I20</f>
        <v>2.9999999999999805E-2</v>
      </c>
      <c r="H13" s="30">
        <f>All!J24-All!J20</f>
        <v>0</v>
      </c>
      <c r="I13" s="30">
        <f>All!K24-All!K20</f>
        <v>-4.0000000000000036E-2</v>
      </c>
      <c r="J13" s="30">
        <f>All!L24-All!L20</f>
        <v>-1.22</v>
      </c>
      <c r="K13" s="30">
        <f>All!M24-All!M20</f>
        <v>-1.0000000000000009E-2</v>
      </c>
      <c r="L13" s="30">
        <f>All!N24-All!N20</f>
        <v>4.0000000000000036E-2</v>
      </c>
      <c r="M13" s="30">
        <f>All!O24-All!O20</f>
        <v>0</v>
      </c>
      <c r="N13" s="35">
        <f t="shared" si="9"/>
        <v>5.0000000000000044E-2</v>
      </c>
      <c r="O13" s="30">
        <f t="shared" si="14"/>
        <v>3.9999999999999813E-2</v>
      </c>
      <c r="P13" s="30">
        <f t="shared" si="15"/>
        <v>-4.0000000000000036E-2</v>
      </c>
      <c r="Q13" s="31">
        <f t="shared" si="16"/>
        <v>-4.0000000000000036E-2</v>
      </c>
      <c r="R13" s="30">
        <f>All!T24-All!T20</f>
        <v>4.5100000000000001E-2</v>
      </c>
      <c r="S13" s="30">
        <f>All!U24-All!U20</f>
        <v>-1.7999999999999995E-3</v>
      </c>
      <c r="T13" s="30">
        <f>All!V24-All!V20</f>
        <v>-1.0000000000000009E-2</v>
      </c>
      <c r="U13" s="31">
        <f>All!W24-All!W20</f>
        <v>-2.0000000000000018E-3</v>
      </c>
      <c r="V13" s="31">
        <f t="shared" si="13"/>
        <v>3.1299999999999994E-2</v>
      </c>
      <c r="W13" s="30">
        <f>All!Y24-All!Y20</f>
        <v>-3.5999999999999976E-2</v>
      </c>
      <c r="X13" s="30">
        <f>All!Z24-All!Z20</f>
        <v>-8.0000000000000071E-3</v>
      </c>
      <c r="Y13" s="30">
        <f>All!AA24-All!AA20</f>
        <v>4.9500000000000002E-2</v>
      </c>
      <c r="Z13" s="30">
        <f>All!AB24-All!AB20</f>
        <v>-3.400000000000003E-2</v>
      </c>
    </row>
    <row r="14" spans="1:26" ht="45" x14ac:dyDescent="0.25">
      <c r="A14" s="29" t="s">
        <v>44</v>
      </c>
      <c r="B14" s="35" t="str">
        <f>All!D21</f>
        <v>log(4)</v>
      </c>
      <c r="C14" s="30">
        <f>All!E21</f>
        <v>1</v>
      </c>
      <c r="D14" s="30" t="str">
        <f>All!F21</f>
        <v>log(20)</v>
      </c>
      <c r="E14" s="31">
        <f>All!G21</f>
        <v>0</v>
      </c>
      <c r="F14" s="30">
        <f>All!H25-All!H21</f>
        <v>-1.2799999999999998</v>
      </c>
      <c r="G14" s="30">
        <f>All!I25-All!I21</f>
        <v>5.0000000000000266E-2</v>
      </c>
      <c r="H14" s="30">
        <f>All!J25-All!J21</f>
        <v>-0.14000000000000057</v>
      </c>
      <c r="I14" s="30">
        <f>All!K25-All!K21</f>
        <v>-0.25</v>
      </c>
      <c r="J14" s="30">
        <f>All!L25-All!L21</f>
        <v>-1.46</v>
      </c>
      <c r="K14" s="30">
        <f>All!M25-All!M21</f>
        <v>-0.11999999999999988</v>
      </c>
      <c r="L14" s="30">
        <f>All!N25-All!N21</f>
        <v>9.9999999999999867E-2</v>
      </c>
      <c r="M14" s="30">
        <f>All!O25-All!O21</f>
        <v>-1.0000000000000009E-2</v>
      </c>
      <c r="N14" s="35">
        <f t="shared" si="9"/>
        <v>0.18000000000000016</v>
      </c>
      <c r="O14" s="30">
        <f t="shared" si="14"/>
        <v>0.17000000000000015</v>
      </c>
      <c r="P14" s="30">
        <f t="shared" si="15"/>
        <v>-0.24000000000000044</v>
      </c>
      <c r="Q14" s="31">
        <f t="shared" si="16"/>
        <v>-0.24</v>
      </c>
      <c r="R14" s="30">
        <f>All!T25-All!T21</f>
        <v>0.12870000000000001</v>
      </c>
      <c r="S14" s="30">
        <f>All!U25-All!U21</f>
        <v>-2.0800000000000006E-2</v>
      </c>
      <c r="T14" s="30">
        <f>All!V25-All!V21</f>
        <v>-3.6999999999999977E-2</v>
      </c>
      <c r="U14" s="31">
        <f>All!W25-All!W21</f>
        <v>-9.000000000000008E-3</v>
      </c>
      <c r="V14" s="31">
        <f t="shared" si="13"/>
        <v>6.1900000000000011E-2</v>
      </c>
      <c r="W14" s="30">
        <f>All!Y25-All!Y21</f>
        <v>-0.14800000000000002</v>
      </c>
      <c r="X14" s="30">
        <f>All!Z25-All!Z21</f>
        <v>-5.3000000000000047E-2</v>
      </c>
      <c r="Y14" s="30">
        <f>All!AA25-All!AA21</f>
        <v>0.17099999999999999</v>
      </c>
      <c r="Z14" s="30">
        <f>All!AB25-All!AB21</f>
        <v>-0.25</v>
      </c>
    </row>
    <row r="15" spans="1:26" ht="45" x14ac:dyDescent="0.25">
      <c r="A15" s="29" t="s">
        <v>40</v>
      </c>
      <c r="B15" s="35" t="str">
        <f>All!D22</f>
        <v>log(100)</v>
      </c>
      <c r="C15" s="30">
        <f>All!E22</f>
        <v>1</v>
      </c>
      <c r="D15" s="30" t="str">
        <f>All!F22</f>
        <v>log(20)</v>
      </c>
      <c r="E15" s="31">
        <f>All!G22</f>
        <v>0</v>
      </c>
      <c r="F15" s="30">
        <f>All!H26-All!H22</f>
        <v>-1.6300000000000001</v>
      </c>
      <c r="G15" s="30">
        <f>All!I26-All!I22</f>
        <v>-0.21000000000000041</v>
      </c>
      <c r="H15" s="30">
        <f>All!J26-All!J22</f>
        <v>-0.58000000000000007</v>
      </c>
      <c r="I15" s="30">
        <f>All!K26-All!K22</f>
        <v>-0.76000000000000068</v>
      </c>
      <c r="J15" s="30">
        <f>All!L26-All!L22</f>
        <v>-1.87</v>
      </c>
      <c r="K15" s="30">
        <f>All!M26-All!M22</f>
        <v>-0.45000000000000018</v>
      </c>
      <c r="L15" s="30">
        <f>All!N26-All!N22</f>
        <v>0.19000000000000017</v>
      </c>
      <c r="M15" s="30">
        <f>All!O26-All!O22</f>
        <v>0</v>
      </c>
      <c r="N15" s="35">
        <f t="shared" si="9"/>
        <v>0.24</v>
      </c>
      <c r="O15" s="30">
        <f t="shared" si="14"/>
        <v>0.23999999999999977</v>
      </c>
      <c r="P15" s="30">
        <f t="shared" si="15"/>
        <v>-0.77000000000000024</v>
      </c>
      <c r="Q15" s="31">
        <f t="shared" si="16"/>
        <v>-0.76000000000000068</v>
      </c>
      <c r="R15" s="30">
        <f>All!T26-All!T22</f>
        <v>0.16999999999999998</v>
      </c>
      <c r="S15" s="30">
        <f>All!U26-All!U22</f>
        <v>-6.0600000000000001E-2</v>
      </c>
      <c r="T15" s="30">
        <f>All!V26-All!V22</f>
        <v>-7.3999999999999955E-2</v>
      </c>
      <c r="U15" s="31">
        <f>All!W26-All!W22</f>
        <v>-1.799999999999996E-2</v>
      </c>
      <c r="V15" s="31">
        <f t="shared" si="13"/>
        <v>1.7400000000000068E-2</v>
      </c>
      <c r="W15" s="30">
        <f>All!Y26-All!Y22</f>
        <v>-0.34200000000000008</v>
      </c>
      <c r="X15" s="30">
        <f>All!Z26-All!Z22</f>
        <v>-0.17800000000000005</v>
      </c>
      <c r="Y15" s="30">
        <f>All!AA26-All!AA22</f>
        <v>0.24099999999999999</v>
      </c>
      <c r="Z15" s="30">
        <f>All!AB26-All!AB22</f>
        <v>-0.77</v>
      </c>
    </row>
    <row r="16" spans="1:26" s="37" customFormat="1" x14ac:dyDescent="0.25">
      <c r="E16" s="38"/>
      <c r="N16" s="39"/>
      <c r="Q16" s="38"/>
      <c r="U16" s="38"/>
      <c r="V16" s="38"/>
    </row>
    <row r="17" spans="1:26" ht="60" x14ac:dyDescent="0.25">
      <c r="A17" s="29" t="s">
        <v>45</v>
      </c>
      <c r="B17" s="30">
        <f>All!D28</f>
        <v>-6</v>
      </c>
      <c r="C17" s="30">
        <f>All!E28</f>
        <v>1</v>
      </c>
      <c r="D17" s="30" t="str">
        <f>All!F28</f>
        <v>log(20)</v>
      </c>
      <c r="E17" s="31" t="str">
        <f>All!G28</f>
        <v>log(20)</v>
      </c>
      <c r="F17" s="30">
        <f>All!H33-All!H28</f>
        <v>-0.99999999999999978</v>
      </c>
      <c r="G17" s="30">
        <f>All!I33-All!I28</f>
        <v>-2.0000000000000018E-2</v>
      </c>
      <c r="H17" s="30">
        <f>All!J33-All!J28</f>
        <v>1.0000000000000231E-2</v>
      </c>
      <c r="I17" s="30">
        <f>All!K33-All!K28</f>
        <v>0</v>
      </c>
      <c r="J17" s="30">
        <f>All!L33-All!L28</f>
        <v>-1</v>
      </c>
      <c r="K17" s="30">
        <f>All!M33-All!M28</f>
        <v>-2.0000000000000018E-2</v>
      </c>
      <c r="L17" s="30">
        <f>All!N33-All!N28</f>
        <v>0</v>
      </c>
      <c r="M17" s="30">
        <f>All!O33-All!O28</f>
        <v>0</v>
      </c>
      <c r="N17" s="35">
        <f t="shared" ref="N17:N21" si="17">F17-J17</f>
        <v>0</v>
      </c>
      <c r="O17" s="30">
        <f t="shared" ref="O17:O21" si="18">G17-K17</f>
        <v>0</v>
      </c>
      <c r="P17" s="30">
        <f t="shared" si="15"/>
        <v>1.0000000000000231E-2</v>
      </c>
      <c r="Q17" s="31">
        <f t="shared" si="16"/>
        <v>0</v>
      </c>
      <c r="R17" s="30">
        <f>All!T33-All!T28</f>
        <v>5.1599999999999997E-4</v>
      </c>
      <c r="S17" s="30">
        <f>All!U33-All!U28</f>
        <v>8.000000000000021E-5</v>
      </c>
      <c r="T17" s="30">
        <f>All!V33-All!V28</f>
        <v>-3.0000000000000512E-5</v>
      </c>
      <c r="U17" s="31">
        <f>All!W33-All!W28</f>
        <v>-1.0000000000000286E-4</v>
      </c>
      <c r="V17" s="31">
        <f t="shared" si="13"/>
        <v>4.659999999999968E-4</v>
      </c>
      <c r="W17" s="30">
        <f>All!Y33-All!Y28</f>
        <v>-2.9999999999999992E-4</v>
      </c>
      <c r="X17" s="30">
        <f>All!Z33-All!Z28</f>
        <v>0</v>
      </c>
      <c r="Y17" s="30">
        <f>All!AA33-All!AA28</f>
        <v>5.9999999999999984E-4</v>
      </c>
      <c r="Z17" s="30">
        <f>All!AB33-All!AB28</f>
        <v>0</v>
      </c>
    </row>
    <row r="18" spans="1:26" ht="60" x14ac:dyDescent="0.25">
      <c r="A18" s="29" t="s">
        <v>49</v>
      </c>
      <c r="B18" s="30">
        <f>All!D29</f>
        <v>-4</v>
      </c>
      <c r="C18" s="30">
        <f>All!E29</f>
        <v>1</v>
      </c>
      <c r="D18" s="30" t="str">
        <f>All!F29</f>
        <v>log(20)</v>
      </c>
      <c r="E18" s="31" t="str">
        <f>All!G29</f>
        <v>log(20)</v>
      </c>
      <c r="F18" s="30">
        <f>All!H34-All!H29</f>
        <v>-0.99999999999999978</v>
      </c>
      <c r="G18" s="30">
        <f>All!I34-All!I29</f>
        <v>1.0000000000000231E-2</v>
      </c>
      <c r="H18" s="30">
        <f>All!J34-All!J29</f>
        <v>2.0000000000000018E-2</v>
      </c>
      <c r="I18" s="30">
        <f>All!K34-All!K29</f>
        <v>0</v>
      </c>
      <c r="J18" s="30">
        <f>All!L34-All!L29</f>
        <v>-1</v>
      </c>
      <c r="K18" s="30">
        <f>All!M34-All!M29</f>
        <v>0</v>
      </c>
      <c r="L18" s="30">
        <f>All!N34-All!N29</f>
        <v>2.0000000000000018E-2</v>
      </c>
      <c r="M18" s="30">
        <f>All!O34-All!O29</f>
        <v>0</v>
      </c>
      <c r="N18" s="35">
        <f t="shared" si="17"/>
        <v>0</v>
      </c>
      <c r="O18" s="30">
        <f t="shared" si="18"/>
        <v>1.0000000000000231E-2</v>
      </c>
      <c r="P18" s="30">
        <f t="shared" si="15"/>
        <v>0</v>
      </c>
      <c r="Q18" s="31">
        <f t="shared" si="16"/>
        <v>0</v>
      </c>
      <c r="R18" s="30">
        <f>All!T34-All!T29</f>
        <v>2.9399999999999999E-3</v>
      </c>
      <c r="S18" s="30">
        <f>All!U34-All!U29</f>
        <v>-1.9999999999999879E-4</v>
      </c>
      <c r="T18" s="30">
        <f>All!V34-All!V29</f>
        <v>-5.9999999999999984E-4</v>
      </c>
      <c r="U18" s="31">
        <f>All!W34-All!W29</f>
        <v>0</v>
      </c>
      <c r="V18" s="31">
        <f t="shared" si="13"/>
        <v>2.1400000000000013E-3</v>
      </c>
      <c r="W18" s="30">
        <f>All!Y34-All!Y29</f>
        <v>-1.7999999999999995E-3</v>
      </c>
      <c r="X18" s="30">
        <f>All!Z34-All!Z29</f>
        <v>-1.0000000000000009E-3</v>
      </c>
      <c r="Y18" s="30">
        <f>All!AA34-All!AA29</f>
        <v>2.8999999999999998E-3</v>
      </c>
      <c r="Z18" s="30">
        <f>All!AB34-All!AB29</f>
        <v>-2.0000000000000018E-3</v>
      </c>
    </row>
    <row r="19" spans="1:26" ht="60" x14ac:dyDescent="0.25">
      <c r="A19" s="29" t="s">
        <v>46</v>
      </c>
      <c r="B19" s="30">
        <f>All!D30</f>
        <v>-1</v>
      </c>
      <c r="C19" s="30">
        <f>All!E30</f>
        <v>1</v>
      </c>
      <c r="D19" s="30" t="str">
        <f>All!F30</f>
        <v>log(20)</v>
      </c>
      <c r="E19" s="31" t="str">
        <f>All!G30</f>
        <v>log(20)</v>
      </c>
      <c r="F19" s="30">
        <f>All!H35-All!H30</f>
        <v>-1.0600000000000003</v>
      </c>
      <c r="G19" s="30">
        <f>All!I35-All!I30</f>
        <v>-1.0000000000000231E-2</v>
      </c>
      <c r="H19" s="30">
        <f>All!J35-All!J30</f>
        <v>3.9999999999999591E-2</v>
      </c>
      <c r="I19" s="30">
        <f>All!K35-All!K30</f>
        <v>-3.0000000000000249E-2</v>
      </c>
      <c r="J19" s="30">
        <f>All!L35-All!L30</f>
        <v>-1.0900000000000001</v>
      </c>
      <c r="K19" s="30">
        <f>All!M35-All!M30</f>
        <v>-3.9999999999999813E-2</v>
      </c>
      <c r="L19" s="30">
        <f>All!N35-All!N30</f>
        <v>8.0000000000000071E-2</v>
      </c>
      <c r="M19" s="30">
        <f>All!O35-All!O30</f>
        <v>9.9999999999997868E-3</v>
      </c>
      <c r="N19" s="35">
        <f t="shared" si="17"/>
        <v>2.9999999999999805E-2</v>
      </c>
      <c r="O19" s="30">
        <f t="shared" si="18"/>
        <v>2.9999999999999583E-2</v>
      </c>
      <c r="P19" s="30">
        <f t="shared" si="15"/>
        <v>-4.000000000000048E-2</v>
      </c>
      <c r="Q19" s="31">
        <f t="shared" si="16"/>
        <v>-4.0000000000000036E-2</v>
      </c>
      <c r="R19" s="30">
        <f>All!T35-All!T30</f>
        <v>2.5299999999999996E-2</v>
      </c>
      <c r="S19" s="30">
        <f>All!U35-All!U30</f>
        <v>-3.0000000000000027E-3</v>
      </c>
      <c r="T19" s="30">
        <f>All!V35-All!V30</f>
        <v>-8.0999999999999961E-3</v>
      </c>
      <c r="U19" s="31">
        <f>All!W35-All!W30</f>
        <v>-1.0000000000000009E-3</v>
      </c>
      <c r="V19" s="31">
        <f t="shared" si="13"/>
        <v>1.3199999999999996E-2</v>
      </c>
      <c r="W19" s="30">
        <f>All!Y35-All!Y30</f>
        <v>-1.7000000000000015E-2</v>
      </c>
      <c r="X19" s="30">
        <f>All!Z35-All!Z30</f>
        <v>-1.9999999999999796E-2</v>
      </c>
      <c r="Y19" s="30">
        <f>All!AA35-All!AA30</f>
        <v>0.03</v>
      </c>
      <c r="Z19" s="30">
        <f>All!AB35-All!AB30</f>
        <v>-4.0000000000000036E-2</v>
      </c>
    </row>
    <row r="20" spans="1:26" ht="60" x14ac:dyDescent="0.25">
      <c r="A20" s="29" t="s">
        <v>47</v>
      </c>
      <c r="B20" s="30" t="str">
        <f>All!D31</f>
        <v>log(4)</v>
      </c>
      <c r="C20" s="30">
        <f>All!E31</f>
        <v>1</v>
      </c>
      <c r="D20" s="30" t="str">
        <f>All!F31</f>
        <v>log(20)</v>
      </c>
      <c r="E20" s="31" t="str">
        <f>All!G31</f>
        <v>log(20)</v>
      </c>
      <c r="F20" s="30">
        <f>All!H36-All!H31</f>
        <v>-1.1100000000000001</v>
      </c>
      <c r="G20" s="30">
        <f>All!I36-All!I31</f>
        <v>-0.16000000000000014</v>
      </c>
      <c r="H20" s="30">
        <f>All!J36-All!J31</f>
        <v>-6.0000000000000497E-2</v>
      </c>
      <c r="I20" s="30">
        <f>All!K36-All!K31</f>
        <v>-0.19000000000000039</v>
      </c>
      <c r="J20" s="30">
        <f>All!L36-All!L31</f>
        <v>-1.21</v>
      </c>
      <c r="K20" s="30">
        <f>All!M36-All!M31</f>
        <v>-0.27</v>
      </c>
      <c r="L20" s="30">
        <f>All!N36-All!N31</f>
        <v>0.14999999999999991</v>
      </c>
      <c r="M20" s="30">
        <f>All!O36-All!O31</f>
        <v>2.0000000000000018E-2</v>
      </c>
      <c r="N20" s="35">
        <f t="shared" si="17"/>
        <v>9.9999999999999867E-2</v>
      </c>
      <c r="O20" s="30">
        <f t="shared" si="18"/>
        <v>0.10999999999999988</v>
      </c>
      <c r="P20" s="30">
        <f t="shared" si="15"/>
        <v>-0.21000000000000041</v>
      </c>
      <c r="Q20" s="31">
        <f t="shared" si="16"/>
        <v>-0.21000000000000041</v>
      </c>
      <c r="R20" s="30">
        <f>All!T36-All!T31</f>
        <v>6.2399999999999997E-2</v>
      </c>
      <c r="S20" s="30">
        <f>All!U36-All!U31</f>
        <v>-7.0000000000000062E-3</v>
      </c>
      <c r="T20" s="30">
        <f>All!V36-All!V31</f>
        <v>-2.200000000000002E-2</v>
      </c>
      <c r="U20" s="31">
        <f>All!W36-All!W31</f>
        <v>-7.9999999999999516E-3</v>
      </c>
      <c r="V20" s="31">
        <f t="shared" si="13"/>
        <v>2.540000000000002E-2</v>
      </c>
      <c r="W20" s="30">
        <f>All!Y36-All!Y31</f>
        <v>-5.8000000000000024E-2</v>
      </c>
      <c r="X20" s="30">
        <f>All!Z36-All!Z31</f>
        <v>-8.0000000000000071E-2</v>
      </c>
      <c r="Y20" s="30">
        <f>All!AA36-All!AA31</f>
        <v>9.7000000000000031E-2</v>
      </c>
      <c r="Z20" s="30">
        <f>All!AB36-All!AB31</f>
        <v>-0.20999999999999996</v>
      </c>
    </row>
    <row r="21" spans="1:26" ht="60" x14ac:dyDescent="0.25">
      <c r="A21" s="29" t="s">
        <v>48</v>
      </c>
      <c r="B21" s="30" t="str">
        <f>All!D32</f>
        <v>log(100)</v>
      </c>
      <c r="C21" s="30">
        <f>All!E32</f>
        <v>1</v>
      </c>
      <c r="D21" s="30" t="str">
        <f>All!F32</f>
        <v>log(20)</v>
      </c>
      <c r="E21" s="31" t="str">
        <f>All!G32</f>
        <v>log(20)</v>
      </c>
      <c r="F21" s="30">
        <f>All!H37-All!H32</f>
        <v>-1.2299999999999998</v>
      </c>
      <c r="G21" s="30">
        <f>All!I37-All!I32</f>
        <v>-0.52000000000000046</v>
      </c>
      <c r="H21" s="30">
        <f>All!J37-All!J32</f>
        <v>-0.35999999999999943</v>
      </c>
      <c r="I21" s="30">
        <f>All!K37-All!K32</f>
        <v>-0.53000000000000025</v>
      </c>
      <c r="J21" s="30">
        <f>All!L37-All!L32</f>
        <v>-1.37</v>
      </c>
      <c r="K21" s="30">
        <f>All!M37-All!M32</f>
        <v>-0.66000000000000014</v>
      </c>
      <c r="L21" s="30">
        <f>All!N37-All!N32</f>
        <v>0.21000000000000019</v>
      </c>
      <c r="M21" s="30">
        <f>All!O37-All!O32</f>
        <v>2.9999999999999805E-2</v>
      </c>
      <c r="N21" s="35">
        <f t="shared" si="17"/>
        <v>0.14000000000000035</v>
      </c>
      <c r="O21" s="30">
        <f t="shared" si="18"/>
        <v>0.13999999999999968</v>
      </c>
      <c r="P21" s="30">
        <f t="shared" si="15"/>
        <v>-0.56999999999999962</v>
      </c>
      <c r="Q21" s="31">
        <f t="shared" si="16"/>
        <v>-0.56000000000000005</v>
      </c>
      <c r="R21" s="30">
        <f>All!T37-All!T32</f>
        <v>7.279999999999999E-2</v>
      </c>
      <c r="S21" s="30">
        <f>All!U37-All!U32</f>
        <v>-8.9999999999999802E-3</v>
      </c>
      <c r="T21" s="30">
        <f>All!V37-All!V32</f>
        <v>-3.8000000000000006E-2</v>
      </c>
      <c r="U21" s="31">
        <f>All!W37-All!W32</f>
        <v>-2.0000000000000018E-2</v>
      </c>
      <c r="V21" s="31">
        <f t="shared" si="13"/>
        <v>5.7999999999999857E-3</v>
      </c>
      <c r="W21" s="30">
        <f>All!Y37-All!Y32</f>
        <v>-0.126</v>
      </c>
      <c r="X21" s="30">
        <f>All!Z37-All!Z32</f>
        <v>-0.20999999999999996</v>
      </c>
      <c r="Y21" s="30">
        <f>All!AA37-All!AA32</f>
        <v>0.13500000000000001</v>
      </c>
      <c r="Z21" s="30">
        <f>All!AB37-All!AB32</f>
        <v>-0.57000000000000006</v>
      </c>
    </row>
  </sheetData>
  <mergeCells count="4">
    <mergeCell ref="B1:E1"/>
    <mergeCell ref="F1:Q1"/>
    <mergeCell ref="R1:U1"/>
    <mergeCell ref="W1:Z1"/>
  </mergeCells>
  <conditionalFormatting sqref="F3:M21">
    <cfRule type="colorScale" priority="5">
      <colorScale>
        <cfvo type="min"/>
        <cfvo type="num" val="0"/>
        <cfvo type="max"/>
        <color rgb="FFF8696B"/>
        <color theme="0"/>
        <color rgb="FF63BE7B"/>
      </colorScale>
    </cfRule>
    <cfRule type="cellIs" dxfId="0" priority="6" operator="greaterThan">
      <formula>2</formula>
    </cfRule>
  </conditionalFormatting>
  <conditionalFormatting sqref="N3:Q21">
    <cfRule type="colorScale" priority="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:U21">
    <cfRule type="colorScale" priority="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3:Z21">
    <cfRule type="colorScale" priority="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1:V1048576">
    <cfRule type="colorScale" priority="1">
      <colorScale>
        <cfvo type="min"/>
        <cfvo type="max"/>
        <color theme="0"/>
        <color theme="9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F778-FDDF-4685-8D38-AA1A357085F1}">
  <dimension ref="A1:AB33"/>
  <sheetViews>
    <sheetView workbookViewId="0">
      <selection activeCell="D27" sqref="D27"/>
    </sheetView>
  </sheetViews>
  <sheetFormatPr defaultRowHeight="15" x14ac:dyDescent="0.25"/>
  <cols>
    <col min="1" max="1" width="13.85546875" customWidth="1"/>
    <col min="3" max="3" width="29.7109375" customWidth="1"/>
  </cols>
  <sheetData>
    <row r="1" spans="1:28" x14ac:dyDescent="0.25">
      <c r="A1" t="s">
        <v>50</v>
      </c>
    </row>
    <row r="2" spans="1:28" s="5" customFormat="1" ht="15.75" thickBot="1" x14ac:dyDescent="0.3">
      <c r="B2" s="5" t="s">
        <v>29</v>
      </c>
      <c r="C2" s="9" t="s">
        <v>0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24</v>
      </c>
      <c r="Q2" s="5" t="s">
        <v>25</v>
      </c>
      <c r="R2" s="5" t="s">
        <v>26</v>
      </c>
      <c r="S2" s="6" t="s">
        <v>27</v>
      </c>
      <c r="T2" s="5" t="s">
        <v>19</v>
      </c>
      <c r="U2" s="5" t="s">
        <v>21</v>
      </c>
      <c r="V2" s="5" t="s">
        <v>20</v>
      </c>
      <c r="W2" s="5" t="s">
        <v>22</v>
      </c>
      <c r="X2" s="4" t="s">
        <v>42</v>
      </c>
      <c r="Y2" s="5" t="s">
        <v>17</v>
      </c>
      <c r="Z2" s="5" t="s">
        <v>18</v>
      </c>
      <c r="AA2" s="5">
        <v>1</v>
      </c>
      <c r="AB2" s="5">
        <v>2</v>
      </c>
    </row>
    <row r="3" spans="1:28" s="14" customFormat="1" ht="45.75" thickTop="1" x14ac:dyDescent="0.25">
      <c r="B3" s="14">
        <v>0</v>
      </c>
      <c r="C3" s="13" t="s">
        <v>70</v>
      </c>
      <c r="D3" s="14">
        <v>-1</v>
      </c>
      <c r="E3" s="14">
        <v>5</v>
      </c>
      <c r="F3" s="14">
        <v>0</v>
      </c>
      <c r="G3" s="15">
        <v>0</v>
      </c>
      <c r="H3" s="14">
        <v>0.437</v>
      </c>
      <c r="I3" s="14">
        <v>0.437</v>
      </c>
      <c r="J3" s="14">
        <v>0.437</v>
      </c>
      <c r="K3" s="14">
        <v>0.437</v>
      </c>
      <c r="L3" s="14">
        <v>0.222</v>
      </c>
      <c r="M3" s="14">
        <v>0.222</v>
      </c>
      <c r="N3" s="14">
        <v>0.222</v>
      </c>
      <c r="O3" s="14">
        <v>0.222</v>
      </c>
      <c r="P3" s="14">
        <f t="shared" ref="P3:S3" si="0">H3-L3</f>
        <v>0.215</v>
      </c>
      <c r="Q3" s="14">
        <f t="shared" si="0"/>
        <v>0.215</v>
      </c>
      <c r="R3" s="14">
        <f t="shared" si="0"/>
        <v>0.215</v>
      </c>
      <c r="S3" s="15">
        <f t="shared" si="0"/>
        <v>0.215</v>
      </c>
      <c r="T3" s="14">
        <v>3.5400000000000001E-2</v>
      </c>
      <c r="U3" s="14">
        <v>3.5400000000000001E-2</v>
      </c>
      <c r="V3" s="14">
        <v>3.5400000000000001E-2</v>
      </c>
      <c r="W3" s="14">
        <v>3.5400000000000001E-2</v>
      </c>
      <c r="X3" s="17">
        <f>SUM(T3:W3)</f>
        <v>0.1416</v>
      </c>
      <c r="Y3" s="14" t="s">
        <v>71</v>
      </c>
      <c r="Z3" s="14">
        <v>1.5699999999999999E-2</v>
      </c>
      <c r="AA3" s="14">
        <v>1.5699999999999999E-2</v>
      </c>
      <c r="AB3" s="14">
        <v>1.5699999999999999E-2</v>
      </c>
    </row>
    <row r="11" spans="1:28" x14ac:dyDescent="0.25">
      <c r="C11" s="3" t="s">
        <v>68</v>
      </c>
      <c r="L11" t="s">
        <v>62</v>
      </c>
      <c r="M11">
        <f>J12+J13+J14+J15</f>
        <v>0.16551298320388153</v>
      </c>
    </row>
    <row r="12" spans="1:28" x14ac:dyDescent="0.25">
      <c r="C12" t="s">
        <v>7</v>
      </c>
      <c r="D12">
        <f>H3</f>
        <v>0.437</v>
      </c>
      <c r="F12" t="s">
        <v>9</v>
      </c>
      <c r="G12">
        <f>J3</f>
        <v>0.437</v>
      </c>
      <c r="I12" t="s">
        <v>54</v>
      </c>
      <c r="J12">
        <f>EXP(D3 - H3*E3)</f>
        <v>4.1378245800970381E-2</v>
      </c>
      <c r="L12" t="s">
        <v>58</v>
      </c>
      <c r="M12">
        <f>J12/(1 + $M$11)</f>
        <v>3.5502174919772769E-2</v>
      </c>
    </row>
    <row r="13" spans="1:28" x14ac:dyDescent="0.25">
      <c r="C13" t="s">
        <v>11</v>
      </c>
      <c r="D13">
        <f>L3</f>
        <v>0.222</v>
      </c>
      <c r="F13" t="s">
        <v>13</v>
      </c>
      <c r="G13">
        <f>N3</f>
        <v>0.222</v>
      </c>
      <c r="I13" t="s">
        <v>55</v>
      </c>
      <c r="J13">
        <f>EXP(D3 - E3*I3 + G3)</f>
        <v>4.1378245800970381E-2</v>
      </c>
      <c r="L13" t="s">
        <v>59</v>
      </c>
      <c r="M13">
        <f t="shared" ref="M13:M15" si="1">J13/(1 + $M$11)</f>
        <v>3.5502174919772769E-2</v>
      </c>
    </row>
    <row r="14" spans="1:28" x14ac:dyDescent="0.25">
      <c r="C14" t="s">
        <v>51</v>
      </c>
      <c r="D14">
        <f>T3</f>
        <v>3.5400000000000001E-2</v>
      </c>
      <c r="F14" t="s">
        <v>72</v>
      </c>
      <c r="G14">
        <f>V3</f>
        <v>3.5400000000000001E-2</v>
      </c>
      <c r="I14" t="s">
        <v>56</v>
      </c>
      <c r="J14">
        <f>EXP(D3 - E3*J3 + F3)</f>
        <v>4.1378245800970381E-2</v>
      </c>
      <c r="L14" t="s">
        <v>60</v>
      </c>
      <c r="M14">
        <f t="shared" si="1"/>
        <v>3.5502174919772769E-2</v>
      </c>
    </row>
    <row r="15" spans="1:28" x14ac:dyDescent="0.25">
      <c r="C15" t="s">
        <v>8</v>
      </c>
      <c r="D15">
        <f>I3</f>
        <v>0.437</v>
      </c>
      <c r="F15" t="s">
        <v>10</v>
      </c>
      <c r="G15">
        <f>K3</f>
        <v>0.437</v>
      </c>
      <c r="I15" t="s">
        <v>57</v>
      </c>
      <c r="J15">
        <f>EXP(D3 - E3*K3 + F3 + G3)</f>
        <v>4.1378245800970381E-2</v>
      </c>
      <c r="L15" t="s">
        <v>61</v>
      </c>
      <c r="M15">
        <f t="shared" si="1"/>
        <v>3.5502174919772769E-2</v>
      </c>
    </row>
    <row r="16" spans="1:28" x14ac:dyDescent="0.25">
      <c r="C16" t="s">
        <v>12</v>
      </c>
      <c r="D16">
        <f>M3</f>
        <v>0.222</v>
      </c>
      <c r="F16" t="s">
        <v>14</v>
      </c>
      <c r="G16">
        <f>O3</f>
        <v>0.222</v>
      </c>
    </row>
    <row r="17" spans="3:7" x14ac:dyDescent="0.25">
      <c r="C17" t="s">
        <v>52</v>
      </c>
      <c r="D17">
        <f>U3</f>
        <v>3.5400000000000001E-2</v>
      </c>
      <c r="F17" t="s">
        <v>73</v>
      </c>
      <c r="G17">
        <f>W3</f>
        <v>3.5400000000000001E-2</v>
      </c>
    </row>
    <row r="19" spans="3:7" x14ac:dyDescent="0.25">
      <c r="C19" s="3" t="s">
        <v>67</v>
      </c>
    </row>
    <row r="20" spans="3:7" x14ac:dyDescent="0.25">
      <c r="C20" t="s">
        <v>53</v>
      </c>
      <c r="D20" s="41">
        <v>-0.17100000000000001</v>
      </c>
      <c r="E20" t="s">
        <v>66</v>
      </c>
    </row>
    <row r="21" spans="3:7" x14ac:dyDescent="0.25">
      <c r="C21" t="s">
        <v>65</v>
      </c>
      <c r="D21" s="41">
        <v>6.2700000000000004E-3</v>
      </c>
    </row>
    <row r="22" spans="3:7" x14ac:dyDescent="0.25">
      <c r="C22" t="s">
        <v>64</v>
      </c>
      <c r="D22" s="42">
        <v>-0.17100000000000001</v>
      </c>
    </row>
    <row r="23" spans="3:7" x14ac:dyDescent="0.25">
      <c r="D23" s="42"/>
    </row>
    <row r="24" spans="3:7" x14ac:dyDescent="0.25">
      <c r="C24" t="s">
        <v>74</v>
      </c>
      <c r="D24" s="42">
        <v>-0.17100000000000001</v>
      </c>
    </row>
    <row r="25" spans="3:7" x14ac:dyDescent="0.25">
      <c r="C25" t="s">
        <v>75</v>
      </c>
      <c r="D25" s="42">
        <v>6.2700000000000004E-3</v>
      </c>
    </row>
    <row r="26" spans="3:7" x14ac:dyDescent="0.25">
      <c r="C26" t="s">
        <v>76</v>
      </c>
      <c r="D26" s="42">
        <v>-0.17100000000000001</v>
      </c>
    </row>
    <row r="28" spans="3:7" x14ac:dyDescent="0.25">
      <c r="C28" s="3" t="s">
        <v>63</v>
      </c>
    </row>
    <row r="29" spans="3:7" x14ac:dyDescent="0.25">
      <c r="C29" t="s">
        <v>7</v>
      </c>
      <c r="D29">
        <f>(D13*D20 - (D15 - D16)*D21 - D14)/D20</f>
        <v>0.43690087719298243</v>
      </c>
      <c r="E29" t="s">
        <v>69</v>
      </c>
    </row>
    <row r="30" spans="3:7" x14ac:dyDescent="0.25">
      <c r="C30" t="s">
        <v>8</v>
      </c>
      <c r="D30">
        <f>(D16*D22 - (D12-D13)*D21 - D17)/D22</f>
        <v>0.43690087719298243</v>
      </c>
    </row>
    <row r="32" spans="3:7" x14ac:dyDescent="0.25">
      <c r="C32" t="s">
        <v>9</v>
      </c>
      <c r="D32">
        <f>(G13*D24 - (G15 - G16)*D25 - G14)/D24</f>
        <v>0.43690087719298243</v>
      </c>
    </row>
    <row r="33" spans="3:4" x14ac:dyDescent="0.25">
      <c r="C33" t="s">
        <v>10</v>
      </c>
      <c r="D33">
        <f>(G16*D26 - (G12-G13)*D25 - G17)/D26</f>
        <v>0.43690087719298243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Differences</vt:lpstr>
      <vt:lpstr>FOC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</dc:creator>
  <cp:lastModifiedBy>ivan li</cp:lastModifiedBy>
  <dcterms:created xsi:type="dcterms:W3CDTF">2019-02-27T19:44:09Z</dcterms:created>
  <dcterms:modified xsi:type="dcterms:W3CDTF">2019-03-09T18:06:38Z</dcterms:modified>
</cp:coreProperties>
</file>