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yimeng/Research/MATLAB Code/MATLAB_Mix_fore/Table/"/>
    </mc:Choice>
  </mc:AlternateContent>
  <xr:revisionPtr revIDLastSave="0" documentId="13_ncr:1_{E060C191-6C5A-A047-AF01-3A9A90AFE818}" xr6:coauthVersionLast="47" xr6:coauthVersionMax="47" xr10:uidLastSave="{00000000-0000-0000-0000-000000000000}"/>
  <bookViews>
    <workbookView xWindow="0" yWindow="500" windowWidth="26320" windowHeight="17500" activeTab="1" xr2:uid="{D6CA271E-13C9-9746-BA1D-445F1D9AE909}"/>
  </bookViews>
  <sheets>
    <sheet name="Illustrate" sheetId="14" r:id="rId1"/>
    <sheet name="China" sheetId="4" r:id="rId2"/>
    <sheet name="China_forecast" sheetId="13" r:id="rId3"/>
    <sheet name="增速" sheetId="7" r:id="rId4"/>
    <sheet name="summary statistics" sheetId="5" r:id="rId5"/>
    <sheet name="Fit_result_QUB" sheetId="12" r:id="rId6"/>
    <sheet name="Fit_result" sheetId="2" r:id="rId7"/>
    <sheet name="Forecast_resul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" i="6" l="1"/>
  <c r="S36" i="6"/>
  <c r="S37" i="6"/>
  <c r="S38" i="6"/>
  <c r="S34" i="6"/>
  <c r="R35" i="6"/>
  <c r="R36" i="6"/>
  <c r="R37" i="6"/>
  <c r="R38" i="6"/>
  <c r="R34" i="6"/>
  <c r="Q35" i="6"/>
  <c r="Q36" i="6"/>
  <c r="Q37" i="6"/>
  <c r="Q38" i="6"/>
  <c r="Q34" i="6"/>
  <c r="O35" i="6"/>
  <c r="O36" i="6"/>
  <c r="O37" i="6"/>
  <c r="O38" i="6"/>
  <c r="O34" i="6"/>
  <c r="P35" i="6"/>
  <c r="P36" i="6"/>
  <c r="P37" i="6"/>
  <c r="P38" i="6"/>
  <c r="P34" i="6"/>
  <c r="N35" i="6"/>
  <c r="N36" i="6"/>
  <c r="N37" i="6"/>
  <c r="N38" i="6"/>
  <c r="N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I34" i="6"/>
  <c r="J34" i="6"/>
  <c r="H34" i="6"/>
  <c r="P18" i="13"/>
  <c r="G22" i="13"/>
  <c r="S66" i="13"/>
  <c r="S72" i="13"/>
  <c r="S71" i="13"/>
  <c r="S70" i="13"/>
  <c r="S69" i="13"/>
  <c r="S68" i="13"/>
  <c r="S67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Q72" i="13"/>
  <c r="Q71" i="13"/>
  <c r="Q70" i="13"/>
  <c r="Q69" i="13"/>
  <c r="Q68" i="13"/>
  <c r="Q67" i="13"/>
  <c r="Q66" i="13"/>
  <c r="Q65" i="13"/>
  <c r="Q64" i="13"/>
  <c r="Q63" i="13"/>
  <c r="Q62" i="13"/>
  <c r="Q61" i="13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P29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L34" i="13"/>
  <c r="L37" i="13"/>
  <c r="L36" i="13"/>
  <c r="L35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J22" i="13"/>
  <c r="Q18" i="13"/>
  <c r="R18" i="13"/>
  <c r="S18" i="13"/>
  <c r="Q19" i="13"/>
  <c r="R19" i="13"/>
  <c r="S19" i="13"/>
  <c r="Q20" i="13"/>
  <c r="R20" i="13"/>
  <c r="S20" i="13"/>
  <c r="Q21" i="13"/>
  <c r="R21" i="13"/>
  <c r="S21" i="13"/>
  <c r="Q22" i="13"/>
  <c r="R22" i="13"/>
  <c r="S22" i="13"/>
  <c r="Q23" i="13"/>
  <c r="R23" i="13"/>
  <c r="S23" i="13"/>
  <c r="Q24" i="13"/>
  <c r="R24" i="13"/>
  <c r="S24" i="13"/>
  <c r="Q25" i="13"/>
  <c r="R25" i="13"/>
  <c r="S25" i="13"/>
  <c r="Q26" i="13"/>
  <c r="R26" i="13"/>
  <c r="S26" i="13"/>
  <c r="Q27" i="13"/>
  <c r="R27" i="13"/>
  <c r="S27" i="13"/>
  <c r="Q28" i="13"/>
  <c r="R28" i="13"/>
  <c r="S28" i="13"/>
  <c r="P27" i="13"/>
  <c r="P38" i="13" s="1"/>
  <c r="P49" i="13" s="1"/>
  <c r="P60" i="13" s="1"/>
  <c r="P71" i="13" s="1"/>
  <c r="P26" i="13"/>
  <c r="P37" i="13" s="1"/>
  <c r="P48" i="13" s="1"/>
  <c r="P59" i="13" s="1"/>
  <c r="P70" i="13" s="1"/>
  <c r="P25" i="13"/>
  <c r="P36" i="13" s="1"/>
  <c r="P47" i="13" s="1"/>
  <c r="P58" i="13" s="1"/>
  <c r="P69" i="13" s="1"/>
  <c r="P24" i="13"/>
  <c r="P35" i="13" s="1"/>
  <c r="P46" i="13" s="1"/>
  <c r="P57" i="13" s="1"/>
  <c r="P68" i="13" s="1"/>
  <c r="P23" i="13"/>
  <c r="P34" i="13" s="1"/>
  <c r="P45" i="13" s="1"/>
  <c r="P56" i="13" s="1"/>
  <c r="P67" i="13" s="1"/>
  <c r="P22" i="13"/>
  <c r="P33" i="13" s="1"/>
  <c r="P44" i="13" s="1"/>
  <c r="P55" i="13" s="1"/>
  <c r="P66" i="13" s="1"/>
  <c r="P21" i="13"/>
  <c r="P32" i="13" s="1"/>
  <c r="P43" i="13" s="1"/>
  <c r="P54" i="13" s="1"/>
  <c r="P65" i="13" s="1"/>
  <c r="P20" i="13"/>
  <c r="P31" i="13" s="1"/>
  <c r="P42" i="13" s="1"/>
  <c r="P53" i="13" s="1"/>
  <c r="P64" i="13" s="1"/>
  <c r="P19" i="13"/>
  <c r="P30" i="13" s="1"/>
  <c r="P41" i="13" s="1"/>
  <c r="P52" i="13" s="1"/>
  <c r="P63" i="13" s="1"/>
  <c r="P28" i="13"/>
  <c r="P39" i="13" s="1"/>
  <c r="P50" i="13" s="1"/>
  <c r="P61" i="13" s="1"/>
  <c r="P72" i="13" s="1"/>
  <c r="K18" i="13"/>
  <c r="L18" i="13"/>
  <c r="M18" i="13"/>
  <c r="K19" i="13"/>
  <c r="L19" i="13"/>
  <c r="M19" i="13"/>
  <c r="K20" i="13"/>
  <c r="L20" i="13"/>
  <c r="M20" i="13"/>
  <c r="K21" i="13"/>
  <c r="L21" i="13"/>
  <c r="M21" i="13"/>
  <c r="J21" i="13"/>
  <c r="J25" i="13" s="1"/>
  <c r="J29" i="13" s="1"/>
  <c r="J33" i="13" s="1"/>
  <c r="J37" i="13" s="1"/>
  <c r="J20" i="13"/>
  <c r="J24" i="13" s="1"/>
  <c r="J28" i="13" s="1"/>
  <c r="J32" i="13" s="1"/>
  <c r="J36" i="13" s="1"/>
  <c r="J19" i="13"/>
  <c r="J23" i="13" s="1"/>
  <c r="J27" i="13" s="1"/>
  <c r="J31" i="13" s="1"/>
  <c r="J35" i="13" s="1"/>
  <c r="J18" i="13"/>
  <c r="E18" i="13"/>
  <c r="E19" i="13" s="1"/>
  <c r="E20" i="13" s="1"/>
  <c r="E21" i="13" s="1"/>
  <c r="E22" i="13" s="1"/>
  <c r="F18" i="13"/>
  <c r="F19" i="13" s="1"/>
  <c r="F20" i="13" s="1"/>
  <c r="F21" i="13" s="1"/>
  <c r="F22" i="13" s="1"/>
  <c r="G18" i="13"/>
  <c r="G19" i="13" s="1"/>
  <c r="G20" i="13" s="1"/>
  <c r="G21" i="13" s="1"/>
  <c r="D18" i="13"/>
  <c r="D19" i="13" l="1"/>
  <c r="D20" i="13" s="1"/>
  <c r="D21" i="13" s="1"/>
  <c r="D22" i="13" s="1"/>
  <c r="J26" i="13"/>
  <c r="J30" i="13" s="1"/>
  <c r="J34" i="13" s="1"/>
  <c r="P40" i="13"/>
  <c r="P51" i="13" s="1"/>
  <c r="P62" i="13" s="1"/>
  <c r="K84" i="12"/>
  <c r="F84" i="12"/>
  <c r="H84" i="12"/>
  <c r="I84" i="12"/>
  <c r="J84" i="12"/>
  <c r="G84" i="12"/>
  <c r="E84" i="12"/>
  <c r="D84" i="12"/>
  <c r="C84" i="12"/>
  <c r="D20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1" i="7"/>
  <c r="D22" i="7"/>
  <c r="D23" i="7"/>
  <c r="D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13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10" i="7"/>
  <c r="J7" i="7"/>
  <c r="J8" i="7"/>
  <c r="J9" i="7"/>
  <c r="J6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3" i="7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3" i="5"/>
  <c r="J12" i="5"/>
  <c r="J11" i="5"/>
  <c r="I13" i="5"/>
  <c r="I12" i="5"/>
  <c r="I11" i="5"/>
  <c r="H13" i="5"/>
  <c r="H12" i="5"/>
  <c r="H11" i="5"/>
  <c r="G13" i="5"/>
  <c r="G12" i="5"/>
  <c r="G11" i="5"/>
  <c r="F13" i="5"/>
  <c r="F12" i="5"/>
  <c r="F11" i="5"/>
  <c r="E13" i="5"/>
  <c r="E12" i="5"/>
  <c r="E11" i="5"/>
  <c r="D13" i="5"/>
  <c r="D12" i="5"/>
  <c r="C13" i="5"/>
  <c r="C12" i="5"/>
  <c r="J15" i="5"/>
  <c r="I15" i="5"/>
  <c r="H15" i="5"/>
  <c r="G15" i="5"/>
  <c r="F15" i="5"/>
  <c r="E15" i="5"/>
  <c r="D15" i="5"/>
  <c r="C15" i="5"/>
  <c r="D11" i="5"/>
  <c r="C11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5" i="5"/>
  <c r="I5" i="5"/>
  <c r="H5" i="5"/>
  <c r="G5" i="5"/>
  <c r="F5" i="5"/>
  <c r="E5" i="5"/>
  <c r="D5" i="5"/>
  <c r="J4" i="5"/>
  <c r="I4" i="5"/>
  <c r="H4" i="5"/>
  <c r="G4" i="5"/>
  <c r="F4" i="5"/>
  <c r="E4" i="5"/>
  <c r="D4" i="5"/>
  <c r="J3" i="5"/>
  <c r="I3" i="5"/>
  <c r="H3" i="5"/>
  <c r="G3" i="5"/>
  <c r="F3" i="5"/>
  <c r="E3" i="5"/>
  <c r="D3" i="5"/>
  <c r="C5" i="5"/>
  <c r="C4" i="5"/>
  <c r="C3" i="5"/>
  <c r="W26" i="2" l="1"/>
  <c r="W21" i="2"/>
</calcChain>
</file>

<file path=xl/sharedStrings.xml><?xml version="1.0" encoding="utf-8"?>
<sst xmlns="http://schemas.openxmlformats.org/spreadsheetml/2006/main" count="1087" uniqueCount="137">
  <si>
    <t>China</t>
  </si>
  <si>
    <t>Carbon Dioxide Emissions from Energy (Million tonnes of carbon dioxide)</t>
    <phoneticPr fontId="2" type="noConversion"/>
  </si>
  <si>
    <r>
      <rPr>
        <b/>
        <sz val="12"/>
        <color rgb="FF000000"/>
        <rFont val="宋体"/>
        <family val="3"/>
        <charset val="134"/>
      </rPr>
      <t>能源消费总量</t>
    </r>
    <r>
      <rPr>
        <b/>
        <sz val="12"/>
        <color rgb="FF000000"/>
        <rFont val="Helvetica"/>
        <family val="2"/>
      </rPr>
      <t>(</t>
    </r>
    <r>
      <rPr>
        <b/>
        <sz val="12"/>
        <color rgb="FF000000"/>
        <rFont val="宋体"/>
        <family val="3"/>
        <charset val="134"/>
      </rPr>
      <t>百万吨标准煤</t>
    </r>
    <r>
      <rPr>
        <b/>
        <sz val="12"/>
        <color rgb="FF000000"/>
        <rFont val="Helvetica"/>
        <family val="2"/>
      </rPr>
      <t>Million tonnes of standard coal)</t>
    </r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</si>
  <si>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</si>
  <si>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</si>
  <si>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</si>
  <si>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</si>
  <si>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</si>
  <si>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</si>
  <si>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</si>
  <si>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</si>
  <si>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</si>
  <si>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</si>
  <si>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</si>
  <si>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季度</t>
    <phoneticPr fontId="2" type="noConversion"/>
  </si>
  <si>
    <t>月度</t>
    <phoneticPr fontId="2" type="noConversion"/>
  </si>
  <si>
    <t>预测</t>
    <phoneticPr fontId="2" type="noConversion"/>
  </si>
  <si>
    <r>
      <rPr>
        <b/>
        <sz val="12"/>
        <color rgb="FFFF0000"/>
        <rFont val="SimSun"/>
        <family val="3"/>
        <charset val="134"/>
      </rPr>
      <t>年</t>
    </r>
    <r>
      <rPr>
        <b/>
        <sz val="12"/>
        <color rgb="FFFF0000"/>
        <rFont val="Helvetica"/>
        <family val="2"/>
      </rPr>
      <t>度</t>
    </r>
    <phoneticPr fontId="2" type="noConversion"/>
  </si>
  <si>
    <r>
      <rPr>
        <b/>
        <sz val="12"/>
        <color rgb="FF000000"/>
        <rFont val="Helvetica"/>
        <family val="3"/>
      </rPr>
      <t>第二产业增加值当季值</t>
    </r>
    <r>
      <rPr>
        <b/>
        <sz val="12"/>
        <color rgb="FF000000"/>
        <rFont val="Helvetica"/>
        <family val="2"/>
      </rPr>
      <t>(</t>
    </r>
    <r>
      <rPr>
        <b/>
        <sz val="12"/>
        <color rgb="FF000000"/>
        <rFont val="Helvetica"/>
        <family val="3"/>
      </rPr>
      <t>十亿元</t>
    </r>
    <r>
      <rPr>
        <b/>
        <sz val="12"/>
        <color rgb="FF000000"/>
        <rFont val="Helvetica"/>
        <family val="2"/>
      </rPr>
      <t>Billion)</t>
    </r>
    <phoneticPr fontId="2" type="noConversion"/>
  </si>
  <si>
    <t>第一季度</t>
  </si>
  <si>
    <t>第二季度</t>
  </si>
  <si>
    <t>第三季度</t>
  </si>
  <si>
    <t>第四季度</t>
  </si>
  <si>
    <r>
      <rPr>
        <b/>
        <sz val="12"/>
        <color rgb="FF000000"/>
        <rFont val="SimSun"/>
        <family val="3"/>
        <charset val="134"/>
      </rPr>
      <t>火力发电量当期值</t>
    </r>
    <r>
      <rPr>
        <b/>
        <sz val="12"/>
        <color rgb="FF000000"/>
        <rFont val="Helvetica"/>
        <family val="2"/>
      </rPr>
      <t>(</t>
    </r>
    <r>
      <rPr>
        <b/>
        <sz val="12"/>
        <color rgb="FF000000"/>
        <rFont val="SimSun"/>
        <family val="3"/>
        <charset val="134"/>
      </rPr>
      <t>亿千瓦时</t>
    </r>
    <r>
      <rPr>
        <b/>
        <sz val="12"/>
        <color rgb="FF000000"/>
        <rFont val="Helvetica"/>
        <family val="2"/>
      </rPr>
      <t>)</t>
    </r>
    <phoneticPr fontId="2" type="noConversion"/>
  </si>
  <si>
    <r>
      <t>10</t>
    </r>
    <r>
      <rPr>
        <sz val="12"/>
        <color theme="1"/>
        <rFont val="等线"/>
        <family val="2"/>
        <charset val="134"/>
      </rPr>
      <t>月</t>
    </r>
  </si>
  <si>
    <r>
      <t>11</t>
    </r>
    <r>
      <rPr>
        <sz val="12"/>
        <color theme="1"/>
        <rFont val="等线"/>
        <family val="2"/>
        <charset val="134"/>
      </rPr>
      <t>月</t>
    </r>
  </si>
  <si>
    <r>
      <t>12</t>
    </r>
    <r>
      <rPr>
        <sz val="12"/>
        <color theme="1"/>
        <rFont val="等线"/>
        <family val="2"/>
        <charset val="134"/>
      </rPr>
      <t>月</t>
    </r>
  </si>
  <si>
    <r>
      <t>2</t>
    </r>
    <r>
      <rPr>
        <sz val="12"/>
        <color theme="1"/>
        <rFont val="等线"/>
        <family val="2"/>
        <charset val="134"/>
      </rPr>
      <t>月</t>
    </r>
  </si>
  <si>
    <r>
      <t>3</t>
    </r>
    <r>
      <rPr>
        <sz val="12"/>
        <color theme="1"/>
        <rFont val="等线"/>
        <family val="2"/>
        <charset val="134"/>
      </rPr>
      <t>月</t>
    </r>
  </si>
  <si>
    <r>
      <t>4</t>
    </r>
    <r>
      <rPr>
        <sz val="12"/>
        <color theme="1"/>
        <rFont val="等线"/>
        <family val="2"/>
        <charset val="134"/>
      </rPr>
      <t>月</t>
    </r>
  </si>
  <si>
    <r>
      <t>5</t>
    </r>
    <r>
      <rPr>
        <sz val="12"/>
        <color theme="1"/>
        <rFont val="等线"/>
        <family val="2"/>
        <charset val="134"/>
      </rPr>
      <t>月</t>
    </r>
  </si>
  <si>
    <r>
      <t>6</t>
    </r>
    <r>
      <rPr>
        <sz val="12"/>
        <color theme="1"/>
        <rFont val="等线"/>
        <family val="2"/>
        <charset val="134"/>
      </rPr>
      <t>月</t>
    </r>
  </si>
  <si>
    <r>
      <t>7</t>
    </r>
    <r>
      <rPr>
        <sz val="12"/>
        <color theme="1"/>
        <rFont val="等线"/>
        <family val="2"/>
        <charset val="134"/>
      </rPr>
      <t>月</t>
    </r>
  </si>
  <si>
    <r>
      <t>8</t>
    </r>
    <r>
      <rPr>
        <sz val="12"/>
        <color theme="1"/>
        <rFont val="等线"/>
        <family val="2"/>
        <charset val="134"/>
      </rPr>
      <t>月</t>
    </r>
  </si>
  <si>
    <r>
      <t>9</t>
    </r>
    <r>
      <rPr>
        <sz val="12"/>
        <color theme="1"/>
        <rFont val="等线"/>
        <family val="2"/>
        <charset val="134"/>
      </rPr>
      <t>月</t>
    </r>
  </si>
  <si>
    <t>Year</t>
    <phoneticPr fontId="2" type="noConversion"/>
  </si>
  <si>
    <t>Actual value</t>
  </si>
  <si>
    <t>AMTGM</t>
  </si>
  <si>
    <t>APE</t>
  </si>
  <si>
    <t>Training</t>
  </si>
  <si>
    <t>MAPE_train</t>
    <phoneticPr fontId="2" type="noConversion"/>
  </si>
  <si>
    <t>MAPE_test</t>
    <phoneticPr fontId="2" type="noConversion"/>
  </si>
  <si>
    <t>RMSE_test</t>
    <phoneticPr fontId="2" type="noConversion"/>
  </si>
  <si>
    <t>U</t>
    <phoneticPr fontId="2" type="noConversion"/>
  </si>
  <si>
    <t>theta_11</t>
    <phoneticPr fontId="2" type="noConversion"/>
  </si>
  <si>
    <t>theta_12</t>
    <phoneticPr fontId="2" type="noConversion"/>
  </si>
  <si>
    <t>theta_21</t>
    <phoneticPr fontId="2" type="noConversion"/>
  </si>
  <si>
    <t>theta_22</t>
    <phoneticPr fontId="2" type="noConversion"/>
  </si>
  <si>
    <t>theta_31</t>
    <phoneticPr fontId="2" type="noConversion"/>
  </si>
  <si>
    <t>theta_32</t>
    <phoneticPr fontId="2" type="noConversion"/>
  </si>
  <si>
    <t>a_0</t>
    <phoneticPr fontId="2" type="noConversion"/>
  </si>
  <si>
    <t>a_1</t>
    <phoneticPr fontId="2" type="noConversion"/>
  </si>
  <si>
    <t>b_1</t>
    <phoneticPr fontId="2" type="noConversion"/>
  </si>
  <si>
    <t>b_2</t>
  </si>
  <si>
    <t>b_3</t>
  </si>
  <si>
    <t>eta</t>
    <phoneticPr fontId="2" type="noConversion"/>
  </si>
  <si>
    <t>结构参数</t>
    <phoneticPr fontId="2" type="noConversion"/>
  </si>
  <si>
    <t>分布滞后参数</t>
    <phoneticPr fontId="2" type="noConversion"/>
  </si>
  <si>
    <t>ExpAlmon1</t>
    <phoneticPr fontId="2" type="noConversion"/>
  </si>
  <si>
    <t>ExpAlmon3</t>
    <phoneticPr fontId="2" type="noConversion"/>
  </si>
  <si>
    <t>ExpAlmon2</t>
    <phoneticPr fontId="2" type="noConversion"/>
  </si>
  <si>
    <t/>
  </si>
  <si>
    <r>
      <rPr>
        <b/>
        <sz val="12"/>
        <color rgb="FF000000"/>
        <rFont val="SimSun"/>
        <family val="3"/>
        <charset val="134"/>
      </rPr>
      <t>发电量当期值</t>
    </r>
    <r>
      <rPr>
        <b/>
        <sz val="12"/>
        <color rgb="FF000000"/>
        <rFont val="Helvetica"/>
        <family val="2"/>
      </rPr>
      <t>(</t>
    </r>
    <r>
      <rPr>
        <b/>
        <sz val="12"/>
        <color rgb="FF000000"/>
        <rFont val="SimSun"/>
        <family val="3"/>
        <charset val="134"/>
      </rPr>
      <t>亿千瓦时</t>
    </r>
    <r>
      <rPr>
        <b/>
        <sz val="12"/>
        <color rgb="FF000000"/>
        <rFont val="Helvetica"/>
        <family val="2"/>
      </rPr>
      <t>)</t>
    </r>
    <phoneticPr fontId="2" type="noConversion"/>
  </si>
  <si>
    <t>R^2</t>
    <phoneticPr fontId="2" type="noConversion"/>
  </si>
  <si>
    <t>MIDAS</t>
    <phoneticPr fontId="2" type="noConversion"/>
  </si>
  <si>
    <t>AR-MIDAS</t>
    <phoneticPr fontId="2" type="noConversion"/>
  </si>
  <si>
    <t>MLRM</t>
    <phoneticPr fontId="2" type="noConversion"/>
  </si>
  <si>
    <t>SVR</t>
    <phoneticPr fontId="2" type="noConversion"/>
  </si>
  <si>
    <t>TVGBM</t>
    <phoneticPr fontId="2" type="noConversion"/>
  </si>
  <si>
    <t>BPNN</t>
    <phoneticPr fontId="2" type="noConversion"/>
  </si>
  <si>
    <t>ARIMA</t>
    <phoneticPr fontId="2" type="noConversion"/>
  </si>
  <si>
    <t>SVM</t>
    <phoneticPr fontId="2" type="noConversion"/>
  </si>
  <si>
    <t>MSGM_GWO</t>
    <phoneticPr fontId="2" type="noConversion"/>
  </si>
  <si>
    <t>MSGM_CS</t>
    <phoneticPr fontId="2" type="noConversion"/>
  </si>
  <si>
    <t>Variables</t>
    <phoneticPr fontId="2" type="noConversion"/>
  </si>
  <si>
    <t>X</t>
    <phoneticPr fontId="2" type="noConversion"/>
  </si>
  <si>
    <t>U1</t>
    <phoneticPr fontId="2" type="noConversion"/>
  </si>
  <si>
    <t>U2</t>
    <phoneticPr fontId="2" type="noConversion"/>
  </si>
  <si>
    <t>U3</t>
    <phoneticPr fontId="2" type="noConversion"/>
  </si>
  <si>
    <t>Max.</t>
    <phoneticPr fontId="2" type="noConversion"/>
  </si>
  <si>
    <t>Min.</t>
    <phoneticPr fontId="2" type="noConversion"/>
  </si>
  <si>
    <t>Mean</t>
  </si>
  <si>
    <t>Median</t>
  </si>
  <si>
    <t>Std. Dev.</t>
    <phoneticPr fontId="2" type="noConversion"/>
  </si>
  <si>
    <t>Variance</t>
  </si>
  <si>
    <t>Skewness</t>
  </si>
  <si>
    <t>Kurtosis</t>
  </si>
  <si>
    <t>Sample</t>
    <phoneticPr fontId="2" type="noConversion"/>
  </si>
  <si>
    <t>2000-2021</t>
    <phoneticPr fontId="2" type="noConversion"/>
  </si>
  <si>
    <t>2000-2010</t>
    <phoneticPr fontId="2" type="noConversion"/>
  </si>
  <si>
    <t>2010-2021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</si>
  <si>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</si>
  <si>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</si>
  <si>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</si>
  <si>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</si>
  <si>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Feb.</t>
    <phoneticPr fontId="2" type="noConversion"/>
  </si>
  <si>
    <t>Mar.</t>
    <phoneticPr fontId="2" type="noConversion"/>
  </si>
  <si>
    <t>Apr</t>
  </si>
  <si>
    <t>May</t>
  </si>
  <si>
    <t>Jun</t>
  </si>
  <si>
    <t> Jul</t>
  </si>
  <si>
    <t> Aug</t>
  </si>
  <si>
    <t>Sep</t>
  </si>
  <si>
    <t>Oct</t>
    <phoneticPr fontId="2" type="noConversion"/>
  </si>
  <si>
    <t>Nov</t>
  </si>
  <si>
    <t>Dec</t>
    <phoneticPr fontId="2" type="noConversion"/>
  </si>
  <si>
    <t>TEC</t>
    <phoneticPr fontId="2" type="noConversion"/>
  </si>
  <si>
    <t>SII</t>
    <phoneticPr fontId="2" type="noConversion"/>
  </si>
  <si>
    <t>PG</t>
    <phoneticPr fontId="2" type="noConversion"/>
  </si>
  <si>
    <t>Yearly</t>
    <phoneticPr fontId="2" type="noConversion"/>
  </si>
  <si>
    <t>quarterly</t>
    <phoneticPr fontId="2" type="noConversion"/>
  </si>
  <si>
    <t>monthly</t>
    <phoneticPr fontId="2" type="noConversion"/>
  </si>
  <si>
    <t>增长率</t>
    <phoneticPr fontId="2" type="noConversion"/>
  </si>
  <si>
    <t>Tight-constraint</t>
    <phoneticPr fontId="2" type="noConversion"/>
  </si>
  <si>
    <t>Rebound</t>
    <phoneticPr fontId="2" type="noConversion"/>
  </si>
  <si>
    <t>Unconstraint</t>
    <phoneticPr fontId="2" type="noConversion"/>
  </si>
  <si>
    <t>growth rate</t>
  </si>
  <si>
    <t>fit value</t>
    <phoneticPr fontId="2" type="noConversion"/>
  </si>
  <si>
    <r>
      <t>5月</t>
    </r>
    <r>
      <rPr>
        <sz val="12"/>
        <color theme="1"/>
        <rFont val="等线"/>
        <family val="2"/>
        <charset val="134"/>
      </rPr>
      <t/>
    </r>
  </si>
  <si>
    <r>
      <t>6月</t>
    </r>
    <r>
      <rPr>
        <sz val="12"/>
        <color theme="1"/>
        <rFont val="等线"/>
        <family val="2"/>
        <charset val="134"/>
      </rPr>
      <t/>
    </r>
  </si>
  <si>
    <r>
      <t>7月</t>
    </r>
    <r>
      <rPr>
        <sz val="12"/>
        <color theme="1"/>
        <rFont val="等线"/>
        <family val="2"/>
        <charset val="134"/>
      </rPr>
      <t/>
    </r>
  </si>
  <si>
    <r>
      <t>8月</t>
    </r>
    <r>
      <rPr>
        <sz val="12"/>
        <color theme="1"/>
        <rFont val="等线"/>
        <family val="2"/>
        <charset val="134"/>
      </rPr>
      <t/>
    </r>
  </si>
  <si>
    <r>
      <t>9月</t>
    </r>
    <r>
      <rPr>
        <sz val="12"/>
        <color theme="1"/>
        <rFont val="等线"/>
        <family val="2"/>
        <charset val="134"/>
      </rPr>
      <t/>
    </r>
  </si>
  <si>
    <t>数据更新于：2023年11月2日</t>
    <phoneticPr fontId="2" type="noConversion"/>
  </si>
  <si>
    <t>https://data.stats.gov.cn</t>
    <phoneticPr fontId="2" type="noConversion"/>
  </si>
  <si>
    <t>Training set</t>
  </si>
  <si>
    <t>Testing set</t>
  </si>
  <si>
    <t>$Theil\ U$</t>
    <phoneticPr fontId="2" type="noConversion"/>
  </si>
  <si>
    <t>$R^2$</t>
    <phoneticPr fontId="2" type="noConversion"/>
  </si>
  <si>
    <t>$RMSE_{test}$</t>
    <phoneticPr fontId="2" type="noConversion"/>
  </si>
  <si>
    <t>$MAPE_{test}$(\%)</t>
    <phoneticPr fontId="2" type="noConversion"/>
  </si>
  <si>
    <t>$MAPE_{train}$(\%)</t>
    <phoneticPr fontId="2" type="noConversion"/>
  </si>
  <si>
    <t>$APE$(\%)</t>
    <phoneticPr fontId="2" type="noConversion"/>
  </si>
  <si>
    <t>19-Scio</t>
    <phoneticPr fontId="2" type="noConversion"/>
  </si>
  <si>
    <t>20-Scio</t>
  </si>
  <si>
    <t>21-Scio</t>
  </si>
  <si>
    <t>22-Scio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</si>
</sst>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[&gt;0.05]0.0000;[=0]\-;\^"/>
    <numFmt numFmtId="177" formatCode="0.0000_ "/>
    <numFmt numFmtId="178" formatCode="[&gt;0.05]0.0;[=0]\-;\^"/>
    <numFmt numFmtId="179" formatCode="0.0_);[Red]\(0.0\)"/>
    <numFmt numFmtId="180" formatCode="0.00_);[Red]\(0.00\)"/>
    <numFmt numFmtId="181" formatCode="0.00_ "/>
    <numFmt numFmtId="182" formatCode="0.0000_);[Red]\(0.0000\)"/>
    <numFmt numFmtId="183" formatCode="0.0000"/>
  </numFmts>
  <fonts count="34">
    <font>
      <sz val="12"/>
      <color theme="1"/>
      <name val="等线"/>
      <family val="2"/>
      <charset val="134"/>
      <scheme val="minor"/>
    </font>
    <font>
      <sz val="8"/>
      <name val="Arial"/>
      <family val="2"/>
    </font>
    <font>
      <sz val="9"/>
      <name val="等线"/>
      <family val="2"/>
      <charset val="134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等线"/>
      <family val="2"/>
      <charset val="134"/>
      <scheme val="minor"/>
    </font>
    <font>
      <sz val="8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  <font>
      <b/>
      <sz val="12"/>
      <color rgb="FF000000"/>
      <name val="宋体"/>
      <family val="3"/>
      <charset val="134"/>
    </font>
    <font>
      <sz val="12"/>
      <color theme="1"/>
      <name val="等线"/>
      <family val="2"/>
      <charset val="134"/>
    </font>
    <font>
      <b/>
      <sz val="8"/>
      <name val="Arial"/>
      <family val="2"/>
    </font>
    <font>
      <sz val="10"/>
      <name val="宋体"/>
      <family val="3"/>
      <charset val="134"/>
    </font>
    <font>
      <b/>
      <sz val="12"/>
      <color rgb="FFFF0000"/>
      <name val="Helvetica"/>
      <family val="3"/>
      <charset val="134"/>
    </font>
    <font>
      <b/>
      <sz val="12"/>
      <color rgb="FFFF0000"/>
      <name val="SimSun"/>
      <family val="3"/>
      <charset val="134"/>
    </font>
    <font>
      <b/>
      <sz val="12"/>
      <color rgb="FFFF0000"/>
      <name val="Helvetica"/>
      <family val="2"/>
    </font>
    <font>
      <b/>
      <sz val="12"/>
      <color rgb="FF000000"/>
      <name val="Helvetica"/>
      <family val="3"/>
    </font>
    <font>
      <b/>
      <sz val="12"/>
      <color rgb="FF000000"/>
      <name val="SimSun"/>
      <family val="3"/>
      <charset val="134"/>
    </font>
    <font>
      <b/>
      <sz val="12"/>
      <color rgb="FF000000"/>
      <name val="Helvetica"/>
      <family val="3"/>
      <charset val="134"/>
    </font>
    <font>
      <sz val="12"/>
      <color theme="1"/>
      <name val="Arial"/>
      <family val="2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0"/>
      <color theme="1"/>
      <name val="Courier"/>
      <family val="1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0.5"/>
      <color rgb="FF000000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1" fillId="0" borderId="0" applyFill="0" applyBorder="0"/>
    <xf numFmtId="9" fontId="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</cellStyleXfs>
  <cellXfs count="286">
    <xf numFmtId="0" fontId="0" fillId="0" borderId="0" xfId="0">
      <alignment vertical="center"/>
    </xf>
    <xf numFmtId="0" fontId="1" fillId="0" borderId="0" xfId="1"/>
    <xf numFmtId="0" fontId="1" fillId="0" borderId="0" xfId="1" applyFill="1"/>
    <xf numFmtId="0" fontId="3" fillId="0" borderId="0" xfId="0" applyFont="1">
      <alignment vertical="center"/>
    </xf>
    <xf numFmtId="0" fontId="4" fillId="2" borderId="0" xfId="1" applyFont="1" applyFill="1"/>
    <xf numFmtId="0" fontId="4" fillId="3" borderId="0" xfId="1" applyFont="1" applyFill="1"/>
    <xf numFmtId="0" fontId="3" fillId="3" borderId="0" xfId="0" applyFont="1" applyFill="1">
      <alignment vertical="center"/>
    </xf>
    <xf numFmtId="0" fontId="4" fillId="3" borderId="0" xfId="1" applyFont="1" applyFill="1" applyAlignment="1">
      <alignment horizontal="right"/>
    </xf>
    <xf numFmtId="176" fontId="4" fillId="3" borderId="0" xfId="1" applyNumberFormat="1" applyFont="1" applyFill="1" applyAlignment="1">
      <alignment horizontal="right"/>
    </xf>
    <xf numFmtId="176" fontId="4" fillId="2" borderId="0" xfId="1" applyNumberFormat="1" applyFont="1" applyFill="1" applyAlignment="1">
      <alignment horizontal="right"/>
    </xf>
    <xf numFmtId="10" fontId="0" fillId="0" borderId="0" xfId="2" applyNumberFormat="1" applyFont="1">
      <alignment vertical="center"/>
    </xf>
    <xf numFmtId="10" fontId="0" fillId="0" borderId="0" xfId="0" applyNumberFormat="1">
      <alignment vertical="center"/>
    </xf>
    <xf numFmtId="0" fontId="6" fillId="0" borderId="0" xfId="1" applyFont="1"/>
    <xf numFmtId="0" fontId="7" fillId="0" borderId="0" xfId="1" applyFont="1" applyFill="1"/>
    <xf numFmtId="0" fontId="7" fillId="0" borderId="0" xfId="1" applyFont="1"/>
    <xf numFmtId="0" fontId="8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7" fontId="0" fillId="0" borderId="0" xfId="0" applyNumberFormat="1">
      <alignment vertical="center"/>
    </xf>
    <xf numFmtId="177" fontId="3" fillId="0" borderId="0" xfId="0" applyNumberFormat="1" applyFont="1">
      <alignment vertical="center"/>
    </xf>
    <xf numFmtId="0" fontId="1" fillId="0" borderId="0" xfId="1" applyAlignment="1">
      <alignment horizontal="center"/>
    </xf>
    <xf numFmtId="0" fontId="4" fillId="0" borderId="0" xfId="1" applyFont="1" applyFill="1"/>
    <xf numFmtId="0" fontId="12" fillId="0" borderId="0" xfId="0" applyFont="1" applyAlignment="1">
      <alignment horizontal="right" vertical="center"/>
    </xf>
    <xf numFmtId="0" fontId="13" fillId="0" borderId="0" xfId="1" applyFont="1" applyFill="1"/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0" xfId="0" applyFill="1">
      <alignment vertical="center"/>
    </xf>
    <xf numFmtId="178" fontId="1" fillId="0" borderId="0" xfId="1" applyNumberFormat="1" applyFill="1" applyAlignment="1">
      <alignment horizontal="right"/>
    </xf>
    <xf numFmtId="178" fontId="11" fillId="0" borderId="0" xfId="1" applyNumberFormat="1" applyFont="1" applyFill="1" applyAlignment="1">
      <alignment horizontal="right"/>
    </xf>
    <xf numFmtId="0" fontId="18" fillId="0" borderId="0" xfId="0" applyFont="1">
      <alignment vertical="center"/>
    </xf>
    <xf numFmtId="0" fontId="19" fillId="2" borderId="0" xfId="0" applyFont="1" applyFill="1">
      <alignment vertical="center"/>
    </xf>
    <xf numFmtId="0" fontId="19" fillId="4" borderId="0" xfId="0" applyFont="1" applyFill="1">
      <alignment vertical="center"/>
    </xf>
    <xf numFmtId="0" fontId="19" fillId="3" borderId="0" xfId="0" applyFont="1" applyFill="1">
      <alignment vertical="center"/>
    </xf>
    <xf numFmtId="0" fontId="1" fillId="0" borderId="1" xfId="1" applyBorder="1" applyAlignment="1">
      <alignment horizontal="center"/>
    </xf>
    <xf numFmtId="0" fontId="4" fillId="3" borderId="1" xfId="1" applyFont="1" applyFill="1" applyBorder="1"/>
    <xf numFmtId="176" fontId="4" fillId="3" borderId="1" xfId="1" applyNumberFormat="1" applyFont="1" applyFill="1" applyBorder="1" applyAlignment="1">
      <alignment horizontal="right"/>
    </xf>
    <xf numFmtId="0" fontId="4" fillId="2" borderId="1" xfId="1" applyFont="1" applyFill="1" applyBorder="1"/>
    <xf numFmtId="176" fontId="4" fillId="2" borderId="1" xfId="1" applyNumberFormat="1" applyFont="1" applyFill="1" applyBorder="1" applyAlignment="1">
      <alignment horizontal="right"/>
    </xf>
    <xf numFmtId="179" fontId="0" fillId="0" borderId="0" xfId="0" applyNumberFormat="1">
      <alignment vertical="center"/>
    </xf>
    <xf numFmtId="0" fontId="18" fillId="0" borderId="0" xfId="0" applyFont="1" applyAlignment="1">
      <alignment horizontal="left" vertical="center"/>
    </xf>
    <xf numFmtId="180" fontId="0" fillId="0" borderId="0" xfId="0" applyNumberFormat="1">
      <alignment vertical="center"/>
    </xf>
    <xf numFmtId="0" fontId="20" fillId="0" borderId="0" xfId="0" applyFont="1">
      <alignment vertical="center"/>
    </xf>
    <xf numFmtId="180" fontId="20" fillId="0" borderId="0" xfId="0" applyNumberFormat="1" applyFont="1">
      <alignment vertical="center"/>
    </xf>
    <xf numFmtId="180" fontId="0" fillId="0" borderId="0" xfId="2" applyNumberFormat="1" applyFont="1">
      <alignment vertical="center"/>
    </xf>
    <xf numFmtId="180" fontId="20" fillId="0" borderId="0" xfId="2" applyNumberFormat="1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82" fontId="0" fillId="0" borderId="1" xfId="0" applyNumberFormat="1" applyBorder="1">
      <alignment vertical="center"/>
    </xf>
    <xf numFmtId="0" fontId="0" fillId="0" borderId="3" xfId="0" applyBorder="1">
      <alignment vertical="center"/>
    </xf>
    <xf numFmtId="180" fontId="0" fillId="0" borderId="3" xfId="0" applyNumberFormat="1" applyBorder="1">
      <alignment vertical="center"/>
    </xf>
    <xf numFmtId="181" fontId="0" fillId="0" borderId="3" xfId="0" applyNumberFormat="1" applyBorder="1">
      <alignment vertical="center"/>
    </xf>
    <xf numFmtId="0" fontId="21" fillId="0" borderId="2" xfId="0" applyFont="1" applyBorder="1">
      <alignment vertical="center"/>
    </xf>
    <xf numFmtId="177" fontId="0" fillId="0" borderId="2" xfId="0" applyNumberFormat="1" applyBorder="1">
      <alignment vertical="center"/>
    </xf>
    <xf numFmtId="11" fontId="0" fillId="0" borderId="0" xfId="0" applyNumberFormat="1">
      <alignment vertical="center"/>
    </xf>
    <xf numFmtId="0" fontId="4" fillId="3" borderId="0" xfId="1" applyFont="1" applyFill="1" applyBorder="1"/>
    <xf numFmtId="0" fontId="21" fillId="0" borderId="3" xfId="0" applyFont="1" applyBorder="1">
      <alignment vertical="center"/>
    </xf>
    <xf numFmtId="0" fontId="21" fillId="0" borderId="1" xfId="0" applyFont="1" applyBorder="1">
      <alignment vertical="center"/>
    </xf>
    <xf numFmtId="180" fontId="21" fillId="0" borderId="0" xfId="0" applyNumberFormat="1" applyFont="1">
      <alignment vertical="center"/>
    </xf>
    <xf numFmtId="180" fontId="21" fillId="0" borderId="1" xfId="0" applyNumberFormat="1" applyFont="1" applyBorder="1">
      <alignment vertical="center"/>
    </xf>
    <xf numFmtId="182" fontId="21" fillId="0" borderId="1" xfId="0" applyNumberFormat="1" applyFont="1" applyBorder="1">
      <alignment vertical="center"/>
    </xf>
    <xf numFmtId="182" fontId="23" fillId="0" borderId="1" xfId="0" applyNumberFormat="1" applyFont="1" applyBorder="1">
      <alignment vertical="center"/>
    </xf>
    <xf numFmtId="177" fontId="23" fillId="0" borderId="0" xfId="0" applyNumberFormat="1" applyFont="1">
      <alignment vertical="center"/>
    </xf>
    <xf numFmtId="177" fontId="23" fillId="0" borderId="1" xfId="0" applyNumberFormat="1" applyFont="1" applyBorder="1">
      <alignment vertical="center"/>
    </xf>
    <xf numFmtId="183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24" fillId="0" borderId="3" xfId="0" applyFont="1" applyBorder="1">
      <alignment vertical="center"/>
    </xf>
    <xf numFmtId="0" fontId="22" fillId="0" borderId="4" xfId="0" applyFont="1" applyBorder="1">
      <alignment vertical="center"/>
    </xf>
    <xf numFmtId="0" fontId="22" fillId="0" borderId="3" xfId="0" applyFont="1" applyBorder="1">
      <alignment vertical="center"/>
    </xf>
    <xf numFmtId="0" fontId="22" fillId="0" borderId="5" xfId="0" applyFont="1" applyBorder="1">
      <alignment vertical="center"/>
    </xf>
    <xf numFmtId="182" fontId="0" fillId="0" borderId="6" xfId="0" applyNumberFormat="1" applyBorder="1">
      <alignment vertical="center"/>
    </xf>
    <xf numFmtId="182" fontId="0" fillId="0" borderId="7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182" fontId="0" fillId="0" borderId="9" xfId="0" applyNumberFormat="1" applyBorder="1">
      <alignment vertical="center"/>
    </xf>
    <xf numFmtId="0" fontId="0" fillId="0" borderId="0" xfId="0" applyAlignment="1">
      <alignment horizontal="left" vertical="center"/>
    </xf>
    <xf numFmtId="180" fontId="25" fillId="0" borderId="0" xfId="0" applyNumberFormat="1" applyFont="1" applyAlignment="1">
      <alignment horizontal="justify" vertical="center"/>
    </xf>
    <xf numFmtId="0" fontId="26" fillId="0" borderId="0" xfId="0" applyFont="1">
      <alignment vertical="center"/>
    </xf>
    <xf numFmtId="181" fontId="26" fillId="0" borderId="0" xfId="0" applyNumberFormat="1" applyFont="1">
      <alignment vertical="center"/>
    </xf>
    <xf numFmtId="176" fontId="4" fillId="0" borderId="0" xfId="1" applyNumberFormat="1" applyFont="1" applyFill="1" applyAlignment="1">
      <alignment horizontal="right"/>
    </xf>
    <xf numFmtId="0" fontId="4" fillId="3" borderId="0" xfId="1" applyFont="1" applyFill="1" applyBorder="1" applyAlignment="1">
      <alignment horizontal="right"/>
    </xf>
    <xf numFmtId="0" fontId="4" fillId="0" borderId="0" xfId="1" applyFont="1" applyFill="1" applyAlignment="1">
      <alignment horizontal="right"/>
    </xf>
    <xf numFmtId="0" fontId="4" fillId="0" borderId="3" xfId="1" applyFont="1" applyFill="1" applyBorder="1"/>
    <xf numFmtId="0" fontId="4" fillId="0" borderId="0" xfId="1" applyFont="1" applyFill="1" applyBorder="1"/>
    <xf numFmtId="0" fontId="4" fillId="0" borderId="1" xfId="1" applyFont="1" applyFill="1" applyBorder="1"/>
    <xf numFmtId="10" fontId="4" fillId="0" borderId="0" xfId="2" applyNumberFormat="1" applyFont="1" applyFill="1" applyAlignment="1">
      <alignment horizontal="right"/>
    </xf>
    <xf numFmtId="10" fontId="3" fillId="0" borderId="0" xfId="2" applyNumberFormat="1" applyFont="1" applyFill="1">
      <alignment vertical="center"/>
    </xf>
    <xf numFmtId="0" fontId="19" fillId="0" borderId="0" xfId="0" applyFont="1">
      <alignment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10" fontId="29" fillId="0" borderId="0" xfId="2" applyNumberFormat="1" applyFont="1" applyBorder="1" applyAlignment="1">
      <alignment horizontal="center" vertical="center"/>
    </xf>
    <xf numFmtId="0" fontId="29" fillId="0" borderId="0" xfId="0" applyFont="1">
      <alignment vertical="center"/>
    </xf>
    <xf numFmtId="10" fontId="29" fillId="0" borderId="0" xfId="2" applyNumberFormat="1" applyFont="1" applyBorder="1">
      <alignment vertical="center"/>
    </xf>
    <xf numFmtId="0" fontId="27" fillId="0" borderId="0" xfId="0" applyFont="1" applyAlignment="1">
      <alignment horizontal="right" vertical="center"/>
    </xf>
    <xf numFmtId="10" fontId="29" fillId="0" borderId="0" xfId="2" applyNumberFormat="1" applyFont="1" applyFill="1" applyBorder="1" applyAlignment="1">
      <alignment horizontal="center" vertical="center"/>
    </xf>
    <xf numFmtId="0" fontId="1" fillId="0" borderId="0" xfId="1" applyBorder="1"/>
    <xf numFmtId="0" fontId="1" fillId="0" borderId="0" xfId="1" applyBorder="1" applyAlignment="1">
      <alignment horizontal="center"/>
    </xf>
    <xf numFmtId="176" fontId="4" fillId="3" borderId="0" xfId="1" applyNumberFormat="1" applyFont="1" applyFill="1" applyBorder="1" applyAlignment="1">
      <alignment horizontal="right"/>
    </xf>
    <xf numFmtId="10" fontId="0" fillId="0" borderId="1" xfId="2" applyNumberFormat="1" applyFont="1" applyBorder="1">
      <alignment vertical="center"/>
    </xf>
    <xf numFmtId="10" fontId="0" fillId="0" borderId="0" xfId="2" applyNumberFormat="1" applyFont="1" applyBorder="1">
      <alignment vertical="center"/>
    </xf>
    <xf numFmtId="10" fontId="0" fillId="0" borderId="3" xfId="2" applyNumberFormat="1" applyFont="1" applyBorder="1">
      <alignment vertical="center"/>
    </xf>
    <xf numFmtId="10" fontId="0" fillId="0" borderId="5" xfId="2" applyNumberFormat="1" applyFont="1" applyBorder="1">
      <alignment vertical="center"/>
    </xf>
    <xf numFmtId="10" fontId="0" fillId="0" borderId="7" xfId="2" applyNumberFormat="1" applyFont="1" applyBorder="1">
      <alignment vertical="center"/>
    </xf>
    <xf numFmtId="10" fontId="0" fillId="0" borderId="9" xfId="2" applyNumberFormat="1" applyFont="1" applyBorder="1">
      <alignment vertical="center"/>
    </xf>
    <xf numFmtId="0" fontId="29" fillId="0" borderId="10" xfId="0" applyFont="1" applyBorder="1" applyAlignment="1">
      <alignment horizontal="center" vertical="center"/>
    </xf>
    <xf numFmtId="0" fontId="4" fillId="5" borderId="0" xfId="1" applyFont="1" applyFill="1" applyAlignment="1">
      <alignment horizontal="right"/>
    </xf>
    <xf numFmtId="0" fontId="4" fillId="5" borderId="0" xfId="1" applyFon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4" fillId="5" borderId="0" xfId="1" applyFont="1" applyFill="1"/>
    <xf numFmtId="0" fontId="19" fillId="5" borderId="0" xfId="0" applyFont="1" applyFill="1">
      <alignment vertical="center"/>
    </xf>
    <xf numFmtId="0" fontId="4" fillId="5" borderId="0" xfId="1" applyFont="1" applyFill="1" applyBorder="1"/>
    <xf numFmtId="0" fontId="19" fillId="6" borderId="0" xfId="0" applyFont="1" applyFill="1">
      <alignment vertical="center"/>
    </xf>
    <xf numFmtId="0" fontId="0" fillId="0" borderId="7" xfId="0" applyBorder="1">
      <alignment vertical="center"/>
    </xf>
    <xf numFmtId="10" fontId="0" fillId="0" borderId="4" xfId="2" applyNumberFormat="1" applyFont="1" applyBorder="1">
      <alignment vertical="center"/>
    </xf>
    <xf numFmtId="182" fontId="0" fillId="0" borderId="3" xfId="2" applyNumberFormat="1" applyFont="1" applyBorder="1">
      <alignment vertical="center"/>
    </xf>
    <xf numFmtId="0" fontId="0" fillId="0" borderId="3" xfId="0" applyBorder="1" applyAlignment="1">
      <alignment horizontal="right" vertical="center"/>
    </xf>
    <xf numFmtId="182" fontId="0" fillId="0" borderId="2" xfId="2" applyNumberFormat="1" applyFont="1" applyBorder="1" applyAlignment="1">
      <alignment horizontal="right" vertical="center"/>
    </xf>
    <xf numFmtId="10" fontId="0" fillId="0" borderId="0" xfId="2" applyNumberFormat="1" applyFont="1" applyBorder="1" applyAlignment="1">
      <alignment horizontal="right" vertical="center"/>
    </xf>
    <xf numFmtId="182" fontId="0" fillId="0" borderId="1" xfId="2" applyNumberFormat="1" applyFont="1" applyBorder="1" applyAlignment="1">
      <alignment horizontal="right" vertical="center"/>
    </xf>
    <xf numFmtId="10" fontId="0" fillId="0" borderId="1" xfId="2" applyNumberFormat="1" applyFont="1" applyBorder="1" applyAlignment="1">
      <alignment horizontal="right" vertical="center"/>
    </xf>
    <xf numFmtId="182" fontId="0" fillId="0" borderId="2" xfId="2" applyNumberFormat="1" applyFont="1" applyBorder="1" applyAlignment="1">
      <alignment horizontal="center" vertical="center"/>
    </xf>
    <xf numFmtId="10" fontId="4" fillId="0" borderId="0" xfId="2" applyNumberFormat="1" applyFont="1" applyFill="1" applyBorder="1" applyAlignment="1">
      <alignment horizontal="right"/>
    </xf>
    <xf numFmtId="0" fontId="3" fillId="3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10" fontId="4" fillId="6" borderId="0" xfId="2" applyNumberFormat="1" applyFont="1" applyFill="1" applyAlignment="1">
      <alignment horizontal="right"/>
    </xf>
    <xf numFmtId="0" fontId="3" fillId="6" borderId="1" xfId="0" applyFont="1" applyFill="1" applyBorder="1" applyAlignment="1">
      <alignment horizontal="right" vertical="center"/>
    </xf>
    <xf numFmtId="0" fontId="0" fillId="6" borderId="0" xfId="0" applyFill="1" applyAlignment="1">
      <alignment horizontal="right" vertical="center"/>
    </xf>
    <xf numFmtId="10" fontId="3" fillId="6" borderId="0" xfId="2" applyNumberFormat="1" applyFont="1" applyFill="1">
      <alignment vertical="center"/>
    </xf>
    <xf numFmtId="10" fontId="20" fillId="0" borderId="0" xfId="2" applyNumberFormat="1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0" fontId="20" fillId="0" borderId="1" xfId="2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10" fontId="20" fillId="0" borderId="1" xfId="2" applyNumberFormat="1" applyFont="1" applyFill="1" applyBorder="1" applyAlignment="1">
      <alignment horizontal="center" vertical="center"/>
    </xf>
    <xf numFmtId="10" fontId="20" fillId="0" borderId="0" xfId="2" applyNumberFormat="1" applyFont="1" applyBorder="1">
      <alignment vertical="center"/>
    </xf>
    <xf numFmtId="0" fontId="20" fillId="0" borderId="1" xfId="0" applyFont="1" applyBorder="1">
      <alignment vertical="center"/>
    </xf>
    <xf numFmtId="10" fontId="20" fillId="0" borderId="1" xfId="2" applyNumberFormat="1" applyFont="1" applyBorder="1">
      <alignment vertical="center"/>
    </xf>
    <xf numFmtId="0" fontId="26" fillId="0" borderId="0" xfId="0" applyFont="1" applyAlignment="1">
      <alignment horizontal="right" vertical="center"/>
    </xf>
    <xf numFmtId="0" fontId="26" fillId="0" borderId="0" xfId="1" applyFont="1"/>
    <xf numFmtId="0" fontId="26" fillId="0" borderId="1" xfId="0" applyFont="1" applyBorder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horizontal="center" vertical="center"/>
    </xf>
    <xf numFmtId="10" fontId="0" fillId="0" borderId="3" xfId="2" applyNumberFormat="1" applyFont="1" applyBorder="1" applyAlignment="1">
      <alignment horizontal="right" vertical="center"/>
    </xf>
    <xf numFmtId="10" fontId="0" fillId="0" borderId="5" xfId="2" applyNumberFormat="1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82" fontId="0" fillId="0" borderId="5" xfId="2" applyNumberFormat="1" applyFont="1" applyBorder="1">
      <alignment vertical="center"/>
    </xf>
    <xf numFmtId="180" fontId="0" fillId="0" borderId="6" xfId="0" applyNumberFormat="1" applyBorder="1">
      <alignment vertical="center"/>
    </xf>
    <xf numFmtId="180" fontId="0" fillId="0" borderId="8" xfId="0" applyNumberFormat="1" applyBorder="1">
      <alignment vertical="center"/>
    </xf>
    <xf numFmtId="10" fontId="0" fillId="0" borderId="0" xfId="2" applyNumberFormat="1" applyFont="1" applyFill="1" applyBorder="1" applyAlignment="1">
      <alignment horizontal="right" vertical="center"/>
    </xf>
    <xf numFmtId="10" fontId="0" fillId="0" borderId="8" xfId="2" applyNumberFormat="1" applyFont="1" applyBorder="1">
      <alignment vertical="center"/>
    </xf>
    <xf numFmtId="10" fontId="21" fillId="6" borderId="0" xfId="2" applyNumberFormat="1" applyFont="1" applyFill="1">
      <alignment vertical="center"/>
    </xf>
    <xf numFmtId="10" fontId="30" fillId="6" borderId="0" xfId="2" applyNumberFormat="1" applyFont="1" applyFill="1">
      <alignment vertical="center"/>
    </xf>
    <xf numFmtId="0" fontId="23" fillId="6" borderId="0" xfId="0" applyFont="1" applyFill="1">
      <alignment vertical="center"/>
    </xf>
    <xf numFmtId="177" fontId="21" fillId="0" borderId="3" xfId="0" applyNumberFormat="1" applyFont="1" applyBorder="1" applyAlignment="1">
      <alignment horizontal="right" vertical="center"/>
    </xf>
    <xf numFmtId="181" fontId="21" fillId="0" borderId="1" xfId="0" applyNumberFormat="1" applyFont="1" applyBorder="1" applyAlignment="1">
      <alignment horizontal="right" vertical="center"/>
    </xf>
    <xf numFmtId="177" fontId="21" fillId="0" borderId="1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177" fontId="23" fillId="0" borderId="3" xfId="0" applyNumberFormat="1" applyFont="1" applyBorder="1">
      <alignment vertical="center"/>
    </xf>
    <xf numFmtId="0" fontId="24" fillId="0" borderId="0" xfId="0" applyFont="1">
      <alignment vertical="center"/>
    </xf>
    <xf numFmtId="0" fontId="31" fillId="0" borderId="0" xfId="3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>
      <alignment vertical="center"/>
    </xf>
    <xf numFmtId="182" fontId="0" fillId="0" borderId="2" xfId="0" applyNumberFormat="1" applyBorder="1">
      <alignment vertical="center"/>
    </xf>
    <xf numFmtId="182" fontId="21" fillId="0" borderId="2" xfId="0" applyNumberFormat="1" applyFont="1" applyBorder="1">
      <alignment vertical="center"/>
    </xf>
    <xf numFmtId="0" fontId="0" fillId="8" borderId="0" xfId="0" applyFill="1">
      <alignment vertical="center"/>
    </xf>
    <xf numFmtId="180" fontId="0" fillId="8" borderId="0" xfId="0" applyNumberFormat="1" applyFill="1">
      <alignment vertical="center"/>
    </xf>
    <xf numFmtId="181" fontId="0" fillId="8" borderId="0" xfId="0" applyNumberFormat="1" applyFill="1">
      <alignment vertical="center"/>
    </xf>
    <xf numFmtId="0" fontId="32" fillId="7" borderId="0" xfId="4">
      <alignment vertical="center"/>
    </xf>
    <xf numFmtId="180" fontId="32" fillId="7" borderId="0" xfId="4" applyNumberFormat="1">
      <alignment vertical="center"/>
    </xf>
    <xf numFmtId="181" fontId="32" fillId="7" borderId="0" xfId="4" applyNumberFormat="1">
      <alignment vertical="center"/>
    </xf>
    <xf numFmtId="0" fontId="33" fillId="9" borderId="0" xfId="5">
      <alignment vertical="center"/>
    </xf>
    <xf numFmtId="180" fontId="33" fillId="9" borderId="0" xfId="5" applyNumberFormat="1">
      <alignment vertical="center"/>
    </xf>
    <xf numFmtId="181" fontId="33" fillId="9" borderId="0" xfId="5" applyNumberFormat="1">
      <alignment vertical="center"/>
    </xf>
    <xf numFmtId="0" fontId="21" fillId="0" borderId="0" xfId="0" applyFont="1">
      <alignment vertical="center"/>
    </xf>
    <xf numFmtId="0" fontId="4" fillId="2" borderId="0" xfId="1" applyFont="1" applyFill="1" applyBorder="1"/>
    <xf numFmtId="176" fontId="4" fillId="2" borderId="0" xfId="1" applyNumberFormat="1" applyFont="1" applyFill="1" applyBorder="1" applyAlignment="1">
      <alignment horizontal="right"/>
    </xf>
    <xf numFmtId="182" fontId="20" fillId="0" borderId="2" xfId="0" applyNumberFormat="1" applyFont="1" applyBorder="1">
      <alignment vertical="center"/>
    </xf>
    <xf numFmtId="182" fontId="30" fillId="0" borderId="2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182" fontId="21" fillId="0" borderId="0" xfId="0" applyNumberFormat="1" applyFont="1">
      <alignment vertical="center"/>
    </xf>
    <xf numFmtId="177" fontId="21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81" fontId="21" fillId="0" borderId="0" xfId="0" applyNumberFormat="1" applyFont="1" applyAlignment="1">
      <alignment horizontal="right" vertical="center"/>
    </xf>
    <xf numFmtId="0" fontId="21" fillId="0" borderId="3" xfId="0" applyFont="1" applyBorder="1" applyAlignment="1">
      <alignment horizontal="right" vertical="center"/>
    </xf>
    <xf numFmtId="181" fontId="0" fillId="0" borderId="1" xfId="0" applyNumberFormat="1" applyBorder="1" applyAlignment="1">
      <alignment horizontal="right" vertical="center"/>
    </xf>
    <xf numFmtId="181" fontId="0" fillId="0" borderId="0" xfId="0" applyNumberFormat="1" applyAlignment="1">
      <alignment horizontal="right" vertical="center"/>
    </xf>
    <xf numFmtId="177" fontId="0" fillId="0" borderId="0" xfId="2" applyNumberFormat="1" applyFont="1">
      <alignment vertical="center"/>
    </xf>
    <xf numFmtId="177" fontId="21" fillId="0" borderId="0" xfId="0" applyNumberFormat="1" applyFont="1">
      <alignment vertical="center"/>
    </xf>
    <xf numFmtId="177" fontId="20" fillId="0" borderId="0" xfId="2" applyNumberFormat="1" applyFont="1">
      <alignment vertical="center"/>
    </xf>
    <xf numFmtId="177" fontId="20" fillId="0" borderId="2" xfId="0" applyNumberFormat="1" applyFont="1" applyBorder="1">
      <alignment vertical="center"/>
    </xf>
    <xf numFmtId="177" fontId="20" fillId="0" borderId="0" xfId="0" applyNumberFormat="1" applyFont="1">
      <alignment vertical="center"/>
    </xf>
    <xf numFmtId="177" fontId="30" fillId="0" borderId="0" xfId="0" applyNumberFormat="1" applyFont="1">
      <alignment vertical="center"/>
    </xf>
    <xf numFmtId="177" fontId="21" fillId="0" borderId="1" xfId="0" applyNumberFormat="1" applyFont="1" applyBorder="1">
      <alignment vertical="center"/>
    </xf>
    <xf numFmtId="177" fontId="23" fillId="0" borderId="2" xfId="0" applyNumberFormat="1" applyFont="1" applyBorder="1">
      <alignment vertical="center"/>
    </xf>
    <xf numFmtId="0" fontId="24" fillId="0" borderId="2" xfId="0" applyFont="1" applyBorder="1">
      <alignment vertical="center"/>
    </xf>
    <xf numFmtId="176" fontId="4" fillId="10" borderId="0" xfId="1" applyNumberFormat="1" applyFont="1" applyFill="1" applyAlignment="1">
      <alignment horizontal="right"/>
    </xf>
    <xf numFmtId="176" fontId="4" fillId="10" borderId="0" xfId="1" applyNumberFormat="1" applyFont="1" applyFill="1" applyBorder="1" applyAlignment="1">
      <alignment horizontal="right"/>
    </xf>
    <xf numFmtId="176" fontId="4" fillId="10" borderId="1" xfId="1" applyNumberFormat="1" applyFont="1" applyFill="1" applyBorder="1" applyAlignment="1">
      <alignment horizontal="right"/>
    </xf>
    <xf numFmtId="0" fontId="4" fillId="11" borderId="0" xfId="1" applyFont="1" applyFill="1" applyAlignment="1">
      <alignment horizontal="right"/>
    </xf>
    <xf numFmtId="0" fontId="4" fillId="11" borderId="0" xfId="1" applyFont="1" applyFill="1" applyBorder="1" applyAlignment="1">
      <alignment horizontal="right"/>
    </xf>
    <xf numFmtId="0" fontId="4" fillId="11" borderId="1" xfId="1" applyFont="1" applyFill="1" applyBorder="1" applyAlignment="1">
      <alignment horizontal="right"/>
    </xf>
    <xf numFmtId="0" fontId="4" fillId="0" borderId="2" xfId="1" applyFont="1" applyFill="1" applyBorder="1"/>
    <xf numFmtId="0" fontId="3" fillId="12" borderId="2" xfId="0" applyFont="1" applyFill="1" applyBorder="1" applyAlignment="1">
      <alignment horizontal="right" vertical="center"/>
    </xf>
    <xf numFmtId="0" fontId="3" fillId="13" borderId="0" xfId="0" applyFont="1" applyFill="1" applyAlignment="1">
      <alignment horizontal="right" vertical="center"/>
    </xf>
    <xf numFmtId="0" fontId="3" fillId="13" borderId="1" xfId="0" applyFont="1" applyFill="1" applyBorder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4" fillId="5" borderId="1" xfId="1" applyFont="1" applyFill="1" applyBorder="1"/>
    <xf numFmtId="0" fontId="3" fillId="11" borderId="0" xfId="0" applyFont="1" applyFill="1">
      <alignment vertical="center"/>
    </xf>
    <xf numFmtId="0" fontId="0" fillId="11" borderId="0" xfId="0" applyFill="1">
      <alignment vertical="center"/>
    </xf>
    <xf numFmtId="0" fontId="4" fillId="11" borderId="0" xfId="1" applyFont="1" applyFill="1"/>
    <xf numFmtId="0" fontId="19" fillId="11" borderId="0" xfId="0" applyFont="1" applyFill="1">
      <alignment vertical="center"/>
    </xf>
    <xf numFmtId="0" fontId="4" fillId="11" borderId="0" xfId="1" applyFont="1" applyFill="1" applyBorder="1"/>
    <xf numFmtId="0" fontId="19" fillId="13" borderId="0" xfId="0" applyFont="1" applyFill="1">
      <alignment vertical="center"/>
    </xf>
    <xf numFmtId="0" fontId="19" fillId="12" borderId="0" xfId="0" applyFont="1" applyFill="1">
      <alignment vertical="center"/>
    </xf>
    <xf numFmtId="0" fontId="19" fillId="2" borderId="1" xfId="0" applyFont="1" applyFill="1" applyBorder="1">
      <alignment vertical="center"/>
    </xf>
    <xf numFmtId="0" fontId="19" fillId="13" borderId="1" xfId="0" applyFont="1" applyFill="1" applyBorder="1">
      <alignment vertical="center"/>
    </xf>
    <xf numFmtId="0" fontId="19" fillId="4" borderId="1" xfId="0" applyFont="1" applyFill="1" applyBorder="1">
      <alignment vertical="center"/>
    </xf>
    <xf numFmtId="0" fontId="19" fillId="12" borderId="1" xfId="0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11" borderId="1" xfId="0" applyFont="1" applyFill="1" applyBorder="1">
      <alignment vertical="center"/>
    </xf>
    <xf numFmtId="0" fontId="0" fillId="12" borderId="0" xfId="0" applyFill="1">
      <alignment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13" borderId="0" xfId="0" applyFill="1">
      <alignment vertical="center"/>
    </xf>
    <xf numFmtId="0" fontId="0" fillId="13" borderId="1" xfId="0" applyFill="1" applyBorder="1">
      <alignment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>
      <alignment vertical="center"/>
    </xf>
    <xf numFmtId="0" fontId="0" fillId="11" borderId="1" xfId="0" applyFill="1" applyBorder="1">
      <alignment vertical="center"/>
    </xf>
    <xf numFmtId="0" fontId="18" fillId="0" borderId="4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2" fontId="0" fillId="0" borderId="6" xfId="0" applyNumberFormat="1" applyBorder="1">
      <alignment vertical="center"/>
    </xf>
    <xf numFmtId="2" fontId="0" fillId="0" borderId="0" xfId="0" applyNumberFormat="1">
      <alignment vertical="center"/>
    </xf>
    <xf numFmtId="2" fontId="0" fillId="0" borderId="7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9" xfId="0" applyNumberFormat="1" applyBorder="1">
      <alignment vertical="center"/>
    </xf>
    <xf numFmtId="180" fontId="0" fillId="0" borderId="7" xfId="0" applyNumberFormat="1" applyBorder="1">
      <alignment vertical="center"/>
    </xf>
    <xf numFmtId="180" fontId="0" fillId="0" borderId="9" xfId="0" applyNumberFormat="1" applyBorder="1">
      <alignment vertical="center"/>
    </xf>
    <xf numFmtId="180" fontId="0" fillId="0" borderId="0" xfId="2" applyNumberFormat="1" applyFont="1" applyBorder="1">
      <alignment vertical="center"/>
    </xf>
    <xf numFmtId="180" fontId="0" fillId="0" borderId="3" xfId="2" applyNumberFormat="1" applyFont="1" applyBorder="1">
      <alignment vertical="center"/>
    </xf>
    <xf numFmtId="180" fontId="0" fillId="0" borderId="5" xfId="2" applyNumberFormat="1" applyFont="1" applyBorder="1">
      <alignment vertical="center"/>
    </xf>
    <xf numFmtId="180" fontId="0" fillId="0" borderId="7" xfId="2" applyNumberFormat="1" applyFont="1" applyBorder="1">
      <alignment vertical="center"/>
    </xf>
    <xf numFmtId="180" fontId="0" fillId="0" borderId="1" xfId="2" applyNumberFormat="1" applyFont="1" applyBorder="1">
      <alignment vertical="center"/>
    </xf>
    <xf numFmtId="180" fontId="0" fillId="0" borderId="9" xfId="2" applyNumberFormat="1" applyFont="1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10" fontId="0" fillId="0" borderId="4" xfId="2" applyNumberFormat="1" applyFont="1" applyBorder="1" applyAlignment="1">
      <alignment horizontal="right" vertical="center"/>
    </xf>
    <xf numFmtId="10" fontId="0" fillId="0" borderId="6" xfId="0" applyNumberFormat="1" applyBorder="1">
      <alignment vertical="center"/>
    </xf>
    <xf numFmtId="10" fontId="0" fillId="0" borderId="7" xfId="0" applyNumberFormat="1" applyBorder="1">
      <alignment vertical="center"/>
    </xf>
    <xf numFmtId="10" fontId="0" fillId="0" borderId="8" xfId="0" applyNumberFormat="1" applyBorder="1">
      <alignment vertical="center"/>
    </xf>
    <xf numFmtId="10" fontId="0" fillId="0" borderId="1" xfId="0" applyNumberFormat="1" applyBorder="1">
      <alignment vertical="center"/>
    </xf>
    <xf numFmtId="10" fontId="0" fillId="0" borderId="9" xfId="0" applyNumberFormat="1" applyBorder="1">
      <alignment vertical="center"/>
    </xf>
    <xf numFmtId="180" fontId="0" fillId="0" borderId="0" xfId="2" applyNumberFormat="1" applyFont="1" applyBorder="1" applyAlignment="1">
      <alignment horizontal="right" vertical="center"/>
    </xf>
    <xf numFmtId="180" fontId="0" fillId="0" borderId="1" xfId="2" applyNumberFormat="1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77" fontId="23" fillId="0" borderId="3" xfId="0" applyNumberFormat="1" applyFont="1" applyBorder="1">
      <alignment vertical="center"/>
    </xf>
    <xf numFmtId="177" fontId="23" fillId="0" borderId="1" xfId="0" applyNumberFormat="1" applyFont="1" applyBorder="1">
      <alignment vertical="center"/>
    </xf>
    <xf numFmtId="177" fontId="0" fillId="0" borderId="3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177" fontId="21" fillId="0" borderId="3" xfId="0" applyNumberFormat="1" applyFont="1" applyBorder="1" applyAlignment="1">
      <alignment horizontal="right" vertical="center"/>
    </xf>
    <xf numFmtId="177" fontId="21" fillId="0" borderId="1" xfId="0" applyNumberFormat="1" applyFont="1" applyBorder="1" applyAlignment="1">
      <alignment horizontal="right" vertical="center"/>
    </xf>
    <xf numFmtId="181" fontId="21" fillId="0" borderId="1" xfId="0" applyNumberFormat="1" applyFont="1" applyBorder="1" applyAlignment="1">
      <alignment horizontal="right" vertical="center"/>
    </xf>
    <xf numFmtId="182" fontId="0" fillId="0" borderId="3" xfId="2" applyNumberFormat="1" applyFont="1" applyBorder="1" applyAlignment="1">
      <alignment horizontal="center" vertical="center"/>
    </xf>
  </cellXfs>
  <cellStyles count="6">
    <cellStyle name="Normal 2 2" xfId="1" xr:uid="{6D6D97BD-A45E-3C49-BB26-16405C3EEA0C}"/>
    <cellStyle name="百分比" xfId="2" builtinId="5"/>
    <cellStyle name="差" xfId="5" builtinId="27"/>
    <cellStyle name="常规" xfId="0" builtinId="0"/>
    <cellStyle name="超链接" xfId="3" builtinId="8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A9E-1E4B-84E4-29604B9B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592784"/>
        <c:axId val="1259689872"/>
      </c:lineChart>
      <c:catAx>
        <c:axId val="125959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689872"/>
        <c:crosses val="autoZero"/>
        <c:auto val="1"/>
        <c:lblAlgn val="ctr"/>
        <c:lblOffset val="100"/>
        <c:noMultiLvlLbl val="0"/>
      </c:catAx>
      <c:valAx>
        <c:axId val="12596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59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发电量当期值(亿千瓦时)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China!$I$2:$I$257</c:f>
              <c:strCache>
                <c:ptCount val="256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  <c:pt idx="11">
                  <c:v>2月</c:v>
                </c:pt>
                <c:pt idx="12">
                  <c:v>3月</c:v>
                </c:pt>
                <c:pt idx="13">
                  <c:v>4月</c:v>
                </c:pt>
                <c:pt idx="14">
                  <c:v>5月</c:v>
                </c:pt>
                <c:pt idx="15">
                  <c:v>6月</c:v>
                </c:pt>
                <c:pt idx="16">
                  <c:v>7月</c:v>
                </c:pt>
                <c:pt idx="17">
                  <c:v>8月</c:v>
                </c:pt>
                <c:pt idx="18">
                  <c:v>9月</c:v>
                </c:pt>
                <c:pt idx="19">
                  <c:v>10月</c:v>
                </c:pt>
                <c:pt idx="20">
                  <c:v>11月</c:v>
                </c:pt>
                <c:pt idx="21">
                  <c:v>12月</c:v>
                </c:pt>
                <c:pt idx="22">
                  <c:v>2月</c:v>
                </c:pt>
                <c:pt idx="23">
                  <c:v>3月</c:v>
                </c:pt>
                <c:pt idx="24">
                  <c:v>4月</c:v>
                </c:pt>
                <c:pt idx="25">
                  <c:v>5月</c:v>
                </c:pt>
                <c:pt idx="26">
                  <c:v>6月</c:v>
                </c:pt>
                <c:pt idx="27">
                  <c:v>7月</c:v>
                </c:pt>
                <c:pt idx="28">
                  <c:v>8月</c:v>
                </c:pt>
                <c:pt idx="29">
                  <c:v>9月</c:v>
                </c:pt>
                <c:pt idx="30">
                  <c:v>10月</c:v>
                </c:pt>
                <c:pt idx="31">
                  <c:v>11月</c:v>
                </c:pt>
                <c:pt idx="32">
                  <c:v>12月</c:v>
                </c:pt>
                <c:pt idx="33">
                  <c:v>2月</c:v>
                </c:pt>
                <c:pt idx="34">
                  <c:v>3月</c:v>
                </c:pt>
                <c:pt idx="35">
                  <c:v>4月</c:v>
                </c:pt>
                <c:pt idx="36">
                  <c:v>5月</c:v>
                </c:pt>
                <c:pt idx="37">
                  <c:v>6月</c:v>
                </c:pt>
                <c:pt idx="38">
                  <c:v>7月</c:v>
                </c:pt>
                <c:pt idx="39">
                  <c:v>8月</c:v>
                </c:pt>
                <c:pt idx="40">
                  <c:v>9月</c:v>
                </c:pt>
                <c:pt idx="41">
                  <c:v>10月</c:v>
                </c:pt>
                <c:pt idx="42">
                  <c:v>11月</c:v>
                </c:pt>
                <c:pt idx="43">
                  <c:v>12月</c:v>
                </c:pt>
                <c:pt idx="44">
                  <c:v>2月</c:v>
                </c:pt>
                <c:pt idx="45">
                  <c:v>3月</c:v>
                </c:pt>
                <c:pt idx="46">
                  <c:v>4月</c:v>
                </c:pt>
                <c:pt idx="47">
                  <c:v>5月</c:v>
                </c:pt>
                <c:pt idx="48">
                  <c:v>6月</c:v>
                </c:pt>
                <c:pt idx="49">
                  <c:v>7月</c:v>
                </c:pt>
                <c:pt idx="50">
                  <c:v>8月</c:v>
                </c:pt>
                <c:pt idx="51">
                  <c:v>9月</c:v>
                </c:pt>
                <c:pt idx="52">
                  <c:v>10月</c:v>
                </c:pt>
                <c:pt idx="53">
                  <c:v>11月</c:v>
                </c:pt>
                <c:pt idx="54">
                  <c:v>12月</c:v>
                </c:pt>
                <c:pt idx="55">
                  <c:v>2月</c:v>
                </c:pt>
                <c:pt idx="56">
                  <c:v>3月</c:v>
                </c:pt>
                <c:pt idx="57">
                  <c:v>4月</c:v>
                </c:pt>
                <c:pt idx="58">
                  <c:v>5月</c:v>
                </c:pt>
                <c:pt idx="59">
                  <c:v>6月</c:v>
                </c:pt>
                <c:pt idx="60">
                  <c:v>7月</c:v>
                </c:pt>
                <c:pt idx="61">
                  <c:v>8月</c:v>
                </c:pt>
                <c:pt idx="62">
                  <c:v>9月</c:v>
                </c:pt>
                <c:pt idx="63">
                  <c:v>10月</c:v>
                </c:pt>
                <c:pt idx="64">
                  <c:v>11月</c:v>
                </c:pt>
                <c:pt idx="65">
                  <c:v>12月</c:v>
                </c:pt>
                <c:pt idx="66">
                  <c:v>2月</c:v>
                </c:pt>
                <c:pt idx="67">
                  <c:v>3月</c:v>
                </c:pt>
                <c:pt idx="68">
                  <c:v>4月</c:v>
                </c:pt>
                <c:pt idx="69">
                  <c:v>5月</c:v>
                </c:pt>
                <c:pt idx="70">
                  <c:v>6月</c:v>
                </c:pt>
                <c:pt idx="71">
                  <c:v>7月</c:v>
                </c:pt>
                <c:pt idx="72">
                  <c:v>8月</c:v>
                </c:pt>
                <c:pt idx="73">
                  <c:v>9月</c:v>
                </c:pt>
                <c:pt idx="74">
                  <c:v>10月</c:v>
                </c:pt>
                <c:pt idx="75">
                  <c:v>11月</c:v>
                </c:pt>
                <c:pt idx="76">
                  <c:v>12月</c:v>
                </c:pt>
                <c:pt idx="77">
                  <c:v>2月</c:v>
                </c:pt>
                <c:pt idx="78">
                  <c:v>3月</c:v>
                </c:pt>
                <c:pt idx="79">
                  <c:v>4月</c:v>
                </c:pt>
                <c:pt idx="80">
                  <c:v>5月</c:v>
                </c:pt>
                <c:pt idx="81">
                  <c:v>6月</c:v>
                </c:pt>
                <c:pt idx="82">
                  <c:v>7月</c:v>
                </c:pt>
                <c:pt idx="83">
                  <c:v>8月</c:v>
                </c:pt>
                <c:pt idx="84">
                  <c:v>9月</c:v>
                </c:pt>
                <c:pt idx="85">
                  <c:v>10月</c:v>
                </c:pt>
                <c:pt idx="86">
                  <c:v>11月</c:v>
                </c:pt>
                <c:pt idx="87">
                  <c:v>12月</c:v>
                </c:pt>
                <c:pt idx="88">
                  <c:v>2月</c:v>
                </c:pt>
                <c:pt idx="89">
                  <c:v>3月</c:v>
                </c:pt>
                <c:pt idx="90">
                  <c:v>4月</c:v>
                </c:pt>
                <c:pt idx="91">
                  <c:v>5月</c:v>
                </c:pt>
                <c:pt idx="92">
                  <c:v>6月</c:v>
                </c:pt>
                <c:pt idx="93">
                  <c:v>7月</c:v>
                </c:pt>
                <c:pt idx="94">
                  <c:v>8月</c:v>
                </c:pt>
                <c:pt idx="95">
                  <c:v>9月</c:v>
                </c:pt>
                <c:pt idx="96">
                  <c:v>10月</c:v>
                </c:pt>
                <c:pt idx="97">
                  <c:v>11月</c:v>
                </c:pt>
                <c:pt idx="98">
                  <c:v>12月</c:v>
                </c:pt>
                <c:pt idx="99">
                  <c:v>2月</c:v>
                </c:pt>
                <c:pt idx="100">
                  <c:v>3月</c:v>
                </c:pt>
                <c:pt idx="101">
                  <c:v>4月</c:v>
                </c:pt>
                <c:pt idx="102">
                  <c:v>5月</c:v>
                </c:pt>
                <c:pt idx="103">
                  <c:v>6月</c:v>
                </c:pt>
                <c:pt idx="104">
                  <c:v>7月</c:v>
                </c:pt>
                <c:pt idx="105">
                  <c:v>8月</c:v>
                </c:pt>
                <c:pt idx="106">
                  <c:v>9月</c:v>
                </c:pt>
                <c:pt idx="107">
                  <c:v>10月</c:v>
                </c:pt>
                <c:pt idx="108">
                  <c:v>11月</c:v>
                </c:pt>
                <c:pt idx="109">
                  <c:v>12月</c:v>
                </c:pt>
                <c:pt idx="110">
                  <c:v>2月</c:v>
                </c:pt>
                <c:pt idx="111">
                  <c:v>3月</c:v>
                </c:pt>
                <c:pt idx="112">
                  <c:v>4月</c:v>
                </c:pt>
                <c:pt idx="113">
                  <c:v>5月</c:v>
                </c:pt>
                <c:pt idx="114">
                  <c:v>6月</c:v>
                </c:pt>
                <c:pt idx="115">
                  <c:v>7月</c:v>
                </c:pt>
                <c:pt idx="116">
                  <c:v>8月</c:v>
                </c:pt>
                <c:pt idx="117">
                  <c:v>9月</c:v>
                </c:pt>
                <c:pt idx="118">
                  <c:v>10月</c:v>
                </c:pt>
                <c:pt idx="119">
                  <c:v>11月</c:v>
                </c:pt>
                <c:pt idx="120">
                  <c:v>12月</c:v>
                </c:pt>
                <c:pt idx="121">
                  <c:v>2月</c:v>
                </c:pt>
                <c:pt idx="122">
                  <c:v>3月</c:v>
                </c:pt>
                <c:pt idx="123">
                  <c:v>4月</c:v>
                </c:pt>
                <c:pt idx="124">
                  <c:v>5月</c:v>
                </c:pt>
                <c:pt idx="125">
                  <c:v>6月</c:v>
                </c:pt>
                <c:pt idx="126">
                  <c:v>7月</c:v>
                </c:pt>
                <c:pt idx="127">
                  <c:v>8月</c:v>
                </c:pt>
                <c:pt idx="128">
                  <c:v>9月</c:v>
                </c:pt>
                <c:pt idx="129">
                  <c:v>10月</c:v>
                </c:pt>
                <c:pt idx="130">
                  <c:v>11月</c:v>
                </c:pt>
                <c:pt idx="131">
                  <c:v>12月</c:v>
                </c:pt>
                <c:pt idx="132">
                  <c:v>2月</c:v>
                </c:pt>
                <c:pt idx="133">
                  <c:v>3月</c:v>
                </c:pt>
                <c:pt idx="134">
                  <c:v>4月</c:v>
                </c:pt>
                <c:pt idx="135">
                  <c:v>5月</c:v>
                </c:pt>
                <c:pt idx="136">
                  <c:v>6月</c:v>
                </c:pt>
                <c:pt idx="137">
                  <c:v>7月</c:v>
                </c:pt>
                <c:pt idx="138">
                  <c:v>8月</c:v>
                </c:pt>
                <c:pt idx="139">
                  <c:v>9月</c:v>
                </c:pt>
                <c:pt idx="140">
                  <c:v>10月</c:v>
                </c:pt>
                <c:pt idx="141">
                  <c:v>11月</c:v>
                </c:pt>
                <c:pt idx="142">
                  <c:v>12月</c:v>
                </c:pt>
                <c:pt idx="143">
                  <c:v>2月</c:v>
                </c:pt>
                <c:pt idx="144">
                  <c:v>3月</c:v>
                </c:pt>
                <c:pt idx="145">
                  <c:v>4月</c:v>
                </c:pt>
                <c:pt idx="146">
                  <c:v>5月</c:v>
                </c:pt>
                <c:pt idx="147">
                  <c:v>6月</c:v>
                </c:pt>
                <c:pt idx="148">
                  <c:v>7月</c:v>
                </c:pt>
                <c:pt idx="149">
                  <c:v>8月</c:v>
                </c:pt>
                <c:pt idx="150">
                  <c:v>9月</c:v>
                </c:pt>
                <c:pt idx="151">
                  <c:v>10月</c:v>
                </c:pt>
                <c:pt idx="152">
                  <c:v>11月</c:v>
                </c:pt>
                <c:pt idx="153">
                  <c:v>12月</c:v>
                </c:pt>
                <c:pt idx="154">
                  <c:v>2月</c:v>
                </c:pt>
                <c:pt idx="155">
                  <c:v>3月</c:v>
                </c:pt>
                <c:pt idx="156">
                  <c:v>4月</c:v>
                </c:pt>
                <c:pt idx="157">
                  <c:v>5月</c:v>
                </c:pt>
                <c:pt idx="158">
                  <c:v>6月</c:v>
                </c:pt>
                <c:pt idx="159">
                  <c:v>7月</c:v>
                </c:pt>
                <c:pt idx="160">
                  <c:v>8月</c:v>
                </c:pt>
                <c:pt idx="161">
                  <c:v>9月</c:v>
                </c:pt>
                <c:pt idx="162">
                  <c:v>10月</c:v>
                </c:pt>
                <c:pt idx="163">
                  <c:v>11月</c:v>
                </c:pt>
                <c:pt idx="164">
                  <c:v>12月</c:v>
                </c:pt>
                <c:pt idx="165">
                  <c:v>2月</c:v>
                </c:pt>
                <c:pt idx="166">
                  <c:v>3月</c:v>
                </c:pt>
                <c:pt idx="167">
                  <c:v>4月</c:v>
                </c:pt>
                <c:pt idx="168">
                  <c:v>5月</c:v>
                </c:pt>
                <c:pt idx="169">
                  <c:v>6月</c:v>
                </c:pt>
                <c:pt idx="170">
                  <c:v>7月</c:v>
                </c:pt>
                <c:pt idx="171">
                  <c:v>8月</c:v>
                </c:pt>
                <c:pt idx="172">
                  <c:v>9月</c:v>
                </c:pt>
                <c:pt idx="173">
                  <c:v>10月</c:v>
                </c:pt>
                <c:pt idx="174">
                  <c:v>11月</c:v>
                </c:pt>
                <c:pt idx="175">
                  <c:v>12月</c:v>
                </c:pt>
                <c:pt idx="176">
                  <c:v>2月</c:v>
                </c:pt>
                <c:pt idx="177">
                  <c:v>3月</c:v>
                </c:pt>
                <c:pt idx="178">
                  <c:v>4月</c:v>
                </c:pt>
                <c:pt idx="179">
                  <c:v>5月</c:v>
                </c:pt>
                <c:pt idx="180">
                  <c:v>6月</c:v>
                </c:pt>
                <c:pt idx="181">
                  <c:v>7月</c:v>
                </c:pt>
                <c:pt idx="182">
                  <c:v>8月</c:v>
                </c:pt>
                <c:pt idx="183">
                  <c:v>9月</c:v>
                </c:pt>
                <c:pt idx="184">
                  <c:v>10月</c:v>
                </c:pt>
                <c:pt idx="185">
                  <c:v>11月</c:v>
                </c:pt>
                <c:pt idx="186">
                  <c:v>12月</c:v>
                </c:pt>
                <c:pt idx="187">
                  <c:v>2月</c:v>
                </c:pt>
                <c:pt idx="188">
                  <c:v>3月</c:v>
                </c:pt>
                <c:pt idx="189">
                  <c:v>4月</c:v>
                </c:pt>
                <c:pt idx="190">
                  <c:v>5月</c:v>
                </c:pt>
                <c:pt idx="191">
                  <c:v>6月</c:v>
                </c:pt>
                <c:pt idx="192">
                  <c:v>7月</c:v>
                </c:pt>
                <c:pt idx="193">
                  <c:v>8月</c:v>
                </c:pt>
                <c:pt idx="194">
                  <c:v>9月</c:v>
                </c:pt>
                <c:pt idx="195">
                  <c:v>10月</c:v>
                </c:pt>
                <c:pt idx="196">
                  <c:v>11月</c:v>
                </c:pt>
                <c:pt idx="197">
                  <c:v>12月</c:v>
                </c:pt>
                <c:pt idx="198">
                  <c:v>2月</c:v>
                </c:pt>
                <c:pt idx="199">
                  <c:v>3月</c:v>
                </c:pt>
                <c:pt idx="200">
                  <c:v>4月</c:v>
                </c:pt>
                <c:pt idx="201">
                  <c:v>5月</c:v>
                </c:pt>
                <c:pt idx="202">
                  <c:v>6月</c:v>
                </c:pt>
                <c:pt idx="203">
                  <c:v>7月</c:v>
                </c:pt>
                <c:pt idx="204">
                  <c:v>8月</c:v>
                </c:pt>
                <c:pt idx="205">
                  <c:v>9月</c:v>
                </c:pt>
                <c:pt idx="206">
                  <c:v>10月</c:v>
                </c:pt>
                <c:pt idx="207">
                  <c:v>11月</c:v>
                </c:pt>
                <c:pt idx="208">
                  <c:v>12月</c:v>
                </c:pt>
                <c:pt idx="209">
                  <c:v>2月</c:v>
                </c:pt>
                <c:pt idx="210">
                  <c:v>3月</c:v>
                </c:pt>
                <c:pt idx="211">
                  <c:v>4月</c:v>
                </c:pt>
                <c:pt idx="212">
                  <c:v>5月</c:v>
                </c:pt>
                <c:pt idx="213">
                  <c:v>6月</c:v>
                </c:pt>
                <c:pt idx="214">
                  <c:v>7月</c:v>
                </c:pt>
                <c:pt idx="215">
                  <c:v>8月</c:v>
                </c:pt>
                <c:pt idx="216">
                  <c:v>9月</c:v>
                </c:pt>
                <c:pt idx="217">
                  <c:v>10月</c:v>
                </c:pt>
                <c:pt idx="218">
                  <c:v>11月</c:v>
                </c:pt>
                <c:pt idx="219">
                  <c:v>12月</c:v>
                </c:pt>
                <c:pt idx="220">
                  <c:v>2月</c:v>
                </c:pt>
                <c:pt idx="221">
                  <c:v>3月</c:v>
                </c:pt>
                <c:pt idx="222">
                  <c:v>4月</c:v>
                </c:pt>
                <c:pt idx="223">
                  <c:v>5月</c:v>
                </c:pt>
                <c:pt idx="224">
                  <c:v>6月</c:v>
                </c:pt>
                <c:pt idx="225">
                  <c:v>7月</c:v>
                </c:pt>
                <c:pt idx="226">
                  <c:v>8月</c:v>
                </c:pt>
                <c:pt idx="227">
                  <c:v>9月</c:v>
                </c:pt>
                <c:pt idx="228">
                  <c:v>10月</c:v>
                </c:pt>
                <c:pt idx="229">
                  <c:v>11月</c:v>
                </c:pt>
                <c:pt idx="230">
                  <c:v>12月</c:v>
                </c:pt>
                <c:pt idx="231">
                  <c:v>2月</c:v>
                </c:pt>
                <c:pt idx="232">
                  <c:v>3月</c:v>
                </c:pt>
                <c:pt idx="233">
                  <c:v>4月</c:v>
                </c:pt>
                <c:pt idx="234">
                  <c:v>5月</c:v>
                </c:pt>
                <c:pt idx="235">
                  <c:v>6月</c:v>
                </c:pt>
                <c:pt idx="236">
                  <c:v>7月</c:v>
                </c:pt>
                <c:pt idx="237">
                  <c:v>8月</c:v>
                </c:pt>
                <c:pt idx="238">
                  <c:v>9月</c:v>
                </c:pt>
                <c:pt idx="239">
                  <c:v>10月</c:v>
                </c:pt>
                <c:pt idx="240">
                  <c:v>11月</c:v>
                </c:pt>
                <c:pt idx="241">
                  <c:v>12月</c:v>
                </c:pt>
                <c:pt idx="242">
                  <c:v>2月</c:v>
                </c:pt>
                <c:pt idx="243">
                  <c:v>3月</c:v>
                </c:pt>
                <c:pt idx="244">
                  <c:v>4月</c:v>
                </c:pt>
                <c:pt idx="245">
                  <c:v>5月</c:v>
                </c:pt>
                <c:pt idx="246">
                  <c:v>6月</c:v>
                </c:pt>
                <c:pt idx="247">
                  <c:v>7月</c:v>
                </c:pt>
                <c:pt idx="248">
                  <c:v>8月</c:v>
                </c:pt>
                <c:pt idx="249">
                  <c:v>9月</c:v>
                </c:pt>
                <c:pt idx="250">
                  <c:v>10月</c:v>
                </c:pt>
                <c:pt idx="251">
                  <c:v>11月</c:v>
                </c:pt>
                <c:pt idx="252">
                  <c:v>12月</c:v>
                </c:pt>
                <c:pt idx="253">
                  <c:v>2月</c:v>
                </c:pt>
                <c:pt idx="254">
                  <c:v>3月</c:v>
                </c:pt>
                <c:pt idx="255">
                  <c:v>4月</c:v>
                </c:pt>
              </c:strCache>
            </c:strRef>
          </c:cat>
          <c:val>
            <c:numRef>
              <c:f>China!$J$2:$J$257</c:f>
              <c:numCache>
                <c:formatCode>General</c:formatCode>
                <c:ptCount val="256"/>
                <c:pt idx="0">
                  <c:v>957.4</c:v>
                </c:pt>
                <c:pt idx="1">
                  <c:v>1043.9000000000001</c:v>
                </c:pt>
                <c:pt idx="2">
                  <c:v>1037.2</c:v>
                </c:pt>
                <c:pt idx="3">
                  <c:v>1097.8</c:v>
                </c:pt>
                <c:pt idx="4">
                  <c:v>1098.0999999999999</c:v>
                </c:pt>
                <c:pt idx="5">
                  <c:v>1193.7</c:v>
                </c:pt>
                <c:pt idx="6">
                  <c:v>1174.0999999999999</c:v>
                </c:pt>
                <c:pt idx="7">
                  <c:v>1078.8</c:v>
                </c:pt>
                <c:pt idx="8">
                  <c:v>1089.7</c:v>
                </c:pt>
                <c:pt idx="9">
                  <c:v>1114.4000000000001</c:v>
                </c:pt>
                <c:pt idx="10">
                  <c:v>1194</c:v>
                </c:pt>
                <c:pt idx="11">
                  <c:v>1054.5</c:v>
                </c:pt>
                <c:pt idx="12">
                  <c:v>1170.8</c:v>
                </c:pt>
                <c:pt idx="13">
                  <c:v>1116.7</c:v>
                </c:pt>
                <c:pt idx="14">
                  <c:v>1177.9000000000001</c:v>
                </c:pt>
                <c:pt idx="15">
                  <c:v>1192.2</c:v>
                </c:pt>
                <c:pt idx="16">
                  <c:v>1310.7</c:v>
                </c:pt>
                <c:pt idx="17">
                  <c:v>1268.8</c:v>
                </c:pt>
                <c:pt idx="18">
                  <c:v>1188.5</c:v>
                </c:pt>
                <c:pt idx="19">
                  <c:v>1180.4000000000001</c:v>
                </c:pt>
                <c:pt idx="20">
                  <c:v>1202</c:v>
                </c:pt>
                <c:pt idx="21">
                  <c:v>1313.1</c:v>
                </c:pt>
                <c:pt idx="22">
                  <c:v>1010.4</c:v>
                </c:pt>
                <c:pt idx="23">
                  <c:v>1241</c:v>
                </c:pt>
                <c:pt idx="24">
                  <c:v>1249.7</c:v>
                </c:pt>
                <c:pt idx="25">
                  <c:v>1283.7</c:v>
                </c:pt>
                <c:pt idx="26">
                  <c:v>1354.8</c:v>
                </c:pt>
                <c:pt idx="27">
                  <c:v>1458</c:v>
                </c:pt>
                <c:pt idx="28">
                  <c:v>1456</c:v>
                </c:pt>
                <c:pt idx="29">
                  <c:v>1426.6</c:v>
                </c:pt>
                <c:pt idx="30">
                  <c:v>1385.2</c:v>
                </c:pt>
                <c:pt idx="31">
                  <c:v>1408.2</c:v>
                </c:pt>
                <c:pt idx="32">
                  <c:v>1514.1</c:v>
                </c:pt>
                <c:pt idx="33">
                  <c:v>1258</c:v>
                </c:pt>
                <c:pt idx="34">
                  <c:v>1458.1</c:v>
                </c:pt>
                <c:pt idx="35">
                  <c:v>1427.2</c:v>
                </c:pt>
                <c:pt idx="36">
                  <c:v>1454</c:v>
                </c:pt>
                <c:pt idx="37">
                  <c:v>1514.3</c:v>
                </c:pt>
                <c:pt idx="38">
                  <c:v>1699.3</c:v>
                </c:pt>
                <c:pt idx="39">
                  <c:v>1700.3</c:v>
                </c:pt>
                <c:pt idx="40">
                  <c:v>1584.6</c:v>
                </c:pt>
                <c:pt idx="41">
                  <c:v>1581.1</c:v>
                </c:pt>
                <c:pt idx="42">
                  <c:v>1624.6</c:v>
                </c:pt>
                <c:pt idx="43">
                  <c:v>1710.6</c:v>
                </c:pt>
                <c:pt idx="44">
                  <c:v>1570.5</c:v>
                </c:pt>
                <c:pt idx="45">
                  <c:v>1706.7</c:v>
                </c:pt>
                <c:pt idx="46">
                  <c:v>1678.9</c:v>
                </c:pt>
                <c:pt idx="47">
                  <c:v>1692.9</c:v>
                </c:pt>
                <c:pt idx="48">
                  <c:v>1748.1</c:v>
                </c:pt>
                <c:pt idx="49">
                  <c:v>1898.8</c:v>
                </c:pt>
                <c:pt idx="50">
                  <c:v>1921</c:v>
                </c:pt>
                <c:pt idx="51">
                  <c:v>1809.5</c:v>
                </c:pt>
                <c:pt idx="52">
                  <c:v>1844.3</c:v>
                </c:pt>
                <c:pt idx="53">
                  <c:v>1858.8</c:v>
                </c:pt>
                <c:pt idx="54">
                  <c:v>1931.3</c:v>
                </c:pt>
                <c:pt idx="55">
                  <c:v>1601.1</c:v>
                </c:pt>
                <c:pt idx="56">
                  <c:v>1940.5</c:v>
                </c:pt>
                <c:pt idx="57">
                  <c:v>1892.1</c:v>
                </c:pt>
                <c:pt idx="58">
                  <c:v>1924.7</c:v>
                </c:pt>
                <c:pt idx="59">
                  <c:v>2006.8</c:v>
                </c:pt>
                <c:pt idx="60">
                  <c:v>2178.9</c:v>
                </c:pt>
                <c:pt idx="61">
                  <c:v>2162.1</c:v>
                </c:pt>
                <c:pt idx="62">
                  <c:v>2053.3000000000002</c:v>
                </c:pt>
                <c:pt idx="63">
                  <c:v>2011</c:v>
                </c:pt>
                <c:pt idx="64">
                  <c:v>2041.9</c:v>
                </c:pt>
                <c:pt idx="65">
                  <c:v>2246.6</c:v>
                </c:pt>
                <c:pt idx="66">
                  <c:v>1962</c:v>
                </c:pt>
                <c:pt idx="67">
                  <c:v>2161.6</c:v>
                </c:pt>
                <c:pt idx="68">
                  <c:v>2116.6</c:v>
                </c:pt>
                <c:pt idx="69">
                  <c:v>2175.3000000000002</c:v>
                </c:pt>
                <c:pt idx="70">
                  <c:v>2301.9</c:v>
                </c:pt>
                <c:pt idx="71">
                  <c:v>2517.1</c:v>
                </c:pt>
                <c:pt idx="72">
                  <c:v>2570.5</c:v>
                </c:pt>
                <c:pt idx="73">
                  <c:v>2364.8000000000002</c:v>
                </c:pt>
                <c:pt idx="74">
                  <c:v>2324.3000000000002</c:v>
                </c:pt>
                <c:pt idx="75">
                  <c:v>2363.4</c:v>
                </c:pt>
                <c:pt idx="76">
                  <c:v>2573.4</c:v>
                </c:pt>
                <c:pt idx="77">
                  <c:v>1967.3</c:v>
                </c:pt>
                <c:pt idx="78">
                  <c:v>2472</c:v>
                </c:pt>
                <c:pt idx="79">
                  <c:v>2474.5</c:v>
                </c:pt>
                <c:pt idx="80">
                  <c:v>2568.6999999999998</c:v>
                </c:pt>
                <c:pt idx="81">
                  <c:v>2715.6</c:v>
                </c:pt>
                <c:pt idx="82">
                  <c:v>2915.7</c:v>
                </c:pt>
                <c:pt idx="83">
                  <c:v>2989.8</c:v>
                </c:pt>
                <c:pt idx="84">
                  <c:v>2760.1</c:v>
                </c:pt>
                <c:pt idx="85">
                  <c:v>2727.9</c:v>
                </c:pt>
                <c:pt idx="86">
                  <c:v>2754.7</c:v>
                </c:pt>
                <c:pt idx="87">
                  <c:v>2946.9</c:v>
                </c:pt>
                <c:pt idx="88">
                  <c:v>2337.8000000000002</c:v>
                </c:pt>
                <c:pt idx="89">
                  <c:v>2897.8</c:v>
                </c:pt>
                <c:pt idx="90">
                  <c:v>2814.3</c:v>
                </c:pt>
                <c:pt idx="91">
                  <c:v>2933.8</c:v>
                </c:pt>
                <c:pt idx="92">
                  <c:v>2934.5</c:v>
                </c:pt>
                <c:pt idx="93">
                  <c:v>3195.4</c:v>
                </c:pt>
                <c:pt idx="94">
                  <c:v>3160.6</c:v>
                </c:pt>
                <c:pt idx="95">
                  <c:v>2892.5</c:v>
                </c:pt>
                <c:pt idx="96">
                  <c:v>2645</c:v>
                </c:pt>
                <c:pt idx="97">
                  <c:v>2540.1999999999998</c:v>
                </c:pt>
                <c:pt idx="98">
                  <c:v>2739.6</c:v>
                </c:pt>
                <c:pt idx="99">
                  <c:v>2449.4</c:v>
                </c:pt>
                <c:pt idx="100">
                  <c:v>2833.6</c:v>
                </c:pt>
                <c:pt idx="101">
                  <c:v>2712.9</c:v>
                </c:pt>
                <c:pt idx="102">
                  <c:v>2838.9</c:v>
                </c:pt>
                <c:pt idx="103">
                  <c:v>3100.1</c:v>
                </c:pt>
                <c:pt idx="104">
                  <c:v>3345</c:v>
                </c:pt>
                <c:pt idx="105">
                  <c:v>3443.2</c:v>
                </c:pt>
                <c:pt idx="106">
                  <c:v>3203.3</c:v>
                </c:pt>
                <c:pt idx="107">
                  <c:v>3121</c:v>
                </c:pt>
                <c:pt idx="108">
                  <c:v>3234.1</c:v>
                </c:pt>
                <c:pt idx="109">
                  <c:v>3497.8</c:v>
                </c:pt>
                <c:pt idx="110">
                  <c:v>2695.9</c:v>
                </c:pt>
                <c:pt idx="111">
                  <c:v>3369.5</c:v>
                </c:pt>
                <c:pt idx="112">
                  <c:v>3316.4</c:v>
                </c:pt>
                <c:pt idx="113">
                  <c:v>3404.7</c:v>
                </c:pt>
                <c:pt idx="114">
                  <c:v>3466.6</c:v>
                </c:pt>
                <c:pt idx="115">
                  <c:v>3776.4</c:v>
                </c:pt>
                <c:pt idx="116">
                  <c:v>3903.3</c:v>
                </c:pt>
                <c:pt idx="117">
                  <c:v>3486.5</c:v>
                </c:pt>
                <c:pt idx="118">
                  <c:v>3328.8</c:v>
                </c:pt>
                <c:pt idx="119">
                  <c:v>3453.4</c:v>
                </c:pt>
                <c:pt idx="120">
                  <c:v>3677.8</c:v>
                </c:pt>
                <c:pt idx="121">
                  <c:v>3100.8</c:v>
                </c:pt>
                <c:pt idx="122">
                  <c:v>3830.1</c:v>
                </c:pt>
                <c:pt idx="123">
                  <c:v>3663.8</c:v>
                </c:pt>
                <c:pt idx="124">
                  <c:v>3775.4</c:v>
                </c:pt>
                <c:pt idx="125">
                  <c:v>3968.2</c:v>
                </c:pt>
                <c:pt idx="126">
                  <c:v>4251.5</c:v>
                </c:pt>
                <c:pt idx="127">
                  <c:v>4260.3999999999996</c:v>
                </c:pt>
                <c:pt idx="128">
                  <c:v>3860.6</c:v>
                </c:pt>
                <c:pt idx="129">
                  <c:v>3640.4</c:v>
                </c:pt>
                <c:pt idx="130">
                  <c:v>3713</c:v>
                </c:pt>
                <c:pt idx="131">
                  <c:v>4038.1</c:v>
                </c:pt>
                <c:pt idx="132">
                  <c:v>3701.7</c:v>
                </c:pt>
                <c:pt idx="133">
                  <c:v>4109.2</c:v>
                </c:pt>
                <c:pt idx="134">
                  <c:v>3718.2</c:v>
                </c:pt>
                <c:pt idx="135">
                  <c:v>3898.1</c:v>
                </c:pt>
                <c:pt idx="136">
                  <c:v>3933.5</c:v>
                </c:pt>
                <c:pt idx="137">
                  <c:v>4351.2</c:v>
                </c:pt>
                <c:pt idx="138">
                  <c:v>4372.8</c:v>
                </c:pt>
                <c:pt idx="139">
                  <c:v>3907.3</c:v>
                </c:pt>
                <c:pt idx="140">
                  <c:v>3897.7</c:v>
                </c:pt>
                <c:pt idx="141">
                  <c:v>4010.5</c:v>
                </c:pt>
                <c:pt idx="142">
                  <c:v>4327.2</c:v>
                </c:pt>
                <c:pt idx="143">
                  <c:v>3786.6</c:v>
                </c:pt>
                <c:pt idx="144">
                  <c:v>4194.3</c:v>
                </c:pt>
                <c:pt idx="145">
                  <c:v>3994.4</c:v>
                </c:pt>
                <c:pt idx="146">
                  <c:v>4104.1000000000004</c:v>
                </c:pt>
                <c:pt idx="147">
                  <c:v>4252.6000000000004</c:v>
                </c:pt>
                <c:pt idx="148">
                  <c:v>4794.5</c:v>
                </c:pt>
                <c:pt idx="149">
                  <c:v>4987</c:v>
                </c:pt>
                <c:pt idx="150">
                  <c:v>4310.3999999999996</c:v>
                </c:pt>
                <c:pt idx="151">
                  <c:v>4305.2</c:v>
                </c:pt>
                <c:pt idx="152">
                  <c:v>4391.8</c:v>
                </c:pt>
                <c:pt idx="153">
                  <c:v>4779.6000000000004</c:v>
                </c:pt>
                <c:pt idx="154">
                  <c:v>3833.6</c:v>
                </c:pt>
                <c:pt idx="155">
                  <c:v>4527.7</c:v>
                </c:pt>
                <c:pt idx="156">
                  <c:v>4250.2</c:v>
                </c:pt>
                <c:pt idx="157">
                  <c:v>4415.8999999999996</c:v>
                </c:pt>
                <c:pt idx="158">
                  <c:v>4580.7</c:v>
                </c:pt>
                <c:pt idx="159">
                  <c:v>5047.8999999999996</c:v>
                </c:pt>
                <c:pt idx="160">
                  <c:v>4959.3</c:v>
                </c:pt>
                <c:pt idx="161">
                  <c:v>4541.7</c:v>
                </c:pt>
                <c:pt idx="162">
                  <c:v>4446.3999999999996</c:v>
                </c:pt>
                <c:pt idx="163">
                  <c:v>4487.2</c:v>
                </c:pt>
                <c:pt idx="164">
                  <c:v>4902.2</c:v>
                </c:pt>
                <c:pt idx="165">
                  <c:v>3653.9</c:v>
                </c:pt>
                <c:pt idx="166">
                  <c:v>4510.6000000000004</c:v>
                </c:pt>
                <c:pt idx="167">
                  <c:v>4450.3</c:v>
                </c:pt>
                <c:pt idx="168">
                  <c:v>4562.2</c:v>
                </c:pt>
                <c:pt idx="169">
                  <c:v>4745.3</c:v>
                </c:pt>
                <c:pt idx="170">
                  <c:v>5089.6000000000004</c:v>
                </c:pt>
                <c:pt idx="171">
                  <c:v>5155.3</c:v>
                </c:pt>
                <c:pt idx="172">
                  <c:v>4547.8</c:v>
                </c:pt>
                <c:pt idx="173">
                  <c:v>4453.5</c:v>
                </c:pt>
                <c:pt idx="174">
                  <c:v>4660.3999999999996</c:v>
                </c:pt>
                <c:pt idx="175">
                  <c:v>4910.3</c:v>
                </c:pt>
                <c:pt idx="176">
                  <c:v>4350.8500000000004</c:v>
                </c:pt>
                <c:pt idx="177">
                  <c:v>4778.8</c:v>
                </c:pt>
                <c:pt idx="178">
                  <c:v>4444.5</c:v>
                </c:pt>
                <c:pt idx="179">
                  <c:v>4635.8999999999996</c:v>
                </c:pt>
                <c:pt idx="180">
                  <c:v>4907.8999999999996</c:v>
                </c:pt>
                <c:pt idx="181">
                  <c:v>5506.1</c:v>
                </c:pt>
                <c:pt idx="182">
                  <c:v>5617.2</c:v>
                </c:pt>
                <c:pt idx="183">
                  <c:v>4912.8</c:v>
                </c:pt>
                <c:pt idx="184">
                  <c:v>4875.8</c:v>
                </c:pt>
                <c:pt idx="185">
                  <c:v>5034.1000000000004</c:v>
                </c:pt>
                <c:pt idx="186">
                  <c:v>5328.9</c:v>
                </c:pt>
                <c:pt idx="187">
                  <c:v>4657.6499999999996</c:v>
                </c:pt>
                <c:pt idx="188">
                  <c:v>5168.8999999999996</c:v>
                </c:pt>
                <c:pt idx="189">
                  <c:v>4767.2</c:v>
                </c:pt>
                <c:pt idx="190">
                  <c:v>4947</c:v>
                </c:pt>
                <c:pt idx="191">
                  <c:v>5203</c:v>
                </c:pt>
                <c:pt idx="192">
                  <c:v>6047.4</c:v>
                </c:pt>
                <c:pt idx="193">
                  <c:v>5945.5</c:v>
                </c:pt>
                <c:pt idx="194">
                  <c:v>5219.6000000000004</c:v>
                </c:pt>
                <c:pt idx="195">
                  <c:v>5038.1000000000004</c:v>
                </c:pt>
                <c:pt idx="196">
                  <c:v>5196.3</c:v>
                </c:pt>
                <c:pt idx="197">
                  <c:v>5698.6</c:v>
                </c:pt>
                <c:pt idx="198">
                  <c:v>5227.25</c:v>
                </c:pt>
                <c:pt idx="199">
                  <c:v>5283.4</c:v>
                </c:pt>
                <c:pt idx="200">
                  <c:v>5107.8</c:v>
                </c:pt>
                <c:pt idx="201">
                  <c:v>5443.3</c:v>
                </c:pt>
                <c:pt idx="202">
                  <c:v>5550.6</c:v>
                </c:pt>
                <c:pt idx="203">
                  <c:v>6400.2</c:v>
                </c:pt>
                <c:pt idx="204">
                  <c:v>6404.9</c:v>
                </c:pt>
                <c:pt idx="205">
                  <c:v>5483.1</c:v>
                </c:pt>
                <c:pt idx="206">
                  <c:v>5330.2</c:v>
                </c:pt>
                <c:pt idx="207">
                  <c:v>5543</c:v>
                </c:pt>
                <c:pt idx="208">
                  <c:v>6199.9</c:v>
                </c:pt>
                <c:pt idx="209">
                  <c:v>5490.95</c:v>
                </c:pt>
                <c:pt idx="210">
                  <c:v>5697.9</c:v>
                </c:pt>
                <c:pt idx="211">
                  <c:v>5440.2</c:v>
                </c:pt>
                <c:pt idx="212">
                  <c:v>5589</c:v>
                </c:pt>
                <c:pt idx="213">
                  <c:v>5833.9</c:v>
                </c:pt>
                <c:pt idx="214">
                  <c:v>6573.1</c:v>
                </c:pt>
                <c:pt idx="215">
                  <c:v>6682.4</c:v>
                </c:pt>
                <c:pt idx="216">
                  <c:v>5908.4</c:v>
                </c:pt>
                <c:pt idx="217">
                  <c:v>5714.2</c:v>
                </c:pt>
                <c:pt idx="218">
                  <c:v>5889.8</c:v>
                </c:pt>
                <c:pt idx="219">
                  <c:v>6544.2</c:v>
                </c:pt>
                <c:pt idx="220">
                  <c:v>5133.45</c:v>
                </c:pt>
                <c:pt idx="221">
                  <c:v>5525.1</c:v>
                </c:pt>
                <c:pt idx="222">
                  <c:v>5542.7</c:v>
                </c:pt>
                <c:pt idx="223">
                  <c:v>5932.4</c:v>
                </c:pt>
                <c:pt idx="224">
                  <c:v>6304.1</c:v>
                </c:pt>
                <c:pt idx="225">
                  <c:v>6801.2</c:v>
                </c:pt>
                <c:pt idx="226">
                  <c:v>7238.3</c:v>
                </c:pt>
                <c:pt idx="227">
                  <c:v>6315.2</c:v>
                </c:pt>
                <c:pt idx="228">
                  <c:v>6094.5</c:v>
                </c:pt>
                <c:pt idx="229">
                  <c:v>6418.7</c:v>
                </c:pt>
                <c:pt idx="230">
                  <c:v>7277.2</c:v>
                </c:pt>
                <c:pt idx="231">
                  <c:v>6213.85</c:v>
                </c:pt>
                <c:pt idx="232">
                  <c:v>6579</c:v>
                </c:pt>
                <c:pt idx="233">
                  <c:v>6230.1</c:v>
                </c:pt>
                <c:pt idx="234">
                  <c:v>6478.4</c:v>
                </c:pt>
                <c:pt idx="235">
                  <c:v>6860.5</c:v>
                </c:pt>
                <c:pt idx="236">
                  <c:v>7586.2</c:v>
                </c:pt>
                <c:pt idx="237">
                  <c:v>7383.5</c:v>
                </c:pt>
                <c:pt idx="238">
                  <c:v>6751.2</c:v>
                </c:pt>
                <c:pt idx="239">
                  <c:v>6393.5</c:v>
                </c:pt>
                <c:pt idx="240">
                  <c:v>6540.4</c:v>
                </c:pt>
                <c:pt idx="241">
                  <c:v>7233.7</c:v>
                </c:pt>
                <c:pt idx="242">
                  <c:v>6570.3</c:v>
                </c:pt>
                <c:pt idx="243">
                  <c:v>6701.7</c:v>
                </c:pt>
                <c:pt idx="244">
                  <c:v>6085.7</c:v>
                </c:pt>
                <c:pt idx="245">
                  <c:v>6410.2</c:v>
                </c:pt>
                <c:pt idx="246">
                  <c:v>7090.3</c:v>
                </c:pt>
                <c:pt idx="247">
                  <c:v>8059.2</c:v>
                </c:pt>
                <c:pt idx="248">
                  <c:v>8248</c:v>
                </c:pt>
                <c:pt idx="249">
                  <c:v>6830</c:v>
                </c:pt>
                <c:pt idx="250">
                  <c:v>6610</c:v>
                </c:pt>
                <c:pt idx="251">
                  <c:v>6666.7</c:v>
                </c:pt>
                <c:pt idx="252">
                  <c:v>7578.5</c:v>
                </c:pt>
                <c:pt idx="253">
                  <c:v>6748.65</c:v>
                </c:pt>
                <c:pt idx="254">
                  <c:v>7172.9</c:v>
                </c:pt>
                <c:pt idx="255">
                  <c:v>6583.5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3-064F-B020-9F6701F0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96336"/>
        <c:axId val="552098064"/>
      </c:lineChart>
      <c:catAx>
        <c:axId val="5520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098064"/>
        <c:crosses val="autoZero"/>
        <c:auto val="1"/>
        <c:lblAlgn val="ctr"/>
        <c:lblOffset val="100"/>
        <c:noMultiLvlLbl val="0"/>
      </c:catAx>
      <c:valAx>
        <c:axId val="5520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0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增速!$L$211:$L$254</c:f>
              <c:strCache>
                <c:ptCount val="44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  <c:pt idx="11">
                  <c:v>2月</c:v>
                </c:pt>
                <c:pt idx="12">
                  <c:v>3月</c:v>
                </c:pt>
                <c:pt idx="13">
                  <c:v>4月</c:v>
                </c:pt>
                <c:pt idx="14">
                  <c:v>5月</c:v>
                </c:pt>
                <c:pt idx="15">
                  <c:v>6月</c:v>
                </c:pt>
                <c:pt idx="16">
                  <c:v>7月</c:v>
                </c:pt>
                <c:pt idx="17">
                  <c:v>8月</c:v>
                </c:pt>
                <c:pt idx="18">
                  <c:v>9月</c:v>
                </c:pt>
                <c:pt idx="19">
                  <c:v>10月</c:v>
                </c:pt>
                <c:pt idx="20">
                  <c:v>11月</c:v>
                </c:pt>
                <c:pt idx="21">
                  <c:v>12月</c:v>
                </c:pt>
                <c:pt idx="22">
                  <c:v>2月</c:v>
                </c:pt>
                <c:pt idx="23">
                  <c:v>3月</c:v>
                </c:pt>
                <c:pt idx="24">
                  <c:v>4月</c:v>
                </c:pt>
                <c:pt idx="25">
                  <c:v>5月</c:v>
                </c:pt>
                <c:pt idx="26">
                  <c:v>6月</c:v>
                </c:pt>
                <c:pt idx="27">
                  <c:v>7月</c:v>
                </c:pt>
                <c:pt idx="28">
                  <c:v>8月</c:v>
                </c:pt>
                <c:pt idx="29">
                  <c:v>9月</c:v>
                </c:pt>
                <c:pt idx="30">
                  <c:v>10月</c:v>
                </c:pt>
                <c:pt idx="31">
                  <c:v>11月</c:v>
                </c:pt>
                <c:pt idx="32">
                  <c:v>12月</c:v>
                </c:pt>
                <c:pt idx="33">
                  <c:v>2月</c:v>
                </c:pt>
                <c:pt idx="34">
                  <c:v>3月</c:v>
                </c:pt>
                <c:pt idx="35">
                  <c:v>4月</c:v>
                </c:pt>
                <c:pt idx="36">
                  <c:v>5月</c:v>
                </c:pt>
                <c:pt idx="37">
                  <c:v>6月</c:v>
                </c:pt>
                <c:pt idx="38">
                  <c:v>7月</c:v>
                </c:pt>
                <c:pt idx="39">
                  <c:v>8月</c:v>
                </c:pt>
                <c:pt idx="40">
                  <c:v>9月</c:v>
                </c:pt>
                <c:pt idx="41">
                  <c:v>10月</c:v>
                </c:pt>
                <c:pt idx="42">
                  <c:v>11月</c:v>
                </c:pt>
                <c:pt idx="43">
                  <c:v>12月</c:v>
                </c:pt>
              </c:strCache>
            </c:strRef>
          </c:cat>
          <c:val>
            <c:numRef>
              <c:f>增速!$M$211:$M$254</c:f>
              <c:numCache>
                <c:formatCode>General</c:formatCode>
                <c:ptCount val="44"/>
                <c:pt idx="0">
                  <c:v>5490.95</c:v>
                </c:pt>
                <c:pt idx="1">
                  <c:v>5697.9</c:v>
                </c:pt>
                <c:pt idx="2">
                  <c:v>5440.2</c:v>
                </c:pt>
                <c:pt idx="3">
                  <c:v>5589</c:v>
                </c:pt>
                <c:pt idx="4">
                  <c:v>5833.9</c:v>
                </c:pt>
                <c:pt idx="5">
                  <c:v>6573.1</c:v>
                </c:pt>
                <c:pt idx="6">
                  <c:v>6682.4</c:v>
                </c:pt>
                <c:pt idx="7">
                  <c:v>5908.4</c:v>
                </c:pt>
                <c:pt idx="8">
                  <c:v>5714.2</c:v>
                </c:pt>
                <c:pt idx="9">
                  <c:v>5889.8</c:v>
                </c:pt>
                <c:pt idx="10">
                  <c:v>6544.2</c:v>
                </c:pt>
                <c:pt idx="11">
                  <c:v>5133.45</c:v>
                </c:pt>
                <c:pt idx="12">
                  <c:v>5525.1</c:v>
                </c:pt>
                <c:pt idx="13">
                  <c:v>5542.7</c:v>
                </c:pt>
                <c:pt idx="14">
                  <c:v>5932.4</c:v>
                </c:pt>
                <c:pt idx="15">
                  <c:v>6304.1</c:v>
                </c:pt>
                <c:pt idx="16">
                  <c:v>6801.2</c:v>
                </c:pt>
                <c:pt idx="17">
                  <c:v>7238.3</c:v>
                </c:pt>
                <c:pt idx="18">
                  <c:v>6315.2</c:v>
                </c:pt>
                <c:pt idx="19">
                  <c:v>6094.5</c:v>
                </c:pt>
                <c:pt idx="20">
                  <c:v>6418.7</c:v>
                </c:pt>
                <c:pt idx="21">
                  <c:v>7277.2</c:v>
                </c:pt>
                <c:pt idx="22">
                  <c:v>6213.85</c:v>
                </c:pt>
                <c:pt idx="23">
                  <c:v>6579</c:v>
                </c:pt>
                <c:pt idx="24">
                  <c:v>6230.1</c:v>
                </c:pt>
                <c:pt idx="25">
                  <c:v>6478.4</c:v>
                </c:pt>
                <c:pt idx="26">
                  <c:v>6860.5</c:v>
                </c:pt>
                <c:pt idx="27">
                  <c:v>7586.2</c:v>
                </c:pt>
                <c:pt idx="28">
                  <c:v>7383.5</c:v>
                </c:pt>
                <c:pt idx="29">
                  <c:v>6751.2</c:v>
                </c:pt>
                <c:pt idx="30">
                  <c:v>6393.5</c:v>
                </c:pt>
                <c:pt idx="31">
                  <c:v>6540.4</c:v>
                </c:pt>
                <c:pt idx="32">
                  <c:v>7233.7</c:v>
                </c:pt>
                <c:pt idx="33">
                  <c:v>6570.3</c:v>
                </c:pt>
                <c:pt idx="34">
                  <c:v>6701.7</c:v>
                </c:pt>
                <c:pt idx="35">
                  <c:v>6085.7</c:v>
                </c:pt>
                <c:pt idx="36">
                  <c:v>6410.2</c:v>
                </c:pt>
                <c:pt idx="37">
                  <c:v>7090.3</c:v>
                </c:pt>
                <c:pt idx="38">
                  <c:v>8059.2</c:v>
                </c:pt>
                <c:pt idx="39">
                  <c:v>8248</c:v>
                </c:pt>
                <c:pt idx="40">
                  <c:v>6830</c:v>
                </c:pt>
                <c:pt idx="41">
                  <c:v>6610</c:v>
                </c:pt>
                <c:pt idx="42">
                  <c:v>6666.7</c:v>
                </c:pt>
                <c:pt idx="43">
                  <c:v>7578.5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B-504C-A784-6099ACDB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185904"/>
        <c:axId val="820187632"/>
      </c:lineChart>
      <c:catAx>
        <c:axId val="8201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187632"/>
        <c:crosses val="autoZero"/>
        <c:auto val="1"/>
        <c:lblAlgn val="ctr"/>
        <c:lblOffset val="100"/>
        <c:noMultiLvlLbl val="0"/>
      </c:catAx>
      <c:valAx>
        <c:axId val="8201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18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增速!$H$78:$H$93</c:f>
              <c:strCache>
                <c:ptCount val="16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  <c:pt idx="4">
                  <c:v>第一季度</c:v>
                </c:pt>
                <c:pt idx="5">
                  <c:v>第二季度</c:v>
                </c:pt>
                <c:pt idx="6">
                  <c:v>第三季度</c:v>
                </c:pt>
                <c:pt idx="7">
                  <c:v>第四季度</c:v>
                </c:pt>
                <c:pt idx="8">
                  <c:v>第一季度</c:v>
                </c:pt>
                <c:pt idx="9">
                  <c:v>第二季度</c:v>
                </c:pt>
                <c:pt idx="10">
                  <c:v>第三季度</c:v>
                </c:pt>
                <c:pt idx="11">
                  <c:v>第四季度</c:v>
                </c:pt>
                <c:pt idx="12">
                  <c:v>第一季度</c:v>
                </c:pt>
                <c:pt idx="13">
                  <c:v>第二季度</c:v>
                </c:pt>
                <c:pt idx="14">
                  <c:v>第三季度</c:v>
                </c:pt>
                <c:pt idx="15">
                  <c:v>第四季度</c:v>
                </c:pt>
              </c:strCache>
            </c:strRef>
          </c:cat>
          <c:val>
            <c:numRef>
              <c:f>增速!$I$78:$I$93</c:f>
              <c:numCache>
                <c:formatCode>General</c:formatCode>
                <c:ptCount val="16"/>
                <c:pt idx="0">
                  <c:v>8059.67</c:v>
                </c:pt>
                <c:pt idx="1">
                  <c:v>9592.369999999999</c:v>
                </c:pt>
                <c:pt idx="2">
                  <c:v>9642.01</c:v>
                </c:pt>
                <c:pt idx="3">
                  <c:v>10773.01</c:v>
                </c:pt>
                <c:pt idx="4">
                  <c:v>7241.5899999999992</c:v>
                </c:pt>
                <c:pt idx="5">
                  <c:v>9752.98</c:v>
                </c:pt>
                <c:pt idx="6">
                  <c:v>9989.75</c:v>
                </c:pt>
                <c:pt idx="7">
                  <c:v>11371.92</c:v>
                </c:pt>
                <c:pt idx="8">
                  <c:v>9252.07</c:v>
                </c:pt>
                <c:pt idx="9">
                  <c:v>11445.82</c:v>
                </c:pt>
                <c:pt idx="10">
                  <c:v>11363.289999999999</c:v>
                </c:pt>
                <c:pt idx="11">
                  <c:v>13093.24</c:v>
                </c:pt>
                <c:pt idx="12">
                  <c:v>10628.34</c:v>
                </c:pt>
                <c:pt idx="13">
                  <c:v>12263.82</c:v>
                </c:pt>
                <c:pt idx="14">
                  <c:v>12164.22</c:v>
                </c:pt>
                <c:pt idx="15">
                  <c:v>13260.060000000001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1-9848-9639-AAE881B58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24656"/>
        <c:axId val="1089999264"/>
      </c:lineChart>
      <c:catAx>
        <c:axId val="10900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999264"/>
        <c:crosses val="autoZero"/>
        <c:auto val="1"/>
        <c:lblAlgn val="ctr"/>
        <c:lblOffset val="100"/>
        <c:noMultiLvlLbl val="0"/>
      </c:catAx>
      <c:valAx>
        <c:axId val="10899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0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22150</xdr:colOff>
      <xdr:row>1</xdr:row>
      <xdr:rowOff>2382</xdr:rowOff>
    </xdr:from>
    <xdr:to>
      <xdr:col>31</xdr:col>
      <xdr:colOff>389467</xdr:colOff>
      <xdr:row>18</xdr:row>
      <xdr:rowOff>169333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B0D836-66A6-604A-BF3F-30DD13799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24540</xdr:colOff>
      <xdr:row>19</xdr:row>
      <xdr:rowOff>78998</xdr:rowOff>
    </xdr:from>
    <xdr:to>
      <xdr:col>31</xdr:col>
      <xdr:colOff>365933</xdr:colOff>
      <xdr:row>40</xdr:row>
      <xdr:rowOff>21525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04679A9-95F2-4D99-E038-928B1DC37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227</xdr:row>
      <xdr:rowOff>88900</xdr:rowOff>
    </xdr:from>
    <xdr:to>
      <xdr:col>9</xdr:col>
      <xdr:colOff>596900</xdr:colOff>
      <xdr:row>244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D48DABA-5278-20A1-A0D8-CBDCECD69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139700</xdr:rowOff>
    </xdr:from>
    <xdr:to>
      <xdr:col>5</xdr:col>
      <xdr:colOff>736600</xdr:colOff>
      <xdr:row>95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22386A2-C47D-CED0-D162-2CFC7DCCC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stats.gov.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D319-C101-E64E-89B7-806B40C57384}">
  <dimension ref="B2:B3"/>
  <sheetViews>
    <sheetView workbookViewId="0">
      <selection activeCell="H4" sqref="H4"/>
    </sheetView>
  </sheetViews>
  <sheetFormatPr baseColWidth="10" defaultRowHeight="16"/>
  <sheetData>
    <row r="2" spans="2:2">
      <c r="B2" s="171" t="s">
        <v>123</v>
      </c>
    </row>
    <row r="3" spans="2:2">
      <c r="B3" s="172" t="s">
        <v>124</v>
      </c>
    </row>
  </sheetData>
  <phoneticPr fontId="2" type="noConversion"/>
  <hyperlinks>
    <hyperlink ref="B3" r:id="rId1" xr:uid="{DAF9BCFB-679E-8947-9A7D-0202C667C8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415F-6C73-DB46-B92B-A46698F26965}">
  <dimension ref="A1:AI265"/>
  <sheetViews>
    <sheetView tabSelected="1" topLeftCell="H1" zoomScale="86" workbookViewId="0">
      <selection activeCell="C2" sqref="C2:C23"/>
    </sheetView>
  </sheetViews>
  <sheetFormatPr baseColWidth="10" defaultRowHeight="16"/>
  <cols>
    <col min="3" max="3" width="19.1640625" customWidth="1"/>
    <col min="4" max="4" width="13.5" style="27" customWidth="1"/>
    <col min="5" max="5" width="14.83203125" style="27" customWidth="1"/>
    <col min="6" max="6" width="9.1640625" customWidth="1"/>
    <col min="7" max="8" width="14.6640625" customWidth="1"/>
    <col min="9" max="9" width="8.1640625" customWidth="1"/>
    <col min="10" max="11" width="13.33203125" customWidth="1"/>
    <col min="14" max="14" width="17.1640625" bestFit="1" customWidth="1"/>
  </cols>
  <sheetData>
    <row r="1" spans="1:22" s="12" customFormat="1" ht="16" customHeight="1">
      <c r="A1" s="13" t="s">
        <v>0</v>
      </c>
      <c r="B1" s="23" t="s">
        <v>17</v>
      </c>
      <c r="C1" s="14" t="s">
        <v>1</v>
      </c>
      <c r="D1" s="44" t="s">
        <v>2</v>
      </c>
      <c r="E1" s="26"/>
      <c r="F1" s="24" t="s">
        <v>14</v>
      </c>
      <c r="G1" s="25" t="s">
        <v>18</v>
      </c>
      <c r="H1" s="15"/>
      <c r="I1" s="24" t="s">
        <v>15</v>
      </c>
      <c r="J1" s="34" t="s">
        <v>62</v>
      </c>
      <c r="K1" s="34" t="s">
        <v>23</v>
      </c>
    </row>
    <row r="2" spans="1:22" s="1" customFormat="1" ht="16" customHeight="1">
      <c r="A2" s="20">
        <v>1</v>
      </c>
      <c r="B2" s="5">
        <v>2000</v>
      </c>
      <c r="C2" s="209">
        <v>3327.9839765459546</v>
      </c>
      <c r="D2" s="212">
        <v>1469.64</v>
      </c>
      <c r="E2" s="113">
        <v>2000</v>
      </c>
      <c r="F2" s="118" t="s">
        <v>19</v>
      </c>
      <c r="G2" s="221">
        <v>954.78</v>
      </c>
      <c r="H2" s="118">
        <v>2000</v>
      </c>
      <c r="I2" s="118" t="s">
        <v>3</v>
      </c>
      <c r="J2" s="223">
        <v>957.4</v>
      </c>
      <c r="K2" s="21">
        <v>826.4</v>
      </c>
      <c r="L2" s="1">
        <v>1</v>
      </c>
    </row>
    <row r="3" spans="1:22" s="1" customFormat="1" ht="16" customHeight="1">
      <c r="A3" s="20">
        <v>2</v>
      </c>
      <c r="B3" s="5">
        <v>2001</v>
      </c>
      <c r="C3" s="209">
        <v>3489.7272184312355</v>
      </c>
      <c r="D3" s="212">
        <v>1555.47</v>
      </c>
      <c r="E3" s="113">
        <v>2000</v>
      </c>
      <c r="F3" s="118" t="s">
        <v>20</v>
      </c>
      <c r="G3" s="221">
        <v>1112.72</v>
      </c>
      <c r="H3" s="118">
        <v>2000</v>
      </c>
      <c r="I3" s="118" t="s">
        <v>4</v>
      </c>
      <c r="J3" s="223">
        <v>1043.9000000000001</v>
      </c>
      <c r="K3" s="21">
        <v>878.2</v>
      </c>
      <c r="L3" s="1">
        <v>2</v>
      </c>
    </row>
    <row r="4" spans="1:22" s="1" customFormat="1" ht="16" customHeight="1">
      <c r="A4" s="20">
        <v>3</v>
      </c>
      <c r="B4" s="5">
        <v>2002</v>
      </c>
      <c r="C4" s="209">
        <v>3809.2639735733774</v>
      </c>
      <c r="D4" s="212">
        <v>1695.77</v>
      </c>
      <c r="E4" s="113">
        <v>2000</v>
      </c>
      <c r="F4" s="118" t="s">
        <v>21</v>
      </c>
      <c r="G4" s="221">
        <v>1188.6600000000001</v>
      </c>
      <c r="H4" s="118">
        <v>2000</v>
      </c>
      <c r="I4" s="118" t="s">
        <v>5</v>
      </c>
      <c r="J4" s="223">
        <v>1037.2</v>
      </c>
      <c r="K4" s="21">
        <v>844.5</v>
      </c>
      <c r="L4" s="1">
        <v>3</v>
      </c>
    </row>
    <row r="5" spans="1:22" s="2" customFormat="1">
      <c r="A5" s="20">
        <v>4</v>
      </c>
      <c r="B5" s="5">
        <v>2003</v>
      </c>
      <c r="C5" s="209">
        <v>4494.1359430538841</v>
      </c>
      <c r="D5" s="212">
        <v>1970.83</v>
      </c>
      <c r="E5" s="113">
        <v>2000</v>
      </c>
      <c r="F5" s="118" t="s">
        <v>22</v>
      </c>
      <c r="G5" s="221">
        <v>1310.2</v>
      </c>
      <c r="H5" s="118">
        <v>2000</v>
      </c>
      <c r="I5" s="118" t="s">
        <v>6</v>
      </c>
      <c r="J5" s="223">
        <v>1097.8</v>
      </c>
      <c r="K5" s="21">
        <v>881</v>
      </c>
      <c r="L5" s="1">
        <v>4</v>
      </c>
      <c r="M5" s="1"/>
      <c r="S5" s="3"/>
    </row>
    <row r="6" spans="1:22">
      <c r="A6" s="20">
        <v>5</v>
      </c>
      <c r="B6" s="5">
        <v>2004</v>
      </c>
      <c r="C6" s="209">
        <v>5317.1677672187197</v>
      </c>
      <c r="D6" s="212">
        <v>2302.81</v>
      </c>
      <c r="E6" s="113">
        <v>2001</v>
      </c>
      <c r="F6" s="118" t="s">
        <v>19</v>
      </c>
      <c r="G6" s="221">
        <v>1064.1399999999999</v>
      </c>
      <c r="H6" s="118">
        <v>2000</v>
      </c>
      <c r="I6" s="118" t="s">
        <v>7</v>
      </c>
      <c r="J6" s="223">
        <v>1098.0999999999999</v>
      </c>
      <c r="K6" s="21">
        <v>863.1</v>
      </c>
      <c r="L6" s="1">
        <v>5</v>
      </c>
      <c r="S6" s="3"/>
    </row>
    <row r="7" spans="1:22">
      <c r="A7" s="20">
        <v>6</v>
      </c>
      <c r="B7" s="5">
        <v>2005</v>
      </c>
      <c r="C7" s="209">
        <v>6079.2594960209781</v>
      </c>
      <c r="D7" s="212">
        <v>2613.69</v>
      </c>
      <c r="E7" s="113">
        <v>2001</v>
      </c>
      <c r="F7" s="118" t="s">
        <v>20</v>
      </c>
      <c r="G7" s="221">
        <v>1231.26</v>
      </c>
      <c r="H7" s="118">
        <v>2000</v>
      </c>
      <c r="I7" s="118" t="s">
        <v>8</v>
      </c>
      <c r="J7" s="223">
        <v>1193.7</v>
      </c>
      <c r="K7" s="21">
        <v>954.9</v>
      </c>
      <c r="L7" s="1">
        <v>6</v>
      </c>
      <c r="S7" s="3"/>
      <c r="V7" s="3"/>
    </row>
    <row r="8" spans="1:22">
      <c r="A8" s="20">
        <v>7</v>
      </c>
      <c r="B8" s="5">
        <v>2006</v>
      </c>
      <c r="C8" s="209">
        <v>6659.9736229057262</v>
      </c>
      <c r="D8" s="212">
        <v>2864.67</v>
      </c>
      <c r="E8" s="113">
        <v>2001</v>
      </c>
      <c r="F8" s="118" t="s">
        <v>21</v>
      </c>
      <c r="G8" s="221">
        <v>1279</v>
      </c>
      <c r="H8" s="118">
        <v>2000</v>
      </c>
      <c r="I8" s="118" t="s">
        <v>9</v>
      </c>
      <c r="J8" s="223">
        <v>1174.0999999999999</v>
      </c>
      <c r="K8" s="21">
        <v>927.3</v>
      </c>
      <c r="L8" s="1">
        <v>7</v>
      </c>
      <c r="M8" s="3"/>
    </row>
    <row r="9" spans="1:22">
      <c r="A9" s="20">
        <v>8</v>
      </c>
      <c r="B9" s="5">
        <v>2007</v>
      </c>
      <c r="C9" s="209">
        <v>7217.1390952255242</v>
      </c>
      <c r="D9" s="212">
        <v>3114.42</v>
      </c>
      <c r="E9" s="113">
        <v>2001</v>
      </c>
      <c r="F9" s="118" t="s">
        <v>22</v>
      </c>
      <c r="G9" s="221">
        <v>1391.54</v>
      </c>
      <c r="H9" s="118">
        <v>2000</v>
      </c>
      <c r="I9" s="118" t="s">
        <v>10</v>
      </c>
      <c r="J9" s="223">
        <v>1078.8</v>
      </c>
      <c r="K9" s="21">
        <v>851.6</v>
      </c>
      <c r="L9" s="1">
        <v>8</v>
      </c>
    </row>
    <row r="10" spans="1:22">
      <c r="A10" s="20">
        <v>9</v>
      </c>
      <c r="B10" s="5">
        <v>2008</v>
      </c>
      <c r="C10" s="209">
        <v>7356.5598839361937</v>
      </c>
      <c r="D10" s="212">
        <v>3206.11</v>
      </c>
      <c r="E10" s="113">
        <v>2002</v>
      </c>
      <c r="F10" s="118" t="s">
        <v>19</v>
      </c>
      <c r="G10" s="221">
        <v>1131.97</v>
      </c>
      <c r="H10" s="118">
        <v>2000</v>
      </c>
      <c r="I10" s="118" t="s">
        <v>11</v>
      </c>
      <c r="J10" s="223">
        <v>1089.7</v>
      </c>
      <c r="K10" s="21">
        <v>853.6</v>
      </c>
      <c r="L10" s="1">
        <v>9</v>
      </c>
    </row>
    <row r="11" spans="1:22">
      <c r="A11" s="104">
        <v>10</v>
      </c>
      <c r="B11" s="63">
        <v>2009</v>
      </c>
      <c r="C11" s="210">
        <v>7685.0200937024192</v>
      </c>
      <c r="D11" s="213">
        <v>3361.26</v>
      </c>
      <c r="E11" s="113">
        <v>2002</v>
      </c>
      <c r="F11" s="118" t="s">
        <v>20</v>
      </c>
      <c r="G11" s="221">
        <v>1329.98</v>
      </c>
      <c r="H11" s="118">
        <v>2000</v>
      </c>
      <c r="I11" s="118" t="s">
        <v>12</v>
      </c>
      <c r="J11" s="223">
        <v>1114.4000000000001</v>
      </c>
      <c r="K11" s="21">
        <v>918.1</v>
      </c>
      <c r="L11" s="1">
        <v>10</v>
      </c>
    </row>
    <row r="12" spans="1:22">
      <c r="A12" s="20">
        <v>11</v>
      </c>
      <c r="B12" s="5">
        <v>2010</v>
      </c>
      <c r="C12" s="209">
        <v>8121.6877334976934</v>
      </c>
      <c r="D12" s="212">
        <v>3606.48</v>
      </c>
      <c r="E12" s="113">
        <v>2002</v>
      </c>
      <c r="F12" s="118" t="s">
        <v>21</v>
      </c>
      <c r="G12" s="221">
        <v>1402.4</v>
      </c>
      <c r="H12" s="118">
        <v>2000</v>
      </c>
      <c r="I12" s="118" t="s">
        <v>13</v>
      </c>
      <c r="J12" s="223">
        <v>1194</v>
      </c>
      <c r="K12" s="21">
        <v>1024.5</v>
      </c>
      <c r="L12" s="1">
        <v>11</v>
      </c>
    </row>
    <row r="13" spans="1:22">
      <c r="A13" s="20">
        <v>12</v>
      </c>
      <c r="B13" s="5">
        <v>2011</v>
      </c>
      <c r="C13" s="209">
        <v>8793.4910578286654</v>
      </c>
      <c r="D13" s="212">
        <v>3870.43</v>
      </c>
      <c r="E13" s="113">
        <v>2002</v>
      </c>
      <c r="F13" s="118" t="s">
        <v>22</v>
      </c>
      <c r="G13" s="221">
        <v>1546.06</v>
      </c>
      <c r="H13" s="118">
        <v>2001</v>
      </c>
      <c r="I13" s="118" t="s">
        <v>3</v>
      </c>
      <c r="J13" s="223">
        <v>1054.5</v>
      </c>
      <c r="K13" s="21">
        <v>895.7</v>
      </c>
      <c r="L13" s="1">
        <v>12</v>
      </c>
    </row>
    <row r="14" spans="1:22">
      <c r="A14" s="20">
        <v>13</v>
      </c>
      <c r="B14" s="5">
        <v>2012</v>
      </c>
      <c r="C14" s="209">
        <v>8978.7386899281701</v>
      </c>
      <c r="D14" s="212">
        <v>4021.38</v>
      </c>
      <c r="E14" s="113">
        <v>2003</v>
      </c>
      <c r="F14" s="118" t="s">
        <v>19</v>
      </c>
      <c r="G14" s="221">
        <v>1314.6200000000001</v>
      </c>
      <c r="H14" s="118">
        <v>2001</v>
      </c>
      <c r="I14" s="118" t="s">
        <v>4</v>
      </c>
      <c r="J14" s="223">
        <v>1170.8</v>
      </c>
      <c r="K14" s="21">
        <v>977</v>
      </c>
      <c r="L14" s="1">
        <v>13</v>
      </c>
    </row>
    <row r="15" spans="1:22">
      <c r="A15" s="20">
        <v>14</v>
      </c>
      <c r="B15" s="5">
        <v>2013</v>
      </c>
      <c r="C15" s="209">
        <v>9219.09931067451</v>
      </c>
      <c r="D15" s="212">
        <v>4169.13</v>
      </c>
      <c r="E15" s="113">
        <v>2003</v>
      </c>
      <c r="F15" s="118" t="s">
        <v>20</v>
      </c>
      <c r="G15" s="221">
        <v>1521.96</v>
      </c>
      <c r="H15" s="118">
        <v>2001</v>
      </c>
      <c r="I15" s="118" t="s">
        <v>5</v>
      </c>
      <c r="J15" s="223">
        <v>1116.7</v>
      </c>
      <c r="K15" s="21">
        <v>923.1</v>
      </c>
      <c r="L15" s="1">
        <v>14</v>
      </c>
    </row>
    <row r="16" spans="1:22">
      <c r="A16" s="20">
        <v>15</v>
      </c>
      <c r="B16" s="5">
        <v>2014</v>
      </c>
      <c r="C16" s="209">
        <v>9256.680105228761</v>
      </c>
      <c r="D16" s="212">
        <v>4283.34</v>
      </c>
      <c r="E16" s="113">
        <v>2003</v>
      </c>
      <c r="F16" s="118" t="s">
        <v>21</v>
      </c>
      <c r="G16" s="221">
        <v>1629.84</v>
      </c>
      <c r="H16" s="118">
        <v>2001</v>
      </c>
      <c r="I16" s="118" t="s">
        <v>6</v>
      </c>
      <c r="J16" s="223">
        <v>1177.9000000000001</v>
      </c>
      <c r="K16" s="21">
        <v>945.5</v>
      </c>
      <c r="L16" s="1">
        <v>15</v>
      </c>
    </row>
    <row r="17" spans="1:12">
      <c r="A17" s="20">
        <v>16</v>
      </c>
      <c r="B17" s="5">
        <v>2015</v>
      </c>
      <c r="C17" s="209">
        <v>9226.2023692878975</v>
      </c>
      <c r="D17" s="212">
        <v>4341.13</v>
      </c>
      <c r="E17" s="113">
        <v>2003</v>
      </c>
      <c r="F17" s="118" t="s">
        <v>22</v>
      </c>
      <c r="G17" s="221">
        <v>1803.1599999999999</v>
      </c>
      <c r="H17" s="118">
        <v>2001</v>
      </c>
      <c r="I17" s="118" t="s">
        <v>7</v>
      </c>
      <c r="J17" s="223">
        <v>1192.2</v>
      </c>
      <c r="K17" s="21">
        <v>933.5</v>
      </c>
      <c r="L17" s="1">
        <v>16</v>
      </c>
    </row>
    <row r="18" spans="1:12">
      <c r="A18" s="38">
        <v>17</v>
      </c>
      <c r="B18" s="39">
        <v>2016</v>
      </c>
      <c r="C18" s="211">
        <v>9234.4160550362176</v>
      </c>
      <c r="D18" s="214">
        <v>4414.92</v>
      </c>
      <c r="E18" s="113">
        <v>2004</v>
      </c>
      <c r="F18" s="118" t="s">
        <v>19</v>
      </c>
      <c r="G18" s="221">
        <v>1529.21</v>
      </c>
      <c r="H18" s="118">
        <v>2001</v>
      </c>
      <c r="I18" s="118" t="s">
        <v>8</v>
      </c>
      <c r="J18" s="223">
        <v>1310.7</v>
      </c>
      <c r="K18" s="21">
        <v>1049.5999999999999</v>
      </c>
      <c r="L18" s="1">
        <v>17</v>
      </c>
    </row>
    <row r="19" spans="1:12">
      <c r="A19" s="104">
        <v>18</v>
      </c>
      <c r="B19" s="188">
        <v>2017</v>
      </c>
      <c r="C19" s="189">
        <v>9444.8706640423097</v>
      </c>
      <c r="D19" s="217">
        <v>4558.2700000000004</v>
      </c>
      <c r="E19" s="113">
        <v>2004</v>
      </c>
      <c r="F19" s="118" t="s">
        <v>20</v>
      </c>
      <c r="G19" s="221">
        <v>1808.5400000000002</v>
      </c>
      <c r="H19" s="118">
        <v>2001</v>
      </c>
      <c r="I19" s="118" t="s">
        <v>9</v>
      </c>
      <c r="J19" s="223">
        <v>1268.8</v>
      </c>
      <c r="K19" s="21">
        <v>1007.9</v>
      </c>
      <c r="L19" s="1">
        <v>18</v>
      </c>
    </row>
    <row r="20" spans="1:12">
      <c r="A20" s="20">
        <v>19</v>
      </c>
      <c r="B20" s="4">
        <v>2018</v>
      </c>
      <c r="C20" s="9">
        <v>9675.9854224574083</v>
      </c>
      <c r="D20" s="217">
        <v>4719.25</v>
      </c>
      <c r="E20" s="113">
        <v>2004</v>
      </c>
      <c r="F20" s="118" t="s">
        <v>21</v>
      </c>
      <c r="G20" s="221">
        <v>1937.2099999999998</v>
      </c>
      <c r="H20" s="118">
        <v>2001</v>
      </c>
      <c r="I20" s="118" t="s">
        <v>10</v>
      </c>
      <c r="J20" s="223">
        <v>1188.5</v>
      </c>
      <c r="K20" s="21">
        <v>956.6</v>
      </c>
      <c r="L20" s="1">
        <v>19</v>
      </c>
    </row>
    <row r="21" spans="1:12">
      <c r="A21" s="20">
        <v>20</v>
      </c>
      <c r="B21" s="4">
        <v>2019</v>
      </c>
      <c r="C21" s="9">
        <v>9868.5258077523667</v>
      </c>
      <c r="D21" s="217">
        <v>4874.88</v>
      </c>
      <c r="E21" s="113">
        <v>2004</v>
      </c>
      <c r="F21" s="118" t="s">
        <v>22</v>
      </c>
      <c r="G21" s="221">
        <v>2153.5500000000002</v>
      </c>
      <c r="H21" s="118">
        <v>2001</v>
      </c>
      <c r="I21" s="118" t="s">
        <v>11</v>
      </c>
      <c r="J21" s="223">
        <v>1180.4000000000001</v>
      </c>
      <c r="K21" s="21">
        <v>958.7</v>
      </c>
      <c r="L21" s="1">
        <v>20</v>
      </c>
    </row>
    <row r="22" spans="1:12">
      <c r="A22" s="20">
        <v>21</v>
      </c>
      <c r="B22" s="4">
        <v>2020</v>
      </c>
      <c r="C22" s="9">
        <v>9974.2713471322313</v>
      </c>
      <c r="D22" s="217">
        <v>4983.1400000000003</v>
      </c>
      <c r="E22" s="113">
        <v>2005</v>
      </c>
      <c r="F22" s="118" t="s">
        <v>19</v>
      </c>
      <c r="G22" s="221">
        <v>1815.9</v>
      </c>
      <c r="H22" s="118">
        <v>2001</v>
      </c>
      <c r="I22" s="118" t="s">
        <v>12</v>
      </c>
      <c r="J22" s="223">
        <v>1202</v>
      </c>
      <c r="K22" s="21">
        <v>984.7</v>
      </c>
      <c r="L22" s="1">
        <v>21</v>
      </c>
    </row>
    <row r="23" spans="1:12">
      <c r="A23" s="38">
        <v>22</v>
      </c>
      <c r="B23" s="41">
        <v>2021</v>
      </c>
      <c r="C23" s="42">
        <v>10523.026042192267</v>
      </c>
      <c r="D23" s="218">
        <v>5240</v>
      </c>
      <c r="E23" s="113">
        <v>2005</v>
      </c>
      <c r="F23" s="118" t="s">
        <v>20</v>
      </c>
      <c r="G23" s="221">
        <v>2142.5299999999997</v>
      </c>
      <c r="H23" s="118">
        <v>2001</v>
      </c>
      <c r="I23" s="118" t="s">
        <v>13</v>
      </c>
      <c r="J23" s="223">
        <v>1313.1</v>
      </c>
      <c r="K23" s="21">
        <v>1124.0999999999999</v>
      </c>
      <c r="L23" s="1">
        <v>22</v>
      </c>
    </row>
    <row r="24" spans="1:12">
      <c r="A24" s="38">
        <v>23</v>
      </c>
      <c r="B24" s="215">
        <v>2022</v>
      </c>
      <c r="C24" s="55"/>
      <c r="D24" s="216">
        <v>5410</v>
      </c>
      <c r="E24" s="113">
        <v>2005</v>
      </c>
      <c r="F24" s="118" t="s">
        <v>21</v>
      </c>
      <c r="G24" s="221">
        <v>2277.4</v>
      </c>
      <c r="H24" s="118">
        <v>2002</v>
      </c>
      <c r="I24" s="118" t="s">
        <v>3</v>
      </c>
      <c r="J24" s="223">
        <v>1010.4</v>
      </c>
      <c r="K24" s="21">
        <v>872.5</v>
      </c>
      <c r="L24" s="1">
        <v>23</v>
      </c>
    </row>
    <row r="25" spans="1:12">
      <c r="B25" s="21"/>
      <c r="E25" s="113">
        <v>2005</v>
      </c>
      <c r="F25" s="118" t="s">
        <v>22</v>
      </c>
      <c r="G25" s="221">
        <v>2572.3900000000003</v>
      </c>
      <c r="H25" s="118">
        <v>2002</v>
      </c>
      <c r="I25" s="118" t="s">
        <v>4</v>
      </c>
      <c r="J25" s="223">
        <v>1241</v>
      </c>
      <c r="K25" s="21">
        <v>1078.3</v>
      </c>
      <c r="L25" s="1">
        <v>24</v>
      </c>
    </row>
    <row r="26" spans="1:12">
      <c r="B26" s="21"/>
      <c r="E26" s="113">
        <v>2006</v>
      </c>
      <c r="F26" s="118" t="s">
        <v>19</v>
      </c>
      <c r="G26" s="221">
        <v>2141.8200000000002</v>
      </c>
      <c r="H26" s="118">
        <v>2002</v>
      </c>
      <c r="I26" s="118" t="s">
        <v>5</v>
      </c>
      <c r="J26" s="223">
        <v>1249.7</v>
      </c>
      <c r="K26" s="21">
        <v>1055.9000000000001</v>
      </c>
      <c r="L26" s="1">
        <v>25</v>
      </c>
    </row>
    <row r="27" spans="1:12">
      <c r="B27" s="21"/>
      <c r="E27" s="113">
        <v>2006</v>
      </c>
      <c r="F27" s="118" t="s">
        <v>20</v>
      </c>
      <c r="G27" s="221">
        <v>2557.4700000000003</v>
      </c>
      <c r="H27" s="118">
        <v>2002</v>
      </c>
      <c r="I27" s="118" t="s">
        <v>6</v>
      </c>
      <c r="J27" s="223">
        <v>1283.7</v>
      </c>
      <c r="K27" s="21">
        <v>1035</v>
      </c>
      <c r="L27" s="1">
        <v>26</v>
      </c>
    </row>
    <row r="28" spans="1:12">
      <c r="E28" s="113">
        <v>2006</v>
      </c>
      <c r="F28" s="118" t="s">
        <v>21</v>
      </c>
      <c r="G28" s="221">
        <v>2693.66</v>
      </c>
      <c r="H28" s="118">
        <v>2002</v>
      </c>
      <c r="I28" s="118" t="s">
        <v>7</v>
      </c>
      <c r="J28" s="223">
        <v>1354.8</v>
      </c>
      <c r="K28" s="21">
        <v>1063.3</v>
      </c>
      <c r="L28" s="1">
        <v>27</v>
      </c>
    </row>
    <row r="29" spans="1:12">
      <c r="E29" s="113">
        <v>2006</v>
      </c>
      <c r="F29" s="118" t="s">
        <v>22</v>
      </c>
      <c r="G29" s="221">
        <v>3042.98</v>
      </c>
      <c r="H29" s="118">
        <v>2002</v>
      </c>
      <c r="I29" s="118" t="s">
        <v>8</v>
      </c>
      <c r="J29" s="223">
        <v>1458</v>
      </c>
      <c r="K29" s="21">
        <v>1164.9000000000001</v>
      </c>
      <c r="L29" s="1">
        <v>28</v>
      </c>
    </row>
    <row r="30" spans="1:12">
      <c r="A30" s="22"/>
      <c r="E30" s="113">
        <v>2007</v>
      </c>
      <c r="F30" s="118" t="s">
        <v>19</v>
      </c>
      <c r="G30" s="221">
        <v>2598.31</v>
      </c>
      <c r="H30" s="118">
        <v>2002</v>
      </c>
      <c r="I30" s="118" t="s">
        <v>9</v>
      </c>
      <c r="J30" s="223">
        <v>1456</v>
      </c>
      <c r="K30" s="21">
        <v>1147.9000000000001</v>
      </c>
      <c r="L30" s="1">
        <v>29</v>
      </c>
    </row>
    <row r="31" spans="1:12">
      <c r="A31" s="22"/>
      <c r="E31" s="113">
        <v>2007</v>
      </c>
      <c r="F31" s="118" t="s">
        <v>20</v>
      </c>
      <c r="G31" s="221">
        <v>3112.62</v>
      </c>
      <c r="H31" s="118">
        <v>2002</v>
      </c>
      <c r="I31" s="118" t="s">
        <v>10</v>
      </c>
      <c r="J31" s="223">
        <v>1426.6</v>
      </c>
      <c r="K31" s="21">
        <v>1102.5999999999999</v>
      </c>
      <c r="L31" s="1">
        <v>30</v>
      </c>
    </row>
    <row r="32" spans="1:12">
      <c r="A32" s="22"/>
      <c r="E32" s="113">
        <v>2007</v>
      </c>
      <c r="F32" s="118" t="s">
        <v>21</v>
      </c>
      <c r="G32" s="221">
        <v>3266.02</v>
      </c>
      <c r="H32" s="118">
        <v>2002</v>
      </c>
      <c r="I32" s="118" t="s">
        <v>11</v>
      </c>
      <c r="J32" s="223">
        <v>1385.2</v>
      </c>
      <c r="K32" s="21">
        <v>1135.5</v>
      </c>
      <c r="L32" s="1">
        <v>31</v>
      </c>
    </row>
    <row r="33" spans="1:19">
      <c r="A33" s="22"/>
      <c r="E33" s="113">
        <v>2007</v>
      </c>
      <c r="F33" s="118" t="s">
        <v>22</v>
      </c>
      <c r="G33" s="221">
        <v>3686.1099999999997</v>
      </c>
      <c r="H33" s="118">
        <v>2002</v>
      </c>
      <c r="I33" s="118" t="s">
        <v>12</v>
      </c>
      <c r="J33" s="223">
        <v>1408.2</v>
      </c>
      <c r="K33" s="21">
        <v>1185</v>
      </c>
      <c r="L33" s="1">
        <v>32</v>
      </c>
    </row>
    <row r="34" spans="1:19">
      <c r="A34" s="22"/>
      <c r="E34" s="113">
        <v>2008</v>
      </c>
      <c r="F34" s="118" t="s">
        <v>19</v>
      </c>
      <c r="G34" s="221">
        <v>3161.32</v>
      </c>
      <c r="H34" s="118">
        <v>2002</v>
      </c>
      <c r="I34" s="118" t="s">
        <v>13</v>
      </c>
      <c r="J34" s="223">
        <v>1514.1</v>
      </c>
      <c r="K34" s="21">
        <v>1309.0999999999999</v>
      </c>
      <c r="L34" s="1">
        <v>33</v>
      </c>
    </row>
    <row r="35" spans="1:19">
      <c r="A35" s="22"/>
      <c r="E35" s="113">
        <v>2008</v>
      </c>
      <c r="F35" s="118" t="s">
        <v>20</v>
      </c>
      <c r="G35" s="221">
        <v>3824.84</v>
      </c>
      <c r="H35" s="118">
        <v>2003</v>
      </c>
      <c r="I35" s="118" t="s">
        <v>3</v>
      </c>
      <c r="J35" s="223">
        <v>1258</v>
      </c>
      <c r="K35" s="21">
        <v>1098.0999999999999</v>
      </c>
      <c r="L35" s="1">
        <v>34</v>
      </c>
    </row>
    <row r="36" spans="1:19">
      <c r="A36" s="22"/>
      <c r="E36" s="113">
        <v>2008</v>
      </c>
      <c r="F36" s="118" t="s">
        <v>21</v>
      </c>
      <c r="G36" s="221">
        <v>3889.5</v>
      </c>
      <c r="H36" s="118">
        <v>2003</v>
      </c>
      <c r="I36" s="118" t="s">
        <v>4</v>
      </c>
      <c r="J36" s="223">
        <v>1458.1</v>
      </c>
      <c r="K36" s="21">
        <v>1272.2</v>
      </c>
      <c r="L36" s="1">
        <v>35</v>
      </c>
    </row>
    <row r="37" spans="1:19">
      <c r="A37" s="22"/>
      <c r="E37" s="113">
        <v>2008</v>
      </c>
      <c r="F37" s="118" t="s">
        <v>22</v>
      </c>
      <c r="G37" s="221">
        <v>4119.6400000000003</v>
      </c>
      <c r="H37" s="118">
        <v>2003</v>
      </c>
      <c r="I37" s="118" t="s">
        <v>5</v>
      </c>
      <c r="J37" s="223">
        <v>1427.2</v>
      </c>
      <c r="K37" s="21">
        <v>1215.8</v>
      </c>
      <c r="L37" s="1">
        <v>36</v>
      </c>
    </row>
    <row r="38" spans="1:19">
      <c r="A38" s="22"/>
      <c r="E38" s="113">
        <v>2009</v>
      </c>
      <c r="F38" s="118" t="s">
        <v>19</v>
      </c>
      <c r="G38" s="221">
        <v>3254.9</v>
      </c>
      <c r="H38" s="118">
        <v>2003</v>
      </c>
      <c r="I38" s="118" t="s">
        <v>6</v>
      </c>
      <c r="J38" s="223">
        <v>1454</v>
      </c>
      <c r="K38" s="21">
        <v>1191.5999999999999</v>
      </c>
      <c r="L38" s="1">
        <v>37</v>
      </c>
      <c r="N38" s="18"/>
    </row>
    <row r="39" spans="1:19">
      <c r="A39" s="22"/>
      <c r="E39" s="113">
        <v>2009</v>
      </c>
      <c r="F39" s="118" t="s">
        <v>20</v>
      </c>
      <c r="G39" s="221">
        <v>3937.8599999999997</v>
      </c>
      <c r="H39" s="118">
        <v>2003</v>
      </c>
      <c r="I39" s="118" t="s">
        <v>7</v>
      </c>
      <c r="J39" s="223">
        <v>1514.3</v>
      </c>
      <c r="K39" s="21">
        <v>1209.8</v>
      </c>
      <c r="L39" s="1">
        <v>38</v>
      </c>
      <c r="N39" s="18"/>
    </row>
    <row r="40" spans="1:19">
      <c r="A40" s="22"/>
      <c r="E40" s="113">
        <v>2009</v>
      </c>
      <c r="F40" s="118" t="s">
        <v>21</v>
      </c>
      <c r="G40" s="221">
        <v>4131.3</v>
      </c>
      <c r="H40" s="118">
        <v>2003</v>
      </c>
      <c r="I40" s="118" t="s">
        <v>8</v>
      </c>
      <c r="J40" s="223">
        <v>1699.3</v>
      </c>
      <c r="K40" s="21">
        <v>1373.1</v>
      </c>
      <c r="L40" s="1">
        <v>39</v>
      </c>
      <c r="M40" s="3"/>
      <c r="N40" s="19"/>
      <c r="O40" s="3"/>
      <c r="P40" s="3"/>
      <c r="Q40" s="3"/>
      <c r="R40" s="3"/>
      <c r="S40" s="3"/>
    </row>
    <row r="41" spans="1:19">
      <c r="A41" s="22"/>
      <c r="E41" s="114">
        <v>2009</v>
      </c>
      <c r="F41" s="120" t="s">
        <v>22</v>
      </c>
      <c r="G41" s="221">
        <v>4692.82</v>
      </c>
      <c r="H41" s="118">
        <v>2003</v>
      </c>
      <c r="I41" s="118" t="s">
        <v>9</v>
      </c>
      <c r="J41" s="223">
        <v>1700.3</v>
      </c>
      <c r="K41" s="21">
        <v>1396.1</v>
      </c>
      <c r="L41" s="1">
        <v>40</v>
      </c>
      <c r="N41" s="18"/>
    </row>
    <row r="42" spans="1:19">
      <c r="A42" s="22"/>
      <c r="E42" s="113">
        <v>2010</v>
      </c>
      <c r="F42" s="118" t="s">
        <v>19</v>
      </c>
      <c r="G42" s="221">
        <v>3936.4199999999996</v>
      </c>
      <c r="H42" s="118">
        <v>2003</v>
      </c>
      <c r="I42" s="118" t="s">
        <v>10</v>
      </c>
      <c r="J42" s="223">
        <v>1584.6</v>
      </c>
      <c r="K42" s="21">
        <v>1277.4000000000001</v>
      </c>
      <c r="L42" s="1">
        <v>41</v>
      </c>
      <c r="N42" s="18"/>
    </row>
    <row r="43" spans="1:19">
      <c r="A43" s="22"/>
      <c r="E43" s="113">
        <v>2010</v>
      </c>
      <c r="F43" s="118" t="s">
        <v>20</v>
      </c>
      <c r="G43" s="221">
        <v>4742.2300000000005</v>
      </c>
      <c r="H43" s="118">
        <v>2003</v>
      </c>
      <c r="I43" s="118" t="s">
        <v>11</v>
      </c>
      <c r="J43" s="223">
        <v>1581.1</v>
      </c>
      <c r="K43" s="21">
        <v>1288.5999999999999</v>
      </c>
      <c r="L43" s="1">
        <v>42</v>
      </c>
      <c r="N43" s="18"/>
    </row>
    <row r="44" spans="1:19">
      <c r="A44" s="22"/>
      <c r="E44" s="113">
        <v>2010</v>
      </c>
      <c r="F44" s="118" t="s">
        <v>21</v>
      </c>
      <c r="G44" s="221">
        <v>4890.6400000000003</v>
      </c>
      <c r="H44" s="118">
        <v>2003</v>
      </c>
      <c r="I44" s="118" t="s">
        <v>12</v>
      </c>
      <c r="J44" s="223">
        <v>1624.6</v>
      </c>
      <c r="K44" s="21">
        <v>1384.2</v>
      </c>
      <c r="L44" s="1">
        <v>43</v>
      </c>
      <c r="O44" s="43"/>
    </row>
    <row r="45" spans="1:19">
      <c r="A45" s="22"/>
      <c r="E45" s="113">
        <v>2010</v>
      </c>
      <c r="F45" s="118" t="s">
        <v>22</v>
      </c>
      <c r="G45" s="221">
        <v>5593.36</v>
      </c>
      <c r="H45" s="118">
        <v>2003</v>
      </c>
      <c r="I45" s="118" t="s">
        <v>13</v>
      </c>
      <c r="J45" s="223">
        <v>1710.6</v>
      </c>
      <c r="K45" s="21">
        <v>1492.5</v>
      </c>
      <c r="L45" s="1">
        <v>44</v>
      </c>
    </row>
    <row r="46" spans="1:19">
      <c r="A46" s="22"/>
      <c r="E46" s="113">
        <v>2011</v>
      </c>
      <c r="F46" s="118" t="s">
        <v>19</v>
      </c>
      <c r="G46" s="221">
        <v>4719.3999999999996</v>
      </c>
      <c r="H46" s="118">
        <v>2004</v>
      </c>
      <c r="I46" s="118" t="s">
        <v>3</v>
      </c>
      <c r="J46" s="223">
        <v>1570.5</v>
      </c>
      <c r="K46" s="21">
        <v>1383.5</v>
      </c>
      <c r="L46" s="1">
        <v>45</v>
      </c>
    </row>
    <row r="47" spans="1:19">
      <c r="A47" s="22"/>
      <c r="E47" s="113">
        <v>2011</v>
      </c>
      <c r="F47" s="118" t="s">
        <v>20</v>
      </c>
      <c r="G47" s="221">
        <v>5688.4</v>
      </c>
      <c r="H47" s="118">
        <v>2004</v>
      </c>
      <c r="I47" s="118" t="s">
        <v>4</v>
      </c>
      <c r="J47" s="223">
        <v>1706.7</v>
      </c>
      <c r="K47" s="21">
        <v>1480.6</v>
      </c>
      <c r="L47" s="1">
        <v>46</v>
      </c>
    </row>
    <row r="48" spans="1:19">
      <c r="A48" s="22"/>
      <c r="E48" s="113">
        <v>2011</v>
      </c>
      <c r="F48" s="118" t="s">
        <v>21</v>
      </c>
      <c r="G48" s="221">
        <v>5862.25</v>
      </c>
      <c r="H48" s="118">
        <v>2004</v>
      </c>
      <c r="I48" s="118" t="s">
        <v>5</v>
      </c>
      <c r="J48" s="223">
        <v>1678.9</v>
      </c>
      <c r="K48" s="21">
        <v>1409</v>
      </c>
      <c r="L48" s="1">
        <v>47</v>
      </c>
    </row>
    <row r="49" spans="1:23">
      <c r="A49" s="22"/>
      <c r="E49" s="113">
        <v>2011</v>
      </c>
      <c r="F49" s="118" t="s">
        <v>22</v>
      </c>
      <c r="G49" s="221">
        <v>6433.46</v>
      </c>
      <c r="H49" s="118">
        <v>2004</v>
      </c>
      <c r="I49" s="118" t="s">
        <v>6</v>
      </c>
      <c r="J49" s="223">
        <v>1692.9</v>
      </c>
      <c r="K49" s="21">
        <v>1372.4</v>
      </c>
      <c r="L49" s="1">
        <v>48</v>
      </c>
    </row>
    <row r="50" spans="1:23">
      <c r="A50" s="22"/>
      <c r="E50" s="113">
        <v>2012</v>
      </c>
      <c r="F50" s="118" t="s">
        <v>19</v>
      </c>
      <c r="G50" s="221">
        <v>5231.62</v>
      </c>
      <c r="H50" s="118">
        <v>2004</v>
      </c>
      <c r="I50" s="118" t="s">
        <v>7</v>
      </c>
      <c r="J50" s="223">
        <v>1748.1</v>
      </c>
      <c r="K50" s="21">
        <v>1383.2</v>
      </c>
      <c r="L50" s="1">
        <v>49</v>
      </c>
    </row>
    <row r="51" spans="1:23">
      <c r="A51" s="22"/>
      <c r="E51" s="113">
        <v>2012</v>
      </c>
      <c r="F51" s="118" t="s">
        <v>20</v>
      </c>
      <c r="G51" s="221">
        <v>6143.32</v>
      </c>
      <c r="H51" s="118">
        <v>2004</v>
      </c>
      <c r="I51" s="118" t="s">
        <v>8</v>
      </c>
      <c r="J51" s="223">
        <v>1898.8</v>
      </c>
      <c r="K51" s="21">
        <v>1531.9</v>
      </c>
      <c r="L51" s="1">
        <v>50</v>
      </c>
    </row>
    <row r="52" spans="1:23">
      <c r="A52" s="22"/>
      <c r="E52" s="113">
        <v>2012</v>
      </c>
      <c r="F52" s="118" t="s">
        <v>21</v>
      </c>
      <c r="G52" s="221">
        <v>6225.62</v>
      </c>
      <c r="H52" s="118">
        <v>2004</v>
      </c>
      <c r="I52" s="118" t="s">
        <v>9</v>
      </c>
      <c r="J52" s="223">
        <v>1921</v>
      </c>
      <c r="K52" s="21">
        <v>1533.6</v>
      </c>
      <c r="L52" s="1">
        <v>51</v>
      </c>
      <c r="M52" s="10"/>
      <c r="N52" s="10"/>
      <c r="O52" s="10"/>
      <c r="P52" s="10"/>
      <c r="Q52" s="10"/>
      <c r="R52" s="10"/>
      <c r="S52" s="10"/>
      <c r="T52" s="10"/>
      <c r="U52" s="10"/>
      <c r="W52" s="11"/>
    </row>
    <row r="53" spans="1:23">
      <c r="E53" s="113">
        <v>2012</v>
      </c>
      <c r="F53" s="118" t="s">
        <v>22</v>
      </c>
      <c r="G53" s="221">
        <v>6863.35</v>
      </c>
      <c r="H53" s="118">
        <v>2004</v>
      </c>
      <c r="I53" s="118" t="s">
        <v>10</v>
      </c>
      <c r="J53" s="223">
        <v>1809.5</v>
      </c>
      <c r="K53" s="21">
        <v>1435.3</v>
      </c>
      <c r="L53" s="1">
        <v>52</v>
      </c>
    </row>
    <row r="54" spans="1:23">
      <c r="E54" s="113">
        <v>2013</v>
      </c>
      <c r="F54" s="118" t="s">
        <v>19</v>
      </c>
      <c r="G54" s="221">
        <v>5586.12</v>
      </c>
      <c r="H54" s="118">
        <v>2004</v>
      </c>
      <c r="I54" s="118" t="s">
        <v>11</v>
      </c>
      <c r="J54" s="223">
        <v>1844.3</v>
      </c>
      <c r="K54" s="21">
        <v>1492</v>
      </c>
      <c r="L54" s="1">
        <v>53</v>
      </c>
    </row>
    <row r="55" spans="1:23">
      <c r="E55" s="219">
        <v>2013</v>
      </c>
      <c r="F55" s="117" t="s">
        <v>20</v>
      </c>
      <c r="G55" s="222">
        <v>6513.0300000000007</v>
      </c>
      <c r="H55" s="118">
        <v>2004</v>
      </c>
      <c r="I55" s="118" t="s">
        <v>12</v>
      </c>
      <c r="J55" s="223">
        <v>1858.8</v>
      </c>
      <c r="K55" s="21">
        <v>1554.7</v>
      </c>
      <c r="L55" s="1">
        <v>54</v>
      </c>
    </row>
    <row r="56" spans="1:23">
      <c r="E56" s="219">
        <v>2013</v>
      </c>
      <c r="F56" s="117" t="s">
        <v>21</v>
      </c>
      <c r="G56" s="222">
        <v>6674.87</v>
      </c>
      <c r="H56" s="118">
        <v>2004</v>
      </c>
      <c r="I56" s="118" t="s">
        <v>13</v>
      </c>
      <c r="J56" s="223">
        <v>1931.3</v>
      </c>
      <c r="K56" s="21">
        <v>1636.4</v>
      </c>
      <c r="L56" s="1">
        <v>55</v>
      </c>
    </row>
    <row r="57" spans="1:23">
      <c r="E57" s="219">
        <v>2013</v>
      </c>
      <c r="F57" s="117" t="s">
        <v>22</v>
      </c>
      <c r="G57" s="222">
        <v>7421.1399999999994</v>
      </c>
      <c r="H57" s="118">
        <v>2005</v>
      </c>
      <c r="I57" s="118" t="s">
        <v>3</v>
      </c>
      <c r="J57" s="223">
        <v>1601.1</v>
      </c>
      <c r="K57" s="21">
        <v>1376.8</v>
      </c>
      <c r="L57" s="1">
        <v>56</v>
      </c>
    </row>
    <row r="58" spans="1:23">
      <c r="E58" s="219">
        <v>2014</v>
      </c>
      <c r="F58" s="117" t="s">
        <v>19</v>
      </c>
      <c r="G58" s="222">
        <v>5912.74</v>
      </c>
      <c r="H58" s="118">
        <v>2005</v>
      </c>
      <c r="I58" s="118" t="s">
        <v>4</v>
      </c>
      <c r="J58" s="223">
        <v>1940.5</v>
      </c>
      <c r="K58" s="21">
        <v>1675.6</v>
      </c>
      <c r="L58" s="1">
        <v>57</v>
      </c>
    </row>
    <row r="59" spans="1:23">
      <c r="E59" s="219">
        <v>2014</v>
      </c>
      <c r="F59" s="117" t="s">
        <v>20</v>
      </c>
      <c r="G59" s="222">
        <v>6945.83</v>
      </c>
      <c r="H59" s="118">
        <v>2005</v>
      </c>
      <c r="I59" s="118" t="s">
        <v>5</v>
      </c>
      <c r="J59" s="223">
        <v>1892.1</v>
      </c>
      <c r="K59" s="21">
        <v>1586.7</v>
      </c>
      <c r="L59" s="1">
        <v>58</v>
      </c>
    </row>
    <row r="60" spans="1:23">
      <c r="E60" s="219">
        <v>2014</v>
      </c>
      <c r="F60" s="117" t="s">
        <v>21</v>
      </c>
      <c r="G60" s="222">
        <v>7097.1100000000006</v>
      </c>
      <c r="H60" s="118">
        <v>2005</v>
      </c>
      <c r="I60" s="118" t="s">
        <v>6</v>
      </c>
      <c r="J60" s="223">
        <v>1924.7</v>
      </c>
      <c r="K60" s="21">
        <v>1521.3</v>
      </c>
      <c r="L60" s="1">
        <v>59</v>
      </c>
    </row>
    <row r="61" spans="1:23">
      <c r="E61" s="219">
        <v>2014</v>
      </c>
      <c r="F61" s="117" t="s">
        <v>22</v>
      </c>
      <c r="G61" s="222">
        <v>7772.5899999999992</v>
      </c>
      <c r="H61" s="118">
        <v>2005</v>
      </c>
      <c r="I61" s="118" t="s">
        <v>7</v>
      </c>
      <c r="J61" s="223">
        <v>2006.8</v>
      </c>
      <c r="K61" s="21">
        <v>1553.8</v>
      </c>
      <c r="L61" s="1">
        <v>60</v>
      </c>
    </row>
    <row r="62" spans="1:23">
      <c r="E62" s="219">
        <v>2015</v>
      </c>
      <c r="F62" s="117" t="s">
        <v>19</v>
      </c>
      <c r="G62" s="222">
        <v>6050.59</v>
      </c>
      <c r="H62" s="118">
        <v>2005</v>
      </c>
      <c r="I62" s="118" t="s">
        <v>8</v>
      </c>
      <c r="J62" s="223">
        <v>2178.9</v>
      </c>
      <c r="K62" s="21">
        <v>1717.3</v>
      </c>
      <c r="L62" s="1">
        <v>61</v>
      </c>
    </row>
    <row r="63" spans="1:23">
      <c r="E63" s="219">
        <v>2015</v>
      </c>
      <c r="F63" s="117" t="s">
        <v>20</v>
      </c>
      <c r="G63" s="222">
        <v>7095</v>
      </c>
      <c r="H63" s="118">
        <v>2005</v>
      </c>
      <c r="I63" s="118" t="s">
        <v>9</v>
      </c>
      <c r="J63" s="223">
        <v>2162.1</v>
      </c>
      <c r="K63" s="21">
        <v>1712.1</v>
      </c>
      <c r="L63" s="1">
        <v>62</v>
      </c>
    </row>
    <row r="64" spans="1:23">
      <c r="E64" s="219">
        <v>2015</v>
      </c>
      <c r="F64" s="117" t="s">
        <v>21</v>
      </c>
      <c r="G64" s="222">
        <v>7152.67</v>
      </c>
      <c r="H64" s="118">
        <v>2005</v>
      </c>
      <c r="I64" s="118" t="s">
        <v>10</v>
      </c>
      <c r="J64" s="223">
        <v>2053.3000000000002</v>
      </c>
      <c r="K64" s="21">
        <v>1622.5</v>
      </c>
      <c r="L64" s="1">
        <v>63</v>
      </c>
    </row>
    <row r="65" spans="5:24">
      <c r="E65" s="219">
        <v>2015</v>
      </c>
      <c r="F65" s="117" t="s">
        <v>22</v>
      </c>
      <c r="G65" s="222">
        <v>7835.63</v>
      </c>
      <c r="H65" s="118">
        <v>2005</v>
      </c>
      <c r="I65" s="118" t="s">
        <v>11</v>
      </c>
      <c r="J65" s="223">
        <v>2011</v>
      </c>
      <c r="K65" s="21">
        <v>1592.4</v>
      </c>
      <c r="L65" s="1">
        <v>64</v>
      </c>
    </row>
    <row r="66" spans="5:24">
      <c r="E66" s="219">
        <v>2016</v>
      </c>
      <c r="F66" s="117" t="s">
        <v>19</v>
      </c>
      <c r="G66" s="222">
        <v>6110.68</v>
      </c>
      <c r="H66" s="118">
        <v>2005</v>
      </c>
      <c r="I66" s="118" t="s">
        <v>12</v>
      </c>
      <c r="J66" s="223">
        <v>2041.9</v>
      </c>
      <c r="K66" s="21">
        <v>1696.9</v>
      </c>
      <c r="L66" s="1">
        <v>65</v>
      </c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5:24">
      <c r="E67" s="219">
        <v>2016</v>
      </c>
      <c r="F67" s="117" t="s">
        <v>20</v>
      </c>
      <c r="G67" s="222">
        <v>7341.65</v>
      </c>
      <c r="H67" s="118">
        <v>2005</v>
      </c>
      <c r="I67" s="118" t="s">
        <v>13</v>
      </c>
      <c r="J67" s="223">
        <v>2246.6</v>
      </c>
      <c r="K67" s="21">
        <v>1953.3</v>
      </c>
      <c r="L67" s="1">
        <v>66</v>
      </c>
    </row>
    <row r="68" spans="5:24">
      <c r="E68" s="219">
        <v>2016</v>
      </c>
      <c r="F68" s="117" t="s">
        <v>21</v>
      </c>
      <c r="G68" s="222">
        <v>7540.05</v>
      </c>
      <c r="H68" s="118">
        <v>2006</v>
      </c>
      <c r="I68" s="118" t="s">
        <v>3</v>
      </c>
      <c r="J68" s="223">
        <v>1962</v>
      </c>
      <c r="K68" s="21">
        <v>1669.5</v>
      </c>
      <c r="L68" s="1">
        <v>67</v>
      </c>
      <c r="O68" s="18"/>
      <c r="P68" s="18"/>
      <c r="Q68" s="18"/>
      <c r="R68" s="18"/>
      <c r="S68" s="18"/>
      <c r="T68" s="18"/>
      <c r="U68" s="18"/>
    </row>
    <row r="69" spans="5:24">
      <c r="E69" s="242">
        <v>2016</v>
      </c>
      <c r="F69" s="243" t="s">
        <v>22</v>
      </c>
      <c r="G69" s="244">
        <v>8550.41</v>
      </c>
      <c r="H69" s="118">
        <v>2006</v>
      </c>
      <c r="I69" s="118" t="s">
        <v>4</v>
      </c>
      <c r="J69" s="223">
        <v>2161.6</v>
      </c>
      <c r="K69" s="21">
        <v>1847.3</v>
      </c>
      <c r="L69" s="1">
        <v>68</v>
      </c>
    </row>
    <row r="70" spans="5:24">
      <c r="E70" s="29">
        <v>2017</v>
      </c>
      <c r="F70" s="16" t="s">
        <v>19</v>
      </c>
      <c r="G70" s="240">
        <v>6931.55</v>
      </c>
      <c r="H70" s="118">
        <v>2006</v>
      </c>
      <c r="I70" s="118" t="s">
        <v>5</v>
      </c>
      <c r="J70" s="223">
        <v>2116.6</v>
      </c>
      <c r="K70" s="21">
        <v>1777</v>
      </c>
      <c r="L70" s="1">
        <v>69</v>
      </c>
    </row>
    <row r="71" spans="5:24">
      <c r="E71" s="29">
        <v>2017</v>
      </c>
      <c r="F71" s="16" t="s">
        <v>20</v>
      </c>
      <c r="G71" s="240">
        <v>8232.2999999999993</v>
      </c>
      <c r="H71" s="118">
        <v>2006</v>
      </c>
      <c r="I71" s="118" t="s">
        <v>6</v>
      </c>
      <c r="J71" s="223">
        <v>2175.3000000000002</v>
      </c>
      <c r="K71" s="21">
        <v>1758.7</v>
      </c>
      <c r="L71" s="1">
        <v>70</v>
      </c>
    </row>
    <row r="72" spans="5:24">
      <c r="E72" s="29">
        <v>2017</v>
      </c>
      <c r="F72" s="16" t="s">
        <v>21</v>
      </c>
      <c r="G72" s="240">
        <v>8457.41</v>
      </c>
      <c r="H72" s="118">
        <v>2006</v>
      </c>
      <c r="I72" s="118" t="s">
        <v>7</v>
      </c>
      <c r="J72" s="223">
        <v>2301.9</v>
      </c>
      <c r="K72" s="21">
        <v>1815.9</v>
      </c>
      <c r="L72" s="1">
        <v>71</v>
      </c>
    </row>
    <row r="73" spans="5:24">
      <c r="E73" s="29">
        <v>2017</v>
      </c>
      <c r="F73" s="16" t="s">
        <v>22</v>
      </c>
      <c r="G73" s="240">
        <v>9536.7999999999993</v>
      </c>
      <c r="H73" s="118">
        <v>2006</v>
      </c>
      <c r="I73" s="118" t="s">
        <v>8</v>
      </c>
      <c r="J73" s="223">
        <v>2517.1</v>
      </c>
      <c r="K73" s="21">
        <v>2022.5</v>
      </c>
      <c r="L73" s="1">
        <v>72</v>
      </c>
    </row>
    <row r="74" spans="5:24">
      <c r="E74" s="29">
        <v>2018</v>
      </c>
      <c r="F74" s="16" t="s">
        <v>19</v>
      </c>
      <c r="G74" s="240">
        <v>7659.82</v>
      </c>
      <c r="H74" s="118">
        <v>2006</v>
      </c>
      <c r="I74" s="118" t="s">
        <v>9</v>
      </c>
      <c r="J74" s="223">
        <v>2570.5</v>
      </c>
      <c r="K74" s="21">
        <v>2139.8000000000002</v>
      </c>
      <c r="L74" s="1">
        <v>73</v>
      </c>
    </row>
    <row r="75" spans="5:24">
      <c r="E75" s="29">
        <v>2018</v>
      </c>
      <c r="F75" s="16" t="s">
        <v>20</v>
      </c>
      <c r="G75" s="240">
        <v>9110.0600000000013</v>
      </c>
      <c r="H75" s="118">
        <v>2006</v>
      </c>
      <c r="I75" s="118" t="s">
        <v>10</v>
      </c>
      <c r="J75" s="223">
        <v>2364.8000000000002</v>
      </c>
      <c r="K75" s="21">
        <v>1972.6</v>
      </c>
      <c r="L75" s="1">
        <v>74</v>
      </c>
    </row>
    <row r="76" spans="5:24">
      <c r="E76" s="29">
        <v>2018</v>
      </c>
      <c r="F76" s="16" t="s">
        <v>21</v>
      </c>
      <c r="G76" s="240">
        <v>9311.25</v>
      </c>
      <c r="H76" s="118">
        <v>2006</v>
      </c>
      <c r="I76" s="118" t="s">
        <v>11</v>
      </c>
      <c r="J76" s="223">
        <v>2324.3000000000002</v>
      </c>
      <c r="K76" s="21">
        <v>1953.4</v>
      </c>
      <c r="L76" s="1">
        <v>75</v>
      </c>
    </row>
    <row r="77" spans="5:24">
      <c r="E77" s="29">
        <v>2018</v>
      </c>
      <c r="F77" s="16" t="s">
        <v>22</v>
      </c>
      <c r="G77" s="240">
        <v>10402.39</v>
      </c>
      <c r="H77" s="118">
        <v>2006</v>
      </c>
      <c r="I77" s="118" t="s">
        <v>12</v>
      </c>
      <c r="J77" s="223">
        <v>2363.4</v>
      </c>
      <c r="K77" s="21">
        <v>2043.5</v>
      </c>
      <c r="L77" s="1">
        <v>76</v>
      </c>
    </row>
    <row r="78" spans="5:24">
      <c r="E78" s="29">
        <v>2019</v>
      </c>
      <c r="F78" s="16" t="s">
        <v>19</v>
      </c>
      <c r="G78" s="240">
        <v>8059.67</v>
      </c>
      <c r="H78" s="118">
        <v>2006</v>
      </c>
      <c r="I78" s="118" t="s">
        <v>13</v>
      </c>
      <c r="J78" s="223">
        <v>2573.4</v>
      </c>
      <c r="K78" s="21">
        <v>2265.6</v>
      </c>
      <c r="L78" s="1">
        <v>77</v>
      </c>
    </row>
    <row r="79" spans="5:24">
      <c r="E79" s="29">
        <v>2019</v>
      </c>
      <c r="F79" s="16" t="s">
        <v>20</v>
      </c>
      <c r="G79" s="240">
        <v>9592.369999999999</v>
      </c>
      <c r="H79" s="118">
        <v>2007</v>
      </c>
      <c r="I79" s="118" t="s">
        <v>3</v>
      </c>
      <c r="J79" s="223">
        <v>1967.3</v>
      </c>
      <c r="K79" s="21">
        <v>1719.8</v>
      </c>
      <c r="L79" s="1">
        <v>78</v>
      </c>
    </row>
    <row r="80" spans="5:24">
      <c r="E80" s="29">
        <v>2019</v>
      </c>
      <c r="F80" s="16" t="s">
        <v>21</v>
      </c>
      <c r="G80" s="240">
        <v>9642.01</v>
      </c>
      <c r="H80" s="118">
        <v>2007</v>
      </c>
      <c r="I80" s="118" t="s">
        <v>4</v>
      </c>
      <c r="J80" s="223">
        <v>2472</v>
      </c>
      <c r="K80" s="21">
        <v>2164.4</v>
      </c>
      <c r="L80" s="1">
        <v>79</v>
      </c>
    </row>
    <row r="81" spans="5:12">
      <c r="E81" s="29">
        <v>2019</v>
      </c>
      <c r="F81" s="16" t="s">
        <v>22</v>
      </c>
      <c r="G81" s="240">
        <v>10773.01</v>
      </c>
      <c r="H81" s="118">
        <v>2007</v>
      </c>
      <c r="I81" s="118" t="s">
        <v>5</v>
      </c>
      <c r="J81" s="223">
        <v>2474.5</v>
      </c>
      <c r="K81" s="21">
        <v>2125</v>
      </c>
      <c r="L81" s="1">
        <v>80</v>
      </c>
    </row>
    <row r="82" spans="5:12">
      <c r="E82" s="29">
        <v>2020</v>
      </c>
      <c r="F82" s="16" t="s">
        <v>19</v>
      </c>
      <c r="G82" s="240">
        <v>7241.5899999999992</v>
      </c>
      <c r="H82" s="118">
        <v>2007</v>
      </c>
      <c r="I82" s="118" t="s">
        <v>6</v>
      </c>
      <c r="J82" s="223">
        <v>2568.6999999999998</v>
      </c>
      <c r="K82" s="21">
        <v>2185</v>
      </c>
      <c r="L82" s="1">
        <v>81</v>
      </c>
    </row>
    <row r="83" spans="5:12">
      <c r="E83" s="29">
        <v>2020</v>
      </c>
      <c r="F83" s="16" t="s">
        <v>20</v>
      </c>
      <c r="G83" s="240">
        <v>9752.98</v>
      </c>
      <c r="H83" s="118">
        <v>2007</v>
      </c>
      <c r="I83" s="118" t="s">
        <v>7</v>
      </c>
      <c r="J83" s="223">
        <v>2715.6</v>
      </c>
      <c r="K83" s="21">
        <v>2190.1999999999998</v>
      </c>
      <c r="L83" s="1">
        <v>82</v>
      </c>
    </row>
    <row r="84" spans="5:12">
      <c r="E84" s="29">
        <v>2020</v>
      </c>
      <c r="F84" s="16" t="s">
        <v>21</v>
      </c>
      <c r="G84" s="240">
        <v>9989.75</v>
      </c>
      <c r="H84" s="118">
        <v>2007</v>
      </c>
      <c r="I84" s="118" t="s">
        <v>8</v>
      </c>
      <c r="J84" s="223">
        <v>2915.7</v>
      </c>
      <c r="K84" s="21">
        <v>2352.1999999999998</v>
      </c>
      <c r="L84" s="1">
        <v>83</v>
      </c>
    </row>
    <row r="85" spans="5:12">
      <c r="E85" s="29">
        <v>2020</v>
      </c>
      <c r="F85" s="16" t="s">
        <v>22</v>
      </c>
      <c r="G85" s="240">
        <v>11371.92</v>
      </c>
      <c r="H85" s="118">
        <v>2007</v>
      </c>
      <c r="I85" s="118" t="s">
        <v>9</v>
      </c>
      <c r="J85" s="223">
        <v>2989.8</v>
      </c>
      <c r="K85" s="21">
        <v>2390.5</v>
      </c>
      <c r="L85" s="1">
        <v>84</v>
      </c>
    </row>
    <row r="86" spans="5:12">
      <c r="E86" s="29">
        <v>2021</v>
      </c>
      <c r="F86" s="16" t="s">
        <v>19</v>
      </c>
      <c r="G86" s="240">
        <v>9252.07</v>
      </c>
      <c r="H86" s="118">
        <v>2007</v>
      </c>
      <c r="I86" s="118" t="s">
        <v>10</v>
      </c>
      <c r="J86" s="223">
        <v>2760.1</v>
      </c>
      <c r="K86" s="21">
        <v>2164.6999999999998</v>
      </c>
      <c r="L86" s="1">
        <v>85</v>
      </c>
    </row>
    <row r="87" spans="5:12">
      <c r="E87" s="29">
        <v>2021</v>
      </c>
      <c r="F87" s="16" t="s">
        <v>20</v>
      </c>
      <c r="G87" s="240">
        <v>11445.82</v>
      </c>
      <c r="H87" s="118">
        <v>2007</v>
      </c>
      <c r="I87" s="118" t="s">
        <v>11</v>
      </c>
      <c r="J87" s="223">
        <v>2727.9</v>
      </c>
      <c r="K87" s="21">
        <v>2225.8000000000002</v>
      </c>
      <c r="L87" s="1">
        <v>86</v>
      </c>
    </row>
    <row r="88" spans="5:12">
      <c r="E88" s="29">
        <v>2021</v>
      </c>
      <c r="F88" s="16" t="s">
        <v>21</v>
      </c>
      <c r="G88" s="240">
        <v>11363.289999999999</v>
      </c>
      <c r="H88" s="118">
        <v>2007</v>
      </c>
      <c r="I88" s="118" t="s">
        <v>12</v>
      </c>
      <c r="J88" s="223">
        <v>2754.7</v>
      </c>
      <c r="K88" s="21">
        <v>2348.8000000000002</v>
      </c>
      <c r="L88" s="1">
        <v>87</v>
      </c>
    </row>
    <row r="89" spans="5:12">
      <c r="E89" s="238">
        <v>2021</v>
      </c>
      <c r="F89" s="239" t="s">
        <v>22</v>
      </c>
      <c r="G89" s="241">
        <v>13093.24</v>
      </c>
      <c r="H89" s="118">
        <v>2007</v>
      </c>
      <c r="I89" s="118" t="s">
        <v>13</v>
      </c>
      <c r="J89" s="223">
        <v>2946.9</v>
      </c>
      <c r="K89" s="21">
        <v>2607.1</v>
      </c>
      <c r="L89" s="1">
        <v>88</v>
      </c>
    </row>
    <row r="90" spans="5:12">
      <c r="E90" s="30">
        <v>2022</v>
      </c>
      <c r="F90" s="31" t="s">
        <v>19</v>
      </c>
      <c r="G90" s="234">
        <v>10628.34</v>
      </c>
      <c r="H90" s="118">
        <v>2008</v>
      </c>
      <c r="I90" s="118" t="s">
        <v>3</v>
      </c>
      <c r="J90" s="223">
        <v>2337.8000000000002</v>
      </c>
      <c r="K90" s="21">
        <v>2029.8</v>
      </c>
      <c r="L90" s="1">
        <v>89</v>
      </c>
    </row>
    <row r="91" spans="5:12">
      <c r="E91" s="30">
        <v>2022</v>
      </c>
      <c r="F91" s="31" t="s">
        <v>20</v>
      </c>
      <c r="G91" s="234">
        <v>12263.82</v>
      </c>
      <c r="H91" s="118">
        <v>2008</v>
      </c>
      <c r="I91" s="118" t="s">
        <v>4</v>
      </c>
      <c r="J91" s="223">
        <v>2897.8</v>
      </c>
      <c r="K91" s="21">
        <v>2535.5</v>
      </c>
      <c r="L91" s="1">
        <v>90</v>
      </c>
    </row>
    <row r="92" spans="5:12">
      <c r="E92" s="30">
        <v>2022</v>
      </c>
      <c r="F92" s="31" t="s">
        <v>21</v>
      </c>
      <c r="G92" s="234">
        <v>12164.22</v>
      </c>
      <c r="H92" s="118">
        <v>2008</v>
      </c>
      <c r="I92" s="118" t="s">
        <v>5</v>
      </c>
      <c r="J92" s="223">
        <v>2814.3</v>
      </c>
      <c r="K92" s="21">
        <v>2366.6</v>
      </c>
      <c r="L92" s="1">
        <v>91</v>
      </c>
    </row>
    <row r="93" spans="5:12">
      <c r="E93" s="30">
        <v>2022</v>
      </c>
      <c r="F93" s="31" t="s">
        <v>22</v>
      </c>
      <c r="G93" s="234">
        <v>13260.060000000001</v>
      </c>
      <c r="H93" s="118">
        <v>2008</v>
      </c>
      <c r="I93" s="118" t="s">
        <v>6</v>
      </c>
      <c r="J93" s="223">
        <v>2933.8</v>
      </c>
      <c r="K93" s="21">
        <v>2415</v>
      </c>
      <c r="L93" s="1">
        <v>92</v>
      </c>
    </row>
    <row r="94" spans="5:12">
      <c r="E94" s="235">
        <v>2023</v>
      </c>
      <c r="F94" s="236" t="s">
        <v>19</v>
      </c>
      <c r="G94" s="237">
        <v>10794.67</v>
      </c>
      <c r="H94" s="118">
        <v>2008</v>
      </c>
      <c r="I94" s="118" t="s">
        <v>7</v>
      </c>
      <c r="J94" s="223">
        <v>2934.5</v>
      </c>
      <c r="K94" s="21">
        <v>2306.4</v>
      </c>
      <c r="L94" s="1">
        <v>93</v>
      </c>
    </row>
    <row r="95" spans="5:12">
      <c r="E95" s="27">
        <v>2023</v>
      </c>
      <c r="F95" t="s">
        <v>20</v>
      </c>
      <c r="G95" s="3">
        <v>122734.8</v>
      </c>
      <c r="H95" s="118">
        <v>2008</v>
      </c>
      <c r="I95" s="118" t="s">
        <v>8</v>
      </c>
      <c r="J95" s="223">
        <v>3195.4</v>
      </c>
      <c r="K95" s="21">
        <v>2514.9</v>
      </c>
      <c r="L95" s="1">
        <v>94</v>
      </c>
    </row>
    <row r="96" spans="5:12">
      <c r="E96" s="27">
        <v>2023</v>
      </c>
      <c r="F96" t="s">
        <v>21</v>
      </c>
      <c r="G96" s="3">
        <v>122978</v>
      </c>
      <c r="H96" s="118">
        <v>2008</v>
      </c>
      <c r="I96" s="118" t="s">
        <v>9</v>
      </c>
      <c r="J96" s="223">
        <v>3160.6</v>
      </c>
      <c r="K96" s="21">
        <v>2433.4</v>
      </c>
      <c r="L96" s="1">
        <v>95</v>
      </c>
    </row>
    <row r="97" spans="8:12">
      <c r="H97" s="118">
        <v>2008</v>
      </c>
      <c r="I97" s="118" t="s">
        <v>10</v>
      </c>
      <c r="J97" s="223">
        <v>2892.5</v>
      </c>
      <c r="K97" s="21">
        <v>2241.4</v>
      </c>
      <c r="L97" s="1">
        <v>96</v>
      </c>
    </row>
    <row r="98" spans="8:12">
      <c r="H98" s="118">
        <v>2008</v>
      </c>
      <c r="I98" s="118" t="s">
        <v>11</v>
      </c>
      <c r="J98" s="223">
        <v>2645</v>
      </c>
      <c r="K98" s="21">
        <v>2113.9</v>
      </c>
      <c r="L98" s="1">
        <v>97</v>
      </c>
    </row>
    <row r="99" spans="8:12">
      <c r="H99" s="118">
        <v>2008</v>
      </c>
      <c r="I99" s="118" t="s">
        <v>12</v>
      </c>
      <c r="J99" s="223">
        <v>2540.1999999999998</v>
      </c>
      <c r="K99" s="21">
        <v>1994.8</v>
      </c>
      <c r="L99" s="1">
        <v>98</v>
      </c>
    </row>
    <row r="100" spans="8:12">
      <c r="H100" s="118">
        <v>2008</v>
      </c>
      <c r="I100" s="118" t="s">
        <v>13</v>
      </c>
      <c r="J100" s="223">
        <v>2739.6</v>
      </c>
      <c r="K100" s="21">
        <v>2294.3000000000002</v>
      </c>
      <c r="L100" s="1">
        <v>99</v>
      </c>
    </row>
    <row r="101" spans="8:12">
      <c r="H101" s="118">
        <v>2009</v>
      </c>
      <c r="I101" s="118" t="s">
        <v>3</v>
      </c>
      <c r="J101" s="223">
        <v>2449.4</v>
      </c>
      <c r="K101" s="21">
        <v>2036.6</v>
      </c>
      <c r="L101" s="1">
        <v>100</v>
      </c>
    </row>
    <row r="102" spans="8:12">
      <c r="H102" s="118">
        <v>2009</v>
      </c>
      <c r="I102" s="118" t="s">
        <v>4</v>
      </c>
      <c r="J102" s="223">
        <v>2833.6</v>
      </c>
      <c r="K102" s="21">
        <v>2399.4</v>
      </c>
      <c r="L102" s="1">
        <v>101</v>
      </c>
    </row>
    <row r="103" spans="8:12">
      <c r="H103" s="118">
        <v>2009</v>
      </c>
      <c r="I103" s="118" t="s">
        <v>5</v>
      </c>
      <c r="J103" s="223">
        <v>2712.9</v>
      </c>
      <c r="K103" s="21">
        <v>2187.6</v>
      </c>
      <c r="L103" s="1">
        <v>102</v>
      </c>
    </row>
    <row r="104" spans="8:12">
      <c r="H104" s="118">
        <v>2009</v>
      </c>
      <c r="I104" s="118" t="s">
        <v>6</v>
      </c>
      <c r="J104" s="223">
        <v>2838.9</v>
      </c>
      <c r="K104" s="21">
        <v>2201.1999999999998</v>
      </c>
      <c r="L104" s="1">
        <v>103</v>
      </c>
    </row>
    <row r="105" spans="8:12">
      <c r="H105" s="118">
        <v>2009</v>
      </c>
      <c r="I105" s="118" t="s">
        <v>7</v>
      </c>
      <c r="J105" s="223">
        <v>3100.1</v>
      </c>
      <c r="K105" s="21">
        <v>2406.6999999999998</v>
      </c>
      <c r="L105" s="1">
        <v>104</v>
      </c>
    </row>
    <row r="106" spans="8:12">
      <c r="H106" s="118">
        <v>2009</v>
      </c>
      <c r="I106" s="118" t="s">
        <v>8</v>
      </c>
      <c r="J106" s="223">
        <v>3345</v>
      </c>
      <c r="K106" s="21">
        <v>2606.3000000000002</v>
      </c>
      <c r="L106" s="1">
        <v>105</v>
      </c>
    </row>
    <row r="107" spans="8:12">
      <c r="H107" s="118">
        <v>2009</v>
      </c>
      <c r="I107" s="118" t="s">
        <v>9</v>
      </c>
      <c r="J107" s="223">
        <v>3443.2</v>
      </c>
      <c r="K107" s="21">
        <v>2671.6</v>
      </c>
      <c r="L107" s="1">
        <v>106</v>
      </c>
    </row>
    <row r="108" spans="8:12">
      <c r="H108" s="118">
        <v>2009</v>
      </c>
      <c r="I108" s="118" t="s">
        <v>10</v>
      </c>
      <c r="J108" s="223">
        <v>3203.3</v>
      </c>
      <c r="K108" s="21">
        <v>2540.1</v>
      </c>
      <c r="L108" s="1">
        <v>107</v>
      </c>
    </row>
    <row r="109" spans="8:12">
      <c r="H109" s="118">
        <v>2009</v>
      </c>
      <c r="I109" s="118" t="s">
        <v>11</v>
      </c>
      <c r="J109" s="223">
        <v>3121</v>
      </c>
      <c r="K109" s="21">
        <v>2561.3000000000002</v>
      </c>
      <c r="L109" s="1">
        <v>108</v>
      </c>
    </row>
    <row r="110" spans="8:12">
      <c r="H110" s="118">
        <v>2009</v>
      </c>
      <c r="I110" s="118" t="s">
        <v>12</v>
      </c>
      <c r="J110" s="223">
        <v>3234.1</v>
      </c>
      <c r="K110" s="21">
        <v>2759.5</v>
      </c>
      <c r="L110" s="1">
        <v>109</v>
      </c>
    </row>
    <row r="111" spans="8:12">
      <c r="H111" s="120">
        <v>2009</v>
      </c>
      <c r="I111" s="120" t="s">
        <v>13</v>
      </c>
      <c r="J111" s="225">
        <v>3497.8</v>
      </c>
      <c r="K111" s="91">
        <v>3030.2</v>
      </c>
      <c r="L111" s="1">
        <v>110</v>
      </c>
    </row>
    <row r="112" spans="8:12">
      <c r="H112" s="118">
        <v>2010</v>
      </c>
      <c r="I112" s="118" t="s">
        <v>3</v>
      </c>
      <c r="J112" s="223">
        <v>2695.9</v>
      </c>
      <c r="K112" s="21">
        <v>2299</v>
      </c>
      <c r="L112" s="1">
        <v>111</v>
      </c>
    </row>
    <row r="113" spans="8:35">
      <c r="H113" s="118">
        <v>2010</v>
      </c>
      <c r="I113" s="118" t="s">
        <v>4</v>
      </c>
      <c r="J113" s="223">
        <v>3369.5</v>
      </c>
      <c r="K113" s="21">
        <v>2883</v>
      </c>
      <c r="L113" s="1">
        <v>112</v>
      </c>
    </row>
    <row r="114" spans="8:35">
      <c r="H114" s="118">
        <v>2010</v>
      </c>
      <c r="I114" s="118" t="s">
        <v>5</v>
      </c>
      <c r="J114" s="223">
        <v>3316.4</v>
      </c>
      <c r="K114" s="21">
        <v>2764.3</v>
      </c>
      <c r="L114" s="1">
        <v>113</v>
      </c>
    </row>
    <row r="115" spans="8:35">
      <c r="H115" s="118">
        <v>2010</v>
      </c>
      <c r="I115" s="118" t="s">
        <v>6</v>
      </c>
      <c r="J115" s="223">
        <v>3404.7</v>
      </c>
      <c r="K115" s="21">
        <v>2709.3</v>
      </c>
      <c r="L115" s="1">
        <v>114</v>
      </c>
    </row>
    <row r="116" spans="8:35">
      <c r="H116" s="118">
        <v>2010</v>
      </c>
      <c r="I116" s="118" t="s">
        <v>7</v>
      </c>
      <c r="J116" s="223">
        <v>3466.6</v>
      </c>
      <c r="K116" s="21">
        <v>2616.6</v>
      </c>
      <c r="L116" s="1">
        <v>115</v>
      </c>
    </row>
    <row r="117" spans="8:35">
      <c r="H117" s="118">
        <v>2010</v>
      </c>
      <c r="I117" s="118" t="s">
        <v>8</v>
      </c>
      <c r="J117" s="223">
        <v>3776.4</v>
      </c>
      <c r="K117" s="21">
        <v>2809.1</v>
      </c>
      <c r="L117" s="1">
        <v>116</v>
      </c>
    </row>
    <row r="118" spans="8:35">
      <c r="H118" s="118">
        <v>2010</v>
      </c>
      <c r="I118" s="118" t="s">
        <v>9</v>
      </c>
      <c r="J118" s="223">
        <v>3903.3</v>
      </c>
      <c r="K118" s="21">
        <v>2951.2</v>
      </c>
      <c r="L118" s="1">
        <v>117</v>
      </c>
    </row>
    <row r="119" spans="8:35">
      <c r="H119" s="118">
        <v>2010</v>
      </c>
      <c r="I119" s="118" t="s">
        <v>10</v>
      </c>
      <c r="J119" s="223">
        <v>3486.5</v>
      </c>
      <c r="K119" s="21">
        <v>2600.9</v>
      </c>
      <c r="L119" s="1">
        <v>118</v>
      </c>
    </row>
    <row r="120" spans="8:35">
      <c r="H120" s="118">
        <v>2010</v>
      </c>
      <c r="I120" s="118" t="s">
        <v>11</v>
      </c>
      <c r="J120" s="223">
        <v>3328.8</v>
      </c>
      <c r="K120" s="21">
        <v>2562.6</v>
      </c>
      <c r="L120" s="1">
        <v>119</v>
      </c>
    </row>
    <row r="121" spans="8:35">
      <c r="H121" s="118">
        <v>2010</v>
      </c>
      <c r="I121" s="118" t="s">
        <v>12</v>
      </c>
      <c r="J121" s="223">
        <v>3453.4</v>
      </c>
      <c r="K121" s="21">
        <v>2789.5</v>
      </c>
      <c r="L121" s="1">
        <v>120</v>
      </c>
    </row>
    <row r="122" spans="8:35">
      <c r="H122" s="118">
        <v>2010</v>
      </c>
      <c r="I122" s="118" t="s">
        <v>13</v>
      </c>
      <c r="J122" s="223">
        <v>3677.8</v>
      </c>
      <c r="K122" s="21">
        <v>3040.9</v>
      </c>
      <c r="L122" s="1">
        <v>121</v>
      </c>
    </row>
    <row r="123" spans="8:35">
      <c r="H123" s="118">
        <v>2011</v>
      </c>
      <c r="I123" s="118" t="s">
        <v>3</v>
      </c>
      <c r="J123" s="223">
        <v>3100.8</v>
      </c>
      <c r="K123" s="21">
        <v>2624</v>
      </c>
      <c r="L123" s="1">
        <v>122</v>
      </c>
    </row>
    <row r="124" spans="8:35">
      <c r="H124" s="118">
        <v>2011</v>
      </c>
      <c r="I124" s="118" t="s">
        <v>4</v>
      </c>
      <c r="J124" s="223">
        <v>3830.1</v>
      </c>
      <c r="K124" s="21">
        <v>3232.4</v>
      </c>
      <c r="L124" s="1">
        <v>123</v>
      </c>
    </row>
    <row r="125" spans="8:35">
      <c r="H125" s="118">
        <v>2011</v>
      </c>
      <c r="I125" s="118" t="s">
        <v>5</v>
      </c>
      <c r="J125" s="223">
        <v>3663.8</v>
      </c>
      <c r="K125" s="21">
        <v>3070.4</v>
      </c>
      <c r="L125" s="1">
        <v>124</v>
      </c>
    </row>
    <row r="126" spans="8:35">
      <c r="H126" s="118">
        <v>2011</v>
      </c>
      <c r="I126" s="118" t="s">
        <v>6</v>
      </c>
      <c r="J126" s="223">
        <v>3775.4</v>
      </c>
      <c r="K126" s="21">
        <v>3087</v>
      </c>
      <c r="L126" s="1">
        <v>125</v>
      </c>
    </row>
    <row r="127" spans="8:35">
      <c r="H127" s="118">
        <v>2011</v>
      </c>
      <c r="I127" s="118" t="s">
        <v>7</v>
      </c>
      <c r="J127" s="223">
        <v>3968.2</v>
      </c>
      <c r="K127" s="21">
        <v>3127.5</v>
      </c>
      <c r="L127" s="1">
        <v>126</v>
      </c>
    </row>
    <row r="128" spans="8:35">
      <c r="H128" s="118">
        <v>2011</v>
      </c>
      <c r="I128" s="118" t="s">
        <v>8</v>
      </c>
      <c r="J128" s="223">
        <v>4251.5</v>
      </c>
      <c r="K128" s="21">
        <v>3392</v>
      </c>
      <c r="L128" s="1">
        <v>127</v>
      </c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3"/>
    </row>
    <row r="129" spans="8:12">
      <c r="H129" s="118">
        <v>2011</v>
      </c>
      <c r="I129" s="118" t="s">
        <v>9</v>
      </c>
      <c r="J129" s="223">
        <v>4260.3999999999996</v>
      </c>
      <c r="K129" s="21">
        <v>3457.7</v>
      </c>
      <c r="L129" s="1">
        <v>128</v>
      </c>
    </row>
    <row r="130" spans="8:12">
      <c r="H130" s="118">
        <v>2011</v>
      </c>
      <c r="I130" s="118" t="s">
        <v>10</v>
      </c>
      <c r="J130" s="223">
        <v>3860.6</v>
      </c>
      <c r="K130" s="21">
        <v>3146.4</v>
      </c>
      <c r="L130" s="1">
        <v>129</v>
      </c>
    </row>
    <row r="131" spans="8:12">
      <c r="H131" s="118">
        <v>2011</v>
      </c>
      <c r="I131" s="118" t="s">
        <v>11</v>
      </c>
      <c r="J131" s="223">
        <v>3640.4</v>
      </c>
      <c r="K131" s="21">
        <v>2990.3</v>
      </c>
      <c r="L131" s="1">
        <v>130</v>
      </c>
    </row>
    <row r="132" spans="8:12">
      <c r="H132" s="118">
        <v>2011</v>
      </c>
      <c r="I132" s="118" t="s">
        <v>12</v>
      </c>
      <c r="J132" s="223">
        <v>3713</v>
      </c>
      <c r="K132" s="21">
        <v>3063.2</v>
      </c>
      <c r="L132" s="1">
        <v>131</v>
      </c>
    </row>
    <row r="133" spans="8:12">
      <c r="H133" s="118">
        <v>2011</v>
      </c>
      <c r="I133" s="118" t="s">
        <v>13</v>
      </c>
      <c r="J133" s="223">
        <v>4038.1</v>
      </c>
      <c r="K133" s="21">
        <v>3425.1</v>
      </c>
      <c r="L133" s="1">
        <v>132</v>
      </c>
    </row>
    <row r="134" spans="8:12">
      <c r="H134" s="118">
        <v>2012</v>
      </c>
      <c r="I134" s="118" t="s">
        <v>3</v>
      </c>
      <c r="J134" s="223">
        <v>3701.7</v>
      </c>
      <c r="K134" s="21">
        <v>3145.7</v>
      </c>
      <c r="L134" s="1">
        <v>133</v>
      </c>
    </row>
    <row r="135" spans="8:12">
      <c r="H135" s="118">
        <v>2012</v>
      </c>
      <c r="I135" s="118" t="s">
        <v>4</v>
      </c>
      <c r="J135" s="223">
        <v>4109.2</v>
      </c>
      <c r="K135" s="21">
        <v>3443.5</v>
      </c>
      <c r="L135" s="1">
        <v>134</v>
      </c>
    </row>
    <row r="136" spans="8:12">
      <c r="H136" s="118">
        <v>2012</v>
      </c>
      <c r="I136" s="118" t="s">
        <v>5</v>
      </c>
      <c r="J136" s="223">
        <v>3718.2</v>
      </c>
      <c r="K136" s="21">
        <v>3049.1</v>
      </c>
      <c r="L136" s="1">
        <v>135</v>
      </c>
    </row>
    <row r="137" spans="8:12">
      <c r="H137" s="118">
        <v>2012</v>
      </c>
      <c r="I137" s="118" t="s">
        <v>6</v>
      </c>
      <c r="J137" s="223">
        <v>3898.1</v>
      </c>
      <c r="K137" s="21">
        <v>3014.7</v>
      </c>
      <c r="L137" s="1">
        <v>136</v>
      </c>
    </row>
    <row r="138" spans="8:12">
      <c r="H138" s="118">
        <v>2012</v>
      </c>
      <c r="I138" s="118" t="s">
        <v>7</v>
      </c>
      <c r="J138" s="223">
        <v>3933.5</v>
      </c>
      <c r="K138" s="21">
        <v>2953.4</v>
      </c>
      <c r="L138" s="1">
        <v>137</v>
      </c>
    </row>
    <row r="139" spans="8:12">
      <c r="H139" s="118">
        <v>2012</v>
      </c>
      <c r="I139" s="118" t="s">
        <v>8</v>
      </c>
      <c r="J139" s="223">
        <v>4351.2</v>
      </c>
      <c r="K139" s="21">
        <v>3215.2</v>
      </c>
      <c r="L139" s="1">
        <v>138</v>
      </c>
    </row>
    <row r="140" spans="8:12">
      <c r="H140" s="118">
        <v>2012</v>
      </c>
      <c r="I140" s="118" t="s">
        <v>9</v>
      </c>
      <c r="J140" s="223">
        <v>4372.8</v>
      </c>
      <c r="K140" s="21">
        <v>3207.9</v>
      </c>
      <c r="L140" s="1">
        <v>139</v>
      </c>
    </row>
    <row r="141" spans="8:12">
      <c r="H141" s="118">
        <v>2012</v>
      </c>
      <c r="I141" s="118" t="s">
        <v>10</v>
      </c>
      <c r="J141" s="223">
        <v>3907.3</v>
      </c>
      <c r="K141" s="21">
        <v>2851.2</v>
      </c>
      <c r="L141" s="1">
        <v>140</v>
      </c>
    </row>
    <row r="142" spans="8:12">
      <c r="H142" s="118">
        <v>2012</v>
      </c>
      <c r="I142" s="118" t="s">
        <v>11</v>
      </c>
      <c r="J142" s="223">
        <v>3897.7</v>
      </c>
      <c r="K142" s="21">
        <v>2925.9</v>
      </c>
      <c r="L142" s="1">
        <v>141</v>
      </c>
    </row>
    <row r="143" spans="8:12">
      <c r="H143" s="118">
        <v>2012</v>
      </c>
      <c r="I143" s="118" t="s">
        <v>12</v>
      </c>
      <c r="J143" s="223">
        <v>4010.5</v>
      </c>
      <c r="K143" s="21">
        <v>3193.6</v>
      </c>
      <c r="L143" s="1">
        <v>142</v>
      </c>
    </row>
    <row r="144" spans="8:12">
      <c r="H144" s="118">
        <v>2012</v>
      </c>
      <c r="I144" s="118" t="s">
        <v>13</v>
      </c>
      <c r="J144" s="223">
        <v>4327.2</v>
      </c>
      <c r="K144" s="21">
        <v>3554.2</v>
      </c>
      <c r="L144" s="1">
        <v>143</v>
      </c>
    </row>
    <row r="145" spans="8:12">
      <c r="H145" s="118">
        <v>2013</v>
      </c>
      <c r="I145" s="118" t="s">
        <v>3</v>
      </c>
      <c r="J145" s="223">
        <v>3786.6</v>
      </c>
      <c r="K145" s="21">
        <v>3214.9</v>
      </c>
      <c r="L145" s="1">
        <v>144</v>
      </c>
    </row>
    <row r="146" spans="8:12">
      <c r="H146" s="118">
        <v>2013</v>
      </c>
      <c r="I146" s="118" t="s">
        <v>4</v>
      </c>
      <c r="J146" s="223">
        <v>4194.3</v>
      </c>
      <c r="K146" s="21">
        <v>3527.1</v>
      </c>
      <c r="L146" s="1">
        <v>145</v>
      </c>
    </row>
    <row r="147" spans="8:12">
      <c r="H147" s="118">
        <v>2013</v>
      </c>
      <c r="I147" s="119" t="s">
        <v>29</v>
      </c>
      <c r="J147" s="224">
        <v>3994.4</v>
      </c>
      <c r="K147" s="95">
        <v>3307.6</v>
      </c>
      <c r="L147" s="1">
        <v>146</v>
      </c>
    </row>
    <row r="148" spans="8:12">
      <c r="H148" s="118">
        <v>2013</v>
      </c>
      <c r="I148" s="119" t="s">
        <v>30</v>
      </c>
      <c r="J148" s="224">
        <v>4104.1000000000004</v>
      </c>
      <c r="K148" s="95">
        <v>3256.4</v>
      </c>
      <c r="L148" s="1">
        <v>147</v>
      </c>
    </row>
    <row r="149" spans="8:12">
      <c r="H149" s="118">
        <v>2013</v>
      </c>
      <c r="I149" s="119" t="s">
        <v>31</v>
      </c>
      <c r="J149" s="224">
        <v>4252.6000000000004</v>
      </c>
      <c r="K149" s="95">
        <v>3240.1</v>
      </c>
      <c r="L149" s="1">
        <v>148</v>
      </c>
    </row>
    <row r="150" spans="8:12">
      <c r="H150" s="118">
        <v>2013</v>
      </c>
      <c r="I150" s="119" t="s">
        <v>32</v>
      </c>
      <c r="J150" s="224">
        <v>4794.5</v>
      </c>
      <c r="K150" s="95">
        <v>3751</v>
      </c>
      <c r="L150" s="1">
        <v>149</v>
      </c>
    </row>
    <row r="151" spans="8:12">
      <c r="H151" s="118">
        <v>2013</v>
      </c>
      <c r="I151" s="119" t="s">
        <v>33</v>
      </c>
      <c r="J151" s="224">
        <v>4987</v>
      </c>
      <c r="K151" s="95">
        <v>3951.1</v>
      </c>
      <c r="L151" s="1">
        <v>150</v>
      </c>
    </row>
    <row r="152" spans="8:12">
      <c r="H152" s="118">
        <v>2013</v>
      </c>
      <c r="I152" s="119" t="s">
        <v>34</v>
      </c>
      <c r="J152" s="224">
        <v>4310.3999999999996</v>
      </c>
      <c r="K152" s="95">
        <v>3323.9</v>
      </c>
      <c r="L152" s="1">
        <v>151</v>
      </c>
    </row>
    <row r="153" spans="8:12">
      <c r="H153" s="118">
        <v>2013</v>
      </c>
      <c r="I153" s="119" t="s">
        <v>24</v>
      </c>
      <c r="J153" s="224">
        <v>4305.2</v>
      </c>
      <c r="K153" s="95">
        <v>3397.3</v>
      </c>
      <c r="L153" s="1">
        <v>152</v>
      </c>
    </row>
    <row r="154" spans="8:12">
      <c r="H154" s="118">
        <v>2013</v>
      </c>
      <c r="I154" s="119" t="s">
        <v>25</v>
      </c>
      <c r="J154" s="224">
        <v>4391.8</v>
      </c>
      <c r="K154" s="95">
        <v>3585.3</v>
      </c>
      <c r="L154" s="1">
        <v>153</v>
      </c>
    </row>
    <row r="155" spans="8:12">
      <c r="H155" s="118">
        <v>2013</v>
      </c>
      <c r="I155" s="119" t="s">
        <v>26</v>
      </c>
      <c r="J155" s="224">
        <v>4779.6000000000004</v>
      </c>
      <c r="K155" s="95">
        <v>4008.5</v>
      </c>
      <c r="L155" s="1">
        <v>154</v>
      </c>
    </row>
    <row r="156" spans="8:12">
      <c r="H156" s="118">
        <v>2014</v>
      </c>
      <c r="I156" s="119" t="s">
        <v>27</v>
      </c>
      <c r="J156" s="224">
        <v>3833.6</v>
      </c>
      <c r="K156" s="95">
        <v>3225.2</v>
      </c>
      <c r="L156" s="1">
        <v>155</v>
      </c>
    </row>
    <row r="157" spans="8:12">
      <c r="H157" s="118">
        <v>2014</v>
      </c>
      <c r="I157" s="119" t="s">
        <v>28</v>
      </c>
      <c r="J157" s="224">
        <v>4527.7</v>
      </c>
      <c r="K157" s="95">
        <v>3754.8</v>
      </c>
      <c r="L157" s="1">
        <v>156</v>
      </c>
    </row>
    <row r="158" spans="8:12">
      <c r="H158" s="118">
        <v>2014</v>
      </c>
      <c r="I158" s="119" t="s">
        <v>29</v>
      </c>
      <c r="J158" s="224">
        <v>4250.2</v>
      </c>
      <c r="K158" s="95">
        <v>3411.9</v>
      </c>
      <c r="L158" s="1">
        <v>157</v>
      </c>
    </row>
    <row r="159" spans="8:12">
      <c r="H159" s="118">
        <v>2014</v>
      </c>
      <c r="I159" s="119" t="s">
        <v>30</v>
      </c>
      <c r="J159" s="224">
        <v>4415.8999999999996</v>
      </c>
      <c r="K159" s="95">
        <v>3402.7</v>
      </c>
      <c r="L159" s="1">
        <v>158</v>
      </c>
    </row>
    <row r="160" spans="8:12">
      <c r="H160" s="118">
        <v>2014</v>
      </c>
      <c r="I160" s="119" t="s">
        <v>31</v>
      </c>
      <c r="J160" s="224">
        <v>4580.7</v>
      </c>
      <c r="K160" s="95">
        <v>3460.6</v>
      </c>
      <c r="L160" s="1">
        <v>159</v>
      </c>
    </row>
    <row r="161" spans="8:12">
      <c r="H161" s="118">
        <v>2014</v>
      </c>
      <c r="I161" s="119" t="s">
        <v>32</v>
      </c>
      <c r="J161" s="224">
        <v>5047.8999999999996</v>
      </c>
      <c r="K161" s="95">
        <v>3663.6</v>
      </c>
      <c r="L161" s="1">
        <v>160</v>
      </c>
    </row>
    <row r="162" spans="8:12">
      <c r="H162" s="118">
        <v>2014</v>
      </c>
      <c r="I162" s="119" t="s">
        <v>33</v>
      </c>
      <c r="J162" s="224">
        <v>4959.3</v>
      </c>
      <c r="K162" s="95">
        <v>3528.2</v>
      </c>
      <c r="L162" s="1">
        <v>161</v>
      </c>
    </row>
    <row r="163" spans="8:12">
      <c r="H163" s="118">
        <v>2014</v>
      </c>
      <c r="I163" s="119" t="s">
        <v>34</v>
      </c>
      <c r="J163" s="224">
        <v>4541.7</v>
      </c>
      <c r="K163" s="95">
        <v>3146.5</v>
      </c>
      <c r="L163" s="1">
        <v>162</v>
      </c>
    </row>
    <row r="164" spans="8:12">
      <c r="H164" s="118">
        <v>2014</v>
      </c>
      <c r="I164" s="119" t="s">
        <v>24</v>
      </c>
      <c r="J164" s="224">
        <v>4446.3999999999996</v>
      </c>
      <c r="K164" s="95">
        <v>3206.5</v>
      </c>
      <c r="L164" s="1">
        <v>163</v>
      </c>
    </row>
    <row r="165" spans="8:12">
      <c r="H165" s="118">
        <v>2014</v>
      </c>
      <c r="I165" s="119" t="s">
        <v>25</v>
      </c>
      <c r="J165" s="224">
        <v>4487.2</v>
      </c>
      <c r="K165" s="95">
        <v>3454.5</v>
      </c>
      <c r="L165" s="1">
        <v>164</v>
      </c>
    </row>
    <row r="166" spans="8:12">
      <c r="H166" s="118">
        <v>2014</v>
      </c>
      <c r="I166" s="119" t="s">
        <v>26</v>
      </c>
      <c r="J166" s="224">
        <v>4902.2</v>
      </c>
      <c r="K166" s="95">
        <v>3979.8</v>
      </c>
      <c r="L166" s="1">
        <v>165</v>
      </c>
    </row>
    <row r="167" spans="8:12">
      <c r="H167" s="118">
        <v>2015</v>
      </c>
      <c r="I167" s="119" t="s">
        <v>27</v>
      </c>
      <c r="J167" s="224">
        <v>3653.9</v>
      </c>
      <c r="K167" s="95">
        <v>2914.3</v>
      </c>
      <c r="L167" s="1">
        <v>166</v>
      </c>
    </row>
    <row r="168" spans="8:12">
      <c r="H168" s="118">
        <v>2015</v>
      </c>
      <c r="I168" s="119" t="s">
        <v>28</v>
      </c>
      <c r="J168" s="224">
        <v>4510.6000000000004</v>
      </c>
      <c r="K168" s="95">
        <v>3497.2</v>
      </c>
      <c r="L168" s="1">
        <v>167</v>
      </c>
    </row>
    <row r="169" spans="8:12">
      <c r="H169" s="118">
        <v>2015</v>
      </c>
      <c r="I169" s="119" t="s">
        <v>29</v>
      </c>
      <c r="J169" s="224">
        <v>4450.3</v>
      </c>
      <c r="K169" s="95">
        <v>3409</v>
      </c>
      <c r="L169" s="1">
        <v>168</v>
      </c>
    </row>
    <row r="170" spans="8:12">
      <c r="H170" s="118">
        <v>2015</v>
      </c>
      <c r="I170" s="119" t="s">
        <v>30</v>
      </c>
      <c r="J170" s="224">
        <v>4562.2</v>
      </c>
      <c r="K170" s="95">
        <v>3443.8</v>
      </c>
      <c r="L170" s="1">
        <v>169</v>
      </c>
    </row>
    <row r="171" spans="8:12">
      <c r="H171" s="118">
        <v>2015</v>
      </c>
      <c r="I171" s="119" t="s">
        <v>31</v>
      </c>
      <c r="J171" s="224">
        <v>4745.3</v>
      </c>
      <c r="K171" s="95">
        <v>3363.5</v>
      </c>
      <c r="L171" s="1">
        <v>170</v>
      </c>
    </row>
    <row r="172" spans="8:12">
      <c r="H172" s="118">
        <v>2015</v>
      </c>
      <c r="I172" s="119" t="s">
        <v>32</v>
      </c>
      <c r="J172" s="224">
        <v>5089.6000000000004</v>
      </c>
      <c r="K172" s="95">
        <v>3657.7</v>
      </c>
      <c r="L172" s="1">
        <v>171</v>
      </c>
    </row>
    <row r="173" spans="8:12">
      <c r="H173" s="118">
        <v>2015</v>
      </c>
      <c r="I173" s="119" t="s">
        <v>33</v>
      </c>
      <c r="J173" s="224">
        <v>5155.3</v>
      </c>
      <c r="K173" s="95">
        <v>3777.9</v>
      </c>
      <c r="L173" s="1">
        <v>172</v>
      </c>
    </row>
    <row r="174" spans="8:12">
      <c r="H174" s="118">
        <v>2015</v>
      </c>
      <c r="I174" s="119" t="s">
        <v>34</v>
      </c>
      <c r="J174" s="224">
        <v>4547.8</v>
      </c>
      <c r="K174" s="95">
        <v>3145.9</v>
      </c>
      <c r="L174" s="1">
        <v>173</v>
      </c>
    </row>
    <row r="175" spans="8:12">
      <c r="H175" s="118">
        <v>2015</v>
      </c>
      <c r="I175" s="119" t="s">
        <v>24</v>
      </c>
      <c r="J175" s="224">
        <v>4453.5</v>
      </c>
      <c r="K175" s="95">
        <v>3107.2</v>
      </c>
      <c r="L175" s="1">
        <v>174</v>
      </c>
    </row>
    <row r="176" spans="8:12">
      <c r="H176" s="118">
        <v>2015</v>
      </c>
      <c r="I176" s="119" t="s">
        <v>25</v>
      </c>
      <c r="J176" s="224">
        <v>4660.3999999999996</v>
      </c>
      <c r="K176" s="95">
        <v>3531.8</v>
      </c>
      <c r="L176" s="1">
        <v>175</v>
      </c>
    </row>
    <row r="177" spans="8:12">
      <c r="H177" s="118">
        <v>2015</v>
      </c>
      <c r="I177" s="119" t="s">
        <v>26</v>
      </c>
      <c r="J177" s="224">
        <v>4910.3</v>
      </c>
      <c r="K177" s="95">
        <v>3855.9</v>
      </c>
      <c r="L177" s="1">
        <v>176</v>
      </c>
    </row>
    <row r="178" spans="8:12">
      <c r="H178" s="118">
        <v>2016</v>
      </c>
      <c r="I178" s="119" t="s">
        <v>27</v>
      </c>
      <c r="J178" s="224">
        <v>4350.8500000000004</v>
      </c>
      <c r="K178" s="95">
        <v>3392.75</v>
      </c>
      <c r="L178" s="1">
        <v>177</v>
      </c>
    </row>
    <row r="179" spans="8:12">
      <c r="H179" s="118">
        <v>2016</v>
      </c>
      <c r="I179" s="119" t="s">
        <v>28</v>
      </c>
      <c r="J179" s="224">
        <v>4778.8</v>
      </c>
      <c r="K179" s="95">
        <v>3641.9</v>
      </c>
      <c r="L179" s="1">
        <v>178</v>
      </c>
    </row>
    <row r="180" spans="8:12">
      <c r="H180" s="118">
        <v>2016</v>
      </c>
      <c r="I180" s="119" t="s">
        <v>29</v>
      </c>
      <c r="J180" s="224">
        <v>4444.5</v>
      </c>
      <c r="K180" s="95">
        <v>3289.4</v>
      </c>
      <c r="L180" s="1">
        <v>179</v>
      </c>
    </row>
    <row r="181" spans="8:12">
      <c r="H181" s="118">
        <v>2016</v>
      </c>
      <c r="I181" s="119" t="s">
        <v>30</v>
      </c>
      <c r="J181" s="224">
        <v>4635.8999999999996</v>
      </c>
      <c r="K181" s="95">
        <v>3300</v>
      </c>
      <c r="L181" s="1">
        <v>180</v>
      </c>
    </row>
    <row r="182" spans="8:12">
      <c r="H182" s="118">
        <v>2016</v>
      </c>
      <c r="I182" s="119" t="s">
        <v>31</v>
      </c>
      <c r="J182" s="224">
        <v>4907.8999999999996</v>
      </c>
      <c r="K182" s="95">
        <v>3456.7</v>
      </c>
      <c r="L182" s="1">
        <v>181</v>
      </c>
    </row>
    <row r="183" spans="8:12">
      <c r="H183" s="118">
        <v>2016</v>
      </c>
      <c r="I183" s="119" t="s">
        <v>32</v>
      </c>
      <c r="J183" s="224">
        <v>5506.1</v>
      </c>
      <c r="K183" s="95">
        <v>3888.5</v>
      </c>
      <c r="L183" s="1">
        <v>182</v>
      </c>
    </row>
    <row r="184" spans="8:12">
      <c r="H184" s="118">
        <v>2016</v>
      </c>
      <c r="I184" s="119" t="s">
        <v>33</v>
      </c>
      <c r="J184" s="224">
        <v>5617.2</v>
      </c>
      <c r="K184" s="95">
        <v>4137.7</v>
      </c>
      <c r="L184" s="1">
        <v>183</v>
      </c>
    </row>
    <row r="185" spans="8:12">
      <c r="H185" s="118">
        <v>2016</v>
      </c>
      <c r="I185" s="119" t="s">
        <v>34</v>
      </c>
      <c r="J185" s="224">
        <v>4912.8</v>
      </c>
      <c r="K185" s="95">
        <v>3612.3</v>
      </c>
      <c r="L185" s="1">
        <v>184</v>
      </c>
    </row>
    <row r="186" spans="8:12">
      <c r="H186" s="118">
        <v>2016</v>
      </c>
      <c r="I186" s="119" t="s">
        <v>24</v>
      </c>
      <c r="J186" s="224">
        <v>4875.8</v>
      </c>
      <c r="K186" s="95">
        <v>3555.3</v>
      </c>
      <c r="L186" s="1">
        <v>185</v>
      </c>
    </row>
    <row r="187" spans="8:12">
      <c r="H187" s="118">
        <v>2016</v>
      </c>
      <c r="I187" s="119" t="s">
        <v>25</v>
      </c>
      <c r="J187" s="224">
        <v>5034.1000000000004</v>
      </c>
      <c r="K187" s="95">
        <v>3797</v>
      </c>
      <c r="L187" s="1">
        <v>186</v>
      </c>
    </row>
    <row r="188" spans="8:12">
      <c r="H188" s="220">
        <v>2016</v>
      </c>
      <c r="I188" s="232" t="s">
        <v>26</v>
      </c>
      <c r="J188" s="233">
        <v>5328.9</v>
      </c>
      <c r="K188" s="95">
        <v>4235.8</v>
      </c>
      <c r="L188" s="1">
        <v>187</v>
      </c>
    </row>
    <row r="189" spans="8:12">
      <c r="H189" s="4">
        <v>2017</v>
      </c>
      <c r="I189" s="35" t="s">
        <v>27</v>
      </c>
      <c r="J189" s="226">
        <v>4657.6499999999996</v>
      </c>
      <c r="K189" s="95">
        <v>3639.95</v>
      </c>
      <c r="L189" s="1">
        <v>188</v>
      </c>
    </row>
    <row r="190" spans="8:12">
      <c r="H190" s="4">
        <v>2017</v>
      </c>
      <c r="I190" s="35" t="s">
        <v>28</v>
      </c>
      <c r="J190" s="226">
        <v>5168.8999999999996</v>
      </c>
      <c r="K190" s="95">
        <v>3960.8</v>
      </c>
      <c r="L190" s="1">
        <v>189</v>
      </c>
    </row>
    <row r="191" spans="8:12">
      <c r="H191" s="4">
        <v>2017</v>
      </c>
      <c r="I191" s="35" t="s">
        <v>29</v>
      </c>
      <c r="J191" s="226">
        <v>4767.2</v>
      </c>
      <c r="K191" s="95">
        <v>3521.8</v>
      </c>
      <c r="L191" s="1">
        <v>190</v>
      </c>
    </row>
    <row r="192" spans="8:12">
      <c r="H192" s="4">
        <v>2017</v>
      </c>
      <c r="I192" s="35" t="s">
        <v>30</v>
      </c>
      <c r="J192" s="226">
        <v>4947</v>
      </c>
      <c r="K192" s="95">
        <v>3552.7</v>
      </c>
      <c r="L192" s="1">
        <v>191</v>
      </c>
    </row>
    <row r="193" spans="8:12">
      <c r="H193" s="4">
        <v>2017</v>
      </c>
      <c r="I193" s="35" t="s">
        <v>31</v>
      </c>
      <c r="J193" s="226">
        <v>5203</v>
      </c>
      <c r="K193" s="95">
        <v>3709.7</v>
      </c>
      <c r="L193" s="1">
        <v>192</v>
      </c>
    </row>
    <row r="194" spans="8:12">
      <c r="H194" s="4">
        <v>2017</v>
      </c>
      <c r="I194" s="35" t="s">
        <v>32</v>
      </c>
      <c r="J194" s="226">
        <v>6047.4</v>
      </c>
      <c r="K194" s="95">
        <v>4334.3</v>
      </c>
      <c r="L194" s="1">
        <v>193</v>
      </c>
    </row>
    <row r="195" spans="8:12">
      <c r="H195" s="4">
        <v>2017</v>
      </c>
      <c r="I195" s="35" t="s">
        <v>33</v>
      </c>
      <c r="J195" s="226">
        <v>5945.5</v>
      </c>
      <c r="K195" s="95">
        <v>4310</v>
      </c>
      <c r="L195" s="1">
        <v>194</v>
      </c>
    </row>
    <row r="196" spans="8:12">
      <c r="H196" s="4">
        <v>2017</v>
      </c>
      <c r="I196" s="35" t="s">
        <v>34</v>
      </c>
      <c r="J196" s="226">
        <v>5219.6000000000004</v>
      </c>
      <c r="K196" s="95">
        <v>3622.7</v>
      </c>
      <c r="L196" s="1">
        <v>195</v>
      </c>
    </row>
    <row r="197" spans="8:12">
      <c r="H197" s="4">
        <v>2017</v>
      </c>
      <c r="I197" s="35" t="s">
        <v>24</v>
      </c>
      <c r="J197" s="226">
        <v>5038.1000000000004</v>
      </c>
      <c r="K197" s="95">
        <v>3475</v>
      </c>
      <c r="L197" s="1">
        <v>196</v>
      </c>
    </row>
    <row r="198" spans="8:12">
      <c r="H198" s="4">
        <v>2017</v>
      </c>
      <c r="I198" s="35" t="s">
        <v>25</v>
      </c>
      <c r="J198" s="226">
        <v>5196.3</v>
      </c>
      <c r="K198" s="95">
        <v>3762.3</v>
      </c>
      <c r="L198" s="1">
        <v>197</v>
      </c>
    </row>
    <row r="199" spans="8:12">
      <c r="H199" s="188">
        <v>2017</v>
      </c>
      <c r="I199" s="35" t="s">
        <v>26</v>
      </c>
      <c r="J199" s="226">
        <v>5698.6</v>
      </c>
      <c r="K199" s="95">
        <v>4416.8999999999996</v>
      </c>
      <c r="L199" s="1">
        <v>198</v>
      </c>
    </row>
    <row r="200" spans="8:12">
      <c r="H200" s="35">
        <v>2018</v>
      </c>
      <c r="I200" s="35" t="s">
        <v>27</v>
      </c>
      <c r="J200" s="226">
        <v>5227.25</v>
      </c>
      <c r="K200" s="95">
        <v>4043.25</v>
      </c>
      <c r="L200" s="1">
        <v>199</v>
      </c>
    </row>
    <row r="201" spans="8:12">
      <c r="H201" s="35">
        <v>2018</v>
      </c>
      <c r="I201" s="35" t="s">
        <v>28</v>
      </c>
      <c r="J201" s="226">
        <v>5283.4</v>
      </c>
      <c r="K201" s="95">
        <v>4017.4</v>
      </c>
      <c r="L201" s="1">
        <v>200</v>
      </c>
    </row>
    <row r="202" spans="8:12">
      <c r="H202" s="35">
        <v>2018</v>
      </c>
      <c r="I202" s="35" t="s">
        <v>29</v>
      </c>
      <c r="J202" s="226">
        <v>5107.8</v>
      </c>
      <c r="K202" s="95">
        <v>3784.7</v>
      </c>
      <c r="L202" s="1">
        <v>201</v>
      </c>
    </row>
    <row r="203" spans="8:12">
      <c r="H203" s="35">
        <v>2018</v>
      </c>
      <c r="I203" s="35" t="s">
        <v>30</v>
      </c>
      <c r="J203" s="226">
        <v>5443.3</v>
      </c>
      <c r="K203" s="95">
        <v>3921.5</v>
      </c>
      <c r="L203" s="1">
        <v>202</v>
      </c>
    </row>
    <row r="204" spans="8:12">
      <c r="H204" s="35">
        <v>2018</v>
      </c>
      <c r="I204" s="35" t="s">
        <v>31</v>
      </c>
      <c r="J204" s="226">
        <v>5550.6</v>
      </c>
      <c r="K204" s="95">
        <v>3940.4</v>
      </c>
      <c r="L204" s="1">
        <v>203</v>
      </c>
    </row>
    <row r="205" spans="8:12">
      <c r="H205" s="35">
        <v>2018</v>
      </c>
      <c r="I205" s="35" t="s">
        <v>32</v>
      </c>
      <c r="J205" s="226">
        <v>6400.2</v>
      </c>
      <c r="K205" s="95">
        <v>4534.8999999999996</v>
      </c>
      <c r="L205" s="1">
        <v>204</v>
      </c>
    </row>
    <row r="206" spans="8:12">
      <c r="H206" s="35">
        <v>2018</v>
      </c>
      <c r="I206" s="35" t="s">
        <v>33</v>
      </c>
      <c r="J206" s="226">
        <v>6404.9</v>
      </c>
      <c r="K206" s="95">
        <v>4601.7</v>
      </c>
      <c r="L206" s="1">
        <v>205</v>
      </c>
    </row>
    <row r="207" spans="8:12">
      <c r="H207" s="35">
        <v>2018</v>
      </c>
      <c r="I207" s="35" t="s">
        <v>34</v>
      </c>
      <c r="J207" s="226">
        <v>5483.1</v>
      </c>
      <c r="K207" s="95">
        <v>3787.3</v>
      </c>
      <c r="L207" s="1">
        <v>206</v>
      </c>
    </row>
    <row r="208" spans="8:12">
      <c r="H208" s="35">
        <v>2018</v>
      </c>
      <c r="I208" s="35" t="s">
        <v>24</v>
      </c>
      <c r="J208" s="226">
        <v>5330.2</v>
      </c>
      <c r="K208" s="95">
        <v>3629.4</v>
      </c>
      <c r="L208" s="1">
        <v>207</v>
      </c>
    </row>
    <row r="209" spans="8:12">
      <c r="H209" s="35">
        <v>2018</v>
      </c>
      <c r="I209" s="35" t="s">
        <v>25</v>
      </c>
      <c r="J209" s="226">
        <v>5543</v>
      </c>
      <c r="K209" s="95">
        <v>4050.7</v>
      </c>
      <c r="L209" s="1">
        <v>208</v>
      </c>
    </row>
    <row r="210" spans="8:12">
      <c r="H210" s="35">
        <v>2018</v>
      </c>
      <c r="I210" s="35" t="s">
        <v>26</v>
      </c>
      <c r="J210" s="226">
        <v>6199.9</v>
      </c>
      <c r="K210" s="95">
        <v>4775.8999999999996</v>
      </c>
      <c r="L210" s="1">
        <v>209</v>
      </c>
    </row>
    <row r="211" spans="8:12">
      <c r="H211" s="35">
        <v>2019</v>
      </c>
      <c r="I211" s="35" t="s">
        <v>27</v>
      </c>
      <c r="J211" s="226">
        <v>5490.95</v>
      </c>
      <c r="K211" s="95">
        <v>4213.3500000000004</v>
      </c>
      <c r="L211" s="1">
        <v>210</v>
      </c>
    </row>
    <row r="212" spans="8:12">
      <c r="H212" s="35">
        <v>2019</v>
      </c>
      <c r="I212" s="35" t="s">
        <v>28</v>
      </c>
      <c r="J212" s="226">
        <v>5697.9</v>
      </c>
      <c r="K212" s="95">
        <v>4159.7</v>
      </c>
      <c r="L212" s="1">
        <v>211</v>
      </c>
    </row>
    <row r="213" spans="8:12">
      <c r="H213" s="35">
        <v>2019</v>
      </c>
      <c r="I213" s="35" t="s">
        <v>29</v>
      </c>
      <c r="J213" s="226">
        <v>5440.2</v>
      </c>
      <c r="K213" s="95">
        <v>3886.2</v>
      </c>
      <c r="L213" s="1">
        <v>212</v>
      </c>
    </row>
    <row r="214" spans="8:12">
      <c r="H214" s="35">
        <v>2019</v>
      </c>
      <c r="I214" s="35" t="s">
        <v>30</v>
      </c>
      <c r="J214" s="226">
        <v>5589</v>
      </c>
      <c r="K214" s="95">
        <v>3830.6</v>
      </c>
      <c r="L214" s="1">
        <v>213</v>
      </c>
    </row>
    <row r="215" spans="8:12">
      <c r="H215" s="35">
        <v>2019</v>
      </c>
      <c r="I215" s="35" t="s">
        <v>31</v>
      </c>
      <c r="J215" s="226">
        <v>5833.9</v>
      </c>
      <c r="K215" s="95">
        <v>4051.9</v>
      </c>
      <c r="L215" s="1">
        <v>214</v>
      </c>
    </row>
    <row r="216" spans="8:12">
      <c r="H216" s="35">
        <v>2019</v>
      </c>
      <c r="I216" s="35" t="s">
        <v>32</v>
      </c>
      <c r="J216" s="226">
        <v>6573.1</v>
      </c>
      <c r="K216" s="95">
        <v>4562.5</v>
      </c>
      <c r="L216" s="1">
        <v>215</v>
      </c>
    </row>
    <row r="217" spans="8:12">
      <c r="H217" s="35">
        <v>2019</v>
      </c>
      <c r="I217" s="35" t="s">
        <v>33</v>
      </c>
      <c r="J217" s="226">
        <v>6682.4</v>
      </c>
      <c r="K217" s="95">
        <v>4728.5</v>
      </c>
      <c r="L217" s="1">
        <v>216</v>
      </c>
    </row>
    <row r="218" spans="8:12">
      <c r="H218" s="35">
        <v>2019</v>
      </c>
      <c r="I218" s="35" t="s">
        <v>34</v>
      </c>
      <c r="J218" s="226">
        <v>5908.4</v>
      </c>
      <c r="K218" s="95">
        <v>4149.6000000000004</v>
      </c>
      <c r="L218" s="1">
        <v>217</v>
      </c>
    </row>
    <row r="219" spans="8:12">
      <c r="H219" s="35">
        <v>2019</v>
      </c>
      <c r="I219" s="35" t="s">
        <v>24</v>
      </c>
      <c r="J219" s="226">
        <v>5714.2</v>
      </c>
      <c r="K219" s="95">
        <v>3969.5</v>
      </c>
      <c r="L219" s="1">
        <v>218</v>
      </c>
    </row>
    <row r="220" spans="8:12">
      <c r="H220" s="35">
        <v>2019</v>
      </c>
      <c r="I220" s="35" t="s">
        <v>25</v>
      </c>
      <c r="J220" s="226">
        <v>5889.8</v>
      </c>
      <c r="K220" s="95">
        <v>4325.1000000000004</v>
      </c>
      <c r="L220" s="1">
        <v>219</v>
      </c>
    </row>
    <row r="221" spans="8:12">
      <c r="H221" s="35">
        <v>2019</v>
      </c>
      <c r="I221" s="35" t="s">
        <v>26</v>
      </c>
      <c r="J221" s="226">
        <v>6544.2</v>
      </c>
      <c r="K221" s="95">
        <v>5081.7</v>
      </c>
      <c r="L221" s="1">
        <v>220</v>
      </c>
    </row>
    <row r="222" spans="8:12">
      <c r="H222" s="35">
        <v>2020</v>
      </c>
      <c r="I222" s="35" t="s">
        <v>27</v>
      </c>
      <c r="J222" s="226">
        <v>5133.45</v>
      </c>
      <c r="K222" s="95">
        <v>3903.3</v>
      </c>
      <c r="L222" s="1">
        <v>221</v>
      </c>
    </row>
    <row r="223" spans="8:12">
      <c r="H223" s="35">
        <v>2020</v>
      </c>
      <c r="I223" s="35" t="s">
        <v>28</v>
      </c>
      <c r="J223" s="226">
        <v>5525.1</v>
      </c>
      <c r="K223" s="95">
        <v>3894</v>
      </c>
      <c r="L223" s="1">
        <v>222</v>
      </c>
    </row>
    <row r="224" spans="8:12">
      <c r="H224" s="35">
        <v>2020</v>
      </c>
      <c r="I224" s="35" t="s">
        <v>29</v>
      </c>
      <c r="J224" s="226">
        <v>5542.7</v>
      </c>
      <c r="K224" s="95">
        <v>3978.8</v>
      </c>
      <c r="L224" s="1">
        <v>223</v>
      </c>
    </row>
    <row r="225" spans="8:12">
      <c r="H225" s="35">
        <v>2020</v>
      </c>
      <c r="I225" s="35" t="s">
        <v>30</v>
      </c>
      <c r="J225" s="226">
        <v>5932.4</v>
      </c>
      <c r="K225" s="95">
        <v>4234.8</v>
      </c>
      <c r="L225" s="1">
        <v>224</v>
      </c>
    </row>
    <row r="226" spans="8:12">
      <c r="H226" s="35">
        <v>2020</v>
      </c>
      <c r="I226" s="35" t="s">
        <v>31</v>
      </c>
      <c r="J226" s="226">
        <v>6304.1</v>
      </c>
      <c r="K226" s="95">
        <v>4323.3999999999996</v>
      </c>
      <c r="L226" s="1">
        <v>225</v>
      </c>
    </row>
    <row r="227" spans="8:12">
      <c r="H227" s="35">
        <v>2020</v>
      </c>
      <c r="I227" s="35" t="s">
        <v>32</v>
      </c>
      <c r="J227" s="226">
        <v>6801.2</v>
      </c>
      <c r="K227" s="95">
        <v>4599.5</v>
      </c>
      <c r="L227" s="1">
        <v>226</v>
      </c>
    </row>
    <row r="228" spans="8:12">
      <c r="H228" s="35">
        <v>2020</v>
      </c>
      <c r="I228" s="35" t="s">
        <v>33</v>
      </c>
      <c r="J228" s="226">
        <v>7238.3</v>
      </c>
      <c r="K228" s="95">
        <v>5090.3999999999996</v>
      </c>
      <c r="L228" s="1">
        <v>227</v>
      </c>
    </row>
    <row r="229" spans="8:12">
      <c r="H229" s="35">
        <v>2020</v>
      </c>
      <c r="I229" s="35" t="s">
        <v>34</v>
      </c>
      <c r="J229" s="226">
        <v>6315.2</v>
      </c>
      <c r="K229" s="95">
        <v>4223.3</v>
      </c>
      <c r="L229" s="1">
        <v>228</v>
      </c>
    </row>
    <row r="230" spans="8:12">
      <c r="H230" s="35">
        <v>2020</v>
      </c>
      <c r="I230" s="35" t="s">
        <v>24</v>
      </c>
      <c r="J230" s="226">
        <v>6094.5</v>
      </c>
      <c r="K230" s="95">
        <v>3991</v>
      </c>
      <c r="L230" s="1">
        <v>229</v>
      </c>
    </row>
    <row r="231" spans="8:12">
      <c r="H231" s="35">
        <v>2020</v>
      </c>
      <c r="I231" s="35" t="s">
        <v>25</v>
      </c>
      <c r="J231" s="226">
        <v>6418.7</v>
      </c>
      <c r="K231" s="95">
        <v>4701.3999999999996</v>
      </c>
      <c r="L231" s="1">
        <v>230</v>
      </c>
    </row>
    <row r="232" spans="8:12">
      <c r="H232" s="35">
        <v>2020</v>
      </c>
      <c r="I232" s="35" t="s">
        <v>26</v>
      </c>
      <c r="J232" s="226">
        <v>7277.2</v>
      </c>
      <c r="K232" s="95">
        <v>5646.7</v>
      </c>
      <c r="L232" s="1">
        <v>231</v>
      </c>
    </row>
    <row r="233" spans="8:12">
      <c r="H233" s="35">
        <v>2021</v>
      </c>
      <c r="I233" s="35" t="s">
        <v>27</v>
      </c>
      <c r="J233" s="226">
        <v>6213.85</v>
      </c>
      <c r="K233" s="95">
        <v>4694.95</v>
      </c>
      <c r="L233" s="1">
        <v>232</v>
      </c>
    </row>
    <row r="234" spans="8:12">
      <c r="H234" s="35">
        <v>2021</v>
      </c>
      <c r="I234" s="35" t="s">
        <v>28</v>
      </c>
      <c r="J234" s="226">
        <v>6579</v>
      </c>
      <c r="K234" s="95">
        <v>4952.8999999999996</v>
      </c>
      <c r="L234" s="1">
        <v>233</v>
      </c>
    </row>
    <row r="235" spans="8:12">
      <c r="H235" s="35">
        <v>2021</v>
      </c>
      <c r="I235" s="35" t="s">
        <v>29</v>
      </c>
      <c r="J235" s="226">
        <v>6230.1</v>
      </c>
      <c r="K235" s="95">
        <v>4517.1000000000004</v>
      </c>
      <c r="L235" s="1">
        <v>234</v>
      </c>
    </row>
    <row r="236" spans="8:12">
      <c r="H236" s="35">
        <v>2021</v>
      </c>
      <c r="I236" s="35" t="s">
        <v>30</v>
      </c>
      <c r="J236" s="226">
        <v>6478.4</v>
      </c>
      <c r="K236" s="95">
        <v>4507.3</v>
      </c>
      <c r="L236" s="1">
        <v>235</v>
      </c>
    </row>
    <row r="237" spans="8:12">
      <c r="H237" s="35">
        <v>2021</v>
      </c>
      <c r="I237" s="35" t="s">
        <v>31</v>
      </c>
      <c r="J237" s="226">
        <v>6860.5</v>
      </c>
      <c r="K237" s="95">
        <v>4813.2</v>
      </c>
      <c r="L237" s="1">
        <v>236</v>
      </c>
    </row>
    <row r="238" spans="8:12">
      <c r="H238" s="35">
        <v>2021</v>
      </c>
      <c r="I238" s="35" t="s">
        <v>32</v>
      </c>
      <c r="J238" s="226">
        <v>7586.2</v>
      </c>
      <c r="K238" s="95">
        <v>5239.7</v>
      </c>
      <c r="L238" s="1">
        <v>237</v>
      </c>
    </row>
    <row r="239" spans="8:12">
      <c r="H239" s="35">
        <v>2021</v>
      </c>
      <c r="I239" s="35" t="s">
        <v>33</v>
      </c>
      <c r="J239" s="226">
        <v>7383.5</v>
      </c>
      <c r="K239" s="95">
        <v>5166.8999999999996</v>
      </c>
      <c r="L239" s="1">
        <v>238</v>
      </c>
    </row>
    <row r="240" spans="8:12">
      <c r="H240" s="35">
        <v>2021</v>
      </c>
      <c r="I240" s="35" t="s">
        <v>34</v>
      </c>
      <c r="J240" s="226">
        <v>6751.2</v>
      </c>
      <c r="K240" s="95">
        <v>4521.3999999999996</v>
      </c>
      <c r="L240" s="1">
        <v>239</v>
      </c>
    </row>
    <row r="241" spans="8:12">
      <c r="H241" s="35">
        <v>2021</v>
      </c>
      <c r="I241" s="35" t="s">
        <v>24</v>
      </c>
      <c r="J241" s="226">
        <v>6393.5</v>
      </c>
      <c r="K241" s="95">
        <v>4263.7</v>
      </c>
      <c r="L241" s="1">
        <v>240</v>
      </c>
    </row>
    <row r="242" spans="8:12">
      <c r="H242" s="35">
        <v>2021</v>
      </c>
      <c r="I242" s="35" t="s">
        <v>25</v>
      </c>
      <c r="J242" s="226">
        <v>6540.4</v>
      </c>
      <c r="K242" s="95">
        <v>4645</v>
      </c>
      <c r="L242" s="1">
        <v>241</v>
      </c>
    </row>
    <row r="243" spans="8:12">
      <c r="H243" s="228">
        <v>2021</v>
      </c>
      <c r="I243" s="228" t="s">
        <v>26</v>
      </c>
      <c r="J243" s="229">
        <v>7233.7</v>
      </c>
      <c r="K243" s="95">
        <v>5432.8</v>
      </c>
      <c r="L243" s="1">
        <v>242</v>
      </c>
    </row>
    <row r="244" spans="8:12">
      <c r="H244" s="36">
        <v>2022</v>
      </c>
      <c r="I244" s="36" t="s">
        <v>27</v>
      </c>
      <c r="J244" s="227">
        <v>6570.3</v>
      </c>
      <c r="K244" s="95">
        <v>4931.8500000000004</v>
      </c>
      <c r="L244" s="1">
        <v>243</v>
      </c>
    </row>
    <row r="245" spans="8:12">
      <c r="H245" s="36">
        <v>2022</v>
      </c>
      <c r="I245" s="36" t="s">
        <v>28</v>
      </c>
      <c r="J245" s="227">
        <v>6701.7</v>
      </c>
      <c r="K245" s="95">
        <v>4687.7</v>
      </c>
      <c r="L245" s="1">
        <v>244</v>
      </c>
    </row>
    <row r="246" spans="8:12">
      <c r="H246" s="36">
        <v>2022</v>
      </c>
      <c r="I246" s="36" t="s">
        <v>29</v>
      </c>
      <c r="J246" s="227">
        <v>6085.7</v>
      </c>
      <c r="K246" s="95">
        <v>4007.7</v>
      </c>
      <c r="L246" s="1">
        <v>245</v>
      </c>
    </row>
    <row r="247" spans="8:12">
      <c r="H247" s="36">
        <v>2022</v>
      </c>
      <c r="I247" s="36" t="s">
        <v>30</v>
      </c>
      <c r="J247" s="227">
        <v>6410.2</v>
      </c>
      <c r="K247" s="95">
        <v>4045.1</v>
      </c>
      <c r="L247" s="1">
        <v>246</v>
      </c>
    </row>
    <row r="248" spans="8:12">
      <c r="H248" s="36">
        <v>2022</v>
      </c>
      <c r="I248" s="36" t="s">
        <v>31</v>
      </c>
      <c r="J248" s="227">
        <v>7090.3</v>
      </c>
      <c r="K248" s="95">
        <v>4552.6000000000004</v>
      </c>
      <c r="L248" s="1">
        <v>247</v>
      </c>
    </row>
    <row r="249" spans="8:12">
      <c r="H249" s="36">
        <v>2022</v>
      </c>
      <c r="I249" s="36" t="s">
        <v>32</v>
      </c>
      <c r="J249" s="227">
        <v>8059.2</v>
      </c>
      <c r="K249" s="95">
        <v>5559.6</v>
      </c>
      <c r="L249" s="1">
        <v>248</v>
      </c>
    </row>
    <row r="250" spans="8:12">
      <c r="H250" s="36">
        <v>2022</v>
      </c>
      <c r="I250" s="36" t="s">
        <v>33</v>
      </c>
      <c r="J250" s="227">
        <v>8248</v>
      </c>
      <c r="K250" s="95">
        <v>5989.3</v>
      </c>
      <c r="L250" s="1">
        <v>249</v>
      </c>
    </row>
    <row r="251" spans="8:12">
      <c r="H251" s="36">
        <v>2022</v>
      </c>
      <c r="I251" s="36" t="s">
        <v>34</v>
      </c>
      <c r="J251" s="227">
        <v>6830</v>
      </c>
      <c r="K251" s="95">
        <v>4838.7</v>
      </c>
      <c r="L251" s="1">
        <v>250</v>
      </c>
    </row>
    <row r="252" spans="8:12">
      <c r="H252" s="36">
        <v>2022</v>
      </c>
      <c r="I252" s="36" t="s">
        <v>24</v>
      </c>
      <c r="J252" s="227">
        <v>6610</v>
      </c>
      <c r="K252" s="95">
        <v>4453.1000000000004</v>
      </c>
      <c r="L252" s="1">
        <v>251</v>
      </c>
    </row>
    <row r="253" spans="8:12">
      <c r="H253" s="36">
        <v>2022</v>
      </c>
      <c r="I253" s="36" t="s">
        <v>25</v>
      </c>
      <c r="J253" s="227">
        <v>6666.7</v>
      </c>
      <c r="K253" s="95">
        <v>4754.1000000000004</v>
      </c>
      <c r="L253" s="1">
        <v>252</v>
      </c>
    </row>
    <row r="254" spans="8:12">
      <c r="H254" s="230">
        <v>2022</v>
      </c>
      <c r="I254" s="230" t="s">
        <v>26</v>
      </c>
      <c r="J254" s="231">
        <v>7578.5</v>
      </c>
      <c r="K254" s="95">
        <v>5549.5</v>
      </c>
      <c r="L254" s="1">
        <v>253</v>
      </c>
    </row>
    <row r="255" spans="8:12">
      <c r="H255" s="95">
        <v>2023</v>
      </c>
      <c r="I255" s="95" t="s">
        <v>27</v>
      </c>
      <c r="J255" s="95">
        <v>6748.65</v>
      </c>
      <c r="K255" s="95"/>
      <c r="L255" s="1"/>
    </row>
    <row r="256" spans="8:12">
      <c r="H256" s="95">
        <v>2023</v>
      </c>
      <c r="I256" s="95" t="s">
        <v>28</v>
      </c>
      <c r="J256" s="95">
        <v>7172.9</v>
      </c>
      <c r="K256" s="95"/>
      <c r="L256" s="1"/>
    </row>
    <row r="257" spans="1:12">
      <c r="H257" s="95">
        <v>2023</v>
      </c>
      <c r="I257" s="95" t="s">
        <v>29</v>
      </c>
      <c r="J257" s="95">
        <v>6583.5</v>
      </c>
      <c r="K257" s="95"/>
      <c r="L257" s="1"/>
    </row>
    <row r="258" spans="1:12">
      <c r="H258" s="95">
        <v>2023</v>
      </c>
      <c r="I258" s="95" t="s">
        <v>118</v>
      </c>
      <c r="J258" s="3">
        <v>6885.8</v>
      </c>
      <c r="L258" s="1"/>
    </row>
    <row r="259" spans="1:12">
      <c r="H259" s="95">
        <v>2023</v>
      </c>
      <c r="I259" s="95" t="s">
        <v>119</v>
      </c>
      <c r="J259" s="3">
        <v>7399</v>
      </c>
    </row>
    <row r="260" spans="1:12">
      <c r="A260" s="171"/>
      <c r="H260" s="95">
        <v>2023</v>
      </c>
      <c r="I260" s="95" t="s">
        <v>120</v>
      </c>
      <c r="J260" s="3">
        <v>8461.7000000000007</v>
      </c>
    </row>
    <row r="261" spans="1:12">
      <c r="A261" s="172"/>
      <c r="H261" s="95">
        <v>2023</v>
      </c>
      <c r="I261" s="95" t="s">
        <v>121</v>
      </c>
      <c r="J261" s="3">
        <v>8449.9</v>
      </c>
    </row>
    <row r="262" spans="1:12">
      <c r="H262" s="95">
        <v>2023</v>
      </c>
      <c r="I262" s="95" t="s">
        <v>122</v>
      </c>
      <c r="J262" s="3">
        <v>7456.1</v>
      </c>
    </row>
    <row r="263" spans="1:12">
      <c r="H263" s="95"/>
      <c r="I263" s="95"/>
    </row>
    <row r="264" spans="1:12">
      <c r="H264" s="95"/>
      <c r="I264" s="95"/>
      <c r="J264" t="s">
        <v>61</v>
      </c>
    </row>
    <row r="265" spans="1:12">
      <c r="H265" s="95"/>
      <c r="I265" s="95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E1C3-00F6-F240-8143-EE0602F3283A}">
  <dimension ref="A1:S72"/>
  <sheetViews>
    <sheetView zoomScale="75" zoomScaleNormal="100" workbookViewId="0">
      <selection activeCell="G22" sqref="G22"/>
    </sheetView>
  </sheetViews>
  <sheetFormatPr baseColWidth="10" defaultRowHeight="16"/>
  <cols>
    <col min="1" max="1" width="8.1640625" customWidth="1"/>
    <col min="2" max="2" width="11.5" bestFit="1" customWidth="1"/>
    <col min="4" max="4" width="12.83203125" customWidth="1"/>
    <col min="5" max="5" width="16" customWidth="1"/>
    <col min="6" max="6" width="13.83203125" customWidth="1"/>
    <col min="7" max="7" width="12.83203125" customWidth="1"/>
    <col min="9" max="9" width="13.83203125" customWidth="1"/>
    <col min="10" max="13" width="14.5" customWidth="1"/>
    <col min="15" max="15" width="6.83203125" customWidth="1"/>
    <col min="16" max="16" width="14.6640625" customWidth="1"/>
  </cols>
  <sheetData>
    <row r="1" spans="1:19" s="184" customFormat="1"/>
    <row r="2" spans="1:19">
      <c r="B2" t="s">
        <v>112</v>
      </c>
      <c r="D2" s="27"/>
      <c r="G2" t="s">
        <v>112</v>
      </c>
      <c r="I2" s="27"/>
      <c r="L2" t="s">
        <v>112</v>
      </c>
      <c r="N2" s="27"/>
      <c r="Q2" t="s">
        <v>112</v>
      </c>
      <c r="S2" s="27"/>
    </row>
    <row r="3" spans="1:19">
      <c r="A3" s="122">
        <v>2019</v>
      </c>
      <c r="B3" s="108">
        <v>3.2977697727393146E-2</v>
      </c>
      <c r="C3" s="108">
        <v>5.2200965557937441E-2</v>
      </c>
      <c r="D3" s="109">
        <v>5.0447175857286301E-2</v>
      </c>
      <c r="F3" s="122">
        <v>2020</v>
      </c>
      <c r="G3" s="108">
        <v>2.2207726138899875E-2</v>
      </c>
      <c r="H3" s="108">
        <v>-0.10150291513176109</v>
      </c>
      <c r="I3" s="109">
        <v>-6.5107130824356443E-2</v>
      </c>
      <c r="K3" s="122">
        <v>2021</v>
      </c>
      <c r="L3" s="123">
        <v>5.1545812479681416E-2</v>
      </c>
      <c r="M3" s="108">
        <v>0.27762963658533563</v>
      </c>
      <c r="N3" s="109">
        <v>0.21046274922323205</v>
      </c>
      <c r="P3" s="122">
        <v>2022</v>
      </c>
      <c r="Q3" s="123">
        <v>3.2442748091603052E-2</v>
      </c>
      <c r="R3" s="108">
        <v>0.14875265751339975</v>
      </c>
      <c r="S3" s="109">
        <v>5.7363792173934003E-2</v>
      </c>
    </row>
    <row r="4" spans="1:19">
      <c r="A4" s="122"/>
      <c r="B4" s="107"/>
      <c r="D4" s="110">
        <v>7.8453268728470305E-2</v>
      </c>
      <c r="F4" s="122"/>
      <c r="I4" s="110">
        <v>-3.032696256515546E-2</v>
      </c>
      <c r="K4" s="122"/>
      <c r="L4" s="80"/>
      <c r="N4" s="110">
        <v>0.19074767877504473</v>
      </c>
      <c r="P4" s="122"/>
      <c r="S4" s="110">
        <v>1.8650250797993588E-2</v>
      </c>
    </row>
    <row r="5" spans="1:19">
      <c r="A5" s="122"/>
      <c r="B5" s="107"/>
      <c r="C5" s="107">
        <v>5.2942571179552887E-2</v>
      </c>
      <c r="D5" s="110">
        <v>6.5076941148831127E-2</v>
      </c>
      <c r="F5" s="122"/>
      <c r="H5" s="107">
        <v>1.6743515940273426E-2</v>
      </c>
      <c r="I5" s="110">
        <v>1.8841219072828205E-2</v>
      </c>
      <c r="K5" s="122"/>
      <c r="M5" s="107">
        <v>0.17357156479352981</v>
      </c>
      <c r="N5" s="110">
        <v>0.12401897991953391</v>
      </c>
      <c r="P5" s="122"/>
      <c r="R5" s="107">
        <v>7.1467138221638998E-2</v>
      </c>
      <c r="S5" s="110">
        <v>-2.3177798109179713E-2</v>
      </c>
    </row>
    <row r="6" spans="1:19">
      <c r="A6" s="122"/>
      <c r="B6" s="107"/>
      <c r="D6" s="110">
        <v>2.6766850991126672E-2</v>
      </c>
      <c r="F6" s="122"/>
      <c r="I6" s="110">
        <v>6.1442118446949301E-2</v>
      </c>
      <c r="K6" s="122"/>
      <c r="N6" s="110">
        <v>9.2036949632526469E-2</v>
      </c>
      <c r="P6" s="122"/>
      <c r="S6" s="110">
        <v>-1.0527290689058999E-2</v>
      </c>
    </row>
    <row r="7" spans="1:19">
      <c r="A7" s="122"/>
      <c r="B7" s="107"/>
      <c r="D7" s="110">
        <v>5.1039527258314281E-2</v>
      </c>
      <c r="F7" s="122"/>
      <c r="I7" s="110">
        <v>8.0597884776907519E-2</v>
      </c>
      <c r="K7" s="122"/>
      <c r="N7" s="110">
        <v>8.8260021256007931E-2</v>
      </c>
      <c r="P7" s="122"/>
      <c r="S7" s="110">
        <v>3.3496100867283753E-2</v>
      </c>
    </row>
    <row r="8" spans="1:19">
      <c r="A8" s="122"/>
      <c r="B8" s="107"/>
      <c r="C8" s="107">
        <v>3.5522620485971296E-2</v>
      </c>
      <c r="D8" s="110">
        <v>2.7014780788100459E-2</v>
      </c>
      <c r="F8" s="122"/>
      <c r="H8" s="107">
        <v>3.6065094311248359E-2</v>
      </c>
      <c r="I8" s="110">
        <v>3.4702043175974723E-2</v>
      </c>
      <c r="K8" s="122"/>
      <c r="M8" s="107">
        <v>0.13749493230561316</v>
      </c>
      <c r="N8" s="110">
        <v>0.11542080809268952</v>
      </c>
      <c r="P8" s="122"/>
      <c r="R8" s="107">
        <v>7.0483988351964996E-2</v>
      </c>
      <c r="S8" s="110">
        <v>6.2350056681869714E-2</v>
      </c>
    </row>
    <row r="9" spans="1:19">
      <c r="A9" s="122"/>
      <c r="B9" s="107"/>
      <c r="D9" s="110">
        <v>4.3326203375540606E-2</v>
      </c>
      <c r="F9" s="122"/>
      <c r="I9" s="110">
        <v>8.3188674727642853E-2</v>
      </c>
      <c r="K9" s="122"/>
      <c r="N9" s="110">
        <v>2.0059958830112017E-2</v>
      </c>
      <c r="P9" s="122"/>
      <c r="S9" s="110">
        <v>0.11708539310625042</v>
      </c>
    </row>
    <row r="10" spans="1:19">
      <c r="A10" s="122"/>
      <c r="B10" s="107"/>
      <c r="C10" s="107"/>
      <c r="D10" s="110">
        <v>7.7565610694679876E-2</v>
      </c>
      <c r="F10" s="122"/>
      <c r="I10" s="110">
        <v>6.8851127208719817E-2</v>
      </c>
      <c r="K10" s="122"/>
      <c r="N10" s="110">
        <v>6.903977704585762E-2</v>
      </c>
      <c r="P10" s="122"/>
      <c r="S10" s="110">
        <v>1.1671999052020409E-2</v>
      </c>
    </row>
    <row r="11" spans="1:19">
      <c r="A11" s="122"/>
      <c r="B11" s="107"/>
      <c r="C11" s="107">
        <v>3.5628350792462196E-2</v>
      </c>
      <c r="D11" s="110">
        <v>7.2042324865858695E-2</v>
      </c>
      <c r="F11" s="122"/>
      <c r="H11" s="107">
        <v>5.5593562059257334E-2</v>
      </c>
      <c r="I11" s="110">
        <v>6.6553498302474576E-2</v>
      </c>
      <c r="K11" s="122"/>
      <c r="M11" s="107">
        <v>0.15136582037158192</v>
      </c>
      <c r="N11" s="110">
        <v>4.906062843547461E-2</v>
      </c>
      <c r="P11" s="122"/>
      <c r="R11" s="107">
        <v>1.2740925851813724E-2</v>
      </c>
      <c r="S11" s="110">
        <v>3.3862516618440607E-2</v>
      </c>
    </row>
    <row r="12" spans="1:19">
      <c r="A12" s="122"/>
      <c r="B12" s="107"/>
      <c r="C12" s="107"/>
      <c r="D12" s="110">
        <v>6.2565397799025826E-2</v>
      </c>
      <c r="F12" s="122"/>
      <c r="I12" s="110">
        <v>8.9799314068389355E-2</v>
      </c>
      <c r="K12" s="122"/>
      <c r="N12" s="110">
        <v>1.8960225590851702E-2</v>
      </c>
      <c r="P12" s="122"/>
      <c r="S12" s="110">
        <v>1.93107455201517E-2</v>
      </c>
    </row>
    <row r="13" spans="1:19">
      <c r="A13" s="122"/>
      <c r="B13" s="161"/>
      <c r="C13" s="106"/>
      <c r="D13" s="111">
        <v>5.553315376054456E-2</v>
      </c>
      <c r="F13" s="122"/>
      <c r="G13" s="52"/>
      <c r="H13" s="52"/>
      <c r="I13" s="111">
        <v>0.11200757923046362</v>
      </c>
      <c r="K13" s="122"/>
      <c r="L13" s="52"/>
      <c r="M13" s="52"/>
      <c r="N13" s="111">
        <v>-5.9775737921178478E-3</v>
      </c>
      <c r="P13" s="122"/>
      <c r="Q13" s="52"/>
      <c r="R13" s="52"/>
      <c r="S13" s="111">
        <v>4.766578652695027E-2</v>
      </c>
    </row>
    <row r="14" spans="1:19">
      <c r="D14" s="107"/>
    </row>
    <row r="15" spans="1:19" s="184" customFormat="1"/>
    <row r="16" spans="1:19">
      <c r="A16" s="13" t="s">
        <v>0</v>
      </c>
      <c r="B16" s="23" t="s">
        <v>17</v>
      </c>
      <c r="C16" s="14" t="s">
        <v>1</v>
      </c>
      <c r="D16" s="44" t="s">
        <v>2</v>
      </c>
      <c r="E16" s="44"/>
      <c r="F16" s="44"/>
      <c r="G16" s="44"/>
      <c r="H16" s="26" t="s">
        <v>35</v>
      </c>
      <c r="I16" s="24" t="s">
        <v>14</v>
      </c>
      <c r="J16" s="25" t="s">
        <v>18</v>
      </c>
      <c r="K16" s="25"/>
      <c r="L16" s="25"/>
      <c r="M16" s="25"/>
      <c r="N16" s="26" t="s">
        <v>35</v>
      </c>
      <c r="O16" s="24" t="s">
        <v>15</v>
      </c>
      <c r="P16" s="34" t="s">
        <v>62</v>
      </c>
    </row>
    <row r="17" spans="1:19">
      <c r="A17" s="13"/>
      <c r="B17" s="23"/>
      <c r="C17" s="14"/>
      <c r="D17" s="245" t="s">
        <v>133</v>
      </c>
      <c r="E17" s="246" t="s">
        <v>134</v>
      </c>
      <c r="F17" s="246" t="s">
        <v>135</v>
      </c>
      <c r="G17" s="247" t="s">
        <v>136</v>
      </c>
      <c r="H17" s="26"/>
      <c r="I17" s="24"/>
      <c r="J17" s="245" t="s">
        <v>133</v>
      </c>
      <c r="K17" s="246" t="s">
        <v>134</v>
      </c>
      <c r="L17" s="246" t="s">
        <v>135</v>
      </c>
      <c r="M17" s="247" t="s">
        <v>136</v>
      </c>
      <c r="N17" s="26"/>
      <c r="O17" s="24"/>
      <c r="P17" s="245" t="s">
        <v>133</v>
      </c>
      <c r="Q17" s="246" t="s">
        <v>134</v>
      </c>
      <c r="R17" s="246" t="s">
        <v>135</v>
      </c>
      <c r="S17" s="247" t="s">
        <v>136</v>
      </c>
    </row>
    <row r="18" spans="1:19">
      <c r="B18">
        <v>2022</v>
      </c>
      <c r="D18" s="80">
        <f>China!$D$24</f>
        <v>5410</v>
      </c>
      <c r="E18">
        <f>China!$D$24</f>
        <v>5410</v>
      </c>
      <c r="F18">
        <f>China!$D$24</f>
        <v>5410</v>
      </c>
      <c r="G18" s="122">
        <f>China!$D$24</f>
        <v>5410</v>
      </c>
      <c r="H18">
        <v>2022</v>
      </c>
      <c r="I18" t="s">
        <v>91</v>
      </c>
      <c r="J18" s="80">
        <f>China!$G$90</f>
        <v>10628.34</v>
      </c>
      <c r="K18">
        <f>China!$G$90</f>
        <v>10628.34</v>
      </c>
      <c r="L18">
        <f>China!$G$90</f>
        <v>10628.34</v>
      </c>
      <c r="M18" s="122">
        <f>China!$G$90</f>
        <v>10628.34</v>
      </c>
      <c r="N18">
        <v>2022</v>
      </c>
      <c r="O18">
        <v>2</v>
      </c>
      <c r="P18" s="158">
        <f>China!$J$244</f>
        <v>6570.3</v>
      </c>
      <c r="Q18" s="45">
        <f>China!$J$244</f>
        <v>6570.3</v>
      </c>
      <c r="R18" s="45">
        <f>China!$J$244</f>
        <v>6570.3</v>
      </c>
      <c r="S18" s="253">
        <f>China!$J$244</f>
        <v>6570.3</v>
      </c>
    </row>
    <row r="19" spans="1:19">
      <c r="B19">
        <v>2023</v>
      </c>
      <c r="D19" s="248">
        <f>D18*(1+$B$3)</f>
        <v>5588.4093447051973</v>
      </c>
      <c r="E19" s="249">
        <f>E18*(1+$G$3)</f>
        <v>5530.1437984114491</v>
      </c>
      <c r="F19" s="249">
        <f>F18*(1+$L$3)</f>
        <v>5688.8628455150765</v>
      </c>
      <c r="G19" s="250">
        <f>G18*(1+$Q$3)</f>
        <v>5585.5152671755723</v>
      </c>
      <c r="H19">
        <v>2022</v>
      </c>
      <c r="I19" t="s">
        <v>92</v>
      </c>
      <c r="J19" s="80">
        <f>China!$G$91</f>
        <v>12263.82</v>
      </c>
      <c r="K19">
        <f>China!$G$91</f>
        <v>12263.82</v>
      </c>
      <c r="L19">
        <f>China!$G$91</f>
        <v>12263.82</v>
      </c>
      <c r="M19" s="122">
        <f>China!$G$91</f>
        <v>12263.82</v>
      </c>
      <c r="N19">
        <v>2022</v>
      </c>
      <c r="O19">
        <v>3</v>
      </c>
      <c r="P19" s="158">
        <f>China!$J$245</f>
        <v>6701.7</v>
      </c>
      <c r="Q19" s="45">
        <f>China!$J$245</f>
        <v>6701.7</v>
      </c>
      <c r="R19" s="45">
        <f>China!$J$245</f>
        <v>6701.7</v>
      </c>
      <c r="S19" s="253">
        <f>China!$J$245</f>
        <v>6701.7</v>
      </c>
    </row>
    <row r="20" spans="1:19">
      <c r="B20">
        <v>2024</v>
      </c>
      <c r="D20" s="248">
        <f>D19*(1+$B$3)</f>
        <v>5772.7022188518249</v>
      </c>
      <c r="E20" s="249">
        <f>E19*(1+$G$3)</f>
        <v>5652.9557173953062</v>
      </c>
      <c r="F20" s="249">
        <f>F19*(1+$L$3)</f>
        <v>5982.0999029726236</v>
      </c>
      <c r="G20" s="250">
        <f>G19*(1+$Q$3)</f>
        <v>5766.7247319503522</v>
      </c>
      <c r="H20">
        <v>2022</v>
      </c>
      <c r="I20" t="s">
        <v>93</v>
      </c>
      <c r="J20" s="80">
        <f>China!$G$92</f>
        <v>12164.22</v>
      </c>
      <c r="K20">
        <f>China!$G$92</f>
        <v>12164.22</v>
      </c>
      <c r="L20">
        <f>China!$G$92</f>
        <v>12164.22</v>
      </c>
      <c r="M20" s="122">
        <f>China!$G$92</f>
        <v>12164.22</v>
      </c>
      <c r="N20">
        <v>2022</v>
      </c>
      <c r="O20">
        <v>4</v>
      </c>
      <c r="P20" s="158">
        <f>China!$J$246</f>
        <v>6085.7</v>
      </c>
      <c r="Q20" s="45">
        <f>China!$J$246</f>
        <v>6085.7</v>
      </c>
      <c r="R20" s="45">
        <f>China!$J$246</f>
        <v>6085.7</v>
      </c>
      <c r="S20" s="253">
        <f>China!$J$246</f>
        <v>6085.7</v>
      </c>
    </row>
    <row r="21" spans="1:19">
      <c r="B21">
        <v>2025</v>
      </c>
      <c r="D21" s="248">
        <f>D20*(1+$B$3)</f>
        <v>5963.0726476953723</v>
      </c>
      <c r="E21" s="249">
        <f>E20*(1+$G$3)</f>
        <v>5778.4950098425497</v>
      </c>
      <c r="F21" s="249">
        <f>F20*(1+$L$3)</f>
        <v>6290.4521028059717</v>
      </c>
      <c r="G21" s="250">
        <f>G20*(1+$Q$3)</f>
        <v>5953.8131297426344</v>
      </c>
      <c r="H21">
        <v>2022</v>
      </c>
      <c r="I21" t="s">
        <v>94</v>
      </c>
      <c r="J21" s="80">
        <f>China!$G$93</f>
        <v>13260.060000000001</v>
      </c>
      <c r="K21">
        <f>China!$G$93</f>
        <v>13260.060000000001</v>
      </c>
      <c r="L21">
        <f>China!$G$93</f>
        <v>13260.060000000001</v>
      </c>
      <c r="M21" s="122">
        <f>China!$G$93</f>
        <v>13260.060000000001</v>
      </c>
      <c r="N21">
        <v>2022</v>
      </c>
      <c r="O21">
        <v>5</v>
      </c>
      <c r="P21" s="158">
        <f>China!$J$247</f>
        <v>6410.2</v>
      </c>
      <c r="Q21" s="45">
        <f>China!$J$247</f>
        <v>6410.2</v>
      </c>
      <c r="R21" s="45">
        <f>China!$J$247</f>
        <v>6410.2</v>
      </c>
      <c r="S21" s="253">
        <f>China!$J$247</f>
        <v>6410.2</v>
      </c>
    </row>
    <row r="22" spans="1:19">
      <c r="B22">
        <v>2026</v>
      </c>
      <c r="D22" s="251">
        <f>D21*(1+$B$3)</f>
        <v>6159.7210549975571</v>
      </c>
      <c r="E22" s="73">
        <f>E21*(1+$G$3)</f>
        <v>5906.8222445161337</v>
      </c>
      <c r="F22" s="73">
        <f>F21*(1+$L$3)</f>
        <v>6614.698567309626</v>
      </c>
      <c r="G22" s="252">
        <f>G21*(1+$Q$3)</f>
        <v>6146.9711892953528</v>
      </c>
      <c r="H22">
        <v>2023</v>
      </c>
      <c r="I22" t="s">
        <v>91</v>
      </c>
      <c r="J22" s="248">
        <f>J18*(1+$C$3)</f>
        <v>11183.149610278049</v>
      </c>
      <c r="K22" s="249">
        <f>K18*(1+$H$3)</f>
        <v>9549.5325069884984</v>
      </c>
      <c r="L22" s="249">
        <f>L18*(1+$M$3)</f>
        <v>13579.082171705386</v>
      </c>
      <c r="M22" s="250">
        <f>M18*(1+$R$3)</f>
        <v>12209.333819955968</v>
      </c>
      <c r="N22">
        <v>2022</v>
      </c>
      <c r="O22">
        <v>6</v>
      </c>
      <c r="P22" s="158">
        <f>China!$J$248</f>
        <v>7090.3</v>
      </c>
      <c r="Q22" s="45">
        <f>China!$J$248</f>
        <v>7090.3</v>
      </c>
      <c r="R22" s="45">
        <f>China!$J$248</f>
        <v>7090.3</v>
      </c>
      <c r="S22" s="253">
        <f>China!$J$248</f>
        <v>7090.3</v>
      </c>
    </row>
    <row r="23" spans="1:19">
      <c r="H23">
        <v>2023</v>
      </c>
      <c r="I23" t="s">
        <v>92</v>
      </c>
      <c r="J23" s="248">
        <f>J19*(1+$C$5)</f>
        <v>12913.098163283223</v>
      </c>
      <c r="K23" s="249">
        <f>K19*(1+$H$5)</f>
        <v>12469.159465658642</v>
      </c>
      <c r="L23" s="249">
        <f>L19*(1+$M$5)</f>
        <v>14392.470427746188</v>
      </c>
      <c r="M23" s="250">
        <f>M19*(1+$R$5)</f>
        <v>13140.280119065301</v>
      </c>
      <c r="N23">
        <v>2022</v>
      </c>
      <c r="O23">
        <v>7</v>
      </c>
      <c r="P23" s="158">
        <f>China!$J$249</f>
        <v>8059.2</v>
      </c>
      <c r="Q23" s="45">
        <f>China!$J$249</f>
        <v>8059.2</v>
      </c>
      <c r="R23" s="45">
        <f>China!$J$249</f>
        <v>8059.2</v>
      </c>
      <c r="S23" s="253">
        <f>China!$J$249</f>
        <v>8059.2</v>
      </c>
    </row>
    <row r="24" spans="1:19">
      <c r="H24">
        <v>2023</v>
      </c>
      <c r="I24" t="s">
        <v>93</v>
      </c>
      <c r="J24" s="248">
        <f>J20*(1+$C$8)</f>
        <v>12596.324970567861</v>
      </c>
      <c r="K24" s="249">
        <f>K20*(1+$H$8)</f>
        <v>12602.923741522773</v>
      </c>
      <c r="L24" s="249">
        <f>L20*(1+$M$8)</f>
        <v>13836.738605450584</v>
      </c>
      <c r="M24" s="250">
        <f>M20*(1+$R$8)</f>
        <v>13021.602740790739</v>
      </c>
      <c r="N24">
        <v>2022</v>
      </c>
      <c r="O24">
        <v>8</v>
      </c>
      <c r="P24" s="158">
        <f>China!$J$250</f>
        <v>8248</v>
      </c>
      <c r="Q24" s="45">
        <f>China!$J$250</f>
        <v>8248</v>
      </c>
      <c r="R24" s="45">
        <f>China!$J$250</f>
        <v>8248</v>
      </c>
      <c r="S24" s="253">
        <f>China!$J$250</f>
        <v>8248</v>
      </c>
    </row>
    <row r="25" spans="1:19">
      <c r="H25">
        <v>2023</v>
      </c>
      <c r="I25" t="s">
        <v>94</v>
      </c>
      <c r="J25" s="248">
        <f>J21*(1+$C$11)</f>
        <v>13732.494069209097</v>
      </c>
      <c r="K25" s="249">
        <f>K21*(1+$H$11)</f>
        <v>13997.233968519478</v>
      </c>
      <c r="L25" s="249">
        <f>L21*(1+$M$11)</f>
        <v>15267.179860076401</v>
      </c>
      <c r="M25" s="250">
        <f>M21*(1+$R$11)</f>
        <v>13429.005441250602</v>
      </c>
      <c r="N25">
        <v>2022</v>
      </c>
      <c r="O25">
        <v>9</v>
      </c>
      <c r="P25" s="158">
        <f>China!$J$251</f>
        <v>6830</v>
      </c>
      <c r="Q25" s="45">
        <f>China!$J$251</f>
        <v>6830</v>
      </c>
      <c r="R25" s="45">
        <f>China!$J$251</f>
        <v>6830</v>
      </c>
      <c r="S25" s="253">
        <f>China!$J$251</f>
        <v>6830</v>
      </c>
    </row>
    <row r="26" spans="1:19">
      <c r="H26">
        <v>2024</v>
      </c>
      <c r="I26" t="s">
        <v>91</v>
      </c>
      <c r="J26" s="248">
        <f>J22*(1+$C$3)</f>
        <v>11766.920817913435</v>
      </c>
      <c r="K26" s="249">
        <f>K22*(1+$H$3)</f>
        <v>8580.2271193836514</v>
      </c>
      <c r="L26" s="249">
        <f>L22*(1+$M$3)</f>
        <v>17349.037820198362</v>
      </c>
      <c r="M26" s="250">
        <f>M22*(1+$R$3)</f>
        <v>14025.504672142646</v>
      </c>
      <c r="N26">
        <v>2022</v>
      </c>
      <c r="O26">
        <v>10</v>
      </c>
      <c r="P26" s="158">
        <f>China!$J$252</f>
        <v>6610</v>
      </c>
      <c r="Q26" s="45">
        <f>China!$J$252</f>
        <v>6610</v>
      </c>
      <c r="R26" s="45">
        <f>China!$J$252</f>
        <v>6610</v>
      </c>
      <c r="S26" s="253">
        <f>China!$J$252</f>
        <v>6610</v>
      </c>
    </row>
    <row r="27" spans="1:19">
      <c r="H27">
        <v>2024</v>
      </c>
      <c r="I27" t="s">
        <v>92</v>
      </c>
      <c r="J27" s="248">
        <f>J23*(1+$C$5)</f>
        <v>13596.750781941397</v>
      </c>
      <c r="K27" s="249">
        <f>K23*(1+$H$5)</f>
        <v>12677.937035933708</v>
      </c>
      <c r="L27" s="249">
        <f>L23*(1+$M$5)</f>
        <v>16890.594041134696</v>
      </c>
      <c r="M27" s="250">
        <f>M23*(1+$R$5)</f>
        <v>14079.378334605595</v>
      </c>
      <c r="N27">
        <v>2022</v>
      </c>
      <c r="O27">
        <v>11</v>
      </c>
      <c r="P27" s="158">
        <f>China!$J$253</f>
        <v>6666.7</v>
      </c>
      <c r="Q27" s="45">
        <f>China!$J$253</f>
        <v>6666.7</v>
      </c>
      <c r="R27" s="45">
        <f>China!$J$253</f>
        <v>6666.7</v>
      </c>
      <c r="S27" s="253">
        <f>China!$J$253</f>
        <v>6666.7</v>
      </c>
    </row>
    <row r="28" spans="1:19">
      <c r="H28">
        <v>2024</v>
      </c>
      <c r="I28" t="s">
        <v>93</v>
      </c>
      <c r="J28" s="248">
        <f>J24*(1+$C$8)</f>
        <v>13043.779442015308</v>
      </c>
      <c r="K28" s="249">
        <f>K24*(1+$H$8)</f>
        <v>13057.449374858263</v>
      </c>
      <c r="L28" s="249">
        <f>L24*(1+$M$8)</f>
        <v>15739.220043337476</v>
      </c>
      <c r="M28" s="250">
        <f>M24*(1+$R$8)</f>
        <v>13939.417236696549</v>
      </c>
      <c r="N28">
        <v>2022</v>
      </c>
      <c r="O28">
        <v>12</v>
      </c>
      <c r="P28" s="158">
        <f>China!$J$254</f>
        <v>7578.5</v>
      </c>
      <c r="Q28" s="45">
        <f>China!$J$254</f>
        <v>7578.5</v>
      </c>
      <c r="R28" s="45">
        <f>China!$J$254</f>
        <v>7578.5</v>
      </c>
      <c r="S28" s="253">
        <f>China!$J$254</f>
        <v>7578.5</v>
      </c>
    </row>
    <row r="29" spans="1:19">
      <c r="H29">
        <v>2024</v>
      </c>
      <c r="I29" t="s">
        <v>94</v>
      </c>
      <c r="J29" s="248">
        <f>J25*(1+$C$11)</f>
        <v>14221.760185162286</v>
      </c>
      <c r="K29" s="249">
        <f>K25*(1+$H$11)</f>
        <v>14775.390063806311</v>
      </c>
      <c r="L29" s="249">
        <f>L25*(1+$M$11)</f>
        <v>17578.109064357359</v>
      </c>
      <c r="M29" s="250">
        <f>M25*(1+$R$11)</f>
        <v>13600.103403841178</v>
      </c>
      <c r="N29">
        <v>2023</v>
      </c>
      <c r="O29">
        <v>2</v>
      </c>
      <c r="P29" s="158">
        <f>P18*(1+$D$3)</f>
        <v>6901.7530795351277</v>
      </c>
      <c r="Q29" s="45">
        <f>Q18*(1+$I$3)</f>
        <v>6142.5266183447311</v>
      </c>
      <c r="R29" s="45">
        <f>R18*(1+$N$3)</f>
        <v>7953.1034012214013</v>
      </c>
      <c r="S29" s="253">
        <f>S18*(1+$S$3)</f>
        <v>6947.1973237203993</v>
      </c>
    </row>
    <row r="30" spans="1:19">
      <c r="H30">
        <v>2025</v>
      </c>
      <c r="I30" t="s">
        <v>91</v>
      </c>
      <c r="J30" s="248">
        <f>J26*(1+$C$3)</f>
        <v>12381.165446252311</v>
      </c>
      <c r="K30" s="249">
        <f>K26*(1+$H$3)</f>
        <v>7709.3090542736172</v>
      </c>
      <c r="L30" s="249">
        <f>L26*(1+$M$3)</f>
        <v>22165.644885325277</v>
      </c>
      <c r="M30" s="250">
        <f>M26*(1+$R$3)</f>
        <v>16111.835765090469</v>
      </c>
      <c r="N30">
        <v>2023</v>
      </c>
      <c r="O30">
        <v>3</v>
      </c>
      <c r="P30" s="158">
        <f>P19*(1+$D$4)</f>
        <v>7227.4702710375886</v>
      </c>
      <c r="Q30" s="45">
        <f>Q19*(1+$I$4)</f>
        <v>6498.4577949770974</v>
      </c>
      <c r="R30" s="45">
        <f>R19*(1+$N$4)</f>
        <v>7980.0337188467165</v>
      </c>
      <c r="S30" s="253">
        <f>S19*(1+$S$4)</f>
        <v>6826.6883857729135</v>
      </c>
    </row>
    <row r="31" spans="1:19">
      <c r="H31">
        <v>2025</v>
      </c>
      <c r="I31" t="s">
        <v>92</v>
      </c>
      <c r="J31" s="248">
        <f>J27*(1+$C$5)</f>
        <v>14316.59772802497</v>
      </c>
      <c r="K31" s="249">
        <f>K27*(1+$H$5)</f>
        <v>12890.210276784646</v>
      </c>
      <c r="L31" s="249">
        <f>L27*(1+$M$5)</f>
        <v>19822.320879146719</v>
      </c>
      <c r="M31" s="250">
        <f>M27*(1+$R$5)</f>
        <v>15085.591212119602</v>
      </c>
      <c r="N31">
        <v>2023</v>
      </c>
      <c r="O31">
        <v>4</v>
      </c>
      <c r="P31" s="158">
        <f>P20*(1+$D$5)</f>
        <v>6481.7387407494416</v>
      </c>
      <c r="Q31" s="45">
        <f>Q20*(1+$I$5)</f>
        <v>6200.3620069115104</v>
      </c>
      <c r="R31" s="45">
        <f>R20*(1+$N$5)</f>
        <v>6840.4423060963072</v>
      </c>
      <c r="S31" s="253">
        <f>S20*(1+$S$5)</f>
        <v>5944.6468740469645</v>
      </c>
    </row>
    <row r="32" spans="1:19">
      <c r="H32">
        <v>2025</v>
      </c>
      <c r="I32" t="s">
        <v>93</v>
      </c>
      <c r="J32" s="248">
        <f>J28*(1+$C$8)</f>
        <v>13507.128668836733</v>
      </c>
      <c r="K32" s="249">
        <f>K28*(1+$H$8)</f>
        <v>13528.367518026876</v>
      </c>
      <c r="L32" s="249">
        <f>L28*(1+$M$8)</f>
        <v>17903.283037739311</v>
      </c>
      <c r="M32" s="250">
        <f>M28*(1+$R$8)</f>
        <v>14921.922958841049</v>
      </c>
      <c r="N32">
        <v>2023</v>
      </c>
      <c r="O32">
        <v>5</v>
      </c>
      <c r="P32" s="158">
        <f>P21*(1+$D$6)</f>
        <v>6581.7808682233208</v>
      </c>
      <c r="Q32" s="45">
        <f>Q21*(1+$I$6)</f>
        <v>6804.056267668635</v>
      </c>
      <c r="R32" s="45">
        <f>R21*(1+$N$6)</f>
        <v>7000.1752545344207</v>
      </c>
      <c r="S32" s="253">
        <f>S21*(1+$S$6)</f>
        <v>6342.7179612249938</v>
      </c>
    </row>
    <row r="33" spans="8:19">
      <c r="H33">
        <v>2025</v>
      </c>
      <c r="I33" t="s">
        <v>94</v>
      </c>
      <c r="J33" s="248">
        <f>J29*(1+$C$11)</f>
        <v>14728.458045925519</v>
      </c>
      <c r="K33" s="249">
        <f>K29*(1+$H$11)</f>
        <v>15596.806628268263</v>
      </c>
      <c r="L33" s="249">
        <f>L29*(1+$M$11)</f>
        <v>20238.833963464953</v>
      </c>
      <c r="M33" s="250">
        <f>M29*(1+$R$11)</f>
        <v>13773.381312886517</v>
      </c>
      <c r="N33">
        <v>2023</v>
      </c>
      <c r="O33">
        <v>6</v>
      </c>
      <c r="P33" s="158">
        <f>P22*(1+$D$7)</f>
        <v>7452.1855601196248</v>
      </c>
      <c r="Q33" s="45">
        <f>Q22*(1+$I$7)</f>
        <v>7661.7631824337077</v>
      </c>
      <c r="R33" s="45">
        <f>R22*(1+$N$7)</f>
        <v>7716.0900287114728</v>
      </c>
      <c r="S33" s="253">
        <f>S22*(1+$S$7)</f>
        <v>7327.7974039793025</v>
      </c>
    </row>
    <row r="34" spans="8:19">
      <c r="H34">
        <v>2026</v>
      </c>
      <c r="I34" t="s">
        <v>91</v>
      </c>
      <c r="J34" s="248">
        <f>J30*(1+$C$3)</f>
        <v>13027.474237279253</v>
      </c>
      <c r="K34" s="249">
        <f>K30*(1+$H$3)</f>
        <v>6926.7917116131648</v>
      </c>
      <c r="L34" s="249">
        <f>L30*(1+$M$3)</f>
        <v>28319.484819517736</v>
      </c>
      <c r="M34" s="250">
        <f>M30*(1+$R$3)</f>
        <v>18508.514152567117</v>
      </c>
      <c r="N34">
        <v>2023</v>
      </c>
      <c r="O34">
        <v>7</v>
      </c>
      <c r="P34" s="158">
        <f>P23*(1+$D$8)</f>
        <v>8276.9175213274593</v>
      </c>
      <c r="Q34" s="45">
        <f>Q23*(1+$I$8)</f>
        <v>8338.8707063638158</v>
      </c>
      <c r="R34" s="45">
        <f>R23*(1+$N$8)</f>
        <v>8989.3993765806026</v>
      </c>
      <c r="S34" s="253">
        <f>S23*(1+$S$8)</f>
        <v>8561.6915768105246</v>
      </c>
    </row>
    <row r="35" spans="8:19">
      <c r="H35">
        <v>2026</v>
      </c>
      <c r="I35" t="s">
        <v>92</v>
      </c>
      <c r="J35" s="248">
        <f>J31*(1+$C$5)</f>
        <v>15074.555222289955</v>
      </c>
      <c r="K35" s="249">
        <f>K31*(1+$H$5)</f>
        <v>13106.037718027465</v>
      </c>
      <c r="L35" s="249">
        <f>L31*(1+$M$5)</f>
        <v>23262.912131979672</v>
      </c>
      <c r="M35" s="250">
        <f>M31*(1+$R$5)</f>
        <v>16163.715244431296</v>
      </c>
      <c r="N35">
        <v>2023</v>
      </c>
      <c r="O35">
        <v>8</v>
      </c>
      <c r="P35" s="158">
        <f>P24*(1+$D$9)</f>
        <v>8605.3545254414585</v>
      </c>
      <c r="Q35" s="45">
        <f>Q24*(1+$I$9)</f>
        <v>8934.1401891535988</v>
      </c>
      <c r="R35" s="45">
        <f>R24*(1+$N$9)</f>
        <v>8413.4545404307646</v>
      </c>
      <c r="S35" s="253">
        <f>S24*(1+$S$9)</f>
        <v>9213.7203223403521</v>
      </c>
    </row>
    <row r="36" spans="8:19">
      <c r="H36">
        <v>2026</v>
      </c>
      <c r="I36" t="s">
        <v>93</v>
      </c>
      <c r="J36" s="248">
        <f>J32*(1+$C$8)</f>
        <v>13986.937274395003</v>
      </c>
      <c r="K36" s="249">
        <f>K32*(1+$H$8)</f>
        <v>14016.269368441745</v>
      </c>
      <c r="L36" s="249">
        <f>L32*(1+$M$8)</f>
        <v>20364.89372706151</v>
      </c>
      <c r="M36" s="250">
        <f>M32*(1+$R$8)</f>
        <v>15973.679602860921</v>
      </c>
      <c r="N36">
        <v>2023</v>
      </c>
      <c r="O36">
        <v>9</v>
      </c>
      <c r="P36" s="158">
        <f>P25*(1+$D$10)</f>
        <v>7359.7731210446627</v>
      </c>
      <c r="Q36" s="45">
        <f>Q25*(1+$I$10)</f>
        <v>7300.2531988355558</v>
      </c>
      <c r="R36" s="45">
        <f>R25*(1+$N$10)</f>
        <v>7301.5416772232065</v>
      </c>
      <c r="S36" s="253">
        <f>S25*(1+$S$10)</f>
        <v>6909.7197535252999</v>
      </c>
    </row>
    <row r="37" spans="8:19">
      <c r="H37">
        <v>2026</v>
      </c>
      <c r="I37" t="s">
        <v>94</v>
      </c>
      <c r="J37" s="251">
        <f>J33*(1+$C$11)</f>
        <v>15253.208715817816</v>
      </c>
      <c r="K37" s="73">
        <f>K33*(1+$H$11)</f>
        <v>16463.888665483129</v>
      </c>
      <c r="L37" s="73">
        <f>L33*(1+$M$11)</f>
        <v>23302.301669709061</v>
      </c>
      <c r="M37" s="252">
        <f>M33*(1+$R$11)</f>
        <v>13948.866942922759</v>
      </c>
      <c r="N37">
        <v>2023</v>
      </c>
      <c r="O37">
        <v>10</v>
      </c>
      <c r="P37" s="158">
        <f>P26*(1+$D$11)</f>
        <v>7086.199767363325</v>
      </c>
      <c r="Q37" s="45">
        <f>Q26*(1+$I$11)</f>
        <v>7049.9186237793565</v>
      </c>
      <c r="R37" s="45">
        <f>R26*(1+$N$11)</f>
        <v>6934.2907539584876</v>
      </c>
      <c r="S37" s="253">
        <f>S26*(1+$S$11)</f>
        <v>6833.8312348478921</v>
      </c>
    </row>
    <row r="38" spans="8:19">
      <c r="N38">
        <v>2023</v>
      </c>
      <c r="O38">
        <v>11</v>
      </c>
      <c r="P38" s="158">
        <f>P27*(1+$D$12)</f>
        <v>7083.8047375067663</v>
      </c>
      <c r="Q38" s="45">
        <f>Q27*(1+$I$12)</f>
        <v>7265.3650870997308</v>
      </c>
      <c r="R38" s="45">
        <f>R27*(1+$N$12)</f>
        <v>6793.1021359465303</v>
      </c>
      <c r="S38" s="253">
        <f>S27*(1+$S$12)</f>
        <v>6795.4389471591958</v>
      </c>
    </row>
    <row r="39" spans="8:19">
      <c r="N39">
        <v>2023</v>
      </c>
      <c r="O39">
        <v>12</v>
      </c>
      <c r="P39" s="158">
        <f>P28*(1+$D$13)</f>
        <v>7999.3580057742874</v>
      </c>
      <c r="Q39" s="45">
        <f>Q28*(1+$I$13)</f>
        <v>8427.3494391980676</v>
      </c>
      <c r="R39" s="45">
        <f>R28*(1+$N$13)</f>
        <v>7533.1989570164351</v>
      </c>
      <c r="S39" s="253">
        <f>S28*(1+$S$13)</f>
        <v>7939.735163194493</v>
      </c>
    </row>
    <row r="40" spans="8:19">
      <c r="N40">
        <v>2024</v>
      </c>
      <c r="O40">
        <v>2</v>
      </c>
      <c r="P40" s="158">
        <f>P29*(1+$D$3)</f>
        <v>7249.9270308620025</v>
      </c>
      <c r="Q40" s="45">
        <f>Q29*(1+$I$3)</f>
        <v>5742.6043342120684</v>
      </c>
      <c r="R40" s="45">
        <f>R29*(1+$N$3)</f>
        <v>9626.9354078990946</v>
      </c>
      <c r="S40" s="253">
        <f>S29*(1+$S$3)</f>
        <v>7345.7149071896074</v>
      </c>
    </row>
    <row r="41" spans="8:19">
      <c r="N41">
        <v>2024</v>
      </c>
      <c r="O41">
        <v>3</v>
      </c>
      <c r="P41" s="158">
        <f>P30*(1+$D$4)</f>
        <v>7794.4889384383305</v>
      </c>
      <c r="Q41" s="45">
        <f>Q30*(1+$I$4)</f>
        <v>6301.3793086975847</v>
      </c>
      <c r="R41" s="45">
        <f>R30*(1+$N$4)</f>
        <v>9502.2066272633147</v>
      </c>
      <c r="S41" s="253">
        <f>S30*(1+$S$4)</f>
        <v>6954.0078362873282</v>
      </c>
    </row>
    <row r="42" spans="8:19">
      <c r="N42">
        <v>2024</v>
      </c>
      <c r="O42">
        <v>4</v>
      </c>
      <c r="P42" s="158">
        <f>P31*(1+$D$5)</f>
        <v>6903.5504713232922</v>
      </c>
      <c r="Q42" s="45">
        <f>Q31*(1+$I$5)</f>
        <v>6317.1843858145712</v>
      </c>
      <c r="R42" s="45">
        <f>R31*(1+$N$5)</f>
        <v>7688.7869830967957</v>
      </c>
      <c r="S42" s="253">
        <f>S31*(1+$S$5)</f>
        <v>5806.8630489699372</v>
      </c>
    </row>
    <row r="43" spans="8:19">
      <c r="N43">
        <v>2024</v>
      </c>
      <c r="O43">
        <v>5</v>
      </c>
      <c r="P43" s="158">
        <f>P32*(1+$D$6)</f>
        <v>6757.9544159793031</v>
      </c>
      <c r="Q43" s="45">
        <f>Q32*(1+$I$6)</f>
        <v>7222.1118987864393</v>
      </c>
      <c r="R43" s="45">
        <f>R32*(1+$N$6)</f>
        <v>7644.4500318548626</v>
      </c>
      <c r="S43" s="253">
        <f>S32*(1+$S$6)</f>
        <v>6275.9463254884622</v>
      </c>
    </row>
    <row r="44" spans="8:19">
      <c r="N44">
        <v>2024</v>
      </c>
      <c r="O44">
        <v>6</v>
      </c>
      <c r="P44" s="158">
        <f>P33*(1+$D$7)</f>
        <v>7832.5415881493655</v>
      </c>
      <c r="Q44" s="45">
        <f>Q33*(1+$I$7)</f>
        <v>8279.2850885994521</v>
      </c>
      <c r="R44" s="45">
        <f>R33*(1+$N$7)</f>
        <v>8397.112298658818</v>
      </c>
      <c r="S44" s="253">
        <f>S33*(1+$S$7)</f>
        <v>7573.2500449580139</v>
      </c>
    </row>
    <row r="45" spans="8:19">
      <c r="N45">
        <v>2024</v>
      </c>
      <c r="O45">
        <v>7</v>
      </c>
      <c r="P45" s="158">
        <f>P34*(1+$D$8)</f>
        <v>8500.516633767309</v>
      </c>
      <c r="Q45" s="45">
        <f>Q34*(1+$I$8)</f>
        <v>8628.2465576549239</v>
      </c>
      <c r="R45" s="45">
        <f>R34*(1+$N$8)</f>
        <v>10026.963116893456</v>
      </c>
      <c r="S45" s="253">
        <f>S34*(1+$S$8)</f>
        <v>9095.5135319173478</v>
      </c>
    </row>
    <row r="46" spans="8:19">
      <c r="N46">
        <v>2024</v>
      </c>
      <c r="O46">
        <v>8</v>
      </c>
      <c r="P46" s="158">
        <f>P35*(1+$D$9)</f>
        <v>8978.1918657293645</v>
      </c>
      <c r="Q46" s="45">
        <f>Q35*(1+$I$9)</f>
        <v>9677.3594713202601</v>
      </c>
      <c r="R46" s="45">
        <f>R35*(1+$N$9)</f>
        <v>8582.2280921308247</v>
      </c>
      <c r="S46" s="253">
        <f>S35*(1+$S$9)</f>
        <v>10292.51238825262</v>
      </c>
    </row>
    <row r="47" spans="8:19">
      <c r="N47">
        <v>2024</v>
      </c>
      <c r="O47">
        <v>9</v>
      </c>
      <c r="P47" s="158">
        <f>P36*(1+$D$10)</f>
        <v>7930.6384177527816</v>
      </c>
      <c r="Q47" s="45">
        <f>Q36*(1+$I$10)</f>
        <v>7802.8838604844459</v>
      </c>
      <c r="R47" s="45">
        <f>R36*(1+$N$10)</f>
        <v>7805.6384867097331</v>
      </c>
      <c r="S47" s="253">
        <f>S36*(1+$S$10)</f>
        <v>6990.3699959381738</v>
      </c>
    </row>
    <row r="48" spans="8:19">
      <c r="N48">
        <v>2024</v>
      </c>
      <c r="O48">
        <v>10</v>
      </c>
      <c r="P48" s="158">
        <f>P37*(1+$D$11)</f>
        <v>7596.7060730680851</v>
      </c>
      <c r="Q48" s="45">
        <f>Q37*(1+$I$11)</f>
        <v>7519.1153709396394</v>
      </c>
      <c r="R48" s="45">
        <f>R37*(1+$N$11)</f>
        <v>7274.4914161019924</v>
      </c>
      <c r="S48" s="253">
        <f>S37*(1+$S$11)</f>
        <v>7065.2419586055466</v>
      </c>
    </row>
    <row r="49" spans="14:19">
      <c r="N49">
        <v>2024</v>
      </c>
      <c r="O49">
        <v>11</v>
      </c>
      <c r="P49" s="158">
        <f>P38*(1+$D$12)</f>
        <v>7527.0057988395019</v>
      </c>
      <c r="Q49" s="45">
        <f>Q38*(1+$I$12)</f>
        <v>7917.7898883777098</v>
      </c>
      <c r="R49" s="45">
        <f>R38*(1+$N$12)</f>
        <v>6921.9008849057727</v>
      </c>
      <c r="S49" s="253">
        <f>S38*(1+$S$12)</f>
        <v>6926.663939365515</v>
      </c>
    </row>
    <row r="50" spans="14:19">
      <c r="N50">
        <v>2024</v>
      </c>
      <c r="O50">
        <v>12</v>
      </c>
      <c r="P50" s="158">
        <f>P39*(1+$D$13)</f>
        <v>8443.587583894594</v>
      </c>
      <c r="Q50" s="45">
        <f>Q39*(1+$I$13)</f>
        <v>9371.2764492118476</v>
      </c>
      <c r="R50" s="45">
        <f>R39*(1+$N$13)</f>
        <v>7488.1687043601642</v>
      </c>
      <c r="S50" s="253">
        <f>S39*(1+$S$13)</f>
        <v>8318.1888845638423</v>
      </c>
    </row>
    <row r="51" spans="14:19">
      <c r="N51">
        <v>2025</v>
      </c>
      <c r="O51">
        <v>2</v>
      </c>
      <c r="P51" s="158">
        <f>P40*(1+$D$3)</f>
        <v>7615.6653747403907</v>
      </c>
      <c r="Q51" s="45">
        <f>Q40*(1+$I$3)</f>
        <v>5368.7198425520064</v>
      </c>
      <c r="R51" s="45">
        <f>R40*(1+$N$3)</f>
        <v>11653.046700440014</v>
      </c>
      <c r="S51" s="253">
        <f>S40*(1+$S$3)</f>
        <v>7767.0929704946011</v>
      </c>
    </row>
    <row r="52" spans="14:19">
      <c r="N52">
        <v>2025</v>
      </c>
      <c r="O52">
        <v>3</v>
      </c>
      <c r="P52" s="158">
        <f>P41*(1+$D$4)</f>
        <v>8405.9920737267221</v>
      </c>
      <c r="Q52" s="45">
        <f>Q41*(1+$I$4)</f>
        <v>6110.2776142938683</v>
      </c>
      <c r="R52" s="45">
        <f>R41*(1+$N$4)</f>
        <v>11314.730484654638</v>
      </c>
      <c r="S52" s="253">
        <f>S41*(1+$S$4)</f>
        <v>7083.7018264852995</v>
      </c>
    </row>
    <row r="53" spans="14:19">
      <c r="N53">
        <v>2025</v>
      </c>
      <c r="O53">
        <v>4</v>
      </c>
      <c r="P53" s="158">
        <f>P42*(1+$D$5)</f>
        <v>7352.8124190635845</v>
      </c>
      <c r="Q53" s="45">
        <f>Q42*(1+$I$5)</f>
        <v>6436.2078407511535</v>
      </c>
      <c r="R53" s="45">
        <f>R42*(1+$N$5)</f>
        <v>8642.342501559051</v>
      </c>
      <c r="S53" s="253">
        <f>S42*(1+$S$5)</f>
        <v>5672.2727495732561</v>
      </c>
    </row>
    <row r="54" spans="14:19">
      <c r="N54">
        <v>2025</v>
      </c>
      <c r="O54">
        <v>5</v>
      </c>
      <c r="P54" s="158">
        <f>P43*(1+$D$6)</f>
        <v>6938.8435748366483</v>
      </c>
      <c r="Q54" s="45">
        <f>Q43*(1+$I$6)</f>
        <v>7665.853753508798</v>
      </c>
      <c r="R54" s="45">
        <f>R43*(1+$N$6)</f>
        <v>8348.0218944050539</v>
      </c>
      <c r="S54" s="253">
        <f>S43*(1+$S$6)</f>
        <v>6209.8776141711132</v>
      </c>
    </row>
    <row r="55" spans="14:19">
      <c r="N55">
        <v>2025</v>
      </c>
      <c r="O55">
        <v>6</v>
      </c>
      <c r="P55" s="158">
        <f>P44*(1+$D$7)</f>
        <v>8232.3108080395941</v>
      </c>
      <c r="Q55" s="45">
        <f>Q44*(1+$I$7)</f>
        <v>8946.5779542055589</v>
      </c>
      <c r="R55" s="45">
        <f>R44*(1+$N$7)</f>
        <v>9138.2416086275298</v>
      </c>
      <c r="S55" s="253">
        <f>S44*(1+$S$7)</f>
        <v>7826.9243923570893</v>
      </c>
    </row>
    <row r="56" spans="14:19">
      <c r="N56">
        <v>2025</v>
      </c>
      <c r="O56">
        <v>7</v>
      </c>
      <c r="P56" s="158">
        <f>P45*(1+$D$8)</f>
        <v>8730.1562272141346</v>
      </c>
      <c r="Q56" s="45">
        <f>Q45*(1+$I$8)</f>
        <v>8927.664342231621</v>
      </c>
      <c r="R56" s="45">
        <f>R45*(1+$N$8)</f>
        <v>11184.283302560891</v>
      </c>
      <c r="S56" s="253">
        <f>S45*(1+$S$8)</f>
        <v>9662.6193161831088</v>
      </c>
    </row>
    <row r="57" spans="14:19">
      <c r="N57">
        <v>2025</v>
      </c>
      <c r="O57">
        <v>8</v>
      </c>
      <c r="P57" s="158">
        <f>P46*(1+$D$9)</f>
        <v>9367.1828324485796</v>
      </c>
      <c r="Q57" s="45">
        <f>Q46*(1+$I$9)</f>
        <v>10482.406180602396</v>
      </c>
      <c r="R57" s="45">
        <f>R46*(1+$N$9)</f>
        <v>8754.3872343296007</v>
      </c>
      <c r="S57" s="253">
        <f>S46*(1+$S$9)</f>
        <v>11497.61524728213</v>
      </c>
    </row>
    <row r="58" spans="14:19">
      <c r="N58">
        <v>2025</v>
      </c>
      <c r="O58">
        <v>9</v>
      </c>
      <c r="P58" s="158">
        <f>P47*(1+$D$10)</f>
        <v>8545.7832298244648</v>
      </c>
      <c r="Q58" s="45">
        <f>Q47*(1+$I$10)</f>
        <v>8340.1212097575262</v>
      </c>
      <c r="R58" s="45">
        <f>R47*(1+$N$10)</f>
        <v>8344.538027532737</v>
      </c>
      <c r="S58" s="253">
        <f>S47*(1+$S$10)</f>
        <v>7071.9615879040366</v>
      </c>
    </row>
    <row r="59" spans="14:19">
      <c r="N59">
        <v>2025</v>
      </c>
      <c r="O59">
        <v>10</v>
      </c>
      <c r="P59" s="158">
        <f>P48*(1+$D$11)</f>
        <v>8143.9904398944973</v>
      </c>
      <c r="Q59" s="45">
        <f>Q48*(1+$I$11)</f>
        <v>8019.5388030155809</v>
      </c>
      <c r="R59" s="45">
        <f>R48*(1+$N$11)</f>
        <v>7631.382536524422</v>
      </c>
      <c r="S59" s="253">
        <f>S48*(1+$S$11)</f>
        <v>7304.4888318421299</v>
      </c>
    </row>
    <row r="60" spans="14:19">
      <c r="N60">
        <v>2025</v>
      </c>
      <c r="O60">
        <v>11</v>
      </c>
      <c r="P60" s="158">
        <f>P49*(1+$D$12)</f>
        <v>7997.9359108794706</v>
      </c>
      <c r="Q60" s="45">
        <f>Q49*(1+$I$12)</f>
        <v>8628.8019892916564</v>
      </c>
      <c r="R60" s="45">
        <f>R49*(1+$N$12)</f>
        <v>7053.1416872011014</v>
      </c>
      <c r="S60" s="253">
        <f>S49*(1+$S$12)</f>
        <v>7060.4229840022144</v>
      </c>
    </row>
    <row r="61" spans="14:19">
      <c r="N61">
        <v>2025</v>
      </c>
      <c r="O61">
        <v>12</v>
      </c>
      <c r="P61" s="158">
        <f>P50*(1+$D$13)</f>
        <v>8912.4866314816372</v>
      </c>
      <c r="Q61" s="45">
        <f>Q50*(1+$I$13)</f>
        <v>10420.93043858752</v>
      </c>
      <c r="R61" s="45">
        <f>R50*(1+$N$13)</f>
        <v>7443.4076233620235</v>
      </c>
      <c r="S61" s="253">
        <f>S50*(1+$S$13)</f>
        <v>8714.6819002263128</v>
      </c>
    </row>
    <row r="62" spans="14:19">
      <c r="N62">
        <v>2026</v>
      </c>
      <c r="O62">
        <v>2</v>
      </c>
      <c r="P62" s="158">
        <f>P51*(1+$D$3)</f>
        <v>7999.8541851701648</v>
      </c>
      <c r="Q62" s="45">
        <f>Q51*(1+$I$3)</f>
        <v>5019.1778974036542</v>
      </c>
      <c r="R62" s="45">
        <f>R51*(1+$N$3)</f>
        <v>14105.578945841333</v>
      </c>
      <c r="S62" s="253">
        <f>S51*(1+$S$3)</f>
        <v>8212.6428774496781</v>
      </c>
    </row>
    <row r="63" spans="14:19">
      <c r="N63">
        <v>2026</v>
      </c>
      <c r="O63">
        <v>3</v>
      </c>
      <c r="P63" s="158">
        <f>P52*(1+$D$4)</f>
        <v>9065.4696288161958</v>
      </c>
      <c r="Q63" s="45">
        <f>Q52*(1+$I$4)</f>
        <v>5924.9714538224707</v>
      </c>
      <c r="R63" s="45">
        <f>R52*(1+$N$4)</f>
        <v>13472.989060567745</v>
      </c>
      <c r="S63" s="253">
        <f>S52*(1+$S$4)</f>
        <v>7215.814642127455</v>
      </c>
    </row>
    <row r="64" spans="14:19">
      <c r="N64">
        <v>2026</v>
      </c>
      <c r="O64">
        <v>4</v>
      </c>
      <c r="P64" s="158">
        <f>P53*(1+$D$5)</f>
        <v>7831.3109601373808</v>
      </c>
      <c r="Q64" s="45">
        <f>Q53*(1+$I$5)</f>
        <v>6557.4738426770009</v>
      </c>
      <c r="R64" s="45">
        <f>R53*(1+$N$5)</f>
        <v>9714.1570027176367</v>
      </c>
      <c r="S64" s="253">
        <f>S53*(1+$S$5)</f>
        <v>5540.8019569634453</v>
      </c>
    </row>
    <row r="65" spans="14:19">
      <c r="N65">
        <v>2026</v>
      </c>
      <c r="O65">
        <v>5</v>
      </c>
      <c r="P65" s="158">
        <f>P54*(1+$D$6)</f>
        <v>7124.574566855038</v>
      </c>
      <c r="Q65" s="45">
        <f>Q54*(1+$I$6)</f>
        <v>8136.8600478288772</v>
      </c>
      <c r="R65" s="45">
        <f>R54*(1+$N$6)</f>
        <v>9116.3483650316393</v>
      </c>
      <c r="S65" s="253">
        <f>S54*(1+$S$6)</f>
        <v>6144.5044273832536</v>
      </c>
    </row>
    <row r="66" spans="14:19">
      <c r="N66">
        <v>2026</v>
      </c>
      <c r="O66">
        <v>6</v>
      </c>
      <c r="P66" s="158">
        <f>P55*(1+$D$7)</f>
        <v>8652.4840599254458</v>
      </c>
      <c r="Q66" s="45">
        <f>Q55*(1+$I$7)</f>
        <v>9667.6532133062392</v>
      </c>
      <c r="R66" s="45">
        <f>R55*(1+$N$7)</f>
        <v>9944.7830072475317</v>
      </c>
      <c r="S66" s="253">
        <f>S55*(1+$S$7)</f>
        <v>8089.0958412840864</v>
      </c>
    </row>
    <row r="67" spans="14:19">
      <c r="N67">
        <v>2026</v>
      </c>
      <c r="O67">
        <v>7</v>
      </c>
      <c r="P67" s="158">
        <f>P56*(1+$D$8)</f>
        <v>8965.9994839381943</v>
      </c>
      <c r="Q67" s="45">
        <f>Q56*(1+$I$8)</f>
        <v>9237.4725356963536</v>
      </c>
      <c r="R67" s="45">
        <f>R56*(1+$N$8)</f>
        <v>12475.182319280042</v>
      </c>
      <c r="S67" s="253">
        <f>S56*(1+$S$8)</f>
        <v>10265.084178242456</v>
      </c>
    </row>
    <row r="68" spans="14:19">
      <c r="N68">
        <v>2026</v>
      </c>
      <c r="O68">
        <v>8</v>
      </c>
      <c r="P68" s="158">
        <f>P57*(1+$D$9)</f>
        <v>9773.0273009031189</v>
      </c>
      <c r="Q68" s="45">
        <f>Q57*(1+$I$9)</f>
        <v>11354.423658723563</v>
      </c>
      <c r="R68" s="45">
        <f>R57*(1+$N$9)</f>
        <v>8929.9998818331114</v>
      </c>
      <c r="S68" s="253">
        <f>S57*(1+$S$9)</f>
        <v>12843.818048294575</v>
      </c>
    </row>
    <row r="69" spans="14:19">
      <c r="N69">
        <v>2026</v>
      </c>
      <c r="O69">
        <v>9</v>
      </c>
      <c r="P69" s="158">
        <f>P58*(1+$D$10)</f>
        <v>9208.6421249101531</v>
      </c>
      <c r="Q69" s="45">
        <f>Q58*(1+$I$10)</f>
        <v>8914.3479561066833</v>
      </c>
      <c r="R69" s="45">
        <f>R58*(1+$N$10)</f>
        <v>8920.6430725042774</v>
      </c>
      <c r="S69" s="253">
        <f>S58*(1+$S$10)</f>
        <v>7154.5055168539775</v>
      </c>
    </row>
    <row r="70" spans="14:19">
      <c r="N70">
        <v>2026</v>
      </c>
      <c r="O70">
        <v>10</v>
      </c>
      <c r="P70" s="158">
        <f>P59*(1+$D$11)</f>
        <v>8730.702444869823</v>
      </c>
      <c r="Q70" s="45">
        <f>Q59*(1+$I$11)</f>
        <v>8553.2671651287073</v>
      </c>
      <c r="R70" s="45">
        <f>R59*(1+$N$11)</f>
        <v>8005.7829595978164</v>
      </c>
      <c r="S70" s="253">
        <f>S59*(1+$S$11)</f>
        <v>7551.8372062995977</v>
      </c>
    </row>
    <row r="71" spans="14:19">
      <c r="N71">
        <v>2026</v>
      </c>
      <c r="O71">
        <v>11</v>
      </c>
      <c r="P71" s="158">
        <f>P60*(1+$D$12)</f>
        <v>8498.3299527147592</v>
      </c>
      <c r="Q71" s="45">
        <f>Q60*(1+$I$12)</f>
        <v>9403.6624891619995</v>
      </c>
      <c r="R71" s="45">
        <f>R60*(1+$N$12)</f>
        <v>7186.8708447146746</v>
      </c>
      <c r="S71" s="253">
        <f>S60*(1+$S$12)</f>
        <v>7196.7650155109122</v>
      </c>
    </row>
    <row r="72" spans="14:19">
      <c r="N72">
        <v>2026</v>
      </c>
      <c r="O72">
        <v>12</v>
      </c>
      <c r="P72" s="159">
        <f>P61*(1+$D$13)</f>
        <v>9407.4251219765047</v>
      </c>
      <c r="Q72" s="53">
        <f>Q61*(1+$I$13)</f>
        <v>11588.153630342762</v>
      </c>
      <c r="R72" s="53">
        <f>R61*(1+$N$13)</f>
        <v>7398.9141050285643</v>
      </c>
      <c r="S72" s="254">
        <f>S61*(1+$S$13)</f>
        <v>9130.0740673327782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07A32-AC71-F643-A68E-8A980ADA4F35}">
  <dimension ref="A1:AL264"/>
  <sheetViews>
    <sheetView topLeftCell="A219" workbookViewId="0">
      <selection activeCell="H252" sqref="H252"/>
    </sheetView>
  </sheetViews>
  <sheetFormatPr baseColWidth="10" defaultRowHeight="16"/>
  <cols>
    <col min="3" max="3" width="15.5" customWidth="1"/>
    <col min="4" max="4" width="11.83203125" customWidth="1"/>
    <col min="5" max="6" width="13.5" style="27" customWidth="1"/>
    <col min="7" max="7" width="14.83203125" style="27" customWidth="1"/>
    <col min="8" max="8" width="9.1640625" customWidth="1"/>
    <col min="9" max="11" width="14.6640625" customWidth="1"/>
    <col min="12" max="12" width="8.1640625" customWidth="1"/>
    <col min="13" max="14" width="13.33203125" customWidth="1"/>
    <col min="17" max="17" width="17.1640625" bestFit="1" customWidth="1"/>
  </cols>
  <sheetData>
    <row r="1" spans="1:26" s="12" customFormat="1" ht="16" customHeight="1">
      <c r="A1" s="13" t="s">
        <v>0</v>
      </c>
      <c r="B1" s="23" t="s">
        <v>17</v>
      </c>
      <c r="C1" s="14" t="s">
        <v>1</v>
      </c>
      <c r="D1" s="13"/>
      <c r="E1" s="44" t="s">
        <v>2</v>
      </c>
      <c r="F1" s="44"/>
      <c r="G1" s="26"/>
      <c r="H1" s="24" t="s">
        <v>14</v>
      </c>
      <c r="I1" s="25" t="s">
        <v>18</v>
      </c>
      <c r="J1" s="25"/>
      <c r="K1" s="15"/>
      <c r="L1" s="24" t="s">
        <v>15</v>
      </c>
      <c r="M1" s="34" t="s">
        <v>62</v>
      </c>
      <c r="N1" s="34"/>
    </row>
    <row r="2" spans="1:26" s="1" customFormat="1" ht="16" customHeight="1">
      <c r="A2" s="20">
        <v>1</v>
      </c>
      <c r="B2" s="5">
        <v>2000</v>
      </c>
      <c r="C2" s="8">
        <v>3327.9839765459546</v>
      </c>
      <c r="D2" s="87"/>
      <c r="E2" s="7">
        <v>1469.64</v>
      </c>
      <c r="F2" s="89"/>
      <c r="G2" s="7">
        <v>2000</v>
      </c>
      <c r="H2" s="5" t="s">
        <v>19</v>
      </c>
      <c r="I2" s="6">
        <v>954.78</v>
      </c>
      <c r="J2" s="3"/>
      <c r="K2" s="5">
        <v>2000</v>
      </c>
      <c r="L2" s="5" t="s">
        <v>3</v>
      </c>
      <c r="M2" s="5">
        <v>957.4</v>
      </c>
      <c r="N2" s="21"/>
    </row>
    <row r="3" spans="1:26" s="1" customFormat="1" ht="16" customHeight="1">
      <c r="A3" s="20">
        <v>2</v>
      </c>
      <c r="B3" s="5">
        <v>2001</v>
      </c>
      <c r="C3" s="8">
        <v>3489.7272184312355</v>
      </c>
      <c r="D3" s="93">
        <f>(C3-C2)/C2</f>
        <v>4.8600967740581147E-2</v>
      </c>
      <c r="E3" s="7">
        <v>1555.47</v>
      </c>
      <c r="F3" s="93">
        <f>(E3-E2)/E2</f>
        <v>5.8402057646770582E-2</v>
      </c>
      <c r="G3" s="7">
        <v>2000</v>
      </c>
      <c r="H3" s="5" t="s">
        <v>20</v>
      </c>
      <c r="I3" s="6">
        <v>1112.72</v>
      </c>
      <c r="J3" s="3"/>
      <c r="K3" s="5">
        <v>2000</v>
      </c>
      <c r="L3" s="5" t="s">
        <v>4</v>
      </c>
      <c r="M3" s="5">
        <v>1043.9000000000001</v>
      </c>
      <c r="N3" s="21"/>
      <c r="P3" s="103"/>
      <c r="Q3" s="101"/>
      <c r="R3" s="151"/>
      <c r="S3" s="152"/>
      <c r="T3" s="153"/>
      <c r="U3" s="152"/>
      <c r="V3" s="151"/>
      <c r="W3" s="152"/>
      <c r="X3" s="151"/>
      <c r="Y3" s="152"/>
      <c r="Z3" s="151"/>
    </row>
    <row r="4" spans="1:26" s="1" customFormat="1" ht="16" customHeight="1">
      <c r="A4" s="20">
        <v>3</v>
      </c>
      <c r="B4" s="5">
        <v>2002</v>
      </c>
      <c r="C4" s="8">
        <v>3809.2639735733774</v>
      </c>
      <c r="D4" s="93">
        <f t="shared" ref="D4:D23" si="0">(C4-C3)/C3</f>
        <v>9.1564966297218414E-2</v>
      </c>
      <c r="E4" s="7">
        <v>1695.77</v>
      </c>
      <c r="F4" s="93">
        <f t="shared" ref="F4:F24" si="1">(E4-E3)/E3</f>
        <v>9.0197818022848375E-2</v>
      </c>
      <c r="G4" s="7">
        <v>2000</v>
      </c>
      <c r="H4" s="5" t="s">
        <v>21</v>
      </c>
      <c r="I4" s="6">
        <v>1188.6600000000001</v>
      </c>
      <c r="J4" s="3"/>
      <c r="K4" s="5">
        <v>2000</v>
      </c>
      <c r="L4" s="5" t="s">
        <v>5</v>
      </c>
      <c r="M4" s="5">
        <v>1037.2</v>
      </c>
      <c r="N4" s="21"/>
      <c r="P4" s="103"/>
      <c r="Q4" s="101"/>
      <c r="R4" s="98"/>
      <c r="S4" s="152"/>
      <c r="T4" s="98"/>
      <c r="U4" s="152"/>
      <c r="V4" s="102"/>
      <c r="W4" s="152"/>
      <c r="X4" s="102"/>
      <c r="Y4" s="103"/>
      <c r="Z4" s="103"/>
    </row>
    <row r="5" spans="1:26" s="2" customFormat="1">
      <c r="A5" s="20">
        <v>4</v>
      </c>
      <c r="B5" s="5">
        <v>2003</v>
      </c>
      <c r="C5" s="8">
        <v>4494.1359430538841</v>
      </c>
      <c r="D5" s="93">
        <f t="shared" si="0"/>
        <v>0.1797911549926127</v>
      </c>
      <c r="E5" s="7">
        <v>1970.83</v>
      </c>
      <c r="F5" s="93">
        <f t="shared" si="1"/>
        <v>0.16220360072415477</v>
      </c>
      <c r="G5" s="7">
        <v>2000</v>
      </c>
      <c r="H5" s="5" t="s">
        <v>22</v>
      </c>
      <c r="I5" s="6">
        <v>1310.2</v>
      </c>
      <c r="J5" s="3"/>
      <c r="K5" s="5">
        <v>2000</v>
      </c>
      <c r="L5" s="5" t="s">
        <v>6</v>
      </c>
      <c r="M5" s="5">
        <v>1097.8</v>
      </c>
      <c r="N5" s="21"/>
      <c r="O5" s="1"/>
      <c r="P5" s="103"/>
      <c r="Q5" s="99"/>
      <c r="R5" s="153"/>
      <c r="S5" s="152"/>
      <c r="T5" s="98"/>
      <c r="U5" s="152"/>
      <c r="V5" s="102"/>
      <c r="W5" s="152"/>
      <c r="X5" s="102"/>
      <c r="Y5" s="152"/>
      <c r="Z5" s="102"/>
    </row>
    <row r="6" spans="1:26">
      <c r="A6" s="20">
        <v>5</v>
      </c>
      <c r="B6" s="5">
        <v>2004</v>
      </c>
      <c r="C6" s="8">
        <v>5317.1677672187197</v>
      </c>
      <c r="D6" s="93">
        <f t="shared" si="0"/>
        <v>0.18313460798552608</v>
      </c>
      <c r="E6" s="7">
        <v>2302.81</v>
      </c>
      <c r="F6" s="93">
        <f t="shared" si="1"/>
        <v>0.16844679652735142</v>
      </c>
      <c r="G6" s="7">
        <v>2001</v>
      </c>
      <c r="H6" s="5" t="s">
        <v>19</v>
      </c>
      <c r="I6" s="6">
        <v>1064.1399999999999</v>
      </c>
      <c r="J6" s="94">
        <f>(I6-I2)/I2</f>
        <v>0.11453947506231792</v>
      </c>
      <c r="K6" s="5">
        <v>2000</v>
      </c>
      <c r="L6" s="5" t="s">
        <v>7</v>
      </c>
      <c r="M6" s="5">
        <v>1098.0999999999999</v>
      </c>
      <c r="N6" s="21"/>
      <c r="O6" s="1"/>
      <c r="Q6" s="99"/>
      <c r="R6" s="153"/>
      <c r="S6" s="152"/>
      <c r="T6" s="98"/>
      <c r="U6" s="152"/>
      <c r="V6" s="102"/>
      <c r="W6" s="152"/>
      <c r="X6" s="102"/>
      <c r="Y6" s="152"/>
      <c r="Z6" s="102"/>
    </row>
    <row r="7" spans="1:26">
      <c r="A7" s="20">
        <v>6</v>
      </c>
      <c r="B7" s="5">
        <v>2005</v>
      </c>
      <c r="C7" s="8">
        <v>6079.2594960209781</v>
      </c>
      <c r="D7" s="93">
        <f t="shared" si="0"/>
        <v>0.1433266284168592</v>
      </c>
      <c r="E7" s="7">
        <v>2613.69</v>
      </c>
      <c r="F7" s="93">
        <f t="shared" si="1"/>
        <v>0.13500028226384292</v>
      </c>
      <c r="G7" s="7">
        <v>2001</v>
      </c>
      <c r="H7" s="5" t="s">
        <v>20</v>
      </c>
      <c r="I7" s="6">
        <v>1231.26</v>
      </c>
      <c r="J7" s="94">
        <f>(I7-I3)/I3</f>
        <v>0.10653174203752962</v>
      </c>
      <c r="K7" s="5">
        <v>2000</v>
      </c>
      <c r="L7" s="5" t="s">
        <v>8</v>
      </c>
      <c r="M7" s="5">
        <v>1193.7</v>
      </c>
      <c r="N7" s="21"/>
      <c r="O7" s="1"/>
      <c r="Q7" s="101"/>
      <c r="R7" s="98"/>
      <c r="S7" s="152"/>
      <c r="T7" s="98"/>
      <c r="U7" s="152"/>
      <c r="V7" s="102"/>
      <c r="W7" s="152"/>
      <c r="X7" s="102"/>
      <c r="Y7" s="152"/>
      <c r="Z7" s="102"/>
    </row>
    <row r="8" spans="1:26">
      <c r="A8" s="20">
        <v>7</v>
      </c>
      <c r="B8" s="5">
        <v>2006</v>
      </c>
      <c r="C8" s="8">
        <v>6659.9736229057262</v>
      </c>
      <c r="D8" s="93">
        <f t="shared" si="0"/>
        <v>9.5523826095076134E-2</v>
      </c>
      <c r="E8" s="7">
        <v>2864.67</v>
      </c>
      <c r="F8" s="93">
        <f t="shared" si="1"/>
        <v>9.6025159831502588E-2</v>
      </c>
      <c r="G8" s="7">
        <v>2001</v>
      </c>
      <c r="H8" s="5" t="s">
        <v>21</v>
      </c>
      <c r="I8" s="6">
        <v>1279</v>
      </c>
      <c r="J8" s="94">
        <f t="shared" ref="J8:J9" si="2">(I8-I4)/I4</f>
        <v>7.6001547961570104E-2</v>
      </c>
      <c r="K8" s="5">
        <v>2000</v>
      </c>
      <c r="L8" s="5" t="s">
        <v>9</v>
      </c>
      <c r="M8" s="5">
        <v>1174.0999999999999</v>
      </c>
      <c r="N8" s="21"/>
      <c r="O8" s="1"/>
      <c r="P8" s="3"/>
      <c r="Q8" s="101"/>
      <c r="R8" s="98"/>
      <c r="S8" s="152"/>
      <c r="T8" s="98"/>
      <c r="U8" s="152"/>
      <c r="V8" s="102"/>
      <c r="W8" s="152"/>
      <c r="X8" s="102"/>
    </row>
    <row r="9" spans="1:26">
      <c r="A9" s="20">
        <v>8</v>
      </c>
      <c r="B9" s="5">
        <v>2007</v>
      </c>
      <c r="C9" s="8">
        <v>7217.1390952255242</v>
      </c>
      <c r="D9" s="93">
        <f t="shared" si="0"/>
        <v>8.365881066008013E-2</v>
      </c>
      <c r="E9" s="7">
        <v>3114.42</v>
      </c>
      <c r="F9" s="93">
        <f t="shared" si="1"/>
        <v>8.7182816868958721E-2</v>
      </c>
      <c r="G9" s="7">
        <v>2001</v>
      </c>
      <c r="H9" s="5" t="s">
        <v>22</v>
      </c>
      <c r="I9" s="6">
        <v>1391.54</v>
      </c>
      <c r="J9" s="94">
        <f t="shared" si="2"/>
        <v>6.2082124866432539E-2</v>
      </c>
      <c r="K9" s="5">
        <v>2000</v>
      </c>
      <c r="L9" s="5" t="s">
        <v>10</v>
      </c>
      <c r="M9" s="5">
        <v>1078.8</v>
      </c>
      <c r="N9" s="21"/>
      <c r="O9" s="1"/>
      <c r="Q9" s="99"/>
      <c r="R9" s="153"/>
      <c r="S9" s="152"/>
      <c r="T9" s="98"/>
      <c r="U9" s="152"/>
      <c r="V9" s="102"/>
      <c r="W9" s="152"/>
      <c r="X9" s="102"/>
      <c r="Y9" s="152"/>
      <c r="Z9" s="102"/>
    </row>
    <row r="10" spans="1:26">
      <c r="A10" s="20">
        <v>9</v>
      </c>
      <c r="B10" s="5">
        <v>2008</v>
      </c>
      <c r="C10" s="8">
        <v>7356.5598839361937</v>
      </c>
      <c r="D10" s="93">
        <f t="shared" si="0"/>
        <v>1.9318013255820842E-2</v>
      </c>
      <c r="E10" s="7">
        <v>3206.11</v>
      </c>
      <c r="F10" s="93">
        <f t="shared" si="1"/>
        <v>2.9440473667649208E-2</v>
      </c>
      <c r="G10" s="7">
        <v>2002</v>
      </c>
      <c r="H10" s="5" t="s">
        <v>19</v>
      </c>
      <c r="I10" s="6">
        <v>1131.97</v>
      </c>
      <c r="J10" s="94">
        <f>(I10-I6)/I6</f>
        <v>6.3741612945665202E-2</v>
      </c>
      <c r="K10" s="5">
        <v>2000</v>
      </c>
      <c r="L10" s="5" t="s">
        <v>11</v>
      </c>
      <c r="M10" s="5">
        <v>1089.7</v>
      </c>
      <c r="N10" s="21"/>
      <c r="O10" s="1"/>
      <c r="Q10" s="101"/>
      <c r="R10" s="98"/>
      <c r="S10" s="152"/>
      <c r="T10" s="98"/>
      <c r="U10" s="152"/>
      <c r="V10" s="102"/>
      <c r="W10" s="152"/>
      <c r="X10" s="102"/>
      <c r="Y10" s="152"/>
      <c r="Z10" s="102"/>
    </row>
    <row r="11" spans="1:26">
      <c r="A11" s="104">
        <v>10</v>
      </c>
      <c r="B11" s="63">
        <v>2009</v>
      </c>
      <c r="C11" s="105">
        <v>7685.0200937024192</v>
      </c>
      <c r="D11" s="131">
        <f t="shared" si="0"/>
        <v>4.4648614970626721E-2</v>
      </c>
      <c r="E11" s="88">
        <v>3361.26</v>
      </c>
      <c r="F11" s="93">
        <f t="shared" si="1"/>
        <v>4.8391976569737184E-2</v>
      </c>
      <c r="G11" s="7">
        <v>2002</v>
      </c>
      <c r="H11" s="5" t="s">
        <v>20</v>
      </c>
      <c r="I11" s="6">
        <v>1329.98</v>
      </c>
      <c r="J11" s="94">
        <f t="shared" ref="J11:J74" si="3">(I11-I7)/I7</f>
        <v>8.017802901093192E-2</v>
      </c>
      <c r="K11" s="5">
        <v>2000</v>
      </c>
      <c r="L11" s="5" t="s">
        <v>12</v>
      </c>
      <c r="M11" s="5">
        <v>1114.4000000000001</v>
      </c>
      <c r="N11" s="21"/>
      <c r="O11" s="1"/>
      <c r="Q11" s="101"/>
      <c r="R11" s="98"/>
      <c r="S11" s="152"/>
      <c r="T11" s="98"/>
      <c r="U11" s="152"/>
      <c r="V11" s="102"/>
      <c r="W11" s="152"/>
      <c r="X11" s="102"/>
      <c r="Y11" s="152"/>
      <c r="Z11" s="102"/>
    </row>
    <row r="12" spans="1:26">
      <c r="A12" s="20">
        <v>11</v>
      </c>
      <c r="B12" s="5">
        <v>2010</v>
      </c>
      <c r="C12" s="8">
        <v>8121.6877334976934</v>
      </c>
      <c r="D12" s="93">
        <f t="shared" si="0"/>
        <v>5.6820624340736169E-2</v>
      </c>
      <c r="E12" s="7">
        <v>3606.48</v>
      </c>
      <c r="F12" s="93">
        <f t="shared" si="1"/>
        <v>7.2954784812837972E-2</v>
      </c>
      <c r="G12" s="7">
        <v>2002</v>
      </c>
      <c r="H12" s="5" t="s">
        <v>21</v>
      </c>
      <c r="I12" s="6">
        <v>1402.4</v>
      </c>
      <c r="J12" s="94">
        <f t="shared" si="3"/>
        <v>9.6481626270523924E-2</v>
      </c>
      <c r="K12" s="5">
        <v>2000</v>
      </c>
      <c r="L12" s="5" t="s">
        <v>13</v>
      </c>
      <c r="M12" s="5">
        <v>1194</v>
      </c>
      <c r="N12" s="21"/>
      <c r="O12" s="1"/>
      <c r="Q12" s="101"/>
      <c r="R12" s="98"/>
      <c r="S12" s="152"/>
      <c r="T12" s="98"/>
      <c r="U12" s="152"/>
      <c r="V12" s="102"/>
      <c r="W12" s="152"/>
      <c r="X12" s="102"/>
    </row>
    <row r="13" spans="1:26">
      <c r="A13" s="20">
        <v>12</v>
      </c>
      <c r="B13" s="5">
        <v>2011</v>
      </c>
      <c r="C13" s="8">
        <v>8793.4910578286654</v>
      </c>
      <c r="D13" s="93">
        <f t="shared" si="0"/>
        <v>8.2717206863314421E-2</v>
      </c>
      <c r="E13" s="7">
        <v>3870.43</v>
      </c>
      <c r="F13" s="93">
        <f t="shared" si="1"/>
        <v>7.3187706572613684E-2</v>
      </c>
      <c r="G13" s="7">
        <v>2002</v>
      </c>
      <c r="H13" s="5" t="s">
        <v>22</v>
      </c>
      <c r="I13" s="6">
        <v>1546.06</v>
      </c>
      <c r="J13" s="94">
        <f t="shared" si="3"/>
        <v>0.11104244218635467</v>
      </c>
      <c r="K13" s="5">
        <v>2001</v>
      </c>
      <c r="L13" s="5" t="s">
        <v>3</v>
      </c>
      <c r="M13" s="5">
        <v>1054.5</v>
      </c>
      <c r="N13" s="94">
        <f>(M13-M2)/M2</f>
        <v>0.1014205138917903</v>
      </c>
      <c r="O13" s="1"/>
      <c r="Q13" s="99"/>
      <c r="R13" s="100"/>
      <c r="S13" s="152"/>
      <c r="T13" s="98"/>
      <c r="U13" s="152"/>
      <c r="V13" s="102"/>
      <c r="W13" s="152"/>
      <c r="X13" s="102"/>
      <c r="Y13" s="152"/>
      <c r="Z13" s="102"/>
    </row>
    <row r="14" spans="1:26">
      <c r="A14" s="20">
        <v>13</v>
      </c>
      <c r="B14" s="5">
        <v>2012</v>
      </c>
      <c r="C14" s="8">
        <v>8978.7386899281701</v>
      </c>
      <c r="D14" s="93">
        <f t="shared" si="0"/>
        <v>2.1066449136214509E-2</v>
      </c>
      <c r="E14" s="7">
        <v>4021.38</v>
      </c>
      <c r="F14" s="93">
        <f t="shared" si="1"/>
        <v>3.9000834532597228E-2</v>
      </c>
      <c r="G14" s="7">
        <v>2003</v>
      </c>
      <c r="H14" s="5" t="s">
        <v>19</v>
      </c>
      <c r="I14" s="6">
        <v>1314.6200000000001</v>
      </c>
      <c r="J14" s="94">
        <f t="shared" si="3"/>
        <v>0.16135586632154569</v>
      </c>
      <c r="K14" s="5">
        <v>2001</v>
      </c>
      <c r="L14" s="5" t="s">
        <v>4</v>
      </c>
      <c r="M14" s="5">
        <v>1170.8</v>
      </c>
      <c r="N14" s="94">
        <f t="shared" ref="N14:N77" si="4">(M14-M3)/M3</f>
        <v>0.12156336813871046</v>
      </c>
      <c r="O14" s="1"/>
      <c r="Q14" s="99"/>
      <c r="R14" s="100"/>
      <c r="S14" s="152"/>
      <c r="T14" s="98"/>
      <c r="U14" s="152"/>
      <c r="V14" s="102"/>
      <c r="W14" s="152"/>
      <c r="X14" s="102"/>
      <c r="Y14" s="152"/>
      <c r="Z14" s="102"/>
    </row>
    <row r="15" spans="1:26">
      <c r="A15" s="20">
        <v>14</v>
      </c>
      <c r="B15" s="5">
        <v>2013</v>
      </c>
      <c r="C15" s="8">
        <v>9219.09931067451</v>
      </c>
      <c r="D15" s="93">
        <f t="shared" si="0"/>
        <v>2.6769976167806572E-2</v>
      </c>
      <c r="E15" s="7">
        <v>4169.13</v>
      </c>
      <c r="F15" s="93">
        <f t="shared" si="1"/>
        <v>3.6741118720439253E-2</v>
      </c>
      <c r="G15" s="7">
        <v>2003</v>
      </c>
      <c r="H15" s="5" t="s">
        <v>20</v>
      </c>
      <c r="I15" s="6">
        <v>1521.96</v>
      </c>
      <c r="J15" s="94">
        <f t="shared" si="3"/>
        <v>0.14434803530880164</v>
      </c>
      <c r="K15" s="5">
        <v>2001</v>
      </c>
      <c r="L15" s="5" t="s">
        <v>5</v>
      </c>
      <c r="M15" s="5">
        <v>1116.7</v>
      </c>
      <c r="N15" s="94">
        <f t="shared" si="4"/>
        <v>7.6648669494793667E-2</v>
      </c>
      <c r="O15" s="1"/>
      <c r="Q15" s="99"/>
      <c r="R15" s="100"/>
      <c r="S15" s="152"/>
      <c r="T15" s="98"/>
      <c r="U15" s="152"/>
      <c r="V15" s="102"/>
      <c r="W15" s="152"/>
      <c r="X15" s="102"/>
      <c r="Y15" s="152"/>
      <c r="Z15" s="102"/>
    </row>
    <row r="16" spans="1:26">
      <c r="A16" s="20">
        <v>15</v>
      </c>
      <c r="B16" s="5">
        <v>2014</v>
      </c>
      <c r="C16" s="8">
        <v>9256.680105228761</v>
      </c>
      <c r="D16" s="93">
        <f t="shared" si="0"/>
        <v>4.076406304760965E-3</v>
      </c>
      <c r="E16" s="7">
        <v>4283.34</v>
      </c>
      <c r="F16" s="93">
        <f t="shared" si="1"/>
        <v>2.7394204546272252E-2</v>
      </c>
      <c r="G16" s="7">
        <v>2003</v>
      </c>
      <c r="H16" s="5" t="s">
        <v>21</v>
      </c>
      <c r="I16" s="6">
        <v>1629.84</v>
      </c>
      <c r="J16" s="94">
        <f t="shared" si="3"/>
        <v>0.16217912150598959</v>
      </c>
      <c r="K16" s="5">
        <v>2001</v>
      </c>
      <c r="L16" s="5" t="s">
        <v>6</v>
      </c>
      <c r="M16" s="5">
        <v>1177.9000000000001</v>
      </c>
      <c r="N16" s="94">
        <f t="shared" si="4"/>
        <v>7.2964110038258465E-2</v>
      </c>
      <c r="O16" s="1"/>
      <c r="Q16" s="99"/>
      <c r="R16" s="100"/>
      <c r="S16" s="99"/>
      <c r="T16" s="99"/>
    </row>
    <row r="17" spans="1:20">
      <c r="A17" s="20">
        <v>16</v>
      </c>
      <c r="B17" s="5">
        <v>2015</v>
      </c>
      <c r="C17" s="8">
        <v>9226.2023692878975</v>
      </c>
      <c r="D17" s="93">
        <f t="shared" si="0"/>
        <v>-3.2925126065064952E-3</v>
      </c>
      <c r="E17" s="7">
        <v>4341.13</v>
      </c>
      <c r="F17" s="93">
        <f t="shared" si="1"/>
        <v>1.3491807794851672E-2</v>
      </c>
      <c r="G17" s="7">
        <v>2003</v>
      </c>
      <c r="H17" s="5" t="s">
        <v>22</v>
      </c>
      <c r="I17" s="6">
        <v>1803.1599999999999</v>
      </c>
      <c r="J17" s="94">
        <f t="shared" si="3"/>
        <v>0.16629367553652505</v>
      </c>
      <c r="K17" s="5">
        <v>2001</v>
      </c>
      <c r="L17" s="5" t="s">
        <v>7</v>
      </c>
      <c r="M17" s="5">
        <v>1192.2</v>
      </c>
      <c r="N17" s="94">
        <f t="shared" si="4"/>
        <v>8.5693470540023811E-2</v>
      </c>
      <c r="O17" s="1"/>
      <c r="Q17" s="99"/>
      <c r="R17" s="100"/>
      <c r="S17" s="99"/>
      <c r="T17" s="99"/>
    </row>
    <row r="18" spans="1:20">
      <c r="A18" s="20">
        <v>17</v>
      </c>
      <c r="B18" s="5">
        <v>2016</v>
      </c>
      <c r="C18" s="8">
        <v>9234.4160550362176</v>
      </c>
      <c r="D18" s="93">
        <f t="shared" si="0"/>
        <v>8.9025640448358006E-4</v>
      </c>
      <c r="E18" s="7">
        <v>4414.92</v>
      </c>
      <c r="F18" s="93">
        <f t="shared" si="1"/>
        <v>1.6997878432573998E-2</v>
      </c>
      <c r="G18" s="7">
        <v>2004</v>
      </c>
      <c r="H18" s="5" t="s">
        <v>19</v>
      </c>
      <c r="I18" s="6">
        <v>1529.21</v>
      </c>
      <c r="J18" s="94">
        <f t="shared" si="3"/>
        <v>0.1632334819187293</v>
      </c>
      <c r="K18" s="5">
        <v>2001</v>
      </c>
      <c r="L18" s="5" t="s">
        <v>8</v>
      </c>
      <c r="M18" s="5">
        <v>1310.7</v>
      </c>
      <c r="N18" s="94">
        <f t="shared" si="4"/>
        <v>9.8014576526765512E-2</v>
      </c>
      <c r="O18" s="1"/>
      <c r="Q18" s="99"/>
      <c r="R18" s="100"/>
      <c r="S18" s="99"/>
      <c r="T18" s="99"/>
    </row>
    <row r="19" spans="1:20">
      <c r="A19" s="104">
        <v>18</v>
      </c>
      <c r="B19" s="63">
        <v>2017</v>
      </c>
      <c r="C19" s="105">
        <v>9444.8706640423097</v>
      </c>
      <c r="D19" s="131">
        <f t="shared" si="0"/>
        <v>2.2790245506787134E-2</v>
      </c>
      <c r="E19" s="88">
        <v>4558.2700000000004</v>
      </c>
      <c r="F19" s="93">
        <f t="shared" si="1"/>
        <v>3.2469444519946086E-2</v>
      </c>
      <c r="G19" s="7">
        <v>2004</v>
      </c>
      <c r="H19" s="5" t="s">
        <v>20</v>
      </c>
      <c r="I19" s="6">
        <v>1808.5400000000002</v>
      </c>
      <c r="J19" s="94">
        <f t="shared" si="3"/>
        <v>0.18829667008331372</v>
      </c>
      <c r="K19" s="5">
        <v>2001</v>
      </c>
      <c r="L19" s="5" t="s">
        <v>9</v>
      </c>
      <c r="M19" s="5">
        <v>1268.8</v>
      </c>
      <c r="N19" s="94">
        <f t="shared" si="4"/>
        <v>8.0657524912699133E-2</v>
      </c>
      <c r="O19" s="1"/>
      <c r="Q19" s="99"/>
      <c r="R19" s="100"/>
      <c r="S19" s="99"/>
      <c r="T19" s="99"/>
    </row>
    <row r="20" spans="1:20">
      <c r="A20" s="20">
        <v>19</v>
      </c>
      <c r="B20" s="5">
        <v>2018</v>
      </c>
      <c r="C20" s="8">
        <v>9675.9854224574083</v>
      </c>
      <c r="D20" s="93">
        <f>(C20-C19)/C19</f>
        <v>2.4469870116377405E-2</v>
      </c>
      <c r="E20" s="132">
        <v>4719.25</v>
      </c>
      <c r="F20" s="93">
        <f t="shared" si="1"/>
        <v>3.5316029985060025E-2</v>
      </c>
      <c r="G20" s="7">
        <v>2004</v>
      </c>
      <c r="H20" s="5" t="s">
        <v>21</v>
      </c>
      <c r="I20" s="6">
        <v>1937.2099999999998</v>
      </c>
      <c r="J20" s="94">
        <f t="shared" si="3"/>
        <v>0.18858906395719818</v>
      </c>
      <c r="K20" s="5">
        <v>2001</v>
      </c>
      <c r="L20" s="5" t="s">
        <v>10</v>
      </c>
      <c r="M20" s="5">
        <v>1188.5</v>
      </c>
      <c r="N20" s="94">
        <f t="shared" si="4"/>
        <v>0.10168705969595852</v>
      </c>
      <c r="O20" s="1"/>
      <c r="Q20" s="99"/>
      <c r="R20" s="100"/>
      <c r="S20" s="99"/>
      <c r="T20" s="99"/>
    </row>
    <row r="21" spans="1:20">
      <c r="A21" s="20">
        <v>20</v>
      </c>
      <c r="B21" s="5">
        <v>2019</v>
      </c>
      <c r="C21" s="8">
        <v>9868.5258077523667</v>
      </c>
      <c r="D21" s="134">
        <f t="shared" si="0"/>
        <v>1.9898788277221177E-2</v>
      </c>
      <c r="E21" s="133">
        <v>4874.88</v>
      </c>
      <c r="F21" s="134">
        <f t="shared" si="1"/>
        <v>3.2977697727393146E-2</v>
      </c>
      <c r="G21" s="7">
        <v>2004</v>
      </c>
      <c r="H21" s="5" t="s">
        <v>22</v>
      </c>
      <c r="I21" s="6">
        <v>2153.5500000000002</v>
      </c>
      <c r="J21" s="94">
        <f t="shared" si="3"/>
        <v>0.19431997160540404</v>
      </c>
      <c r="K21" s="5">
        <v>2001</v>
      </c>
      <c r="L21" s="5" t="s">
        <v>11</v>
      </c>
      <c r="M21" s="5">
        <v>1180.4000000000001</v>
      </c>
      <c r="N21" s="94">
        <f t="shared" si="4"/>
        <v>8.323391759199783E-2</v>
      </c>
      <c r="O21" s="1"/>
      <c r="Q21" s="99"/>
      <c r="R21" s="100"/>
      <c r="S21" s="99"/>
      <c r="T21" s="99"/>
    </row>
    <row r="22" spans="1:20">
      <c r="A22" s="20">
        <v>21</v>
      </c>
      <c r="B22" s="5">
        <v>2020</v>
      </c>
      <c r="C22" s="8">
        <v>9974.2713471322313</v>
      </c>
      <c r="D22" s="134">
        <f t="shared" si="0"/>
        <v>1.0715434244169944E-2</v>
      </c>
      <c r="E22" s="133">
        <v>4983.1400000000003</v>
      </c>
      <c r="F22" s="134">
        <f t="shared" si="1"/>
        <v>2.2207726138899875E-2</v>
      </c>
      <c r="G22" s="7">
        <v>2005</v>
      </c>
      <c r="H22" s="5" t="s">
        <v>19</v>
      </c>
      <c r="I22" s="6">
        <v>1815.9</v>
      </c>
      <c r="J22" s="94">
        <f t="shared" si="3"/>
        <v>0.1874758862419158</v>
      </c>
      <c r="K22" s="5">
        <v>2001</v>
      </c>
      <c r="L22" s="5" t="s">
        <v>12</v>
      </c>
      <c r="M22" s="5">
        <v>1202</v>
      </c>
      <c r="N22" s="94">
        <f t="shared" si="4"/>
        <v>7.8607322325915205E-2</v>
      </c>
      <c r="O22" s="1"/>
      <c r="Q22" s="99"/>
      <c r="R22" s="100"/>
      <c r="S22" s="99"/>
      <c r="T22" s="99"/>
    </row>
    <row r="23" spans="1:20">
      <c r="A23" s="38">
        <v>22</v>
      </c>
      <c r="B23" s="39">
        <v>2021</v>
      </c>
      <c r="C23" s="40">
        <v>10523.026042192267</v>
      </c>
      <c r="D23" s="134">
        <f t="shared" si="0"/>
        <v>5.501702088923132E-2</v>
      </c>
      <c r="E23" s="135">
        <v>5240</v>
      </c>
      <c r="F23" s="134">
        <f t="shared" si="1"/>
        <v>5.1545812479681416E-2</v>
      </c>
      <c r="G23" s="7">
        <v>2005</v>
      </c>
      <c r="H23" s="5" t="s">
        <v>20</v>
      </c>
      <c r="I23" s="6">
        <v>2142.5299999999997</v>
      </c>
      <c r="J23" s="94">
        <f t="shared" si="3"/>
        <v>0.18467382529554199</v>
      </c>
      <c r="K23" s="5">
        <v>2001</v>
      </c>
      <c r="L23" s="5" t="s">
        <v>13</v>
      </c>
      <c r="M23" s="5">
        <v>1313.1</v>
      </c>
      <c r="N23" s="94">
        <f t="shared" si="4"/>
        <v>9.9748743718592894E-2</v>
      </c>
      <c r="O23" s="1"/>
      <c r="Q23" s="101"/>
      <c r="R23" s="98"/>
      <c r="S23" s="99"/>
      <c r="T23" s="99"/>
    </row>
    <row r="24" spans="1:20">
      <c r="A24" s="273" t="s">
        <v>16</v>
      </c>
      <c r="B24" s="90">
        <v>2022</v>
      </c>
      <c r="C24" s="57"/>
      <c r="E24" s="133">
        <v>5410</v>
      </c>
      <c r="F24" s="134">
        <f t="shared" si="1"/>
        <v>3.2442748091603052E-2</v>
      </c>
      <c r="G24" s="7">
        <v>2005</v>
      </c>
      <c r="H24" s="5" t="s">
        <v>21</v>
      </c>
      <c r="I24" s="6">
        <v>2277.4</v>
      </c>
      <c r="J24" s="94">
        <f t="shared" si="3"/>
        <v>0.17560822006906857</v>
      </c>
      <c r="K24" s="5">
        <v>2002</v>
      </c>
      <c r="L24" s="5" t="s">
        <v>3</v>
      </c>
      <c r="M24" s="5">
        <v>1010.4</v>
      </c>
      <c r="N24" s="94">
        <f t="shared" si="4"/>
        <v>-4.1820768136557634E-2</v>
      </c>
      <c r="O24" s="1"/>
      <c r="Q24" s="99"/>
      <c r="R24" s="98"/>
      <c r="S24" s="99"/>
      <c r="T24" s="99"/>
    </row>
    <row r="25" spans="1:20">
      <c r="A25" s="274"/>
      <c r="B25" s="91">
        <v>2023</v>
      </c>
      <c r="G25" s="7">
        <v>2005</v>
      </c>
      <c r="H25" s="5" t="s">
        <v>22</v>
      </c>
      <c r="I25" s="6">
        <v>2572.3900000000003</v>
      </c>
      <c r="J25" s="94">
        <f t="shared" si="3"/>
        <v>0.19448817069489918</v>
      </c>
      <c r="K25" s="5">
        <v>2002</v>
      </c>
      <c r="L25" s="5" t="s">
        <v>4</v>
      </c>
      <c r="M25" s="5">
        <v>1241</v>
      </c>
      <c r="N25" s="94">
        <f t="shared" si="4"/>
        <v>5.9959002391527204E-2</v>
      </c>
      <c r="O25" s="1"/>
      <c r="Q25" s="99"/>
      <c r="R25" s="98"/>
      <c r="S25" s="99"/>
      <c r="T25" s="99"/>
    </row>
    <row r="26" spans="1:20">
      <c r="A26" s="274"/>
      <c r="B26" s="91">
        <v>2024</v>
      </c>
      <c r="G26" s="7">
        <v>2006</v>
      </c>
      <c r="H26" s="5" t="s">
        <v>19</v>
      </c>
      <c r="I26" s="6">
        <v>2141.8200000000002</v>
      </c>
      <c r="J26" s="94">
        <f t="shared" si="3"/>
        <v>0.17948124896745418</v>
      </c>
      <c r="K26" s="5">
        <v>2002</v>
      </c>
      <c r="L26" s="5" t="s">
        <v>5</v>
      </c>
      <c r="M26" s="5">
        <v>1249.7</v>
      </c>
      <c r="N26" s="94">
        <f t="shared" si="4"/>
        <v>0.11910092236052655</v>
      </c>
      <c r="O26" s="1"/>
    </row>
    <row r="27" spans="1:20">
      <c r="A27" s="275"/>
      <c r="B27" s="92">
        <v>2025</v>
      </c>
      <c r="C27" s="52"/>
      <c r="G27" s="7">
        <v>2006</v>
      </c>
      <c r="H27" s="5" t="s">
        <v>20</v>
      </c>
      <c r="I27" s="6">
        <v>2557.4700000000003</v>
      </c>
      <c r="J27" s="94">
        <f t="shared" si="3"/>
        <v>0.19366823335029174</v>
      </c>
      <c r="K27" s="5">
        <v>2002</v>
      </c>
      <c r="L27" s="5" t="s">
        <v>6</v>
      </c>
      <c r="M27" s="5">
        <v>1283.7</v>
      </c>
      <c r="N27" s="94">
        <f t="shared" si="4"/>
        <v>8.9820867645810293E-2</v>
      </c>
      <c r="O27" s="1"/>
    </row>
    <row r="28" spans="1:20">
      <c r="G28" s="7">
        <v>2006</v>
      </c>
      <c r="H28" s="5" t="s">
        <v>21</v>
      </c>
      <c r="I28" s="6">
        <v>2693.66</v>
      </c>
      <c r="J28" s="94">
        <f t="shared" si="3"/>
        <v>0.18277860718363034</v>
      </c>
      <c r="K28" s="5">
        <v>2002</v>
      </c>
      <c r="L28" s="5" t="s">
        <v>7</v>
      </c>
      <c r="M28" s="5">
        <v>1354.8</v>
      </c>
      <c r="N28" s="94">
        <f t="shared" si="4"/>
        <v>0.13638651233014587</v>
      </c>
      <c r="O28" s="1"/>
    </row>
    <row r="29" spans="1:20">
      <c r="G29" s="7">
        <v>2006</v>
      </c>
      <c r="H29" s="5" t="s">
        <v>22</v>
      </c>
      <c r="I29" s="6">
        <v>3042.98</v>
      </c>
      <c r="J29" s="94">
        <f t="shared" si="3"/>
        <v>0.18293882342879564</v>
      </c>
      <c r="K29" s="5">
        <v>2002</v>
      </c>
      <c r="L29" s="5" t="s">
        <v>8</v>
      </c>
      <c r="M29" s="5">
        <v>1458</v>
      </c>
      <c r="N29" s="94">
        <f t="shared" si="4"/>
        <v>0.11238269626916911</v>
      </c>
      <c r="O29" s="1"/>
    </row>
    <row r="30" spans="1:20">
      <c r="A30" s="22"/>
      <c r="D30" s="11"/>
      <c r="G30" s="7">
        <v>2007</v>
      </c>
      <c r="H30" s="5" t="s">
        <v>19</v>
      </c>
      <c r="I30" s="6">
        <v>2598.31</v>
      </c>
      <c r="J30" s="94">
        <f t="shared" si="3"/>
        <v>0.21313182246874143</v>
      </c>
      <c r="K30" s="5">
        <v>2002</v>
      </c>
      <c r="L30" s="5" t="s">
        <v>9</v>
      </c>
      <c r="M30" s="5">
        <v>1456</v>
      </c>
      <c r="N30" s="94">
        <f t="shared" si="4"/>
        <v>0.14754098360655743</v>
      </c>
      <c r="O30" s="1"/>
    </row>
    <row r="31" spans="1:20">
      <c r="A31" s="22"/>
      <c r="G31" s="7">
        <v>2007</v>
      </c>
      <c r="H31" s="5" t="s">
        <v>20</v>
      </c>
      <c r="I31" s="6">
        <v>3112.62</v>
      </c>
      <c r="J31" s="94">
        <f t="shared" si="3"/>
        <v>0.21706999495595239</v>
      </c>
      <c r="K31" s="5">
        <v>2002</v>
      </c>
      <c r="L31" s="5" t="s">
        <v>10</v>
      </c>
      <c r="M31" s="5">
        <v>1426.6</v>
      </c>
      <c r="N31" s="94">
        <f t="shared" si="4"/>
        <v>0.20033655868742103</v>
      </c>
      <c r="O31" s="1"/>
    </row>
    <row r="32" spans="1:20">
      <c r="G32" s="7">
        <v>2007</v>
      </c>
      <c r="H32" s="5" t="s">
        <v>21</v>
      </c>
      <c r="I32" s="6">
        <v>3266.02</v>
      </c>
      <c r="J32" s="94">
        <f t="shared" si="3"/>
        <v>0.21248412940014708</v>
      </c>
      <c r="K32" s="5">
        <v>2002</v>
      </c>
      <c r="L32" s="5" t="s">
        <v>11</v>
      </c>
      <c r="M32" s="5">
        <v>1385.2</v>
      </c>
      <c r="N32" s="94">
        <f t="shared" si="4"/>
        <v>0.17350050830227037</v>
      </c>
      <c r="O32" s="1"/>
    </row>
    <row r="33" spans="1:22">
      <c r="A33" s="55"/>
      <c r="B33" s="96" t="s">
        <v>106</v>
      </c>
      <c r="C33" s="97" t="s">
        <v>107</v>
      </c>
      <c r="D33" s="112" t="s">
        <v>108</v>
      </c>
      <c r="G33" s="7">
        <v>2007</v>
      </c>
      <c r="H33" s="5" t="s">
        <v>22</v>
      </c>
      <c r="I33" s="6">
        <v>3686.1099999999997</v>
      </c>
      <c r="J33" s="94">
        <f t="shared" si="3"/>
        <v>0.2113487436657486</v>
      </c>
      <c r="K33" s="5">
        <v>2002</v>
      </c>
      <c r="L33" s="5" t="s">
        <v>12</v>
      </c>
      <c r="M33" s="5">
        <v>1408.2</v>
      </c>
      <c r="N33" s="94">
        <f t="shared" si="4"/>
        <v>0.17154742096505826</v>
      </c>
      <c r="O33" s="1"/>
    </row>
    <row r="34" spans="1:22">
      <c r="A34">
        <v>2019</v>
      </c>
      <c r="B34" s="108">
        <v>3.2977697727393146E-2</v>
      </c>
      <c r="C34" s="108">
        <v>5.2200965557937441E-2</v>
      </c>
      <c r="D34" s="109">
        <v>5.0447175857286301E-2</v>
      </c>
      <c r="G34" s="7">
        <v>2008</v>
      </c>
      <c r="H34" s="5" t="s">
        <v>19</v>
      </c>
      <c r="I34" s="6">
        <v>3161.32</v>
      </c>
      <c r="J34" s="94">
        <f t="shared" si="3"/>
        <v>0.21668315174093938</v>
      </c>
      <c r="K34" s="5">
        <v>2002</v>
      </c>
      <c r="L34" s="5" t="s">
        <v>13</v>
      </c>
      <c r="M34" s="5">
        <v>1514.1</v>
      </c>
      <c r="N34" s="94">
        <f t="shared" si="4"/>
        <v>0.15307288096870003</v>
      </c>
      <c r="O34" s="1"/>
    </row>
    <row r="35" spans="1:22">
      <c r="B35" s="107"/>
      <c r="D35" s="110">
        <v>7.8453268728470305E-2</v>
      </c>
      <c r="G35" s="7">
        <v>2008</v>
      </c>
      <c r="H35" s="5" t="s">
        <v>20</v>
      </c>
      <c r="I35" s="6">
        <v>3824.84</v>
      </c>
      <c r="J35" s="94">
        <f t="shared" si="3"/>
        <v>0.22881688095559377</v>
      </c>
      <c r="K35" s="5">
        <v>2003</v>
      </c>
      <c r="L35" s="5" t="s">
        <v>3</v>
      </c>
      <c r="M35" s="5">
        <v>1258</v>
      </c>
      <c r="N35" s="94">
        <f t="shared" si="4"/>
        <v>0.24505146476642917</v>
      </c>
      <c r="O35" s="1"/>
    </row>
    <row r="36" spans="1:22">
      <c r="B36" s="107"/>
      <c r="C36" s="107">
        <v>5.2942571179552887E-2</v>
      </c>
      <c r="D36" s="110">
        <v>6.5076941148831127E-2</v>
      </c>
      <c r="G36" s="7">
        <v>2008</v>
      </c>
      <c r="H36" s="5" t="s">
        <v>21</v>
      </c>
      <c r="I36" s="6">
        <v>3889.5</v>
      </c>
      <c r="J36" s="94">
        <f t="shared" si="3"/>
        <v>0.1908990147029106</v>
      </c>
      <c r="K36" s="5">
        <v>2003</v>
      </c>
      <c r="L36" s="5" t="s">
        <v>4</v>
      </c>
      <c r="M36" s="5">
        <v>1458.1</v>
      </c>
      <c r="N36" s="94">
        <f t="shared" si="4"/>
        <v>0.17493956486704262</v>
      </c>
      <c r="O36" s="1"/>
    </row>
    <row r="37" spans="1:22">
      <c r="B37" s="107"/>
      <c r="D37" s="110">
        <v>2.6766850991126672E-2</v>
      </c>
      <c r="G37" s="7">
        <v>2008</v>
      </c>
      <c r="H37" s="5" t="s">
        <v>22</v>
      </c>
      <c r="I37" s="6">
        <v>4119.6400000000003</v>
      </c>
      <c r="J37" s="94">
        <f t="shared" si="3"/>
        <v>0.1176117912921754</v>
      </c>
      <c r="K37" s="5">
        <v>2003</v>
      </c>
      <c r="L37" s="5" t="s">
        <v>5</v>
      </c>
      <c r="M37" s="5">
        <v>1427.2</v>
      </c>
      <c r="N37" s="94">
        <f t="shared" si="4"/>
        <v>0.14203408818116348</v>
      </c>
      <c r="O37" s="1"/>
    </row>
    <row r="38" spans="1:22">
      <c r="B38" s="107"/>
      <c r="D38" s="110">
        <v>5.1039527258314281E-2</v>
      </c>
      <c r="G38" s="7">
        <v>2009</v>
      </c>
      <c r="H38" s="5" t="s">
        <v>19</v>
      </c>
      <c r="I38" s="6">
        <v>3254.9</v>
      </c>
      <c r="J38" s="94">
        <f t="shared" si="3"/>
        <v>2.9601558842508802E-2</v>
      </c>
      <c r="K38" s="5">
        <v>2003</v>
      </c>
      <c r="L38" s="5" t="s">
        <v>6</v>
      </c>
      <c r="M38" s="5">
        <v>1454</v>
      </c>
      <c r="N38" s="94">
        <f t="shared" si="4"/>
        <v>0.13266339487419174</v>
      </c>
      <c r="O38" s="1"/>
      <c r="Q38" s="18"/>
    </row>
    <row r="39" spans="1:22">
      <c r="B39" s="107"/>
      <c r="C39" s="107">
        <v>3.5522620485971296E-2</v>
      </c>
      <c r="D39" s="110">
        <v>2.7014780788100459E-2</v>
      </c>
      <c r="G39" s="7">
        <v>2009</v>
      </c>
      <c r="H39" s="5" t="s">
        <v>20</v>
      </c>
      <c r="I39" s="6">
        <v>3937.8599999999997</v>
      </c>
      <c r="J39" s="94">
        <f t="shared" si="3"/>
        <v>2.954894845274561E-2</v>
      </c>
      <c r="K39" s="5">
        <v>2003</v>
      </c>
      <c r="L39" s="5" t="s">
        <v>7</v>
      </c>
      <c r="M39" s="5">
        <v>1514.3</v>
      </c>
      <c r="N39" s="94">
        <f t="shared" si="4"/>
        <v>0.11772955417773842</v>
      </c>
      <c r="O39" s="1"/>
      <c r="Q39" s="18"/>
    </row>
    <row r="40" spans="1:22">
      <c r="B40" s="107"/>
      <c r="D40" s="110">
        <v>4.3326203375540606E-2</v>
      </c>
      <c r="G40" s="7">
        <v>2009</v>
      </c>
      <c r="H40" s="5" t="s">
        <v>21</v>
      </c>
      <c r="I40" s="6">
        <v>4131.3</v>
      </c>
      <c r="J40" s="94">
        <f t="shared" si="3"/>
        <v>6.2167373698418869E-2</v>
      </c>
      <c r="K40" s="5">
        <v>2003</v>
      </c>
      <c r="L40" s="5" t="s">
        <v>8</v>
      </c>
      <c r="M40" s="5">
        <v>1699.3</v>
      </c>
      <c r="N40" s="94">
        <f t="shared" si="4"/>
        <v>0.16550068587105621</v>
      </c>
      <c r="O40" s="1"/>
      <c r="P40" s="3"/>
      <c r="Q40" s="19"/>
      <c r="R40" s="3"/>
      <c r="S40" s="3"/>
      <c r="T40" s="3"/>
      <c r="U40" s="3"/>
      <c r="V40" s="3"/>
    </row>
    <row r="41" spans="1:22">
      <c r="B41" s="107"/>
      <c r="C41" s="107"/>
      <c r="D41" s="110">
        <v>7.7565610694679876E-2</v>
      </c>
      <c r="G41" s="88">
        <v>2009</v>
      </c>
      <c r="H41" s="63" t="s">
        <v>22</v>
      </c>
      <c r="I41" s="6">
        <v>4692.82</v>
      </c>
      <c r="J41" s="94">
        <f t="shared" si="3"/>
        <v>0.13913351652086089</v>
      </c>
      <c r="K41" s="5">
        <v>2003</v>
      </c>
      <c r="L41" s="5" t="s">
        <v>9</v>
      </c>
      <c r="M41" s="5">
        <v>1700.3</v>
      </c>
      <c r="N41" s="94">
        <f t="shared" si="4"/>
        <v>0.1677884615384615</v>
      </c>
      <c r="O41" s="1"/>
      <c r="Q41" s="18"/>
    </row>
    <row r="42" spans="1:22">
      <c r="B42" s="107"/>
      <c r="C42" s="107">
        <v>3.5628350792462196E-2</v>
      </c>
      <c r="D42" s="110">
        <v>7.2042324865858695E-2</v>
      </c>
      <c r="G42" s="7">
        <v>2010</v>
      </c>
      <c r="H42" s="5" t="s">
        <v>19</v>
      </c>
      <c r="I42" s="6">
        <v>3936.4199999999996</v>
      </c>
      <c r="J42" s="94">
        <f t="shared" si="3"/>
        <v>0.20938277673661235</v>
      </c>
      <c r="K42" s="5">
        <v>2003</v>
      </c>
      <c r="L42" s="5" t="s">
        <v>10</v>
      </c>
      <c r="M42" s="5">
        <v>1584.6</v>
      </c>
      <c r="N42" s="94">
        <f t="shared" si="4"/>
        <v>0.11075283891770644</v>
      </c>
      <c r="O42" s="1"/>
      <c r="Q42" s="18"/>
    </row>
    <row r="43" spans="1:22">
      <c r="B43" s="107"/>
      <c r="C43" s="107"/>
      <c r="D43" s="110">
        <v>6.2565397799025826E-2</v>
      </c>
      <c r="G43" s="7">
        <v>2010</v>
      </c>
      <c r="H43" s="5" t="s">
        <v>20</v>
      </c>
      <c r="I43" s="6">
        <v>4742.2300000000005</v>
      </c>
      <c r="J43" s="94">
        <f t="shared" si="3"/>
        <v>0.2042657687170191</v>
      </c>
      <c r="K43" s="5">
        <v>2003</v>
      </c>
      <c r="L43" s="5" t="s">
        <v>11</v>
      </c>
      <c r="M43" s="5">
        <v>1581.1</v>
      </c>
      <c r="N43" s="94">
        <f t="shared" si="4"/>
        <v>0.14142362113774173</v>
      </c>
      <c r="O43" s="1"/>
      <c r="Q43" s="18"/>
    </row>
    <row r="44" spans="1:22">
      <c r="A44" s="52"/>
      <c r="B44" s="107"/>
      <c r="C44" s="107"/>
      <c r="D44" s="111">
        <v>5.553315376054456E-2</v>
      </c>
      <c r="G44" s="7">
        <v>2010</v>
      </c>
      <c r="H44" s="5" t="s">
        <v>21</v>
      </c>
      <c r="I44" s="6">
        <v>4890.6400000000003</v>
      </c>
      <c r="J44" s="94">
        <f t="shared" si="3"/>
        <v>0.18380170890518727</v>
      </c>
      <c r="K44" s="5">
        <v>2003</v>
      </c>
      <c r="L44" s="5" t="s">
        <v>12</v>
      </c>
      <c r="M44" s="5">
        <v>1624.6</v>
      </c>
      <c r="N44" s="94">
        <f t="shared" si="4"/>
        <v>0.15367135350092306</v>
      </c>
      <c r="O44" s="1"/>
      <c r="R44" s="43"/>
    </row>
    <row r="45" spans="1:22">
      <c r="A45" s="80">
        <v>2020</v>
      </c>
      <c r="B45" s="108">
        <v>2.2207726138899875E-2</v>
      </c>
      <c r="C45" s="108">
        <v>-0.10150291513176109</v>
      </c>
      <c r="D45" s="109">
        <v>-6.5107130824356443E-2</v>
      </c>
      <c r="G45" s="7">
        <v>2010</v>
      </c>
      <c r="H45" s="5" t="s">
        <v>22</v>
      </c>
      <c r="I45" s="6">
        <v>5593.36</v>
      </c>
      <c r="J45" s="94">
        <f t="shared" si="3"/>
        <v>0.1918974092336804</v>
      </c>
      <c r="K45" s="5">
        <v>2003</v>
      </c>
      <c r="L45" s="5" t="s">
        <v>13</v>
      </c>
      <c r="M45" s="5">
        <v>1710.6</v>
      </c>
      <c r="N45" s="94">
        <f t="shared" si="4"/>
        <v>0.12978006736675254</v>
      </c>
      <c r="O45" s="1"/>
    </row>
    <row r="46" spans="1:22">
      <c r="A46" s="80"/>
      <c r="D46" s="110">
        <v>-3.032696256515546E-2</v>
      </c>
      <c r="G46" s="7">
        <v>2011</v>
      </c>
      <c r="H46" s="5" t="s">
        <v>19</v>
      </c>
      <c r="I46" s="6">
        <v>4719.3999999999996</v>
      </c>
      <c r="J46" s="94">
        <f t="shared" si="3"/>
        <v>0.19890662073660842</v>
      </c>
      <c r="K46" s="5">
        <v>2004</v>
      </c>
      <c r="L46" s="5" t="s">
        <v>3</v>
      </c>
      <c r="M46" s="5">
        <v>1570.5</v>
      </c>
      <c r="N46" s="94">
        <f t="shared" si="4"/>
        <v>0.24841017488076311</v>
      </c>
      <c r="O46" s="1"/>
    </row>
    <row r="47" spans="1:22">
      <c r="A47" s="80"/>
      <c r="C47" s="107">
        <v>1.6743515940273426E-2</v>
      </c>
      <c r="D47" s="110">
        <v>1.8841219072828205E-2</v>
      </c>
      <c r="G47" s="7">
        <v>2011</v>
      </c>
      <c r="H47" s="5" t="s">
        <v>20</v>
      </c>
      <c r="I47" s="6">
        <v>5688.4</v>
      </c>
      <c r="J47" s="94">
        <f t="shared" si="3"/>
        <v>0.19952005701958764</v>
      </c>
      <c r="K47" s="5">
        <v>2004</v>
      </c>
      <c r="L47" s="5" t="s">
        <v>4</v>
      </c>
      <c r="M47" s="5">
        <v>1706.7</v>
      </c>
      <c r="N47" s="94">
        <f t="shared" si="4"/>
        <v>0.1704958507646939</v>
      </c>
      <c r="O47" s="1"/>
    </row>
    <row r="48" spans="1:22">
      <c r="A48" s="80"/>
      <c r="D48" s="110">
        <v>6.1442118446949301E-2</v>
      </c>
      <c r="G48" s="7">
        <v>2011</v>
      </c>
      <c r="H48" s="5" t="s">
        <v>21</v>
      </c>
      <c r="I48" s="6">
        <v>5862.25</v>
      </c>
      <c r="J48" s="94">
        <f t="shared" si="3"/>
        <v>0.19866725009405714</v>
      </c>
      <c r="K48" s="5">
        <v>2004</v>
      </c>
      <c r="L48" s="5" t="s">
        <v>5</v>
      </c>
      <c r="M48" s="5">
        <v>1678.9</v>
      </c>
      <c r="N48" s="94">
        <f t="shared" si="4"/>
        <v>0.17635930493273544</v>
      </c>
      <c r="O48" s="1"/>
    </row>
    <row r="49" spans="1:26">
      <c r="A49" s="80"/>
      <c r="D49" s="110">
        <v>8.0597884776907519E-2</v>
      </c>
      <c r="G49" s="7">
        <v>2011</v>
      </c>
      <c r="H49" s="5" t="s">
        <v>22</v>
      </c>
      <c r="I49" s="6">
        <v>6433.46</v>
      </c>
      <c r="J49" s="94">
        <f t="shared" si="3"/>
        <v>0.1501959466224238</v>
      </c>
      <c r="K49" s="5">
        <v>2004</v>
      </c>
      <c r="L49" s="5" t="s">
        <v>6</v>
      </c>
      <c r="M49" s="5">
        <v>1692.9</v>
      </c>
      <c r="N49" s="94">
        <f t="shared" si="4"/>
        <v>0.16430536451169195</v>
      </c>
      <c r="O49" s="1"/>
    </row>
    <row r="50" spans="1:26">
      <c r="A50" s="80"/>
      <c r="C50" s="107">
        <v>3.6065094311248359E-2</v>
      </c>
      <c r="D50" s="110">
        <v>3.4702043175974723E-2</v>
      </c>
      <c r="G50" s="7">
        <v>2012</v>
      </c>
      <c r="H50" s="5" t="s">
        <v>19</v>
      </c>
      <c r="I50" s="6">
        <v>5231.62</v>
      </c>
      <c r="J50" s="94">
        <f t="shared" si="3"/>
        <v>0.10853498326058403</v>
      </c>
      <c r="K50" s="5">
        <v>2004</v>
      </c>
      <c r="L50" s="5" t="s">
        <v>7</v>
      </c>
      <c r="M50" s="5">
        <v>1748.1</v>
      </c>
      <c r="N50" s="94">
        <f t="shared" si="4"/>
        <v>0.15439476986066167</v>
      </c>
      <c r="O50" s="1"/>
    </row>
    <row r="51" spans="1:26">
      <c r="A51" s="80"/>
      <c r="D51" s="110">
        <v>8.3188674727642853E-2</v>
      </c>
      <c r="G51" s="7">
        <v>2012</v>
      </c>
      <c r="H51" s="5" t="s">
        <v>20</v>
      </c>
      <c r="I51" s="6">
        <v>6143.32</v>
      </c>
      <c r="J51" s="94">
        <f t="shared" si="3"/>
        <v>7.9973278953660104E-2</v>
      </c>
      <c r="K51" s="5">
        <v>2004</v>
      </c>
      <c r="L51" s="5" t="s">
        <v>8</v>
      </c>
      <c r="M51" s="5">
        <v>1898.8</v>
      </c>
      <c r="N51" s="94">
        <f t="shared" si="4"/>
        <v>0.11740128288118637</v>
      </c>
      <c r="O51" s="1"/>
    </row>
    <row r="52" spans="1:26">
      <c r="A52" s="80"/>
      <c r="D52" s="110">
        <v>6.8851127208719817E-2</v>
      </c>
      <c r="G52" s="7">
        <v>2012</v>
      </c>
      <c r="H52" s="5" t="s">
        <v>21</v>
      </c>
      <c r="I52" s="6">
        <v>6225.62</v>
      </c>
      <c r="J52" s="94">
        <f t="shared" si="3"/>
        <v>6.1984732824427465E-2</v>
      </c>
      <c r="K52" s="5">
        <v>2004</v>
      </c>
      <c r="L52" s="5" t="s">
        <v>9</v>
      </c>
      <c r="M52" s="5">
        <v>1921</v>
      </c>
      <c r="N52" s="94">
        <f t="shared" si="4"/>
        <v>0.1298006234193966</v>
      </c>
      <c r="O52" s="1"/>
      <c r="P52" s="10"/>
      <c r="Q52" s="10"/>
      <c r="R52" s="10"/>
      <c r="S52" s="10"/>
      <c r="T52" s="10"/>
      <c r="U52" s="10"/>
      <c r="V52" s="10"/>
      <c r="W52" s="10"/>
      <c r="X52" s="10"/>
      <c r="Z52" s="11"/>
    </row>
    <row r="53" spans="1:26">
      <c r="A53" s="80"/>
      <c r="C53" s="107">
        <v>5.5593562059257334E-2</v>
      </c>
      <c r="D53" s="110">
        <v>6.6553498302474576E-2</v>
      </c>
      <c r="G53" s="7">
        <v>2012</v>
      </c>
      <c r="H53" s="5" t="s">
        <v>22</v>
      </c>
      <c r="I53" s="6">
        <v>6863.35</v>
      </c>
      <c r="J53" s="94">
        <f t="shared" si="3"/>
        <v>6.6820964146819956E-2</v>
      </c>
      <c r="K53" s="5">
        <v>2004</v>
      </c>
      <c r="L53" s="5" t="s">
        <v>10</v>
      </c>
      <c r="M53" s="5">
        <v>1809.5</v>
      </c>
      <c r="N53" s="94">
        <f t="shared" si="4"/>
        <v>0.14192856241322738</v>
      </c>
      <c r="O53" s="1"/>
    </row>
    <row r="54" spans="1:26">
      <c r="A54" s="80"/>
      <c r="D54" s="110">
        <v>8.9799314068389355E-2</v>
      </c>
      <c r="G54" s="7">
        <v>2013</v>
      </c>
      <c r="H54" s="5" t="s">
        <v>19</v>
      </c>
      <c r="I54" s="6">
        <v>5586.12</v>
      </c>
      <c r="J54" s="94">
        <f t="shared" si="3"/>
        <v>6.7761037690046294E-2</v>
      </c>
      <c r="K54" s="5">
        <v>2004</v>
      </c>
      <c r="L54" s="5" t="s">
        <v>11</v>
      </c>
      <c r="M54" s="5">
        <v>1844.3</v>
      </c>
      <c r="N54" s="94">
        <f t="shared" si="4"/>
        <v>0.16646638416292459</v>
      </c>
      <c r="O54" s="1"/>
    </row>
    <row r="55" spans="1:26">
      <c r="A55" s="81"/>
      <c r="B55" s="52"/>
      <c r="C55" s="52"/>
      <c r="D55" s="111">
        <v>0.11200757923046362</v>
      </c>
      <c r="G55" s="28">
        <v>2013</v>
      </c>
      <c r="H55" s="17" t="s">
        <v>20</v>
      </c>
      <c r="I55" s="17">
        <v>6513.0300000000007</v>
      </c>
      <c r="J55" s="94">
        <f t="shared" si="3"/>
        <v>6.0180814282830938E-2</v>
      </c>
      <c r="K55" s="5">
        <v>2004</v>
      </c>
      <c r="L55" s="5" t="s">
        <v>12</v>
      </c>
      <c r="M55" s="5">
        <v>1858.8</v>
      </c>
      <c r="N55" s="94">
        <f t="shared" si="4"/>
        <v>0.14415856210759576</v>
      </c>
      <c r="O55" s="1"/>
    </row>
    <row r="56" spans="1:26">
      <c r="A56" s="80">
        <v>2021</v>
      </c>
      <c r="B56" s="107">
        <v>5.1545812479681416E-2</v>
      </c>
      <c r="C56" s="107">
        <v>0.27762963658533563</v>
      </c>
      <c r="D56" s="110">
        <v>0.21046274922323205</v>
      </c>
      <c r="G56" s="28">
        <v>2013</v>
      </c>
      <c r="H56" s="17" t="s">
        <v>21</v>
      </c>
      <c r="I56" s="17">
        <v>6674.87</v>
      </c>
      <c r="J56" s="94">
        <f t="shared" si="3"/>
        <v>7.2161487530559204E-2</v>
      </c>
      <c r="K56" s="5">
        <v>2004</v>
      </c>
      <c r="L56" s="5" t="s">
        <v>13</v>
      </c>
      <c r="M56" s="5">
        <v>1931.3</v>
      </c>
      <c r="N56" s="94">
        <f t="shared" si="4"/>
        <v>0.12901905764059399</v>
      </c>
      <c r="O56" s="1"/>
    </row>
    <row r="57" spans="1:26">
      <c r="A57" s="80"/>
      <c r="D57" s="110">
        <v>0.19074767877504473</v>
      </c>
      <c r="G57" s="28">
        <v>2013</v>
      </c>
      <c r="H57" s="17" t="s">
        <v>22</v>
      </c>
      <c r="I57" s="17">
        <v>7421.1399999999994</v>
      </c>
      <c r="J57" s="94">
        <f t="shared" si="3"/>
        <v>8.1270807987352978E-2</v>
      </c>
      <c r="K57" s="5">
        <v>2005</v>
      </c>
      <c r="L57" s="5" t="s">
        <v>3</v>
      </c>
      <c r="M57" s="5">
        <v>1601.1</v>
      </c>
      <c r="N57" s="94">
        <f t="shared" si="4"/>
        <v>1.9484240687679025E-2</v>
      </c>
      <c r="O57" s="1"/>
    </row>
    <row r="58" spans="1:26">
      <c r="A58" s="80"/>
      <c r="C58" s="107">
        <v>0.17357156479352981</v>
      </c>
      <c r="D58" s="110">
        <v>0.12401897991953391</v>
      </c>
      <c r="G58" s="28">
        <v>2014</v>
      </c>
      <c r="H58" s="17" t="s">
        <v>19</v>
      </c>
      <c r="I58" s="17">
        <v>5912.74</v>
      </c>
      <c r="J58" s="94">
        <f t="shared" si="3"/>
        <v>5.8469921877797093E-2</v>
      </c>
      <c r="K58" s="5">
        <v>2005</v>
      </c>
      <c r="L58" s="5" t="s">
        <v>4</v>
      </c>
      <c r="M58" s="5">
        <v>1940.5</v>
      </c>
      <c r="N58" s="94">
        <f t="shared" si="4"/>
        <v>0.13698951192359521</v>
      </c>
      <c r="O58" s="1"/>
    </row>
    <row r="59" spans="1:26">
      <c r="A59" s="80"/>
      <c r="D59" s="110">
        <v>9.2036949632526469E-2</v>
      </c>
      <c r="G59" s="28">
        <v>2014</v>
      </c>
      <c r="H59" s="17" t="s">
        <v>20</v>
      </c>
      <c r="I59" s="17">
        <v>6945.83</v>
      </c>
      <c r="J59" s="94">
        <f t="shared" si="3"/>
        <v>6.6451405874070779E-2</v>
      </c>
      <c r="K59" s="5">
        <v>2005</v>
      </c>
      <c r="L59" s="5" t="s">
        <v>5</v>
      </c>
      <c r="M59" s="5">
        <v>1892.1</v>
      </c>
      <c r="N59" s="94">
        <f t="shared" si="4"/>
        <v>0.12698790874977653</v>
      </c>
      <c r="O59" s="1"/>
    </row>
    <row r="60" spans="1:26">
      <c r="A60" s="80"/>
      <c r="D60" s="110">
        <v>8.8260021256007931E-2</v>
      </c>
      <c r="G60" s="28">
        <v>2014</v>
      </c>
      <c r="H60" s="17" t="s">
        <v>21</v>
      </c>
      <c r="I60" s="17">
        <v>7097.1100000000006</v>
      </c>
      <c r="J60" s="94">
        <f t="shared" si="3"/>
        <v>6.3258160833094976E-2</v>
      </c>
      <c r="K60" s="5">
        <v>2005</v>
      </c>
      <c r="L60" s="5" t="s">
        <v>6</v>
      </c>
      <c r="M60" s="5">
        <v>1924.7</v>
      </c>
      <c r="N60" s="94">
        <f t="shared" si="4"/>
        <v>0.13692480359147022</v>
      </c>
      <c r="O60" s="1"/>
    </row>
    <row r="61" spans="1:26">
      <c r="A61" s="80"/>
      <c r="C61" s="107">
        <v>0.13749493230561316</v>
      </c>
      <c r="D61" s="110">
        <v>0.11542080809268952</v>
      </c>
      <c r="G61" s="28">
        <v>2014</v>
      </c>
      <c r="H61" s="17" t="s">
        <v>22</v>
      </c>
      <c r="I61" s="17">
        <v>7772.5899999999992</v>
      </c>
      <c r="J61" s="94">
        <f t="shared" si="3"/>
        <v>4.7357953090765008E-2</v>
      </c>
      <c r="K61" s="5">
        <v>2005</v>
      </c>
      <c r="L61" s="5" t="s">
        <v>7</v>
      </c>
      <c r="M61" s="5">
        <v>2006.8</v>
      </c>
      <c r="N61" s="94">
        <f t="shared" si="4"/>
        <v>0.14798924546650652</v>
      </c>
      <c r="O61" s="1"/>
    </row>
    <row r="62" spans="1:26">
      <c r="A62" s="80"/>
      <c r="D62" s="110">
        <v>2.0059958830112017E-2</v>
      </c>
      <c r="G62" s="28">
        <v>2015</v>
      </c>
      <c r="H62" s="17" t="s">
        <v>19</v>
      </c>
      <c r="I62" s="17">
        <v>6050.59</v>
      </c>
      <c r="J62" s="94">
        <f t="shared" si="3"/>
        <v>2.3314064207118929E-2</v>
      </c>
      <c r="K62" s="5">
        <v>2005</v>
      </c>
      <c r="L62" s="5" t="s">
        <v>8</v>
      </c>
      <c r="M62" s="5">
        <v>2178.9</v>
      </c>
      <c r="N62" s="94">
        <f t="shared" si="4"/>
        <v>0.14751421950705718</v>
      </c>
      <c r="O62" s="1"/>
    </row>
    <row r="63" spans="1:26">
      <c r="A63" s="80"/>
      <c r="D63" s="110">
        <v>6.903977704585762E-2</v>
      </c>
      <c r="G63" s="28">
        <v>2015</v>
      </c>
      <c r="H63" s="17" t="s">
        <v>20</v>
      </c>
      <c r="I63" s="17">
        <v>7095</v>
      </c>
      <c r="J63" s="94">
        <f t="shared" si="3"/>
        <v>2.1476195069559733E-2</v>
      </c>
      <c r="K63" s="5">
        <v>2005</v>
      </c>
      <c r="L63" s="5" t="s">
        <v>9</v>
      </c>
      <c r="M63" s="5">
        <v>2162.1</v>
      </c>
      <c r="N63" s="94">
        <f t="shared" si="4"/>
        <v>0.12550754815200413</v>
      </c>
      <c r="O63" s="1"/>
    </row>
    <row r="64" spans="1:26">
      <c r="A64" s="80"/>
      <c r="C64" s="107">
        <v>0.15136582037158192</v>
      </c>
      <c r="D64" s="110">
        <v>4.906062843547461E-2</v>
      </c>
      <c r="G64" s="28">
        <v>2015</v>
      </c>
      <c r="H64" s="17" t="s">
        <v>21</v>
      </c>
      <c r="I64" s="17">
        <v>7152.67</v>
      </c>
      <c r="J64" s="94">
        <f t="shared" si="3"/>
        <v>7.8285386586933962E-3</v>
      </c>
      <c r="K64" s="5">
        <v>2005</v>
      </c>
      <c r="L64" s="5" t="s">
        <v>10</v>
      </c>
      <c r="M64" s="5">
        <v>2053.3000000000002</v>
      </c>
      <c r="N64" s="94">
        <f t="shared" si="4"/>
        <v>0.13473335175462844</v>
      </c>
      <c r="O64" s="1"/>
    </row>
    <row r="65" spans="1:27">
      <c r="A65" s="80"/>
      <c r="D65" s="110">
        <v>1.8960225590851702E-2</v>
      </c>
      <c r="G65" s="28">
        <v>2015</v>
      </c>
      <c r="H65" s="17" t="s">
        <v>22</v>
      </c>
      <c r="I65" s="17">
        <v>7835.63</v>
      </c>
      <c r="J65" s="94">
        <f t="shared" si="3"/>
        <v>8.1105525957243189E-3</v>
      </c>
      <c r="K65" s="5">
        <v>2005</v>
      </c>
      <c r="L65" s="5" t="s">
        <v>11</v>
      </c>
      <c r="M65" s="5">
        <v>2011</v>
      </c>
      <c r="N65" s="94">
        <f t="shared" si="4"/>
        <v>9.0386596540692976E-2</v>
      </c>
      <c r="O65" s="1"/>
    </row>
    <row r="66" spans="1:27">
      <c r="A66" s="81"/>
      <c r="B66" s="52"/>
      <c r="C66" s="52"/>
      <c r="D66" s="111">
        <v>-5.9775737921178478E-3</v>
      </c>
      <c r="G66" s="28">
        <v>2016</v>
      </c>
      <c r="H66" s="17" t="s">
        <v>19</v>
      </c>
      <c r="I66" s="17">
        <v>6110.68</v>
      </c>
      <c r="J66" s="94">
        <f t="shared" si="3"/>
        <v>9.9312629016344092E-3</v>
      </c>
      <c r="K66" s="5">
        <v>2005</v>
      </c>
      <c r="L66" s="5" t="s">
        <v>12</v>
      </c>
      <c r="M66" s="5">
        <v>2041.9</v>
      </c>
      <c r="N66" s="94">
        <f t="shared" si="4"/>
        <v>9.850441144824626E-2</v>
      </c>
      <c r="O66" s="1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80">
        <v>2022</v>
      </c>
      <c r="B67" s="107">
        <v>3.2442748091603052E-2</v>
      </c>
      <c r="C67" s="107">
        <v>0.14875265751339975</v>
      </c>
      <c r="D67" s="110">
        <v>5.7363792173934003E-2</v>
      </c>
      <c r="G67" s="28">
        <v>2016</v>
      </c>
      <c r="H67" s="17" t="s">
        <v>20</v>
      </c>
      <c r="I67" s="17">
        <v>7341.65</v>
      </c>
      <c r="J67" s="94">
        <f t="shared" si="3"/>
        <v>3.4763918252290291E-2</v>
      </c>
      <c r="K67" s="5">
        <v>2005</v>
      </c>
      <c r="L67" s="5" t="s">
        <v>13</v>
      </c>
      <c r="M67" s="5">
        <v>2246.6</v>
      </c>
      <c r="N67" s="94">
        <f t="shared" si="4"/>
        <v>0.16325790918034483</v>
      </c>
      <c r="O67" s="1"/>
    </row>
    <row r="68" spans="1:27">
      <c r="A68" s="80"/>
      <c r="D68" s="110">
        <v>1.8650250797993588E-2</v>
      </c>
      <c r="G68" s="28">
        <v>2016</v>
      </c>
      <c r="H68" s="17" t="s">
        <v>21</v>
      </c>
      <c r="I68" s="17">
        <v>7540.05</v>
      </c>
      <c r="J68" s="94">
        <f t="shared" si="3"/>
        <v>5.4158796645168879E-2</v>
      </c>
      <c r="K68" s="5">
        <v>2006</v>
      </c>
      <c r="L68" s="5" t="s">
        <v>3</v>
      </c>
      <c r="M68" s="5">
        <v>1962</v>
      </c>
      <c r="N68" s="94">
        <f t="shared" si="4"/>
        <v>0.22540753232152902</v>
      </c>
      <c r="O68" s="1"/>
      <c r="R68" s="18"/>
      <c r="S68" s="18"/>
      <c r="T68" s="18"/>
      <c r="U68" s="18"/>
      <c r="V68" s="18"/>
      <c r="W68" s="18"/>
      <c r="X68" s="18"/>
    </row>
    <row r="69" spans="1:27">
      <c r="A69" s="80"/>
      <c r="C69" s="107">
        <v>7.1467138221638998E-2</v>
      </c>
      <c r="D69" s="110">
        <v>-2.3177798109179713E-2</v>
      </c>
      <c r="G69" s="28">
        <v>2016</v>
      </c>
      <c r="H69" s="17" t="s">
        <v>22</v>
      </c>
      <c r="I69" s="17">
        <v>8550.41</v>
      </c>
      <c r="J69" s="94">
        <f t="shared" si="3"/>
        <v>9.1221765193098672E-2</v>
      </c>
      <c r="K69" s="5">
        <v>2006</v>
      </c>
      <c r="L69" s="5" t="s">
        <v>4</v>
      </c>
      <c r="M69" s="5">
        <v>2161.6</v>
      </c>
      <c r="N69" s="94">
        <f t="shared" si="4"/>
        <v>0.11393970626127282</v>
      </c>
      <c r="O69" s="1"/>
    </row>
    <row r="70" spans="1:27">
      <c r="A70" s="80"/>
      <c r="D70" s="110">
        <v>-1.0527290689058999E-2</v>
      </c>
      <c r="G70" s="28">
        <v>2017</v>
      </c>
      <c r="H70" s="17" t="s">
        <v>19</v>
      </c>
      <c r="I70" s="17">
        <v>6931.55</v>
      </c>
      <c r="J70" s="94">
        <f t="shared" si="3"/>
        <v>0.13433365844717771</v>
      </c>
      <c r="K70" s="5">
        <v>2006</v>
      </c>
      <c r="L70" s="5" t="s">
        <v>5</v>
      </c>
      <c r="M70" s="5">
        <v>2116.6</v>
      </c>
      <c r="N70" s="94">
        <f t="shared" si="4"/>
        <v>0.11865123407853709</v>
      </c>
      <c r="O70" s="1"/>
    </row>
    <row r="71" spans="1:27">
      <c r="A71" s="80"/>
      <c r="D71" s="110">
        <v>3.3496100867283753E-2</v>
      </c>
      <c r="G71" s="28">
        <v>2017</v>
      </c>
      <c r="H71" s="17" t="s">
        <v>20</v>
      </c>
      <c r="I71" s="17">
        <v>8232.2999999999993</v>
      </c>
      <c r="J71" s="94">
        <f t="shared" si="3"/>
        <v>0.12131469083925271</v>
      </c>
      <c r="K71" s="5">
        <v>2006</v>
      </c>
      <c r="L71" s="5" t="s">
        <v>6</v>
      </c>
      <c r="M71" s="5">
        <v>2175.3000000000002</v>
      </c>
      <c r="N71" s="94">
        <f t="shared" si="4"/>
        <v>0.13020210941964988</v>
      </c>
      <c r="O71" s="1"/>
    </row>
    <row r="72" spans="1:27">
      <c r="A72" s="80"/>
      <c r="C72" s="107">
        <v>7.0483988351964996E-2</v>
      </c>
      <c r="D72" s="110">
        <v>6.2350056681869714E-2</v>
      </c>
      <c r="G72" s="28">
        <v>2017</v>
      </c>
      <c r="H72" s="17" t="s">
        <v>21</v>
      </c>
      <c r="I72" s="17">
        <v>8457.41</v>
      </c>
      <c r="J72" s="94">
        <f t="shared" si="3"/>
        <v>0.12166497569644759</v>
      </c>
      <c r="K72" s="5">
        <v>2006</v>
      </c>
      <c r="L72" s="5" t="s">
        <v>7</v>
      </c>
      <c r="M72" s="5">
        <v>2301.9</v>
      </c>
      <c r="N72" s="94">
        <f t="shared" si="4"/>
        <v>0.1470500298983457</v>
      </c>
      <c r="O72" s="1"/>
    </row>
    <row r="73" spans="1:27">
      <c r="A73" s="80"/>
      <c r="D73" s="110">
        <v>0.11708539310625042</v>
      </c>
      <c r="G73" s="28">
        <v>2017</v>
      </c>
      <c r="H73" s="17" t="s">
        <v>22</v>
      </c>
      <c r="I73" s="17">
        <v>9536.7999999999993</v>
      </c>
      <c r="J73" s="94">
        <f t="shared" si="3"/>
        <v>0.11536171949649192</v>
      </c>
      <c r="K73" s="5">
        <v>2006</v>
      </c>
      <c r="L73" s="5" t="s">
        <v>8</v>
      </c>
      <c r="M73" s="5">
        <v>2517.1</v>
      </c>
      <c r="N73" s="94">
        <f t="shared" si="4"/>
        <v>0.15521593464592218</v>
      </c>
      <c r="O73" s="1"/>
    </row>
    <row r="74" spans="1:27">
      <c r="A74" s="80"/>
      <c r="D74" s="110">
        <v>1.1671999052020409E-2</v>
      </c>
      <c r="G74" s="28">
        <v>2018</v>
      </c>
      <c r="H74" s="17" t="s">
        <v>19</v>
      </c>
      <c r="I74" s="17">
        <v>7659.82</v>
      </c>
      <c r="J74" s="94">
        <f t="shared" si="3"/>
        <v>0.1050659664865722</v>
      </c>
      <c r="K74" s="5">
        <v>2006</v>
      </c>
      <c r="L74" s="5" t="s">
        <v>9</v>
      </c>
      <c r="M74" s="5">
        <v>2570.5</v>
      </c>
      <c r="N74" s="94">
        <f t="shared" si="4"/>
        <v>0.18889043059987978</v>
      </c>
      <c r="O74" s="1"/>
    </row>
    <row r="75" spans="1:27">
      <c r="A75" s="80"/>
      <c r="C75" s="107">
        <v>1.2740925851813724E-2</v>
      </c>
      <c r="D75" s="110">
        <v>3.3862516618440607E-2</v>
      </c>
      <c r="G75" s="28">
        <v>2018</v>
      </c>
      <c r="H75" s="17" t="s">
        <v>20</v>
      </c>
      <c r="I75" s="17">
        <v>9110.0600000000013</v>
      </c>
      <c r="J75" s="94">
        <f t="shared" ref="J75:J93" si="5">(I75-I71)/I71</f>
        <v>0.10662390826379045</v>
      </c>
      <c r="K75" s="5">
        <v>2006</v>
      </c>
      <c r="L75" s="5" t="s">
        <v>10</v>
      </c>
      <c r="M75" s="5">
        <v>2364.8000000000002</v>
      </c>
      <c r="N75" s="94">
        <f t="shared" si="4"/>
        <v>0.15170700823065308</v>
      </c>
      <c r="O75" s="1"/>
    </row>
    <row r="76" spans="1:27">
      <c r="A76" s="80"/>
      <c r="D76" s="110">
        <v>1.93107455201517E-2</v>
      </c>
      <c r="G76" s="28">
        <v>2018</v>
      </c>
      <c r="H76" s="17" t="s">
        <v>21</v>
      </c>
      <c r="I76" s="17">
        <v>9311.25</v>
      </c>
      <c r="J76" s="94">
        <f t="shared" si="5"/>
        <v>0.10095762177782562</v>
      </c>
      <c r="K76" s="5">
        <v>2006</v>
      </c>
      <c r="L76" s="5" t="s">
        <v>11</v>
      </c>
      <c r="M76" s="5">
        <v>2324.3000000000002</v>
      </c>
      <c r="N76" s="94">
        <f t="shared" si="4"/>
        <v>0.15579313774241679</v>
      </c>
      <c r="O76" s="1"/>
    </row>
    <row r="77" spans="1:27">
      <c r="A77" s="81"/>
      <c r="B77" s="52"/>
      <c r="C77" s="52"/>
      <c r="D77" s="111">
        <v>4.766578652695027E-2</v>
      </c>
      <c r="G77" s="28">
        <v>2018</v>
      </c>
      <c r="H77" s="17" t="s">
        <v>22</v>
      </c>
      <c r="I77" s="17">
        <v>10402.39</v>
      </c>
      <c r="J77" s="94">
        <f t="shared" si="5"/>
        <v>9.0763149064675808E-2</v>
      </c>
      <c r="K77" s="5">
        <v>2006</v>
      </c>
      <c r="L77" s="5" t="s">
        <v>12</v>
      </c>
      <c r="M77" s="5">
        <v>2363.4</v>
      </c>
      <c r="N77" s="94">
        <f t="shared" si="4"/>
        <v>0.15745139331015232</v>
      </c>
      <c r="O77" s="1"/>
    </row>
    <row r="78" spans="1:27">
      <c r="D78" s="10"/>
      <c r="G78" s="136">
        <v>2019</v>
      </c>
      <c r="H78" s="116" t="s">
        <v>19</v>
      </c>
      <c r="I78" s="116">
        <v>8059.67</v>
      </c>
      <c r="J78" s="162">
        <f t="shared" si="5"/>
        <v>5.2200965557937441E-2</v>
      </c>
      <c r="K78" s="5">
        <v>2006</v>
      </c>
      <c r="L78" s="5" t="s">
        <v>13</v>
      </c>
      <c r="M78" s="5">
        <v>2573.4</v>
      </c>
      <c r="N78" s="94">
        <f t="shared" ref="N78:N141" si="6">(M78-M67)/M67</f>
        <v>0.14546425709961727</v>
      </c>
      <c r="O78" s="1"/>
    </row>
    <row r="79" spans="1:27">
      <c r="D79" s="10"/>
      <c r="G79" s="136">
        <v>2019</v>
      </c>
      <c r="H79" s="116" t="s">
        <v>20</v>
      </c>
      <c r="I79" s="116">
        <v>9592.369999999999</v>
      </c>
      <c r="J79" s="162">
        <f t="shared" si="5"/>
        <v>5.2942571179552887E-2</v>
      </c>
      <c r="K79" s="5">
        <v>2007</v>
      </c>
      <c r="L79" s="5" t="s">
        <v>3</v>
      </c>
      <c r="M79" s="5">
        <v>1967.3</v>
      </c>
      <c r="N79" s="94">
        <f t="shared" si="6"/>
        <v>2.7013251783893754E-3</v>
      </c>
      <c r="O79" s="1"/>
    </row>
    <row r="80" spans="1:27">
      <c r="D80" s="10"/>
      <c r="G80" s="136">
        <v>2019</v>
      </c>
      <c r="H80" s="116" t="s">
        <v>21</v>
      </c>
      <c r="I80" s="116">
        <v>9642.01</v>
      </c>
      <c r="J80" s="162">
        <f t="shared" si="5"/>
        <v>3.5522620485971296E-2</v>
      </c>
      <c r="K80" s="5">
        <v>2007</v>
      </c>
      <c r="L80" s="5" t="s">
        <v>4</v>
      </c>
      <c r="M80" s="5">
        <v>2472</v>
      </c>
      <c r="N80" s="94">
        <f t="shared" si="6"/>
        <v>0.14359733530717991</v>
      </c>
      <c r="O80" s="1"/>
    </row>
    <row r="81" spans="4:15">
      <c r="D81" s="10"/>
      <c r="G81" s="136">
        <v>2019</v>
      </c>
      <c r="H81" s="116" t="s">
        <v>22</v>
      </c>
      <c r="I81" s="164">
        <v>10773.01</v>
      </c>
      <c r="J81" s="163">
        <f t="shared" si="5"/>
        <v>3.5628350792462196E-2</v>
      </c>
      <c r="K81" s="5">
        <v>2007</v>
      </c>
      <c r="L81" s="5" t="s">
        <v>5</v>
      </c>
      <c r="M81" s="5">
        <v>2474.5</v>
      </c>
      <c r="N81" s="94">
        <f t="shared" si="6"/>
        <v>0.16909193990361907</v>
      </c>
      <c r="O81" s="1"/>
    </row>
    <row r="82" spans="4:15">
      <c r="D82" s="10"/>
      <c r="G82" s="136">
        <v>2020</v>
      </c>
      <c r="H82" s="116" t="s">
        <v>19</v>
      </c>
      <c r="I82" s="116">
        <v>7241.5899999999992</v>
      </c>
      <c r="J82" s="162">
        <f t="shared" si="5"/>
        <v>-0.10150291513176109</v>
      </c>
      <c r="K82" s="5">
        <v>2007</v>
      </c>
      <c r="L82" s="5" t="s">
        <v>6</v>
      </c>
      <c r="M82" s="5">
        <v>2568.6999999999998</v>
      </c>
      <c r="N82" s="94">
        <f t="shared" si="6"/>
        <v>0.18084861858134493</v>
      </c>
      <c r="O82" s="1"/>
    </row>
    <row r="83" spans="4:15">
      <c r="D83" s="10"/>
      <c r="G83" s="136">
        <v>2020</v>
      </c>
      <c r="H83" s="116" t="s">
        <v>20</v>
      </c>
      <c r="I83" s="116">
        <v>9752.98</v>
      </c>
      <c r="J83" s="162">
        <f t="shared" si="5"/>
        <v>1.6743515940273426E-2</v>
      </c>
      <c r="K83" s="5">
        <v>2007</v>
      </c>
      <c r="L83" s="5" t="s">
        <v>7</v>
      </c>
      <c r="M83" s="5">
        <v>2715.6</v>
      </c>
      <c r="N83" s="94">
        <f t="shared" si="6"/>
        <v>0.17972109996090177</v>
      </c>
      <c r="O83" s="1"/>
    </row>
    <row r="84" spans="4:15">
      <c r="D84" s="10"/>
      <c r="G84" s="136">
        <v>2020</v>
      </c>
      <c r="H84" s="116" t="s">
        <v>21</v>
      </c>
      <c r="I84" s="116">
        <v>9989.75</v>
      </c>
      <c r="J84" s="162">
        <f t="shared" si="5"/>
        <v>3.6065094311248359E-2</v>
      </c>
      <c r="K84" s="5">
        <v>2007</v>
      </c>
      <c r="L84" s="5" t="s">
        <v>8</v>
      </c>
      <c r="M84" s="5">
        <v>2915.7</v>
      </c>
      <c r="N84" s="94">
        <f t="shared" si="6"/>
        <v>0.15835683921973698</v>
      </c>
      <c r="O84" s="1"/>
    </row>
    <row r="85" spans="4:15">
      <c r="D85" s="10"/>
      <c r="G85" s="136">
        <v>2020</v>
      </c>
      <c r="H85" s="116" t="s">
        <v>22</v>
      </c>
      <c r="I85" s="164">
        <v>11371.92</v>
      </c>
      <c r="J85" s="163">
        <f t="shared" si="5"/>
        <v>5.5593562059257334E-2</v>
      </c>
      <c r="K85" s="5">
        <v>2007</v>
      </c>
      <c r="L85" s="5" t="s">
        <v>9</v>
      </c>
      <c r="M85" s="5">
        <v>2989.8</v>
      </c>
      <c r="N85" s="94">
        <f t="shared" si="6"/>
        <v>0.16312001556117495</v>
      </c>
      <c r="O85" s="1"/>
    </row>
    <row r="86" spans="4:15">
      <c r="D86" s="10"/>
      <c r="G86" s="136">
        <v>2021</v>
      </c>
      <c r="H86" s="116" t="s">
        <v>19</v>
      </c>
      <c r="I86" s="116">
        <v>9252.07</v>
      </c>
      <c r="J86" s="162">
        <f t="shared" si="5"/>
        <v>0.27762963658533563</v>
      </c>
      <c r="K86" s="5">
        <v>2007</v>
      </c>
      <c r="L86" s="5" t="s">
        <v>10</v>
      </c>
      <c r="M86" s="5">
        <v>2760.1</v>
      </c>
      <c r="N86" s="94">
        <f t="shared" si="6"/>
        <v>0.1671600135317996</v>
      </c>
      <c r="O86" s="1"/>
    </row>
    <row r="87" spans="4:15">
      <c r="D87" s="10"/>
      <c r="G87" s="136">
        <v>2021</v>
      </c>
      <c r="H87" s="116" t="s">
        <v>20</v>
      </c>
      <c r="I87" s="116">
        <v>11445.82</v>
      </c>
      <c r="J87" s="162">
        <f t="shared" si="5"/>
        <v>0.17357156479352981</v>
      </c>
      <c r="K87" s="5">
        <v>2007</v>
      </c>
      <c r="L87" s="5" t="s">
        <v>11</v>
      </c>
      <c r="M87" s="5">
        <v>2727.9</v>
      </c>
      <c r="N87" s="94">
        <f t="shared" si="6"/>
        <v>0.17364367766639413</v>
      </c>
      <c r="O87" s="1"/>
    </row>
    <row r="88" spans="4:15">
      <c r="D88" s="10"/>
      <c r="G88" s="136">
        <v>2021</v>
      </c>
      <c r="H88" s="116" t="s">
        <v>21</v>
      </c>
      <c r="I88" s="116">
        <v>11363.289999999999</v>
      </c>
      <c r="J88" s="162">
        <f t="shared" si="5"/>
        <v>0.13749493230561316</v>
      </c>
      <c r="K88" s="5">
        <v>2007</v>
      </c>
      <c r="L88" s="5" t="s">
        <v>12</v>
      </c>
      <c r="M88" s="5">
        <v>2754.7</v>
      </c>
      <c r="N88" s="94">
        <f t="shared" si="6"/>
        <v>0.16556655665566544</v>
      </c>
      <c r="O88" s="1"/>
    </row>
    <row r="89" spans="4:15">
      <c r="D89" s="10"/>
      <c r="G89" s="136">
        <v>2021</v>
      </c>
      <c r="H89" s="116" t="s">
        <v>22</v>
      </c>
      <c r="I89" s="164">
        <v>13093.24</v>
      </c>
      <c r="J89" s="163">
        <f t="shared" si="5"/>
        <v>0.15136582037158192</v>
      </c>
      <c r="K89" s="5">
        <v>2007</v>
      </c>
      <c r="L89" s="5" t="s">
        <v>13</v>
      </c>
      <c r="M89" s="5">
        <v>2946.9</v>
      </c>
      <c r="N89" s="94">
        <f t="shared" si="6"/>
        <v>0.14513872697598507</v>
      </c>
      <c r="O89" s="1"/>
    </row>
    <row r="90" spans="4:15">
      <c r="D90" s="10"/>
      <c r="G90" s="136">
        <v>2022</v>
      </c>
      <c r="H90" s="116" t="s">
        <v>19</v>
      </c>
      <c r="I90" s="116">
        <v>10628.34</v>
      </c>
      <c r="J90" s="162">
        <f t="shared" si="5"/>
        <v>0.14875265751339975</v>
      </c>
      <c r="K90" s="5">
        <v>2008</v>
      </c>
      <c r="L90" s="5" t="s">
        <v>3</v>
      </c>
      <c r="M90" s="5">
        <v>2337.8000000000002</v>
      </c>
      <c r="N90" s="94">
        <f t="shared" si="6"/>
        <v>0.18832918212778949</v>
      </c>
      <c r="O90" s="1"/>
    </row>
    <row r="91" spans="4:15">
      <c r="D91" s="10"/>
      <c r="G91" s="136">
        <v>2022</v>
      </c>
      <c r="H91" s="116" t="s">
        <v>20</v>
      </c>
      <c r="I91" s="116">
        <v>12263.82</v>
      </c>
      <c r="J91" s="162">
        <f t="shared" si="5"/>
        <v>7.1467138221638998E-2</v>
      </c>
      <c r="K91" s="5">
        <v>2008</v>
      </c>
      <c r="L91" s="5" t="s">
        <v>4</v>
      </c>
      <c r="M91" s="5">
        <v>2897.8</v>
      </c>
      <c r="N91" s="94">
        <f t="shared" si="6"/>
        <v>0.1722491909385114</v>
      </c>
      <c r="O91" s="1"/>
    </row>
    <row r="92" spans="4:15">
      <c r="D92" s="10"/>
      <c r="G92" s="136">
        <v>2022</v>
      </c>
      <c r="H92" s="116" t="s">
        <v>21</v>
      </c>
      <c r="I92" s="116">
        <v>12164.22</v>
      </c>
      <c r="J92" s="162">
        <f t="shared" si="5"/>
        <v>7.0483988351964996E-2</v>
      </c>
      <c r="K92" s="5">
        <v>2008</v>
      </c>
      <c r="L92" s="5" t="s">
        <v>5</v>
      </c>
      <c r="M92" s="5">
        <v>2814.3</v>
      </c>
      <c r="N92" s="94">
        <f t="shared" si="6"/>
        <v>0.13732067084259453</v>
      </c>
      <c r="O92" s="1"/>
    </row>
    <row r="93" spans="4:15">
      <c r="D93" s="10"/>
      <c r="G93" s="136">
        <v>2022</v>
      </c>
      <c r="H93" s="116" t="s">
        <v>22</v>
      </c>
      <c r="I93" s="164">
        <v>13260.060000000001</v>
      </c>
      <c r="J93" s="163">
        <f t="shared" si="5"/>
        <v>1.2740925851813724E-2</v>
      </c>
      <c r="K93" s="5">
        <v>2008</v>
      </c>
      <c r="L93" s="5" t="s">
        <v>6</v>
      </c>
      <c r="M93" s="5">
        <v>2933.8</v>
      </c>
      <c r="N93" s="94">
        <f t="shared" si="6"/>
        <v>0.14213415346284128</v>
      </c>
      <c r="O93" s="1"/>
    </row>
    <row r="94" spans="4:15">
      <c r="D94" s="10"/>
      <c r="K94" s="5">
        <v>2008</v>
      </c>
      <c r="L94" s="5" t="s">
        <v>7</v>
      </c>
      <c r="M94" s="5">
        <v>2934.5</v>
      </c>
      <c r="N94" s="94">
        <f t="shared" si="6"/>
        <v>8.0608337015760825E-2</v>
      </c>
      <c r="O94" s="1"/>
    </row>
    <row r="95" spans="4:15">
      <c r="D95" s="10"/>
      <c r="K95" s="5">
        <v>2008</v>
      </c>
      <c r="L95" s="5" t="s">
        <v>8</v>
      </c>
      <c r="M95" s="5">
        <v>3195.4</v>
      </c>
      <c r="N95" s="94">
        <f t="shared" si="6"/>
        <v>9.5928936447508412E-2</v>
      </c>
      <c r="O95" s="1"/>
    </row>
    <row r="96" spans="4:15">
      <c r="D96" s="10"/>
      <c r="K96" s="5">
        <v>2008</v>
      </c>
      <c r="L96" s="5" t="s">
        <v>9</v>
      </c>
      <c r="M96" s="5">
        <v>3160.6</v>
      </c>
      <c r="N96" s="94">
        <f t="shared" si="6"/>
        <v>5.7127567061341804E-2</v>
      </c>
      <c r="O96" s="1"/>
    </row>
    <row r="97" spans="4:15">
      <c r="D97" s="10"/>
      <c r="K97" s="5">
        <v>2008</v>
      </c>
      <c r="L97" s="5" t="s">
        <v>10</v>
      </c>
      <c r="M97" s="5">
        <v>2892.5</v>
      </c>
      <c r="N97" s="94">
        <f t="shared" si="6"/>
        <v>4.7969276475490055E-2</v>
      </c>
      <c r="O97" s="1"/>
    </row>
    <row r="98" spans="4:15">
      <c r="D98" s="10"/>
      <c r="K98" s="5">
        <v>2008</v>
      </c>
      <c r="L98" s="5" t="s">
        <v>11</v>
      </c>
      <c r="M98" s="5">
        <v>2645</v>
      </c>
      <c r="N98" s="94">
        <f t="shared" si="6"/>
        <v>-3.0389677040947281E-2</v>
      </c>
      <c r="O98" s="1"/>
    </row>
    <row r="99" spans="4:15">
      <c r="D99" s="10"/>
      <c r="K99" s="5">
        <v>2008</v>
      </c>
      <c r="L99" s="5" t="s">
        <v>12</v>
      </c>
      <c r="M99" s="5">
        <v>2540.1999999999998</v>
      </c>
      <c r="N99" s="94">
        <f t="shared" si="6"/>
        <v>-7.7866918357715906E-2</v>
      </c>
      <c r="O99" s="1"/>
    </row>
    <row r="100" spans="4:15">
      <c r="D100" s="10"/>
      <c r="K100" s="5">
        <v>2008</v>
      </c>
      <c r="L100" s="5" t="s">
        <v>13</v>
      </c>
      <c r="M100" s="5">
        <v>2739.6</v>
      </c>
      <c r="N100" s="94">
        <f t="shared" si="6"/>
        <v>-7.0345108419016658E-2</v>
      </c>
      <c r="O100" s="1"/>
    </row>
    <row r="101" spans="4:15">
      <c r="D101" s="10"/>
      <c r="K101" s="5">
        <v>2009</v>
      </c>
      <c r="L101" s="5" t="s">
        <v>3</v>
      </c>
      <c r="M101" s="5">
        <v>2449.4</v>
      </c>
      <c r="N101" s="94">
        <f t="shared" si="6"/>
        <v>4.7737188809992261E-2</v>
      </c>
      <c r="O101" s="1"/>
    </row>
    <row r="102" spans="4:15">
      <c r="D102" s="10"/>
      <c r="K102" s="5">
        <v>2009</v>
      </c>
      <c r="L102" s="5" t="s">
        <v>4</v>
      </c>
      <c r="M102" s="5">
        <v>2833.6</v>
      </c>
      <c r="N102" s="94">
        <f t="shared" si="6"/>
        <v>-2.2154738077162079E-2</v>
      </c>
      <c r="O102" s="1"/>
    </row>
    <row r="103" spans="4:15">
      <c r="D103" s="10"/>
      <c r="K103" s="5">
        <v>2009</v>
      </c>
      <c r="L103" s="5" t="s">
        <v>5</v>
      </c>
      <c r="M103" s="5">
        <v>2712.9</v>
      </c>
      <c r="N103" s="94">
        <f t="shared" si="6"/>
        <v>-3.6030273958000243E-2</v>
      </c>
      <c r="O103" s="1"/>
    </row>
    <row r="104" spans="4:15">
      <c r="D104" s="10"/>
      <c r="K104" s="5">
        <v>2009</v>
      </c>
      <c r="L104" s="5" t="s">
        <v>6</v>
      </c>
      <c r="M104" s="5">
        <v>2838.9</v>
      </c>
      <c r="N104" s="94">
        <f t="shared" si="6"/>
        <v>-3.234712659349652E-2</v>
      </c>
      <c r="O104" s="1"/>
    </row>
    <row r="105" spans="4:15">
      <c r="D105" s="10"/>
      <c r="K105" s="5">
        <v>2009</v>
      </c>
      <c r="L105" s="5" t="s">
        <v>7</v>
      </c>
      <c r="M105" s="5">
        <v>3100.1</v>
      </c>
      <c r="N105" s="94">
        <f t="shared" si="6"/>
        <v>5.6432100868972539E-2</v>
      </c>
      <c r="O105" s="1"/>
    </row>
    <row r="106" spans="4:15">
      <c r="D106" s="10"/>
      <c r="K106" s="5">
        <v>2009</v>
      </c>
      <c r="L106" s="5" t="s">
        <v>8</v>
      </c>
      <c r="M106" s="5">
        <v>3345</v>
      </c>
      <c r="N106" s="94">
        <f t="shared" si="6"/>
        <v>4.6817299868561028E-2</v>
      </c>
      <c r="O106" s="1"/>
    </row>
    <row r="107" spans="4:15">
      <c r="D107" s="10"/>
      <c r="K107" s="5">
        <v>2009</v>
      </c>
      <c r="L107" s="5" t="s">
        <v>9</v>
      </c>
      <c r="M107" s="5">
        <v>3443.2</v>
      </c>
      <c r="N107" s="94">
        <f t="shared" si="6"/>
        <v>8.9413402518509114E-2</v>
      </c>
      <c r="O107" s="1"/>
    </row>
    <row r="108" spans="4:15">
      <c r="D108" s="10"/>
      <c r="K108" s="5">
        <v>2009</v>
      </c>
      <c r="L108" s="5" t="s">
        <v>10</v>
      </c>
      <c r="M108" s="5">
        <v>3203.3</v>
      </c>
      <c r="N108" s="94">
        <f t="shared" si="6"/>
        <v>0.10745030250648234</v>
      </c>
      <c r="O108" s="1"/>
    </row>
    <row r="109" spans="4:15">
      <c r="D109" s="10"/>
      <c r="K109" s="5">
        <v>2009</v>
      </c>
      <c r="L109" s="5" t="s">
        <v>11</v>
      </c>
      <c r="M109" s="5">
        <v>3121</v>
      </c>
      <c r="N109" s="94">
        <f t="shared" si="6"/>
        <v>0.17996219281663517</v>
      </c>
      <c r="O109" s="1"/>
    </row>
    <row r="110" spans="4:15">
      <c r="D110" s="10"/>
      <c r="K110" s="5">
        <v>2009</v>
      </c>
      <c r="L110" s="5" t="s">
        <v>12</v>
      </c>
      <c r="M110" s="5">
        <v>3234.1</v>
      </c>
      <c r="N110" s="94">
        <f t="shared" si="6"/>
        <v>0.27316746712857259</v>
      </c>
      <c r="O110" s="1"/>
    </row>
    <row r="111" spans="4:15">
      <c r="D111" s="10"/>
      <c r="K111" s="63">
        <v>2009</v>
      </c>
      <c r="L111" s="63" t="s">
        <v>13</v>
      </c>
      <c r="M111" s="63">
        <v>3497.8</v>
      </c>
      <c r="N111" s="94">
        <f t="shared" si="6"/>
        <v>0.27675573076361526</v>
      </c>
      <c r="O111" s="1"/>
    </row>
    <row r="112" spans="4:15">
      <c r="D112" s="10"/>
      <c r="K112" s="5">
        <v>2010</v>
      </c>
      <c r="L112" s="5" t="s">
        <v>3</v>
      </c>
      <c r="M112" s="5">
        <v>2695.9</v>
      </c>
      <c r="N112" s="94">
        <f t="shared" si="6"/>
        <v>0.10063689066710214</v>
      </c>
      <c r="O112" s="1"/>
    </row>
    <row r="113" spans="4:38">
      <c r="D113" s="10"/>
      <c r="K113" s="5">
        <v>2010</v>
      </c>
      <c r="L113" s="5" t="s">
        <v>4</v>
      </c>
      <c r="M113" s="5">
        <v>3369.5</v>
      </c>
      <c r="N113" s="94">
        <f t="shared" si="6"/>
        <v>0.18912337662337667</v>
      </c>
      <c r="O113" s="1"/>
    </row>
    <row r="114" spans="4:38">
      <c r="D114" s="10"/>
      <c r="K114" s="5">
        <v>2010</v>
      </c>
      <c r="L114" s="5" t="s">
        <v>5</v>
      </c>
      <c r="M114" s="5">
        <v>3316.4</v>
      </c>
      <c r="N114" s="94">
        <f t="shared" si="6"/>
        <v>0.22245567473920896</v>
      </c>
      <c r="O114" s="1"/>
    </row>
    <row r="115" spans="4:38">
      <c r="D115" s="10"/>
      <c r="K115" s="5">
        <v>2010</v>
      </c>
      <c r="L115" s="5" t="s">
        <v>6</v>
      </c>
      <c r="M115" s="5">
        <v>3404.7</v>
      </c>
      <c r="N115" s="94">
        <f t="shared" si="6"/>
        <v>0.19930254676106932</v>
      </c>
      <c r="O115" s="1"/>
    </row>
    <row r="116" spans="4:38">
      <c r="D116" s="10"/>
      <c r="K116" s="5">
        <v>2010</v>
      </c>
      <c r="L116" s="5" t="s">
        <v>7</v>
      </c>
      <c r="M116" s="5">
        <v>3466.6</v>
      </c>
      <c r="N116" s="94">
        <f t="shared" si="6"/>
        <v>0.11822199283894068</v>
      </c>
      <c r="O116" s="1"/>
    </row>
    <row r="117" spans="4:38">
      <c r="D117" s="10"/>
      <c r="K117" s="5">
        <v>2010</v>
      </c>
      <c r="L117" s="5" t="s">
        <v>8</v>
      </c>
      <c r="M117" s="5">
        <v>3776.4</v>
      </c>
      <c r="N117" s="94">
        <f t="shared" si="6"/>
        <v>0.12896860986547087</v>
      </c>
      <c r="O117" s="1"/>
    </row>
    <row r="118" spans="4:38">
      <c r="D118" s="10"/>
      <c r="K118" s="5">
        <v>2010</v>
      </c>
      <c r="L118" s="5" t="s">
        <v>9</v>
      </c>
      <c r="M118" s="5">
        <v>3903.3</v>
      </c>
      <c r="N118" s="94">
        <f t="shared" si="6"/>
        <v>0.13362569702602242</v>
      </c>
      <c r="O118" s="1"/>
    </row>
    <row r="119" spans="4:38">
      <c r="D119" s="10"/>
      <c r="K119" s="5">
        <v>2010</v>
      </c>
      <c r="L119" s="5" t="s">
        <v>10</v>
      </c>
      <c r="M119" s="5">
        <v>3486.5</v>
      </c>
      <c r="N119" s="94">
        <f t="shared" si="6"/>
        <v>8.8408828395716857E-2</v>
      </c>
      <c r="O119" s="1"/>
    </row>
    <row r="120" spans="4:38">
      <c r="D120" s="10"/>
      <c r="K120" s="5">
        <v>2010</v>
      </c>
      <c r="L120" s="5" t="s">
        <v>11</v>
      </c>
      <c r="M120" s="5">
        <v>3328.8</v>
      </c>
      <c r="N120" s="94">
        <f t="shared" si="6"/>
        <v>6.65812239666774E-2</v>
      </c>
      <c r="O120" s="1"/>
    </row>
    <row r="121" spans="4:38">
      <c r="D121" s="10"/>
      <c r="K121" s="5">
        <v>2010</v>
      </c>
      <c r="L121" s="5" t="s">
        <v>12</v>
      </c>
      <c r="M121" s="5">
        <v>3453.4</v>
      </c>
      <c r="N121" s="94">
        <f t="shared" si="6"/>
        <v>6.7808663925048751E-2</v>
      </c>
      <c r="O121" s="1"/>
    </row>
    <row r="122" spans="4:38">
      <c r="D122" s="10"/>
      <c r="K122" s="5">
        <v>2010</v>
      </c>
      <c r="L122" s="5" t="s">
        <v>13</v>
      </c>
      <c r="M122" s="5">
        <v>3677.8</v>
      </c>
      <c r="N122" s="94">
        <f t="shared" si="6"/>
        <v>5.1460918291497508E-2</v>
      </c>
      <c r="O122" s="1"/>
    </row>
    <row r="123" spans="4:38">
      <c r="D123" s="10"/>
      <c r="K123" s="5">
        <v>2011</v>
      </c>
      <c r="L123" s="5" t="s">
        <v>3</v>
      </c>
      <c r="M123" s="5">
        <v>3100.8</v>
      </c>
      <c r="N123" s="94">
        <f t="shared" si="6"/>
        <v>0.15019103082458551</v>
      </c>
      <c r="O123" s="1"/>
    </row>
    <row r="124" spans="4:38">
      <c r="D124" s="10"/>
      <c r="K124" s="5">
        <v>2011</v>
      </c>
      <c r="L124" s="5" t="s">
        <v>4</v>
      </c>
      <c r="M124" s="5">
        <v>3830.1</v>
      </c>
      <c r="N124" s="94">
        <f t="shared" si="6"/>
        <v>0.13669683929366372</v>
      </c>
      <c r="O124" s="1"/>
    </row>
    <row r="125" spans="4:38">
      <c r="D125" s="10"/>
      <c r="K125" s="5">
        <v>2011</v>
      </c>
      <c r="L125" s="5" t="s">
        <v>5</v>
      </c>
      <c r="M125" s="5">
        <v>3663.8</v>
      </c>
      <c r="N125" s="94">
        <f t="shared" si="6"/>
        <v>0.10475214087564831</v>
      </c>
      <c r="O125" s="1"/>
    </row>
    <row r="126" spans="4:38">
      <c r="D126" s="10"/>
      <c r="K126" s="5">
        <v>2011</v>
      </c>
      <c r="L126" s="5" t="s">
        <v>6</v>
      </c>
      <c r="M126" s="5">
        <v>3775.4</v>
      </c>
      <c r="N126" s="94">
        <f t="shared" si="6"/>
        <v>0.10887890269333576</v>
      </c>
      <c r="O126" s="1"/>
    </row>
    <row r="127" spans="4:38">
      <c r="D127" s="10"/>
      <c r="K127" s="5">
        <v>2011</v>
      </c>
      <c r="L127" s="5" t="s">
        <v>7</v>
      </c>
      <c r="M127" s="5">
        <v>3968.2</v>
      </c>
      <c r="N127" s="94">
        <f t="shared" si="6"/>
        <v>0.14469509029019786</v>
      </c>
      <c r="O127" s="1"/>
    </row>
    <row r="128" spans="4:38">
      <c r="D128" s="10"/>
      <c r="K128" s="5">
        <v>2011</v>
      </c>
      <c r="L128" s="5" t="s">
        <v>8</v>
      </c>
      <c r="M128" s="5">
        <v>4251.5</v>
      </c>
      <c r="N128" s="94">
        <f t="shared" si="6"/>
        <v>0.12580764749496873</v>
      </c>
      <c r="O128" s="1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3"/>
    </row>
    <row r="129" spans="4:15">
      <c r="D129" s="10"/>
      <c r="K129" s="5">
        <v>2011</v>
      </c>
      <c r="L129" s="5" t="s">
        <v>9</v>
      </c>
      <c r="M129" s="5">
        <v>4260.3999999999996</v>
      </c>
      <c r="N129" s="94">
        <f t="shared" si="6"/>
        <v>9.1486690748853391E-2</v>
      </c>
      <c r="O129" s="1"/>
    </row>
    <row r="130" spans="4:15">
      <c r="D130" s="10"/>
      <c r="K130" s="5">
        <v>2011</v>
      </c>
      <c r="L130" s="5" t="s">
        <v>10</v>
      </c>
      <c r="M130" s="5">
        <v>3860.6</v>
      </c>
      <c r="N130" s="94">
        <f t="shared" si="6"/>
        <v>0.10729958411013908</v>
      </c>
      <c r="O130" s="1"/>
    </row>
    <row r="131" spans="4:15">
      <c r="D131" s="10"/>
      <c r="K131" s="5">
        <v>2011</v>
      </c>
      <c r="L131" s="5" t="s">
        <v>11</v>
      </c>
      <c r="M131" s="5">
        <v>3640.4</v>
      </c>
      <c r="N131" s="94">
        <f t="shared" si="6"/>
        <v>9.3607305936073026E-2</v>
      </c>
      <c r="O131" s="1"/>
    </row>
    <row r="132" spans="4:15">
      <c r="D132" s="10"/>
      <c r="K132" s="5">
        <v>2011</v>
      </c>
      <c r="L132" s="5" t="s">
        <v>12</v>
      </c>
      <c r="M132" s="5">
        <v>3713</v>
      </c>
      <c r="N132" s="94">
        <f t="shared" si="6"/>
        <v>7.5172293971158835E-2</v>
      </c>
      <c r="O132" s="1"/>
    </row>
    <row r="133" spans="4:15">
      <c r="D133" s="10"/>
      <c r="K133" s="5">
        <v>2011</v>
      </c>
      <c r="L133" s="5" t="s">
        <v>13</v>
      </c>
      <c r="M133" s="5">
        <v>4038.1</v>
      </c>
      <c r="N133" s="94">
        <f t="shared" si="6"/>
        <v>9.7966175430964086E-2</v>
      </c>
      <c r="O133" s="1"/>
    </row>
    <row r="134" spans="4:15">
      <c r="D134" s="10"/>
      <c r="K134" s="5">
        <v>2012</v>
      </c>
      <c r="L134" s="5" t="s">
        <v>3</v>
      </c>
      <c r="M134" s="5">
        <v>3701.7</v>
      </c>
      <c r="N134" s="94">
        <f t="shared" si="6"/>
        <v>0.19378869969040236</v>
      </c>
      <c r="O134" s="1"/>
    </row>
    <row r="135" spans="4:15">
      <c r="D135" s="10"/>
      <c r="K135" s="5">
        <v>2012</v>
      </c>
      <c r="L135" s="5" t="s">
        <v>4</v>
      </c>
      <c r="M135" s="5">
        <v>4109.2</v>
      </c>
      <c r="N135" s="94">
        <f t="shared" si="6"/>
        <v>7.2870160048040505E-2</v>
      </c>
      <c r="O135" s="1"/>
    </row>
    <row r="136" spans="4:15">
      <c r="D136" s="10"/>
      <c r="K136" s="5">
        <v>2012</v>
      </c>
      <c r="L136" s="5" t="s">
        <v>5</v>
      </c>
      <c r="M136" s="5">
        <v>3718.2</v>
      </c>
      <c r="N136" s="94">
        <f t="shared" si="6"/>
        <v>1.4847972050876039E-2</v>
      </c>
      <c r="O136" s="1"/>
    </row>
    <row r="137" spans="4:15">
      <c r="D137" s="10"/>
      <c r="K137" s="5">
        <v>2012</v>
      </c>
      <c r="L137" s="5" t="s">
        <v>6</v>
      </c>
      <c r="M137" s="5">
        <v>3898.1</v>
      </c>
      <c r="N137" s="94">
        <f t="shared" si="6"/>
        <v>3.2499867563701809E-2</v>
      </c>
      <c r="O137" s="1"/>
    </row>
    <row r="138" spans="4:15">
      <c r="D138" s="10"/>
      <c r="K138" s="5">
        <v>2012</v>
      </c>
      <c r="L138" s="5" t="s">
        <v>7</v>
      </c>
      <c r="M138" s="5">
        <v>3933.5</v>
      </c>
      <c r="N138" s="94">
        <f t="shared" si="6"/>
        <v>-8.7445189254573407E-3</v>
      </c>
      <c r="O138" s="1"/>
    </row>
    <row r="139" spans="4:15">
      <c r="D139" s="10"/>
      <c r="K139" s="5">
        <v>2012</v>
      </c>
      <c r="L139" s="5" t="s">
        <v>8</v>
      </c>
      <c r="M139" s="5">
        <v>4351.2</v>
      </c>
      <c r="N139" s="94">
        <f t="shared" si="6"/>
        <v>2.3450546865812022E-2</v>
      </c>
      <c r="O139" s="1"/>
    </row>
    <row r="140" spans="4:15">
      <c r="D140" s="10"/>
      <c r="K140" s="5">
        <v>2012</v>
      </c>
      <c r="L140" s="5" t="s">
        <v>9</v>
      </c>
      <c r="M140" s="5">
        <v>4372.8</v>
      </c>
      <c r="N140" s="94">
        <f t="shared" si="6"/>
        <v>2.6382499295840897E-2</v>
      </c>
      <c r="O140" s="1"/>
    </row>
    <row r="141" spans="4:15">
      <c r="D141" s="10"/>
      <c r="K141" s="5">
        <v>2012</v>
      </c>
      <c r="L141" s="5" t="s">
        <v>10</v>
      </c>
      <c r="M141" s="5">
        <v>3907.3</v>
      </c>
      <c r="N141" s="94">
        <f t="shared" si="6"/>
        <v>1.2096565300730527E-2</v>
      </c>
      <c r="O141" s="1"/>
    </row>
    <row r="142" spans="4:15">
      <c r="D142" s="10"/>
      <c r="K142" s="5">
        <v>2012</v>
      </c>
      <c r="L142" s="5" t="s">
        <v>11</v>
      </c>
      <c r="M142" s="5">
        <v>3897.7</v>
      </c>
      <c r="N142" s="94">
        <f t="shared" ref="N142:N205" si="7">(M142-M131)/M131</f>
        <v>7.0679046258652817E-2</v>
      </c>
      <c r="O142" s="1"/>
    </row>
    <row r="143" spans="4:15">
      <c r="D143" s="10"/>
      <c r="K143" s="5">
        <v>2012</v>
      </c>
      <c r="L143" s="5" t="s">
        <v>12</v>
      </c>
      <c r="M143" s="5">
        <v>4010.5</v>
      </c>
      <c r="N143" s="94">
        <f t="shared" si="7"/>
        <v>8.0123889038513335E-2</v>
      </c>
      <c r="O143" s="1"/>
    </row>
    <row r="144" spans="4:15">
      <c r="D144" s="10"/>
      <c r="K144" s="5">
        <v>2012</v>
      </c>
      <c r="L144" s="5" t="s">
        <v>13</v>
      </c>
      <c r="M144" s="5">
        <v>4327.2</v>
      </c>
      <c r="N144" s="94">
        <f t="shared" si="7"/>
        <v>7.1593075951561364E-2</v>
      </c>
      <c r="O144" s="1"/>
    </row>
    <row r="145" spans="4:15">
      <c r="D145" s="10"/>
      <c r="K145" s="5">
        <v>2013</v>
      </c>
      <c r="L145" s="5" t="s">
        <v>3</v>
      </c>
      <c r="M145" s="5">
        <v>3786.6</v>
      </c>
      <c r="N145" s="94">
        <f t="shared" si="7"/>
        <v>2.2935408055758191E-2</v>
      </c>
      <c r="O145" s="1"/>
    </row>
    <row r="146" spans="4:15">
      <c r="D146" s="10"/>
      <c r="K146" s="5">
        <v>2013</v>
      </c>
      <c r="L146" s="5" t="s">
        <v>4</v>
      </c>
      <c r="M146" s="5">
        <v>4194.3</v>
      </c>
      <c r="N146" s="94">
        <f t="shared" si="7"/>
        <v>2.0709627178039612E-2</v>
      </c>
      <c r="O146" s="1"/>
    </row>
    <row r="147" spans="4:15">
      <c r="D147" s="10"/>
      <c r="K147" s="5">
        <v>2013</v>
      </c>
      <c r="L147" s="37" t="s">
        <v>29</v>
      </c>
      <c r="M147" s="37">
        <v>3994.4</v>
      </c>
      <c r="N147" s="94">
        <f t="shared" si="7"/>
        <v>7.4283255338604776E-2</v>
      </c>
      <c r="O147" s="1"/>
    </row>
    <row r="148" spans="4:15">
      <c r="D148" s="10"/>
      <c r="K148" s="5">
        <v>2013</v>
      </c>
      <c r="L148" s="37" t="s">
        <v>30</v>
      </c>
      <c r="M148" s="37">
        <v>4104.1000000000004</v>
      </c>
      <c r="N148" s="94">
        <f t="shared" si="7"/>
        <v>5.2846258433595972E-2</v>
      </c>
      <c r="O148" s="1"/>
    </row>
    <row r="149" spans="4:15">
      <c r="D149" s="10"/>
      <c r="K149" s="5">
        <v>2013</v>
      </c>
      <c r="L149" s="37" t="s">
        <v>31</v>
      </c>
      <c r="M149" s="37">
        <v>4252.6000000000004</v>
      </c>
      <c r="N149" s="94">
        <f t="shared" si="7"/>
        <v>8.1123681199949241E-2</v>
      </c>
      <c r="O149" s="1"/>
    </row>
    <row r="150" spans="4:15">
      <c r="D150" s="10"/>
      <c r="K150" s="5">
        <v>2013</v>
      </c>
      <c r="L150" s="37" t="s">
        <v>32</v>
      </c>
      <c r="M150" s="37">
        <v>4794.5</v>
      </c>
      <c r="N150" s="94">
        <f t="shared" si="7"/>
        <v>0.10187994116565549</v>
      </c>
      <c r="O150" s="1"/>
    </row>
    <row r="151" spans="4:15">
      <c r="D151" s="10"/>
      <c r="K151" s="5">
        <v>2013</v>
      </c>
      <c r="L151" s="37" t="s">
        <v>33</v>
      </c>
      <c r="M151" s="37">
        <v>4987</v>
      </c>
      <c r="N151" s="94">
        <f t="shared" si="7"/>
        <v>0.14045920234174894</v>
      </c>
      <c r="O151" s="1"/>
    </row>
    <row r="152" spans="4:15">
      <c r="D152" s="10"/>
      <c r="K152" s="5">
        <v>2013</v>
      </c>
      <c r="L152" s="37" t="s">
        <v>34</v>
      </c>
      <c r="M152" s="37">
        <v>4310.3999999999996</v>
      </c>
      <c r="N152" s="94">
        <f t="shared" si="7"/>
        <v>0.10316586901440879</v>
      </c>
      <c r="O152" s="1"/>
    </row>
    <row r="153" spans="4:15">
      <c r="D153" s="10"/>
      <c r="K153" s="5">
        <v>2013</v>
      </c>
      <c r="L153" s="37" t="s">
        <v>24</v>
      </c>
      <c r="M153" s="37">
        <v>4305.2</v>
      </c>
      <c r="N153" s="94">
        <f t="shared" si="7"/>
        <v>0.10454883649331657</v>
      </c>
      <c r="O153" s="1"/>
    </row>
    <row r="154" spans="4:15">
      <c r="D154" s="10"/>
      <c r="K154" s="5">
        <v>2013</v>
      </c>
      <c r="L154" s="37" t="s">
        <v>25</v>
      </c>
      <c r="M154" s="37">
        <v>4391.8</v>
      </c>
      <c r="N154" s="94">
        <f t="shared" si="7"/>
        <v>9.5075427004114241E-2</v>
      </c>
      <c r="O154" s="1"/>
    </row>
    <row r="155" spans="4:15">
      <c r="D155" s="10"/>
      <c r="K155" s="5">
        <v>2013</v>
      </c>
      <c r="L155" s="37" t="s">
        <v>26</v>
      </c>
      <c r="M155" s="37">
        <v>4779.6000000000004</v>
      </c>
      <c r="N155" s="94">
        <f t="shared" si="7"/>
        <v>0.10454797559622864</v>
      </c>
      <c r="O155" s="1"/>
    </row>
    <row r="156" spans="4:15">
      <c r="D156" s="10"/>
      <c r="K156" s="5">
        <v>2014</v>
      </c>
      <c r="L156" s="37" t="s">
        <v>27</v>
      </c>
      <c r="M156" s="37">
        <v>3833.6</v>
      </c>
      <c r="N156" s="94">
        <f t="shared" si="7"/>
        <v>1.2412190355464005E-2</v>
      </c>
      <c r="O156" s="1"/>
    </row>
    <row r="157" spans="4:15">
      <c r="D157" s="10"/>
      <c r="K157" s="5">
        <v>2014</v>
      </c>
      <c r="L157" s="37" t="s">
        <v>28</v>
      </c>
      <c r="M157" s="37">
        <v>4527.7</v>
      </c>
      <c r="N157" s="94">
        <f t="shared" si="7"/>
        <v>7.9488830078916536E-2</v>
      </c>
      <c r="O157" s="1"/>
    </row>
    <row r="158" spans="4:15">
      <c r="D158" s="10"/>
      <c r="K158" s="5">
        <v>2014</v>
      </c>
      <c r="L158" s="37" t="s">
        <v>29</v>
      </c>
      <c r="M158" s="37">
        <v>4250.2</v>
      </c>
      <c r="N158" s="94">
        <f t="shared" si="7"/>
        <v>6.4039655517724739E-2</v>
      </c>
      <c r="O158" s="1"/>
    </row>
    <row r="159" spans="4:15">
      <c r="D159" s="10"/>
      <c r="K159" s="5">
        <v>2014</v>
      </c>
      <c r="L159" s="37" t="s">
        <v>30</v>
      </c>
      <c r="M159" s="37">
        <v>4415.8999999999996</v>
      </c>
      <c r="N159" s="94">
        <f t="shared" si="7"/>
        <v>7.5972807680124571E-2</v>
      </c>
      <c r="O159" s="1"/>
    </row>
    <row r="160" spans="4:15">
      <c r="D160" s="10"/>
      <c r="K160" s="5">
        <v>2014</v>
      </c>
      <c r="L160" s="37" t="s">
        <v>31</v>
      </c>
      <c r="M160" s="37">
        <v>4580.7</v>
      </c>
      <c r="N160" s="94">
        <f t="shared" si="7"/>
        <v>7.7152800639608582E-2</v>
      </c>
      <c r="O160" s="1"/>
    </row>
    <row r="161" spans="4:15">
      <c r="D161" s="10"/>
      <c r="K161" s="5">
        <v>2014</v>
      </c>
      <c r="L161" s="37" t="s">
        <v>32</v>
      </c>
      <c r="M161" s="37">
        <v>5047.8999999999996</v>
      </c>
      <c r="N161" s="94">
        <f t="shared" si="7"/>
        <v>5.2852226509542105E-2</v>
      </c>
      <c r="O161" s="1"/>
    </row>
    <row r="162" spans="4:15">
      <c r="D162" s="10"/>
      <c r="K162" s="5">
        <v>2014</v>
      </c>
      <c r="L162" s="37" t="s">
        <v>33</v>
      </c>
      <c r="M162" s="37">
        <v>4959.3</v>
      </c>
      <c r="N162" s="94">
        <f t="shared" si="7"/>
        <v>-5.554441548024828E-3</v>
      </c>
      <c r="O162" s="1"/>
    </row>
    <row r="163" spans="4:15">
      <c r="D163" s="10"/>
      <c r="K163" s="5">
        <v>2014</v>
      </c>
      <c r="L163" s="37" t="s">
        <v>34</v>
      </c>
      <c r="M163" s="37">
        <v>4541.7</v>
      </c>
      <c r="N163" s="94">
        <f t="shared" si="7"/>
        <v>5.366091314031185E-2</v>
      </c>
      <c r="O163" s="1"/>
    </row>
    <row r="164" spans="4:15">
      <c r="D164" s="10"/>
      <c r="K164" s="5">
        <v>2014</v>
      </c>
      <c r="L164" s="37" t="s">
        <v>24</v>
      </c>
      <c r="M164" s="37">
        <v>4446.3999999999996</v>
      </c>
      <c r="N164" s="94">
        <f t="shared" si="7"/>
        <v>3.279754715228092E-2</v>
      </c>
      <c r="O164" s="1"/>
    </row>
    <row r="165" spans="4:15">
      <c r="D165" s="10"/>
      <c r="K165" s="5">
        <v>2014</v>
      </c>
      <c r="L165" s="37" t="s">
        <v>25</v>
      </c>
      <c r="M165" s="37">
        <v>4487.2</v>
      </c>
      <c r="N165" s="94">
        <f t="shared" si="7"/>
        <v>2.1722300651213541E-2</v>
      </c>
      <c r="O165" s="1"/>
    </row>
    <row r="166" spans="4:15">
      <c r="D166" s="10"/>
      <c r="K166" s="5">
        <v>2014</v>
      </c>
      <c r="L166" s="37" t="s">
        <v>26</v>
      </c>
      <c r="M166" s="37">
        <v>4902.2</v>
      </c>
      <c r="N166" s="94">
        <f t="shared" si="7"/>
        <v>2.5650682065444692E-2</v>
      </c>
      <c r="O166" s="1"/>
    </row>
    <row r="167" spans="4:15">
      <c r="D167" s="10"/>
      <c r="K167" s="5">
        <v>2015</v>
      </c>
      <c r="L167" s="37" t="s">
        <v>27</v>
      </c>
      <c r="M167" s="37">
        <v>3653.9</v>
      </c>
      <c r="N167" s="94">
        <f t="shared" si="7"/>
        <v>-4.6874999999999951E-2</v>
      </c>
      <c r="O167" s="1"/>
    </row>
    <row r="168" spans="4:15">
      <c r="D168" s="10"/>
      <c r="K168" s="5">
        <v>2015</v>
      </c>
      <c r="L168" s="37" t="s">
        <v>28</v>
      </c>
      <c r="M168" s="37">
        <v>4510.6000000000004</v>
      </c>
      <c r="N168" s="94">
        <f t="shared" si="7"/>
        <v>-3.7767519932856539E-3</v>
      </c>
      <c r="O168" s="1"/>
    </row>
    <row r="169" spans="4:15">
      <c r="D169" s="10"/>
      <c r="K169" s="5">
        <v>2015</v>
      </c>
      <c r="L169" s="37" t="s">
        <v>29</v>
      </c>
      <c r="M169" s="37">
        <v>4450.3</v>
      </c>
      <c r="N169" s="94">
        <f t="shared" si="7"/>
        <v>4.7080137405298664E-2</v>
      </c>
      <c r="O169" s="1"/>
    </row>
    <row r="170" spans="4:15">
      <c r="D170" s="10"/>
      <c r="K170" s="5">
        <v>2015</v>
      </c>
      <c r="L170" s="37" t="s">
        <v>30</v>
      </c>
      <c r="M170" s="37">
        <v>4562.2</v>
      </c>
      <c r="N170" s="94">
        <f t="shared" si="7"/>
        <v>3.3130279218279442E-2</v>
      </c>
      <c r="O170" s="1"/>
    </row>
    <row r="171" spans="4:15">
      <c r="D171" s="10"/>
      <c r="K171" s="5">
        <v>2015</v>
      </c>
      <c r="L171" s="37" t="s">
        <v>31</v>
      </c>
      <c r="M171" s="37">
        <v>4745.3</v>
      </c>
      <c r="N171" s="94">
        <f t="shared" si="7"/>
        <v>3.5933372628637626E-2</v>
      </c>
      <c r="O171" s="1"/>
    </row>
    <row r="172" spans="4:15">
      <c r="D172" s="10"/>
      <c r="K172" s="5">
        <v>2015</v>
      </c>
      <c r="L172" s="37" t="s">
        <v>32</v>
      </c>
      <c r="M172" s="37">
        <v>5089.6000000000004</v>
      </c>
      <c r="N172" s="94">
        <f t="shared" si="7"/>
        <v>8.2608609520792263E-3</v>
      </c>
      <c r="O172" s="1"/>
    </row>
    <row r="173" spans="4:15">
      <c r="D173" s="10"/>
      <c r="K173" s="5">
        <v>2015</v>
      </c>
      <c r="L173" s="37" t="s">
        <v>33</v>
      </c>
      <c r="M173" s="37">
        <v>5155.3</v>
      </c>
      <c r="N173" s="94">
        <f t="shared" si="7"/>
        <v>3.952170669247676E-2</v>
      </c>
      <c r="O173" s="1"/>
    </row>
    <row r="174" spans="4:15">
      <c r="D174" s="10"/>
      <c r="K174" s="5">
        <v>2015</v>
      </c>
      <c r="L174" s="37" t="s">
        <v>34</v>
      </c>
      <c r="M174" s="37">
        <v>4547.8</v>
      </c>
      <c r="N174" s="94">
        <f t="shared" si="7"/>
        <v>1.343109408371395E-3</v>
      </c>
      <c r="O174" s="1"/>
    </row>
    <row r="175" spans="4:15">
      <c r="D175" s="10"/>
      <c r="K175" s="5">
        <v>2015</v>
      </c>
      <c r="L175" s="37" t="s">
        <v>24</v>
      </c>
      <c r="M175" s="37">
        <v>4453.5</v>
      </c>
      <c r="N175" s="94">
        <f t="shared" si="7"/>
        <v>1.5967974091400604E-3</v>
      </c>
      <c r="O175" s="1"/>
    </row>
    <row r="176" spans="4:15">
      <c r="D176" s="10"/>
      <c r="K176" s="5">
        <v>2015</v>
      </c>
      <c r="L176" s="37" t="s">
        <v>25</v>
      </c>
      <c r="M176" s="37">
        <v>4660.3999999999996</v>
      </c>
      <c r="N176" s="94">
        <f t="shared" si="7"/>
        <v>3.8598680691745373E-2</v>
      </c>
      <c r="O176" s="1"/>
    </row>
    <row r="177" spans="4:15">
      <c r="D177" s="10"/>
      <c r="K177" s="5">
        <v>2015</v>
      </c>
      <c r="L177" s="37" t="s">
        <v>26</v>
      </c>
      <c r="M177" s="37">
        <v>4910.3</v>
      </c>
      <c r="N177" s="94">
        <f t="shared" si="7"/>
        <v>1.6523193668149738E-3</v>
      </c>
      <c r="O177" s="1"/>
    </row>
    <row r="178" spans="4:15">
      <c r="D178" s="10"/>
      <c r="K178" s="5">
        <v>2016</v>
      </c>
      <c r="L178" s="37" t="s">
        <v>27</v>
      </c>
      <c r="M178" s="37">
        <v>4350.8500000000004</v>
      </c>
      <c r="N178" s="94">
        <f t="shared" si="7"/>
        <v>0.19074139960042702</v>
      </c>
      <c r="O178" s="1"/>
    </row>
    <row r="179" spans="4:15">
      <c r="D179" s="10"/>
      <c r="K179" s="5">
        <v>2016</v>
      </c>
      <c r="L179" s="37" t="s">
        <v>28</v>
      </c>
      <c r="M179" s="37">
        <v>4778.8</v>
      </c>
      <c r="N179" s="94">
        <f t="shared" si="7"/>
        <v>5.945993881080118E-2</v>
      </c>
      <c r="O179" s="1"/>
    </row>
    <row r="180" spans="4:15">
      <c r="D180" s="10"/>
      <c r="K180" s="5">
        <v>2016</v>
      </c>
      <c r="L180" s="37" t="s">
        <v>29</v>
      </c>
      <c r="M180" s="37">
        <v>4444.5</v>
      </c>
      <c r="N180" s="94">
        <f t="shared" si="7"/>
        <v>-1.3032829247466872E-3</v>
      </c>
      <c r="O180" s="1"/>
    </row>
    <row r="181" spans="4:15">
      <c r="D181" s="10"/>
      <c r="K181" s="5">
        <v>2016</v>
      </c>
      <c r="L181" s="37" t="s">
        <v>30</v>
      </c>
      <c r="M181" s="37">
        <v>4635.8999999999996</v>
      </c>
      <c r="N181" s="94">
        <f t="shared" si="7"/>
        <v>1.6154486870369519E-2</v>
      </c>
      <c r="O181" s="1"/>
    </row>
    <row r="182" spans="4:15">
      <c r="D182" s="10"/>
      <c r="K182" s="5">
        <v>2016</v>
      </c>
      <c r="L182" s="37" t="s">
        <v>31</v>
      </c>
      <c r="M182" s="37">
        <v>4907.8999999999996</v>
      </c>
      <c r="N182" s="94">
        <f t="shared" si="7"/>
        <v>3.4265483741807566E-2</v>
      </c>
      <c r="O182" s="1"/>
    </row>
    <row r="183" spans="4:15">
      <c r="D183" s="10"/>
      <c r="K183" s="5">
        <v>2016</v>
      </c>
      <c r="L183" s="37" t="s">
        <v>32</v>
      </c>
      <c r="M183" s="37">
        <v>5506.1</v>
      </c>
      <c r="N183" s="94">
        <f t="shared" si="7"/>
        <v>8.1833542911034257E-2</v>
      </c>
      <c r="O183" s="1"/>
    </row>
    <row r="184" spans="4:15">
      <c r="D184" s="10"/>
      <c r="K184" s="5">
        <v>2016</v>
      </c>
      <c r="L184" s="37" t="s">
        <v>33</v>
      </c>
      <c r="M184" s="37">
        <v>5617.2</v>
      </c>
      <c r="N184" s="94">
        <f t="shared" si="7"/>
        <v>8.9597113650029994E-2</v>
      </c>
      <c r="O184" s="1"/>
    </row>
    <row r="185" spans="4:15">
      <c r="D185" s="10"/>
      <c r="K185" s="5">
        <v>2016</v>
      </c>
      <c r="L185" s="37" t="s">
        <v>34</v>
      </c>
      <c r="M185" s="37">
        <v>4912.8</v>
      </c>
      <c r="N185" s="94">
        <f t="shared" si="7"/>
        <v>8.0258586569330229E-2</v>
      </c>
      <c r="O185" s="1"/>
    </row>
    <row r="186" spans="4:15">
      <c r="D186" s="10"/>
      <c r="K186" s="5">
        <v>2016</v>
      </c>
      <c r="L186" s="37" t="s">
        <v>24</v>
      </c>
      <c r="M186" s="37">
        <v>4875.8</v>
      </c>
      <c r="N186" s="94">
        <f t="shared" si="7"/>
        <v>9.4824295497923025E-2</v>
      </c>
      <c r="O186" s="1"/>
    </row>
    <row r="187" spans="4:15">
      <c r="D187" s="10"/>
      <c r="K187" s="5">
        <v>2016</v>
      </c>
      <c r="L187" s="37" t="s">
        <v>25</v>
      </c>
      <c r="M187" s="37">
        <v>5034.1000000000004</v>
      </c>
      <c r="N187" s="94">
        <f t="shared" si="7"/>
        <v>8.0186250107287096E-2</v>
      </c>
      <c r="O187" s="1"/>
    </row>
    <row r="188" spans="4:15">
      <c r="D188" s="10"/>
      <c r="K188" s="5">
        <v>2016</v>
      </c>
      <c r="L188" s="37" t="s">
        <v>26</v>
      </c>
      <c r="M188" s="37">
        <v>5328.9</v>
      </c>
      <c r="N188" s="94">
        <f t="shared" si="7"/>
        <v>8.5249373765350273E-2</v>
      </c>
      <c r="O188" s="1"/>
    </row>
    <row r="189" spans="4:15">
      <c r="D189" s="10"/>
      <c r="K189" s="5">
        <v>2017</v>
      </c>
      <c r="L189" s="37" t="s">
        <v>27</v>
      </c>
      <c r="M189" s="37">
        <v>4657.6499999999996</v>
      </c>
      <c r="N189" s="94">
        <f t="shared" si="7"/>
        <v>7.0514956847512383E-2</v>
      </c>
      <c r="O189" s="1"/>
    </row>
    <row r="190" spans="4:15">
      <c r="D190" s="10"/>
      <c r="K190" s="5">
        <v>2017</v>
      </c>
      <c r="L190" s="37" t="s">
        <v>28</v>
      </c>
      <c r="M190" s="37">
        <v>5168.8999999999996</v>
      </c>
      <c r="N190" s="94">
        <f t="shared" si="7"/>
        <v>8.1631371892525201E-2</v>
      </c>
      <c r="O190" s="1"/>
    </row>
    <row r="191" spans="4:15">
      <c r="D191" s="10"/>
      <c r="K191" s="5">
        <v>2017</v>
      </c>
      <c r="L191" s="37" t="s">
        <v>29</v>
      </c>
      <c r="M191" s="37">
        <v>4767.2</v>
      </c>
      <c r="N191" s="94">
        <f t="shared" si="7"/>
        <v>7.2606592417594734E-2</v>
      </c>
      <c r="O191" s="1"/>
    </row>
    <row r="192" spans="4:15">
      <c r="D192" s="10"/>
      <c r="K192" s="5">
        <v>2017</v>
      </c>
      <c r="L192" s="37" t="s">
        <v>30</v>
      </c>
      <c r="M192" s="37">
        <v>4947</v>
      </c>
      <c r="N192" s="94">
        <f t="shared" si="7"/>
        <v>6.7106710671067188E-2</v>
      </c>
      <c r="O192" s="1"/>
    </row>
    <row r="193" spans="4:15">
      <c r="D193" s="10"/>
      <c r="K193" s="5">
        <v>2017</v>
      </c>
      <c r="L193" s="37" t="s">
        <v>31</v>
      </c>
      <c r="M193" s="37">
        <v>5203</v>
      </c>
      <c r="N193" s="94">
        <f t="shared" si="7"/>
        <v>6.0127549461073043E-2</v>
      </c>
      <c r="O193" s="1"/>
    </row>
    <row r="194" spans="4:15">
      <c r="D194" s="10"/>
      <c r="K194" s="5">
        <v>2017</v>
      </c>
      <c r="L194" s="37" t="s">
        <v>32</v>
      </c>
      <c r="M194" s="37">
        <v>6047.4</v>
      </c>
      <c r="N194" s="94">
        <f t="shared" si="7"/>
        <v>9.8309148035814684E-2</v>
      </c>
      <c r="O194" s="1"/>
    </row>
    <row r="195" spans="4:15">
      <c r="D195" s="10"/>
      <c r="K195" s="5">
        <v>2017</v>
      </c>
      <c r="L195" s="37" t="s">
        <v>33</v>
      </c>
      <c r="M195" s="37">
        <v>5945.5</v>
      </c>
      <c r="N195" s="94">
        <f t="shared" si="7"/>
        <v>5.844548885565766E-2</v>
      </c>
      <c r="O195" s="1"/>
    </row>
    <row r="196" spans="4:15">
      <c r="D196" s="10"/>
      <c r="K196" s="5">
        <v>2017</v>
      </c>
      <c r="L196" s="37" t="s">
        <v>34</v>
      </c>
      <c r="M196" s="37">
        <v>5219.6000000000004</v>
      </c>
      <c r="N196" s="94">
        <f t="shared" si="7"/>
        <v>6.2449112522390528E-2</v>
      </c>
      <c r="O196" s="1"/>
    </row>
    <row r="197" spans="4:15">
      <c r="D197" s="10"/>
      <c r="K197" s="5">
        <v>2017</v>
      </c>
      <c r="L197" s="37" t="s">
        <v>24</v>
      </c>
      <c r="M197" s="37">
        <v>5038.1000000000004</v>
      </c>
      <c r="N197" s="94">
        <f t="shared" si="7"/>
        <v>3.3286845235653673E-2</v>
      </c>
      <c r="O197" s="1"/>
    </row>
    <row r="198" spans="4:15">
      <c r="D198" s="10"/>
      <c r="K198" s="5">
        <v>2017</v>
      </c>
      <c r="L198" s="37" t="s">
        <v>25</v>
      </c>
      <c r="M198" s="37">
        <v>5196.3</v>
      </c>
      <c r="N198" s="94">
        <f t="shared" si="7"/>
        <v>3.2220257841520793E-2</v>
      </c>
      <c r="O198" s="1"/>
    </row>
    <row r="199" spans="4:15">
      <c r="D199" s="10"/>
      <c r="K199" s="5">
        <v>2017</v>
      </c>
      <c r="L199" s="37" t="s">
        <v>26</v>
      </c>
      <c r="M199" s="37">
        <v>5698.6</v>
      </c>
      <c r="N199" s="94">
        <f t="shared" si="7"/>
        <v>6.9376419148417259E-2</v>
      </c>
      <c r="O199" s="1"/>
    </row>
    <row r="200" spans="4:15">
      <c r="D200" s="10"/>
      <c r="K200" s="37">
        <v>2018</v>
      </c>
      <c r="L200" s="37" t="s">
        <v>27</v>
      </c>
      <c r="M200" s="37">
        <v>5227.25</v>
      </c>
      <c r="N200" s="94">
        <f t="shared" si="7"/>
        <v>0.12229343123678259</v>
      </c>
      <c r="O200" s="1"/>
    </row>
    <row r="201" spans="4:15">
      <c r="D201" s="10"/>
      <c r="K201" s="37">
        <v>2018</v>
      </c>
      <c r="L201" s="37" t="s">
        <v>28</v>
      </c>
      <c r="M201" s="37">
        <v>5283.4</v>
      </c>
      <c r="N201" s="94">
        <f t="shared" si="7"/>
        <v>2.2151715065100892E-2</v>
      </c>
      <c r="O201" s="1"/>
    </row>
    <row r="202" spans="4:15">
      <c r="D202" s="10"/>
      <c r="K202" s="37">
        <v>2018</v>
      </c>
      <c r="L202" s="37" t="s">
        <v>29</v>
      </c>
      <c r="M202" s="37">
        <v>5107.8</v>
      </c>
      <c r="N202" s="94">
        <f t="shared" si="7"/>
        <v>7.1446551434804578E-2</v>
      </c>
      <c r="O202" s="1"/>
    </row>
    <row r="203" spans="4:15">
      <c r="D203" s="10"/>
      <c r="K203" s="37">
        <v>2018</v>
      </c>
      <c r="L203" s="37" t="s">
        <v>30</v>
      </c>
      <c r="M203" s="37">
        <v>5443.3</v>
      </c>
      <c r="N203" s="94">
        <f t="shared" si="7"/>
        <v>0.10032342834040836</v>
      </c>
      <c r="O203" s="1"/>
    </row>
    <row r="204" spans="4:15">
      <c r="D204" s="10"/>
      <c r="K204" s="37">
        <v>2018</v>
      </c>
      <c r="L204" s="37" t="s">
        <v>31</v>
      </c>
      <c r="M204" s="37">
        <v>5550.6</v>
      </c>
      <c r="N204" s="94">
        <f t="shared" si="7"/>
        <v>6.6807610993657576E-2</v>
      </c>
      <c r="O204" s="1"/>
    </row>
    <row r="205" spans="4:15">
      <c r="D205" s="10"/>
      <c r="K205" s="37">
        <v>2018</v>
      </c>
      <c r="L205" s="37" t="s">
        <v>32</v>
      </c>
      <c r="M205" s="37">
        <v>6400.2</v>
      </c>
      <c r="N205" s="94">
        <f t="shared" si="7"/>
        <v>5.8339120944538185E-2</v>
      </c>
      <c r="O205" s="1"/>
    </row>
    <row r="206" spans="4:15">
      <c r="D206" s="10"/>
      <c r="K206" s="37">
        <v>2018</v>
      </c>
      <c r="L206" s="37" t="s">
        <v>33</v>
      </c>
      <c r="M206" s="37">
        <v>6404.9</v>
      </c>
      <c r="N206" s="94">
        <f t="shared" ref="N206:N254" si="8">(M206-M195)/M195</f>
        <v>7.7268522411908111E-2</v>
      </c>
      <c r="O206" s="1"/>
    </row>
    <row r="207" spans="4:15">
      <c r="D207" s="10"/>
      <c r="K207" s="37">
        <v>2018</v>
      </c>
      <c r="L207" s="37" t="s">
        <v>34</v>
      </c>
      <c r="M207" s="37">
        <v>5483.1</v>
      </c>
      <c r="N207" s="94">
        <f t="shared" si="8"/>
        <v>5.0482795616522337E-2</v>
      </c>
      <c r="O207" s="1"/>
    </row>
    <row r="208" spans="4:15">
      <c r="D208" s="10"/>
      <c r="K208" s="37">
        <v>2018</v>
      </c>
      <c r="L208" s="37" t="s">
        <v>24</v>
      </c>
      <c r="M208" s="37">
        <v>5330.2</v>
      </c>
      <c r="N208" s="94">
        <f t="shared" si="8"/>
        <v>5.7978206069748406E-2</v>
      </c>
      <c r="O208" s="1"/>
    </row>
    <row r="209" spans="4:15">
      <c r="D209" s="10"/>
      <c r="K209" s="37">
        <v>2018</v>
      </c>
      <c r="L209" s="37" t="s">
        <v>25</v>
      </c>
      <c r="M209" s="37">
        <v>5543</v>
      </c>
      <c r="N209" s="94">
        <f t="shared" si="8"/>
        <v>6.6720551161403269E-2</v>
      </c>
      <c r="O209" s="1"/>
    </row>
    <row r="210" spans="4:15">
      <c r="D210" s="10"/>
      <c r="K210" s="37">
        <v>2018</v>
      </c>
      <c r="L210" s="37" t="s">
        <v>26</v>
      </c>
      <c r="M210" s="37">
        <v>6199.9</v>
      </c>
      <c r="N210" s="94">
        <f t="shared" si="8"/>
        <v>8.7968974835924474E-2</v>
      </c>
      <c r="O210" s="1"/>
    </row>
    <row r="211" spans="4:15">
      <c r="D211" s="10"/>
      <c r="K211" s="121">
        <v>2019</v>
      </c>
      <c r="L211" s="121" t="s">
        <v>27</v>
      </c>
      <c r="M211" s="121">
        <v>5490.95</v>
      </c>
      <c r="N211" s="137">
        <f t="shared" si="8"/>
        <v>5.0447175857286301E-2</v>
      </c>
      <c r="O211" s="1"/>
    </row>
    <row r="212" spans="4:15">
      <c r="D212" s="10"/>
      <c r="K212" s="121">
        <v>2019</v>
      </c>
      <c r="L212" s="121" t="s">
        <v>28</v>
      </c>
      <c r="M212" s="121">
        <v>5697.9</v>
      </c>
      <c r="N212" s="137">
        <f t="shared" si="8"/>
        <v>7.8453268728470305E-2</v>
      </c>
      <c r="O212" s="1"/>
    </row>
    <row r="213" spans="4:15">
      <c r="D213" s="10"/>
      <c r="K213" s="121">
        <v>2019</v>
      </c>
      <c r="L213" s="121" t="s">
        <v>29</v>
      </c>
      <c r="M213" s="121">
        <v>5440.2</v>
      </c>
      <c r="N213" s="137">
        <f t="shared" si="8"/>
        <v>6.5076941148831127E-2</v>
      </c>
      <c r="O213" s="1"/>
    </row>
    <row r="214" spans="4:15">
      <c r="D214" s="10"/>
      <c r="K214" s="121">
        <v>2019</v>
      </c>
      <c r="L214" s="121" t="s">
        <v>30</v>
      </c>
      <c r="M214" s="121">
        <v>5589</v>
      </c>
      <c r="N214" s="137">
        <f t="shared" si="8"/>
        <v>2.6766850991126672E-2</v>
      </c>
      <c r="O214" s="1"/>
    </row>
    <row r="215" spans="4:15">
      <c r="D215" s="10"/>
      <c r="K215" s="121">
        <v>2019</v>
      </c>
      <c r="L215" s="121" t="s">
        <v>31</v>
      </c>
      <c r="M215" s="121">
        <v>5833.9</v>
      </c>
      <c r="N215" s="137">
        <f t="shared" si="8"/>
        <v>5.1039527258314281E-2</v>
      </c>
      <c r="O215" s="1"/>
    </row>
    <row r="216" spans="4:15">
      <c r="D216" s="10"/>
      <c r="K216" s="121">
        <v>2019</v>
      </c>
      <c r="L216" s="121" t="s">
        <v>32</v>
      </c>
      <c r="M216" s="121">
        <v>6573.1</v>
      </c>
      <c r="N216" s="137">
        <f t="shared" si="8"/>
        <v>2.7014780788100459E-2</v>
      </c>
      <c r="O216" s="1"/>
    </row>
    <row r="217" spans="4:15">
      <c r="D217" s="10"/>
      <c r="K217" s="121">
        <v>2019</v>
      </c>
      <c r="L217" s="121" t="s">
        <v>33</v>
      </c>
      <c r="M217" s="121">
        <v>6682.4</v>
      </c>
      <c r="N217" s="137">
        <f t="shared" si="8"/>
        <v>4.3326203375540606E-2</v>
      </c>
      <c r="O217" s="1"/>
    </row>
    <row r="218" spans="4:15">
      <c r="D218" s="10"/>
      <c r="K218" s="121">
        <v>2019</v>
      </c>
      <c r="L218" s="121" t="s">
        <v>34</v>
      </c>
      <c r="M218" s="121">
        <v>5908.4</v>
      </c>
      <c r="N218" s="137">
        <f t="shared" si="8"/>
        <v>7.7565610694679876E-2</v>
      </c>
      <c r="O218" s="1"/>
    </row>
    <row r="219" spans="4:15">
      <c r="D219" s="10"/>
      <c r="K219" s="121">
        <v>2019</v>
      </c>
      <c r="L219" s="121" t="s">
        <v>24</v>
      </c>
      <c r="M219" s="121">
        <v>5714.2</v>
      </c>
      <c r="N219" s="137">
        <f t="shared" si="8"/>
        <v>7.2042324865858695E-2</v>
      </c>
      <c r="O219" s="1"/>
    </row>
    <row r="220" spans="4:15">
      <c r="D220" s="10"/>
      <c r="K220" s="121">
        <v>2019</v>
      </c>
      <c r="L220" s="121" t="s">
        <v>25</v>
      </c>
      <c r="M220" s="121">
        <v>5889.8</v>
      </c>
      <c r="N220" s="137">
        <f t="shared" si="8"/>
        <v>6.2565397799025826E-2</v>
      </c>
      <c r="O220" s="1"/>
    </row>
    <row r="221" spans="4:15">
      <c r="D221" s="10"/>
      <c r="K221" s="121">
        <v>2019</v>
      </c>
      <c r="L221" s="121" t="s">
        <v>26</v>
      </c>
      <c r="M221" s="121">
        <v>6544.2</v>
      </c>
      <c r="N221" s="137">
        <f t="shared" si="8"/>
        <v>5.553315376054456E-2</v>
      </c>
      <c r="O221" s="1"/>
    </row>
    <row r="222" spans="4:15">
      <c r="D222" s="10"/>
      <c r="K222" s="121">
        <v>2020</v>
      </c>
      <c r="L222" s="121" t="s">
        <v>27</v>
      </c>
      <c r="M222" s="121">
        <v>5133.45</v>
      </c>
      <c r="N222" s="137">
        <f t="shared" si="8"/>
        <v>-6.5107130824356443E-2</v>
      </c>
      <c r="O222" s="1"/>
    </row>
    <row r="223" spans="4:15">
      <c r="K223" s="121"/>
      <c r="L223" s="121" t="s">
        <v>28</v>
      </c>
      <c r="M223" s="121">
        <v>5525.1</v>
      </c>
      <c r="N223" s="137">
        <f t="shared" si="8"/>
        <v>-3.032696256515546E-2</v>
      </c>
      <c r="O223" s="1"/>
    </row>
    <row r="224" spans="4:15">
      <c r="K224" s="121"/>
      <c r="L224" s="121" t="s">
        <v>29</v>
      </c>
      <c r="M224" s="121">
        <v>5542.7</v>
      </c>
      <c r="N224" s="137">
        <f t="shared" si="8"/>
        <v>1.8841219072828205E-2</v>
      </c>
      <c r="O224" s="1"/>
    </row>
    <row r="225" spans="11:15">
      <c r="K225" s="121"/>
      <c r="L225" s="121" t="s">
        <v>30</v>
      </c>
      <c r="M225" s="121">
        <v>5932.4</v>
      </c>
      <c r="N225" s="137">
        <f t="shared" si="8"/>
        <v>6.1442118446949301E-2</v>
      </c>
      <c r="O225" s="1"/>
    </row>
    <row r="226" spans="11:15">
      <c r="K226" s="121"/>
      <c r="L226" s="121" t="s">
        <v>31</v>
      </c>
      <c r="M226" s="121">
        <v>6304.1</v>
      </c>
      <c r="N226" s="137">
        <f t="shared" si="8"/>
        <v>8.0597884776907519E-2</v>
      </c>
      <c r="O226" s="1"/>
    </row>
    <row r="227" spans="11:15">
      <c r="K227" s="121"/>
      <c r="L227" s="121" t="s">
        <v>32</v>
      </c>
      <c r="M227" s="121">
        <v>6801.2</v>
      </c>
      <c r="N227" s="137">
        <f t="shared" si="8"/>
        <v>3.4702043175974723E-2</v>
      </c>
      <c r="O227" s="1"/>
    </row>
    <row r="228" spans="11:15">
      <c r="K228" s="121"/>
      <c r="L228" s="121" t="s">
        <v>33</v>
      </c>
      <c r="M228" s="121">
        <v>7238.3</v>
      </c>
      <c r="N228" s="137">
        <f t="shared" si="8"/>
        <v>8.3188674727642853E-2</v>
      </c>
      <c r="O228" s="1"/>
    </row>
    <row r="229" spans="11:15">
      <c r="K229" s="121"/>
      <c r="L229" s="121" t="s">
        <v>34</v>
      </c>
      <c r="M229" s="121">
        <v>6315.2</v>
      </c>
      <c r="N229" s="137">
        <f t="shared" si="8"/>
        <v>6.8851127208719817E-2</v>
      </c>
      <c r="O229" s="1"/>
    </row>
    <row r="230" spans="11:15">
      <c r="K230" s="121"/>
      <c r="L230" s="121" t="s">
        <v>24</v>
      </c>
      <c r="M230" s="121">
        <v>6094.5</v>
      </c>
      <c r="N230" s="137">
        <f t="shared" si="8"/>
        <v>6.6553498302474576E-2</v>
      </c>
      <c r="O230" s="1"/>
    </row>
    <row r="231" spans="11:15">
      <c r="K231" s="121"/>
      <c r="L231" s="121" t="s">
        <v>25</v>
      </c>
      <c r="M231" s="121">
        <v>6418.7</v>
      </c>
      <c r="N231" s="137">
        <f t="shared" si="8"/>
        <v>8.9799314068389355E-2</v>
      </c>
      <c r="O231" s="1"/>
    </row>
    <row r="232" spans="11:15">
      <c r="K232" s="121"/>
      <c r="L232" s="121" t="s">
        <v>26</v>
      </c>
      <c r="M232" s="121">
        <v>7277.2</v>
      </c>
      <c r="N232" s="137">
        <f t="shared" si="8"/>
        <v>0.11200757923046362</v>
      </c>
      <c r="O232" s="1"/>
    </row>
    <row r="233" spans="11:15">
      <c r="K233" s="121">
        <v>2021</v>
      </c>
      <c r="L233" s="121" t="s">
        <v>27</v>
      </c>
      <c r="M233" s="121">
        <v>6213.85</v>
      </c>
      <c r="N233" s="137">
        <f t="shared" si="8"/>
        <v>0.21046274922323205</v>
      </c>
      <c r="O233" s="1"/>
    </row>
    <row r="234" spans="11:15">
      <c r="K234" s="121"/>
      <c r="L234" s="121" t="s">
        <v>28</v>
      </c>
      <c r="M234" s="121">
        <v>6579</v>
      </c>
      <c r="N234" s="137">
        <f t="shared" si="8"/>
        <v>0.19074767877504473</v>
      </c>
      <c r="O234" s="1"/>
    </row>
    <row r="235" spans="11:15">
      <c r="K235" s="121"/>
      <c r="L235" s="121" t="s">
        <v>29</v>
      </c>
      <c r="M235" s="121">
        <v>6230.1</v>
      </c>
      <c r="N235" s="137">
        <f t="shared" si="8"/>
        <v>0.12401897991953391</v>
      </c>
      <c r="O235" s="1"/>
    </row>
    <row r="236" spans="11:15">
      <c r="K236" s="121"/>
      <c r="L236" s="121" t="s">
        <v>30</v>
      </c>
      <c r="M236" s="121">
        <v>6478.4</v>
      </c>
      <c r="N236" s="137">
        <f t="shared" si="8"/>
        <v>9.2036949632526469E-2</v>
      </c>
      <c r="O236" s="1"/>
    </row>
    <row r="237" spans="11:15">
      <c r="K237" s="121"/>
      <c r="L237" s="121" t="s">
        <v>31</v>
      </c>
      <c r="M237" s="121">
        <v>6860.5</v>
      </c>
      <c r="N237" s="137">
        <f t="shared" si="8"/>
        <v>8.8260021256007931E-2</v>
      </c>
      <c r="O237" s="1"/>
    </row>
    <row r="238" spans="11:15">
      <c r="K238" s="121"/>
      <c r="L238" s="121" t="s">
        <v>32</v>
      </c>
      <c r="M238" s="121">
        <v>7586.2</v>
      </c>
      <c r="N238" s="137">
        <f t="shared" si="8"/>
        <v>0.11542080809268952</v>
      </c>
      <c r="O238" s="1"/>
    </row>
    <row r="239" spans="11:15">
      <c r="K239" s="121"/>
      <c r="L239" s="121" t="s">
        <v>33</v>
      </c>
      <c r="M239" s="121">
        <v>7383.5</v>
      </c>
      <c r="N239" s="137">
        <f t="shared" si="8"/>
        <v>2.0059958830112017E-2</v>
      </c>
      <c r="O239" s="1"/>
    </row>
    <row r="240" spans="11:15">
      <c r="K240" s="121"/>
      <c r="L240" s="121" t="s">
        <v>34</v>
      </c>
      <c r="M240" s="121">
        <v>6751.2</v>
      </c>
      <c r="N240" s="137">
        <f t="shared" si="8"/>
        <v>6.903977704585762E-2</v>
      </c>
      <c r="O240" s="1"/>
    </row>
    <row r="241" spans="11:15">
      <c r="K241" s="121"/>
      <c r="L241" s="121" t="s">
        <v>24</v>
      </c>
      <c r="M241" s="121">
        <v>6393.5</v>
      </c>
      <c r="N241" s="137">
        <f t="shared" si="8"/>
        <v>4.906062843547461E-2</v>
      </c>
      <c r="O241" s="1"/>
    </row>
    <row r="242" spans="11:15">
      <c r="K242" s="121"/>
      <c r="L242" s="121" t="s">
        <v>25</v>
      </c>
      <c r="M242" s="121">
        <v>6540.4</v>
      </c>
      <c r="N242" s="137">
        <f t="shared" si="8"/>
        <v>1.8960225590851702E-2</v>
      </c>
      <c r="O242" s="1"/>
    </row>
    <row r="243" spans="11:15">
      <c r="K243" s="121"/>
      <c r="L243" s="121" t="s">
        <v>26</v>
      </c>
      <c r="M243" s="121">
        <v>7233.7</v>
      </c>
      <c r="N243" s="137">
        <f t="shared" si="8"/>
        <v>-5.9775737921178478E-3</v>
      </c>
      <c r="O243" s="1"/>
    </row>
    <row r="244" spans="11:15">
      <c r="K244" s="121">
        <v>2022</v>
      </c>
      <c r="L244" s="121" t="s">
        <v>27</v>
      </c>
      <c r="M244" s="121">
        <v>6570.3</v>
      </c>
      <c r="N244" s="137">
        <f t="shared" si="8"/>
        <v>5.7363792173934003E-2</v>
      </c>
      <c r="O244" s="1"/>
    </row>
    <row r="245" spans="11:15">
      <c r="K245" s="121"/>
      <c r="L245" s="121" t="s">
        <v>28</v>
      </c>
      <c r="M245" s="121">
        <v>6701.7</v>
      </c>
      <c r="N245" s="137">
        <f t="shared" si="8"/>
        <v>1.8650250797993588E-2</v>
      </c>
      <c r="O245" s="1"/>
    </row>
    <row r="246" spans="11:15">
      <c r="K246" s="121"/>
      <c r="L246" s="121" t="s">
        <v>29</v>
      </c>
      <c r="M246" s="121">
        <v>6085.7</v>
      </c>
      <c r="N246" s="137">
        <f t="shared" si="8"/>
        <v>-2.3177798109179713E-2</v>
      </c>
      <c r="O246" s="1"/>
    </row>
    <row r="247" spans="11:15">
      <c r="K247" s="121"/>
      <c r="L247" s="121" t="s">
        <v>30</v>
      </c>
      <c r="M247" s="121">
        <v>6410.2</v>
      </c>
      <c r="N247" s="137">
        <f t="shared" si="8"/>
        <v>-1.0527290689058999E-2</v>
      </c>
      <c r="O247" s="1"/>
    </row>
    <row r="248" spans="11:15">
      <c r="K248" s="121"/>
      <c r="L248" s="121" t="s">
        <v>31</v>
      </c>
      <c r="M248" s="121">
        <v>7090.3</v>
      </c>
      <c r="N248" s="137">
        <f t="shared" si="8"/>
        <v>3.3496100867283753E-2</v>
      </c>
      <c r="O248" s="1"/>
    </row>
    <row r="249" spans="11:15">
      <c r="K249" s="121"/>
      <c r="L249" s="121" t="s">
        <v>32</v>
      </c>
      <c r="M249" s="121">
        <v>8059.2</v>
      </c>
      <c r="N249" s="137">
        <f t="shared" si="8"/>
        <v>6.2350056681869714E-2</v>
      </c>
      <c r="O249" s="1"/>
    </row>
    <row r="250" spans="11:15">
      <c r="K250" s="121"/>
      <c r="L250" s="121" t="s">
        <v>33</v>
      </c>
      <c r="M250" s="121">
        <v>8248</v>
      </c>
      <c r="N250" s="137">
        <f t="shared" si="8"/>
        <v>0.11708539310625042</v>
      </c>
      <c r="O250" s="1"/>
    </row>
    <row r="251" spans="11:15">
      <c r="K251" s="121"/>
      <c r="L251" s="121" t="s">
        <v>34</v>
      </c>
      <c r="M251" s="121">
        <v>6830</v>
      </c>
      <c r="N251" s="137">
        <f t="shared" si="8"/>
        <v>1.1671999052020409E-2</v>
      </c>
      <c r="O251" s="1"/>
    </row>
    <row r="252" spans="11:15">
      <c r="K252" s="121"/>
      <c r="L252" s="121" t="s">
        <v>24</v>
      </c>
      <c r="M252" s="121">
        <v>6610</v>
      </c>
      <c r="N252" s="137">
        <f t="shared" si="8"/>
        <v>3.3862516618440607E-2</v>
      </c>
      <c r="O252" s="1"/>
    </row>
    <row r="253" spans="11:15">
      <c r="K253" s="121"/>
      <c r="L253" s="121" t="s">
        <v>25</v>
      </c>
      <c r="M253" s="121">
        <v>6666.7</v>
      </c>
      <c r="N253" s="137">
        <f t="shared" si="8"/>
        <v>1.93107455201517E-2</v>
      </c>
      <c r="O253" s="1"/>
    </row>
    <row r="254" spans="11:15">
      <c r="K254" s="121"/>
      <c r="L254" s="121" t="s">
        <v>26</v>
      </c>
      <c r="M254" s="121">
        <v>7578.5</v>
      </c>
      <c r="N254" s="137">
        <f t="shared" si="8"/>
        <v>4.766578652695027E-2</v>
      </c>
      <c r="O254" s="1"/>
    </row>
    <row r="255" spans="11:15">
      <c r="K255" s="95"/>
      <c r="L255" s="95"/>
      <c r="M255" s="95"/>
      <c r="N255" s="94"/>
      <c r="O255" s="2"/>
    </row>
    <row r="256" spans="11:15">
      <c r="K256" s="95"/>
      <c r="L256" s="95"/>
      <c r="M256" s="95"/>
      <c r="N256" s="94"/>
      <c r="O256" s="2"/>
    </row>
    <row r="257" spans="11:15">
      <c r="K257" s="95"/>
      <c r="L257" s="95"/>
      <c r="M257" s="95"/>
      <c r="N257" s="94"/>
      <c r="O257" s="2"/>
    </row>
    <row r="258" spans="11:15">
      <c r="O258" s="1"/>
    </row>
    <row r="264" spans="11:15">
      <c r="M264" t="s">
        <v>61</v>
      </c>
    </row>
  </sheetData>
  <mergeCells count="1">
    <mergeCell ref="A24:A27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DD1D-600C-4643-A395-980BDC55670A}">
  <dimension ref="A1:K17"/>
  <sheetViews>
    <sheetView workbookViewId="0">
      <selection activeCell="N11" sqref="N11"/>
    </sheetView>
  </sheetViews>
  <sheetFormatPr baseColWidth="10" defaultRowHeight="16"/>
  <cols>
    <col min="1" max="1" width="7.1640625" customWidth="1"/>
    <col min="3" max="7" width="11" bestFit="1" customWidth="1"/>
    <col min="8" max="8" width="12.1640625" bestFit="1" customWidth="1"/>
    <col min="9" max="10" width="11" bestFit="1" customWidth="1"/>
  </cols>
  <sheetData>
    <row r="1" spans="1:11">
      <c r="A1" t="s">
        <v>74</v>
      </c>
      <c r="B1" t="s">
        <v>87</v>
      </c>
      <c r="C1" s="46" t="s">
        <v>79</v>
      </c>
      <c r="D1" s="46" t="s">
        <v>80</v>
      </c>
      <c r="E1" s="84" t="s">
        <v>81</v>
      </c>
      <c r="F1" s="84" t="s">
        <v>82</v>
      </c>
      <c r="G1" s="84" t="s">
        <v>83</v>
      </c>
      <c r="H1" s="84" t="s">
        <v>84</v>
      </c>
      <c r="I1" s="84" t="s">
        <v>85</v>
      </c>
      <c r="J1" s="84" t="s">
        <v>86</v>
      </c>
      <c r="K1" s="84"/>
    </row>
    <row r="2" spans="1:11">
      <c r="A2" t="s">
        <v>75</v>
      </c>
      <c r="B2" s="14" t="s">
        <v>1</v>
      </c>
    </row>
    <row r="3" spans="1:11">
      <c r="B3" t="s">
        <v>88</v>
      </c>
      <c r="C3" s="86">
        <f>MAX(China!$C$2:$C$23)</f>
        <v>10523.026042192267</v>
      </c>
      <c r="D3" s="86">
        <f>MIN(China!$C$2:$C$23)</f>
        <v>3327.9839765459546</v>
      </c>
      <c r="E3" s="86">
        <f>AVERAGE(China!$C$2:$C$23)</f>
        <v>7625.1466216214767</v>
      </c>
      <c r="F3" s="86">
        <f>MEDIAN(China!$C$2:$C$23)</f>
        <v>8457.5893956631789</v>
      </c>
      <c r="G3" s="86">
        <f>_xlfn.STDEV.P(China!$C$2:$C$23)</f>
        <v>2226.7736553052828</v>
      </c>
      <c r="H3" s="86">
        <f>_xlfn.VAR.P(China!$C$2:$C$23)</f>
        <v>4958520.9119616505</v>
      </c>
      <c r="I3" s="86">
        <f>SKEW(China!$C$2:$C$23)</f>
        <v>-0.74858973429924625</v>
      </c>
      <c r="J3" s="86">
        <f>KURT(China!$C$2:$C$23)</f>
        <v>-0.74728068740265696</v>
      </c>
      <c r="K3" s="85"/>
    </row>
    <row r="4" spans="1:11">
      <c r="B4" t="s">
        <v>89</v>
      </c>
      <c r="C4" s="86">
        <f>MAX(China!$C$2:$C$12)</f>
        <v>8121.6877334976934</v>
      </c>
      <c r="D4" s="86">
        <f>MIN(China!$C$2:$C$12)</f>
        <v>3327.9839765459546</v>
      </c>
      <c r="E4" s="86">
        <f>AVERAGE(China!$C$2:$C$12)</f>
        <v>5777.9926185556096</v>
      </c>
      <c r="F4" s="86">
        <f>MEDIAN(China!$C$2:$C$12)</f>
        <v>6079.2594960209781</v>
      </c>
      <c r="G4" s="86">
        <f>_xlfn.STDEV.P(China!$C$2:$C$12)</f>
        <v>1693.210261084085</v>
      </c>
      <c r="H4" s="86">
        <f>_xlfn.VAR.P(China!$C$2:$C$12)</f>
        <v>2866960.9882404353</v>
      </c>
      <c r="I4" s="86">
        <f>SKEW(China!$C$2:$C$12)</f>
        <v>-0.19850453281565397</v>
      </c>
      <c r="J4" s="86">
        <f>KURT(China!$C$2:$C$12)</f>
        <v>-1.6644249311405259</v>
      </c>
    </row>
    <row r="5" spans="1:11">
      <c r="B5" t="s">
        <v>90</v>
      </c>
      <c r="C5" s="86">
        <f>MAX(China!$C$13:$C$23)</f>
        <v>10523.026042192267</v>
      </c>
      <c r="D5" s="86">
        <f>MIN(China!$C$13:$C$23)</f>
        <v>8793.4910578286654</v>
      </c>
      <c r="E5" s="86">
        <f>AVERAGE(China!$C$13:$C$23)</f>
        <v>9472.3006246873447</v>
      </c>
      <c r="F5" s="86">
        <f>MEDIAN(China!$C$13:$C$23)</f>
        <v>9256.680105228761</v>
      </c>
      <c r="G5" s="86">
        <f>_xlfn.STDEV.P(China!$C$13:$C$23)</f>
        <v>475.52603882260757</v>
      </c>
      <c r="H5" s="86">
        <f>_xlfn.VAR.P(China!$C$13:$C$23)</f>
        <v>226125.01359832007</v>
      </c>
      <c r="I5" s="86">
        <f>SKEW(China!$C$13:$C$23)</f>
        <v>0.85666238976128783</v>
      </c>
      <c r="J5" s="86">
        <f>KURT(China!$C$13:$C$23)</f>
        <v>0.55527076003213249</v>
      </c>
    </row>
    <row r="6" spans="1:11">
      <c r="A6" t="s">
        <v>76</v>
      </c>
      <c r="B6" s="44" t="s">
        <v>2</v>
      </c>
      <c r="C6" s="50"/>
      <c r="D6" s="50"/>
      <c r="E6" s="50"/>
      <c r="F6" s="50"/>
      <c r="G6" s="50"/>
      <c r="H6" s="50"/>
      <c r="I6" s="50"/>
      <c r="J6" s="50"/>
    </row>
    <row r="7" spans="1:11">
      <c r="B7" t="s">
        <v>88</v>
      </c>
      <c r="C7" s="86">
        <f>MAX(China!$D$2:$D$23)</f>
        <v>5240</v>
      </c>
      <c r="D7" s="86">
        <f>MIN(China!$D$2:$D$23)</f>
        <v>1469.64</v>
      </c>
      <c r="E7" s="86">
        <f>AVERAGE(China!$D$2:$D$23)</f>
        <v>3510.7736363636363</v>
      </c>
      <c r="F7" s="86">
        <f>MEDIAN(China!$D$2:$D$23)</f>
        <v>3738.4549999999999</v>
      </c>
      <c r="G7" s="86">
        <f>_xlfn.STDEV.P(China!$D$2:$D$23)</f>
        <v>1150.5293435298113</v>
      </c>
      <c r="H7" s="86">
        <f>_xlfn.VAR.P(China!$D$2:$D$23)</f>
        <v>1323717.7703231387</v>
      </c>
      <c r="I7" s="86">
        <f>SKEW(China!$D$2:$D$23)</f>
        <v>-0.39788551277852247</v>
      </c>
      <c r="J7" s="86">
        <f>KURT(China!$D$2:$D$23)</f>
        <v>-1.0532343109867002</v>
      </c>
    </row>
    <row r="8" spans="1:11">
      <c r="B8" t="s">
        <v>89</v>
      </c>
      <c r="C8" s="86">
        <f>MAX(China!$D$2:$D$12)</f>
        <v>3606.48</v>
      </c>
      <c r="D8" s="86">
        <f>MIN(China!$D$2:$D$12)</f>
        <v>1469.64</v>
      </c>
      <c r="E8" s="86">
        <f>AVERAGE(China!$D$2:$D$12)</f>
        <v>2523.7409090909096</v>
      </c>
      <c r="F8" s="86">
        <f>MEDIAN(China!$D$2:$D$12)</f>
        <v>2613.69</v>
      </c>
      <c r="G8" s="86">
        <f>_xlfn.STDEV.P(China!$D$2:$D$12)</f>
        <v>732.4522362020291</v>
      </c>
      <c r="H8" s="86">
        <f>_xlfn.VAR.P(China!$D$2:$D$12)</f>
        <v>536486.27831735299</v>
      </c>
      <c r="I8" s="86">
        <f>SKEW(China!$D$2:$D$12)</f>
        <v>-0.10932319003507414</v>
      </c>
      <c r="J8" s="86">
        <f>KURT(China!$D$2:$D$12)</f>
        <v>-1.5882858497664456</v>
      </c>
    </row>
    <row r="9" spans="1:11">
      <c r="B9" t="s">
        <v>90</v>
      </c>
      <c r="C9" s="86">
        <f>MAX(China!$D$13:$D$23)</f>
        <v>5240</v>
      </c>
      <c r="D9" s="86">
        <f>MIN(China!$D$13:$D$23)</f>
        <v>3870.43</v>
      </c>
      <c r="E9" s="86">
        <f>AVERAGE(China!$D$13:$D$23)</f>
        <v>4497.806363636364</v>
      </c>
      <c r="F9" s="86">
        <f>MEDIAN(China!$D$13:$D$23)</f>
        <v>4414.92</v>
      </c>
      <c r="G9" s="86">
        <f>_xlfn.STDEV.P(China!$D$13:$D$23)</f>
        <v>403.09062617983273</v>
      </c>
      <c r="H9" s="86">
        <f>_xlfn.VAR.P(China!$D$13:$D$23)</f>
        <v>162482.05291404965</v>
      </c>
      <c r="I9" s="86">
        <f>SKEW(China!$D$13:$D$23)</f>
        <v>0.2959916799781564</v>
      </c>
      <c r="J9" s="86">
        <f>KURT(China!$D$13:$D$23)</f>
        <v>-0.70923114018183586</v>
      </c>
    </row>
    <row r="10" spans="1:11">
      <c r="A10" t="s">
        <v>77</v>
      </c>
      <c r="B10" s="25" t="s">
        <v>18</v>
      </c>
      <c r="C10" s="50"/>
      <c r="D10" s="50"/>
      <c r="E10" s="50"/>
      <c r="F10" s="50"/>
      <c r="G10" s="50"/>
      <c r="H10" s="50"/>
      <c r="I10" s="50"/>
      <c r="J10" s="50"/>
    </row>
    <row r="11" spans="1:11">
      <c r="B11" t="s">
        <v>88</v>
      </c>
      <c r="C11" s="86">
        <f>MAX(China!$G$2:$G$89)</f>
        <v>13093.24</v>
      </c>
      <c r="D11" s="86">
        <f>MIN(China!$G$2:$G$89)</f>
        <v>954.78</v>
      </c>
      <c r="E11" s="86">
        <f>AVERAGE(China!$G$2:$G$89)</f>
        <v>5235.3371590909073</v>
      </c>
      <c r="F11" s="86">
        <f>MEDIAN(China!$G$2:$G$89)</f>
        <v>5061.13</v>
      </c>
      <c r="G11" s="86">
        <f>_xlfn.STDEV.P(China!$G$2:$G$89)</f>
        <v>3158.7509966447897</v>
      </c>
      <c r="H11" s="86">
        <f>_xlfn.VAR.P(China!$G$2:$G$89)</f>
        <v>9977707.8588044513</v>
      </c>
      <c r="I11" s="86">
        <f>SKEW(China!$G$2:$G$89)</f>
        <v>0.36842139823674025</v>
      </c>
      <c r="J11" s="86">
        <f>KURT(China!$G$2:$G$89)</f>
        <v>-0.90002090918599187</v>
      </c>
    </row>
    <row r="12" spans="1:11">
      <c r="B12" t="s">
        <v>89</v>
      </c>
      <c r="C12" s="86">
        <f>MAX(China!$G$2:$G$45)</f>
        <v>5593.36</v>
      </c>
      <c r="D12" s="86">
        <f>MIN(China!$G$2:$G$45)</f>
        <v>954.78</v>
      </c>
      <c r="E12" s="86">
        <f>AVERAGE(China!$G$2:$G$45)</f>
        <v>2516.4281818181817</v>
      </c>
      <c r="F12" s="86">
        <f>MEDIAN(China!$G$2:$G$45)</f>
        <v>2148.04</v>
      </c>
      <c r="G12" s="86">
        <f>_xlfn.STDEV.P(China!$G$2:$G$45)</f>
        <v>1237.3442948146367</v>
      </c>
      <c r="H12" s="86">
        <f>_xlfn.VAR.P(China!$G$2:$G$45)</f>
        <v>1531020.9039103305</v>
      </c>
      <c r="I12" s="86">
        <f>SKEW(China!$G$2:$G$45)</f>
        <v>0.67351929642527453</v>
      </c>
      <c r="J12" s="86">
        <f>KURT(China!$G$2:$G$45)</f>
        <v>-0.61616736690909013</v>
      </c>
    </row>
    <row r="13" spans="1:11">
      <c r="B13" t="s">
        <v>90</v>
      </c>
      <c r="C13" s="86">
        <f>MAX(China!$G$46:$G$89)</f>
        <v>13093.24</v>
      </c>
      <c r="D13" s="86">
        <f>MIN(China!$G$46:$G$89)</f>
        <v>4719.3999999999996</v>
      </c>
      <c r="E13" s="86">
        <f>AVERAGE(China!$G$46:$G$89)</f>
        <v>7954.2461363636357</v>
      </c>
      <c r="F13" s="86">
        <f>MEDIAN(China!$G$46:$G$89)</f>
        <v>7480.5949999999993</v>
      </c>
      <c r="G13" s="86">
        <f>_xlfn.STDEV.P(China!$G$46:$G$89)</f>
        <v>1907.7376025832521</v>
      </c>
      <c r="H13" s="86">
        <f>_xlfn.VAR.P(China!$G$46:$G$89)</f>
        <v>3639462.7603100943</v>
      </c>
      <c r="I13" s="86">
        <f>SKEW(China!$G$46:$G$89)</f>
        <v>0.655625651273674</v>
      </c>
      <c r="J13" s="86">
        <f>KURT(China!$G$46:$G$89)</f>
        <v>-0.14580736969639174</v>
      </c>
    </row>
    <row r="14" spans="1:11">
      <c r="A14" t="s">
        <v>78</v>
      </c>
      <c r="B14" s="34" t="s">
        <v>62</v>
      </c>
      <c r="C14" s="50"/>
      <c r="D14" s="50"/>
      <c r="E14" s="50"/>
      <c r="F14" s="50"/>
      <c r="G14" s="50"/>
      <c r="H14" s="50"/>
      <c r="I14" s="50"/>
      <c r="J14" s="50"/>
    </row>
    <row r="15" spans="1:11">
      <c r="B15" t="s">
        <v>88</v>
      </c>
      <c r="C15" s="86">
        <f>MAX(China!$J$2:$J$243)</f>
        <v>7586.2</v>
      </c>
      <c r="D15" s="86">
        <f>MIN(China!$J$2:$J$243)</f>
        <v>957.4</v>
      </c>
      <c r="E15" s="86">
        <f>AVERAGE(China!$J$2:$J$243)</f>
        <v>3610.1805785123952</v>
      </c>
      <c r="F15" s="86">
        <f>MEDIAN(China!$J$2:$J$243)</f>
        <v>3658.8500000000004</v>
      </c>
      <c r="G15" s="86">
        <f>_xlfn.STDEV.P(China!$J$2:$J$243)</f>
        <v>1741.167822257039</v>
      </c>
      <c r="H15" s="86">
        <f>_xlfn.VAR.P(China!$J$2:$J$243)</f>
        <v>3031665.3852633196</v>
      </c>
      <c r="I15" s="86">
        <f>SKEW(China!$J$2:$J$243)</f>
        <v>0.21141584543632103</v>
      </c>
      <c r="J15" s="86">
        <f>KURT(China!$J$2:$J$243)</f>
        <v>-1.0304526021974056</v>
      </c>
    </row>
    <row r="16" spans="1:11">
      <c r="B16" t="s">
        <v>89</v>
      </c>
      <c r="C16" s="86">
        <f>MAX(China!$J$2:$J$122)</f>
        <v>3903.3</v>
      </c>
      <c r="D16" s="86">
        <f>MIN(China!$J$2:$J$122)</f>
        <v>957.4</v>
      </c>
      <c r="E16" s="86">
        <f>AVERAGE(China!$J$2:$J$122)</f>
        <v>2117.7561983471073</v>
      </c>
      <c r="F16" s="86">
        <f>MEDIAN(China!$J$2:$J$122)</f>
        <v>1967.3</v>
      </c>
      <c r="G16" s="86">
        <f>_xlfn.STDEV.P(China!$J$2:$J$122)</f>
        <v>790.71878367614079</v>
      </c>
      <c r="H16" s="86">
        <f>_xlfn.VAR.P(China!$J$2:$J$122)</f>
        <v>625236.19485827559</v>
      </c>
      <c r="I16" s="86">
        <f>SKEW(China!$J$2:$J$122)</f>
        <v>0.35243547581998252</v>
      </c>
      <c r="J16" s="86">
        <f>KURT(China!$J$2:$J$122)</f>
        <v>-1.0553192069544517</v>
      </c>
    </row>
    <row r="17" spans="2:10">
      <c r="B17" t="s">
        <v>90</v>
      </c>
      <c r="C17" s="86">
        <f>MAX(China!$J$123:$J$243)</f>
        <v>7586.2</v>
      </c>
      <c r="D17" s="86">
        <f>MIN(China!$J$123:$J$243)</f>
        <v>3100.8</v>
      </c>
      <c r="E17" s="86">
        <f>AVERAGE(China!$J$123:$J$243)</f>
        <v>5102.6049586776844</v>
      </c>
      <c r="F17" s="86">
        <f>MEDIAN(China!$J$123:$J$243)</f>
        <v>4959.3</v>
      </c>
      <c r="G17" s="86">
        <f>_xlfn.STDEV.P(China!$J$123:$J$243)</f>
        <v>991.68216412560957</v>
      </c>
      <c r="H17" s="86">
        <f>_xlfn.VAR.P(China!$J$123:$J$243)</f>
        <v>983433.51464485237</v>
      </c>
      <c r="I17" s="86">
        <f>SKEW(China!$J$123:$J$243)</f>
        <v>0.45923391445811645</v>
      </c>
      <c r="J17" s="86">
        <f>KURT(China!$J$123:$J$243)</f>
        <v>-0.54513031639966281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A08A-BFDD-1442-A878-5D209D72C39D}">
  <dimension ref="A1:X121"/>
  <sheetViews>
    <sheetView topLeftCell="A104" workbookViewId="0">
      <pane xSplit="2" topLeftCell="C1" activePane="topRight" state="frozen"/>
      <selection pane="topRight" activeCell="H60" sqref="H60"/>
    </sheetView>
  </sheetViews>
  <sheetFormatPr baseColWidth="10" defaultRowHeight="16"/>
  <cols>
    <col min="2" max="2" width="13.5" customWidth="1"/>
    <col min="3" max="3" width="10.83203125" style="45"/>
    <col min="5" max="5" width="10.83203125" style="50"/>
    <col min="19" max="19" width="11.6640625" customWidth="1"/>
  </cols>
  <sheetData>
    <row r="1" spans="1:21" s="181" customFormat="1">
      <c r="C1" s="182"/>
      <c r="E1" s="183"/>
    </row>
    <row r="2" spans="1:21">
      <c r="B2" s="57" t="s">
        <v>35</v>
      </c>
      <c r="C2" s="58" t="s">
        <v>36</v>
      </c>
      <c r="D2" s="74" t="s">
        <v>73</v>
      </c>
      <c r="E2" s="59"/>
      <c r="F2" s="57" t="s">
        <v>64</v>
      </c>
      <c r="G2" s="57"/>
      <c r="H2" s="57" t="s">
        <v>65</v>
      </c>
      <c r="I2" s="57"/>
      <c r="J2" s="57" t="s">
        <v>37</v>
      </c>
      <c r="K2" s="57"/>
      <c r="L2" s="64" t="s">
        <v>69</v>
      </c>
      <c r="M2" s="64"/>
      <c r="N2" s="64" t="s">
        <v>71</v>
      </c>
      <c r="O2" s="64"/>
      <c r="P2" s="57" t="s">
        <v>66</v>
      </c>
      <c r="Q2" s="57"/>
      <c r="R2" s="64" t="s">
        <v>70</v>
      </c>
      <c r="S2" s="64"/>
      <c r="T2" s="64" t="s">
        <v>68</v>
      </c>
      <c r="U2" s="64"/>
    </row>
    <row r="3" spans="1:21">
      <c r="B3" s="52"/>
      <c r="C3" s="53"/>
      <c r="D3" s="52" t="s">
        <v>39</v>
      </c>
      <c r="E3" s="54" t="s">
        <v>38</v>
      </c>
      <c r="F3" s="52" t="s">
        <v>39</v>
      </c>
      <c r="G3" s="52" t="s">
        <v>38</v>
      </c>
      <c r="H3" s="52" t="s">
        <v>39</v>
      </c>
      <c r="I3" s="52" t="s">
        <v>38</v>
      </c>
      <c r="J3" s="52" t="s">
        <v>39</v>
      </c>
      <c r="K3" s="52" t="s">
        <v>38</v>
      </c>
      <c r="L3" s="65" t="s">
        <v>39</v>
      </c>
      <c r="M3" s="65" t="s">
        <v>38</v>
      </c>
      <c r="N3" s="65" t="s">
        <v>39</v>
      </c>
      <c r="O3" s="65" t="s">
        <v>38</v>
      </c>
      <c r="P3" s="52" t="s">
        <v>39</v>
      </c>
      <c r="Q3" s="52" t="s">
        <v>38</v>
      </c>
      <c r="R3" s="65" t="s">
        <v>39</v>
      </c>
      <c r="S3" s="65" t="s">
        <v>38</v>
      </c>
      <c r="T3" s="65" t="s">
        <v>39</v>
      </c>
      <c r="U3" s="65" t="s">
        <v>38</v>
      </c>
    </row>
    <row r="4" spans="1:21">
      <c r="A4">
        <v>1</v>
      </c>
      <c r="B4">
        <v>2000</v>
      </c>
      <c r="C4" s="45">
        <v>3327.9839765459501</v>
      </c>
      <c r="D4">
        <v>3327.9839765459501</v>
      </c>
      <c r="E4" s="50">
        <v>0</v>
      </c>
      <c r="F4">
        <v>3327.9839765459501</v>
      </c>
      <c r="G4" s="50">
        <v>0</v>
      </c>
      <c r="H4">
        <v>3327.9839765459501</v>
      </c>
      <c r="I4" s="50">
        <v>0</v>
      </c>
      <c r="J4">
        <v>3327.9839765459501</v>
      </c>
      <c r="K4" s="45">
        <v>0</v>
      </c>
      <c r="L4" s="50">
        <v>3327.6983382803701</v>
      </c>
      <c r="M4" s="50">
        <v>8.5829219008720006E-3</v>
      </c>
      <c r="N4" s="50">
        <v>3294.8920378282201</v>
      </c>
      <c r="O4" s="50">
        <v>0.99435390767950005</v>
      </c>
      <c r="P4" s="50">
        <v>3308.8165116461701</v>
      </c>
      <c r="Q4" s="50">
        <v>0.57594823276995399</v>
      </c>
      <c r="R4" s="50">
        <v>3278.78229855769</v>
      </c>
      <c r="S4" s="50">
        <v>1.47842292315765</v>
      </c>
      <c r="T4" s="50">
        <v>3327.9839765459501</v>
      </c>
      <c r="U4" s="50">
        <v>0</v>
      </c>
    </row>
    <row r="5" spans="1:21">
      <c r="A5">
        <v>2</v>
      </c>
      <c r="B5">
        <v>2001</v>
      </c>
      <c r="C5" s="45">
        <v>3489.7272184312355</v>
      </c>
      <c r="D5" s="48">
        <v>3484.0632500370102</v>
      </c>
      <c r="E5" s="48">
        <v>0.162304043832182</v>
      </c>
      <c r="F5" s="45">
        <v>3683.73978934965</v>
      </c>
      <c r="G5" s="45">
        <v>5.5595339914742299</v>
      </c>
      <c r="H5" s="45">
        <v>3637.2202932179098</v>
      </c>
      <c r="I5" s="45">
        <v>4.2264929478636697</v>
      </c>
      <c r="J5" s="45">
        <v>3676.1622102585902</v>
      </c>
      <c r="K5" s="45">
        <v>5.3423944095882598</v>
      </c>
      <c r="L5" s="66">
        <v>3490.0450385413101</v>
      </c>
      <c r="M5" s="66">
        <v>9.1073052471379798E-3</v>
      </c>
      <c r="N5" s="66">
        <v>3470.8383201703</v>
      </c>
      <c r="O5" s="66">
        <v>0.54127148280169002</v>
      </c>
      <c r="P5" s="45">
        <v>3476.2567709350601</v>
      </c>
      <c r="Q5" s="45">
        <v>0.38600287796211402</v>
      </c>
      <c r="R5" s="66">
        <v>3543.8831959598701</v>
      </c>
      <c r="S5" s="66">
        <v>1.5518685025755199</v>
      </c>
      <c r="T5" s="66">
        <v>3307.0786534922399</v>
      </c>
      <c r="U5" s="66">
        <v>5.2338923218503499</v>
      </c>
    </row>
    <row r="6" spans="1:21">
      <c r="A6">
        <v>3</v>
      </c>
      <c r="B6">
        <v>2002</v>
      </c>
      <c r="C6" s="45">
        <v>3809.2639735733774</v>
      </c>
      <c r="D6" s="48">
        <v>3809.14824934733</v>
      </c>
      <c r="E6" s="48">
        <v>3.0379681443058601E-3</v>
      </c>
      <c r="F6" s="45">
        <v>4065.6167172619198</v>
      </c>
      <c r="G6" s="45">
        <v>6.7297185353122302</v>
      </c>
      <c r="H6" s="45">
        <v>3946.3454212117799</v>
      </c>
      <c r="I6" s="45">
        <v>3.5986334522731598</v>
      </c>
      <c r="J6" s="45">
        <v>3974.8026109662701</v>
      </c>
      <c r="K6" s="45">
        <v>4.3456856374699901</v>
      </c>
      <c r="L6" s="66">
        <v>3809.8111492655598</v>
      </c>
      <c r="M6" s="66">
        <v>1.43643416676322E-2</v>
      </c>
      <c r="N6" s="66">
        <v>3798.2091094187999</v>
      </c>
      <c r="O6" s="66">
        <v>0.29020997839149898</v>
      </c>
      <c r="P6" s="45">
        <v>3788.94687449208</v>
      </c>
      <c r="Q6" s="45">
        <v>0.53336022975161401</v>
      </c>
      <c r="R6" s="66">
        <v>3896.9490102662799</v>
      </c>
      <c r="S6" s="66">
        <v>2.3018892180014401</v>
      </c>
      <c r="T6" s="66">
        <v>4032.0575816280002</v>
      </c>
      <c r="U6" s="66">
        <v>5.8487311354699303</v>
      </c>
    </row>
    <row r="7" spans="1:21">
      <c r="A7">
        <v>4</v>
      </c>
      <c r="B7">
        <v>2003</v>
      </c>
      <c r="C7" s="45">
        <v>4494.1359430538841</v>
      </c>
      <c r="D7" s="48">
        <v>4467.92962830131</v>
      </c>
      <c r="E7" s="48">
        <v>0.58312243075519499</v>
      </c>
      <c r="F7" s="45">
        <v>4269.9529946975699</v>
      </c>
      <c r="G7" s="45">
        <v>4.98834372606842</v>
      </c>
      <c r="H7" s="45">
        <v>4333.5936860878601</v>
      </c>
      <c r="I7" s="45">
        <v>3.5722608083130698</v>
      </c>
      <c r="J7" s="45">
        <v>4346.2029921529102</v>
      </c>
      <c r="K7" s="45">
        <v>3.2916883862762898</v>
      </c>
      <c r="L7" s="66">
        <v>4477.8101075278601</v>
      </c>
      <c r="M7" s="66">
        <v>0.36326973044201499</v>
      </c>
      <c r="N7" s="66">
        <v>4501.1561117514502</v>
      </c>
      <c r="O7" s="66">
        <v>0.15620730628805801</v>
      </c>
      <c r="P7" s="45">
        <v>4492.3216250877604</v>
      </c>
      <c r="Q7" s="45">
        <v>4.0370785154653102E-2</v>
      </c>
      <c r="R7" s="66">
        <v>4840.4310161897401</v>
      </c>
      <c r="S7" s="66">
        <v>7.7054872732786803</v>
      </c>
      <c r="T7" s="66">
        <v>4699.65455833123</v>
      </c>
      <c r="U7" s="66">
        <v>4.5730395760501903</v>
      </c>
    </row>
    <row r="8" spans="1:21">
      <c r="A8">
        <v>5</v>
      </c>
      <c r="B8">
        <v>2004</v>
      </c>
      <c r="C8" s="45">
        <v>5317.1677672187197</v>
      </c>
      <c r="D8" s="48">
        <v>5292.0431129119997</v>
      </c>
      <c r="E8" s="48">
        <v>0.47251949546559102</v>
      </c>
      <c r="F8" s="45">
        <v>5142.1083404444598</v>
      </c>
      <c r="G8" s="45">
        <v>3.29234348883119</v>
      </c>
      <c r="H8" s="45">
        <v>5097.0876593953799</v>
      </c>
      <c r="I8" s="45">
        <v>4.1390476557872704</v>
      </c>
      <c r="J8" s="45">
        <v>5099.78174799724</v>
      </c>
      <c r="K8" s="45">
        <v>4.0883799183787302</v>
      </c>
      <c r="L8" s="66">
        <v>5307.7416090100396</v>
      </c>
      <c r="M8" s="66">
        <v>0.177277803171669</v>
      </c>
      <c r="N8" s="66">
        <v>5352.7306812226298</v>
      </c>
      <c r="O8" s="66">
        <v>0.66883189624304096</v>
      </c>
      <c r="P8" s="45">
        <v>5350.0401279058296</v>
      </c>
      <c r="Q8" s="45">
        <v>0.61823064695788899</v>
      </c>
      <c r="R8" s="66">
        <v>5540.11963637597</v>
      </c>
      <c r="S8" s="66">
        <v>4.19305688512949</v>
      </c>
      <c r="T8" s="66">
        <v>5330.3723486358604</v>
      </c>
      <c r="U8" s="66">
        <v>0.24833862678830801</v>
      </c>
    </row>
    <row r="9" spans="1:21">
      <c r="A9">
        <v>6</v>
      </c>
      <c r="B9">
        <v>2005</v>
      </c>
      <c r="C9" s="45">
        <v>6079.2594960209781</v>
      </c>
      <c r="D9" s="48">
        <v>6065.8178337883501</v>
      </c>
      <c r="E9" s="48">
        <v>0.22110690029642399</v>
      </c>
      <c r="F9" s="45">
        <v>6218.0286221467704</v>
      </c>
      <c r="G9" s="45">
        <v>2.2826649564246999</v>
      </c>
      <c r="H9" s="45">
        <v>5999.6218433916001</v>
      </c>
      <c r="I9" s="45">
        <v>1.3099893610644699</v>
      </c>
      <c r="J9" s="45">
        <v>5993.0461998420296</v>
      </c>
      <c r="K9" s="45">
        <v>1.4181545669398501</v>
      </c>
      <c r="L9" s="66">
        <v>6076.4525148863504</v>
      </c>
      <c r="M9" s="66">
        <v>4.6173076449007498E-2</v>
      </c>
      <c r="N9" s="66">
        <v>6130.7401496849498</v>
      </c>
      <c r="O9" s="66">
        <v>0.84682441500758299</v>
      </c>
      <c r="P9" s="45">
        <v>6140.4461785265503</v>
      </c>
      <c r="Q9" s="45">
        <v>1.0064824925737099</v>
      </c>
      <c r="R9" s="66">
        <v>6159.9795612610096</v>
      </c>
      <c r="S9" s="66">
        <v>1.3277943685881799</v>
      </c>
      <c r="T9" s="66">
        <v>5930.0170289583402</v>
      </c>
      <c r="U9" s="66">
        <v>2.4549448359676198</v>
      </c>
    </row>
    <row r="10" spans="1:21">
      <c r="A10">
        <v>7</v>
      </c>
      <c r="B10" s="46">
        <v>2006</v>
      </c>
      <c r="C10" s="47">
        <v>6659.9736229057262</v>
      </c>
      <c r="D10" s="49">
        <v>6652.4923158171096</v>
      </c>
      <c r="E10" s="49">
        <v>0.11233238316262301</v>
      </c>
      <c r="F10" s="45">
        <v>6543.0257203092297</v>
      </c>
      <c r="G10" s="45">
        <v>1.7559814680688099</v>
      </c>
      <c r="H10" s="45">
        <v>6618.3138230660597</v>
      </c>
      <c r="I10" s="45">
        <v>0.62552499752227997</v>
      </c>
      <c r="J10" s="45">
        <v>6617.0937419129004</v>
      </c>
      <c r="K10" s="45">
        <v>0.64384460691178202</v>
      </c>
      <c r="L10" s="66">
        <v>6665.1269081254104</v>
      </c>
      <c r="M10" s="66">
        <v>7.7376961403550396E-2</v>
      </c>
      <c r="N10" s="66">
        <v>6708.6809628165802</v>
      </c>
      <c r="O10" s="66">
        <v>0.73134433661021103</v>
      </c>
      <c r="P10" s="45">
        <v>6714.8241211488103</v>
      </c>
      <c r="Q10" s="45">
        <v>0.82358431652696196</v>
      </c>
      <c r="R10" s="66">
        <v>6610.8236674032896</v>
      </c>
      <c r="S10" s="66">
        <v>0.73799024268500502</v>
      </c>
      <c r="T10" s="66">
        <v>6498.3298848867298</v>
      </c>
      <c r="U10" s="66">
        <v>2.4270927659990802</v>
      </c>
    </row>
    <row r="11" spans="1:21">
      <c r="A11">
        <v>8</v>
      </c>
      <c r="B11">
        <v>2007</v>
      </c>
      <c r="C11" s="45">
        <v>7217.1390952255242</v>
      </c>
      <c r="D11" s="48">
        <v>7228.9099920303097</v>
      </c>
      <c r="E11" s="48">
        <v>0.16309643820734701</v>
      </c>
      <c r="F11" s="45">
        <v>7159.8797634133698</v>
      </c>
      <c r="G11" s="45">
        <v>0.79337991213217596</v>
      </c>
      <c r="H11" s="45">
        <v>7408.7206950497402</v>
      </c>
      <c r="I11" s="45">
        <v>2.65453661480562</v>
      </c>
      <c r="J11" s="45">
        <v>7392.0303561229503</v>
      </c>
      <c r="K11" s="45">
        <v>2.4232768495916202</v>
      </c>
      <c r="L11" s="66">
        <v>7214.7936863216901</v>
      </c>
      <c r="M11" s="66">
        <v>3.2497765013050801E-2</v>
      </c>
      <c r="N11" s="66">
        <v>7257.85033997963</v>
      </c>
      <c r="O11" s="66">
        <v>0.56409117542215403</v>
      </c>
      <c r="P11" s="45">
        <v>7258.7565320976801</v>
      </c>
      <c r="Q11" s="45">
        <v>0.576647288115686</v>
      </c>
      <c r="R11" s="66">
        <v>7274.3862952612499</v>
      </c>
      <c r="S11" s="66">
        <v>0.79321181537977703</v>
      </c>
      <c r="T11" s="66">
        <v>7032.0120907507398</v>
      </c>
      <c r="U11" s="66">
        <v>2.5651023491739302</v>
      </c>
    </row>
    <row r="12" spans="1:21">
      <c r="A12">
        <v>9</v>
      </c>
      <c r="B12">
        <v>2008</v>
      </c>
      <c r="C12" s="45">
        <v>7356.5598839361937</v>
      </c>
      <c r="D12" s="48">
        <v>7327.9676158759503</v>
      </c>
      <c r="E12" s="48">
        <v>0.388663567093047</v>
      </c>
      <c r="F12" s="45">
        <v>7416.93272963856</v>
      </c>
      <c r="G12" s="45">
        <v>0.82066681512647099</v>
      </c>
      <c r="H12" s="45">
        <v>7412.7822471768804</v>
      </c>
      <c r="I12" s="45">
        <v>0.76424801983123403</v>
      </c>
      <c r="J12" s="45">
        <v>7396.6052380092897</v>
      </c>
      <c r="K12" s="45">
        <v>0.54434891722340095</v>
      </c>
      <c r="L12" s="66">
        <v>7356.1680611420197</v>
      </c>
      <c r="M12" s="66">
        <v>5.3261687575731102E-3</v>
      </c>
      <c r="N12" s="66">
        <v>7343.58040354471</v>
      </c>
      <c r="O12" s="66">
        <v>0.176434102301359</v>
      </c>
      <c r="P12" s="45">
        <v>7330.2259558453597</v>
      </c>
      <c r="Q12" s="45">
        <v>0.35796525150756298</v>
      </c>
      <c r="R12" s="66">
        <v>7003.1229010033303</v>
      </c>
      <c r="S12" s="66">
        <v>4.80437852078978</v>
      </c>
      <c r="T12" s="66">
        <v>7526.0378846622798</v>
      </c>
      <c r="U12" s="66">
        <v>2.3037670242603898</v>
      </c>
    </row>
    <row r="13" spans="1:21">
      <c r="A13">
        <v>10</v>
      </c>
      <c r="B13">
        <v>2009</v>
      </c>
      <c r="C13" s="45">
        <v>7685.0200937024192</v>
      </c>
      <c r="D13" s="48">
        <v>7672.6443642302802</v>
      </c>
      <c r="E13" s="48">
        <v>0.16103704767517901</v>
      </c>
      <c r="F13" s="45">
        <v>8176.7012168794099</v>
      </c>
      <c r="G13" s="45">
        <v>6.3979159088978799</v>
      </c>
      <c r="H13" s="45">
        <v>7805.2464256111998</v>
      </c>
      <c r="I13" s="45">
        <v>1.5644244314637501</v>
      </c>
      <c r="J13" s="45">
        <v>7811.4403797527202</v>
      </c>
      <c r="K13" s="45">
        <v>1.6450221926406501</v>
      </c>
      <c r="L13" s="66">
        <v>7643.1636462776696</v>
      </c>
      <c r="M13" s="66">
        <v>0.54464981111822397</v>
      </c>
      <c r="N13" s="66">
        <v>7619.8433489434001</v>
      </c>
      <c r="O13" s="66">
        <v>0.84810116257772294</v>
      </c>
      <c r="P13" s="45">
        <v>7599.6387705256702</v>
      </c>
      <c r="Q13" s="45">
        <v>1.11100975840926</v>
      </c>
      <c r="R13" s="66">
        <v>7828.7910684667304</v>
      </c>
      <c r="S13" s="66">
        <v>1.8707950403685401</v>
      </c>
      <c r="T13" s="66">
        <v>7974.3146597626701</v>
      </c>
      <c r="U13" s="66">
        <v>3.7643957014154799</v>
      </c>
    </row>
    <row r="14" spans="1:21">
      <c r="A14">
        <v>11</v>
      </c>
      <c r="B14">
        <v>2010</v>
      </c>
      <c r="C14" s="45">
        <v>8121.6877334976934</v>
      </c>
      <c r="D14" s="48">
        <v>8158.3132661762502</v>
      </c>
      <c r="E14" s="48">
        <v>0.45095962662412498</v>
      </c>
      <c r="F14" s="45">
        <v>7577.9625250580802</v>
      </c>
      <c r="G14" s="45">
        <v>6.6947317636583401</v>
      </c>
      <c r="H14" s="45">
        <v>8242.0889108222691</v>
      </c>
      <c r="I14" s="45">
        <v>1.4824649909646299</v>
      </c>
      <c r="J14" s="45">
        <v>8215.5428708982799</v>
      </c>
      <c r="K14" s="45">
        <v>1.1556112532310401</v>
      </c>
      <c r="L14" s="66">
        <v>8121.9677502436998</v>
      </c>
      <c r="M14" s="66">
        <v>3.44776547917372E-3</v>
      </c>
      <c r="N14" s="66">
        <v>8145.8340556777603</v>
      </c>
      <c r="O14" s="66">
        <v>0.29730670486717098</v>
      </c>
      <c r="P14" s="45">
        <v>8135.4503478592496</v>
      </c>
      <c r="Q14" s="45">
        <v>0.169455103583804</v>
      </c>
      <c r="R14" s="66">
        <v>8209.4298198073902</v>
      </c>
      <c r="S14" s="66">
        <v>1.08034301722541</v>
      </c>
      <c r="T14" s="66">
        <v>8370.0557606077891</v>
      </c>
      <c r="U14" s="66">
        <v>3.0580839261488899</v>
      </c>
    </row>
    <row r="15" spans="1:21">
      <c r="A15">
        <v>12</v>
      </c>
      <c r="B15">
        <v>2011</v>
      </c>
      <c r="C15" s="45">
        <v>8793.4910578286654</v>
      </c>
      <c r="D15" s="48">
        <v>8754.6534724573594</v>
      </c>
      <c r="E15" s="48">
        <v>0.44166287445903402</v>
      </c>
      <c r="F15" s="45">
        <v>8700.7086216753505</v>
      </c>
      <c r="G15" s="45">
        <v>1.0551262921989999</v>
      </c>
      <c r="H15" s="45">
        <v>8580.1350179647998</v>
      </c>
      <c r="I15" s="45">
        <v>2.4262950682586499</v>
      </c>
      <c r="J15" s="45">
        <v>8560.1050918685996</v>
      </c>
      <c r="K15" s="45">
        <v>2.6540763438007202</v>
      </c>
      <c r="L15" s="66">
        <v>8792.0375091348797</v>
      </c>
      <c r="M15" s="66">
        <v>1.65298251198157E-2</v>
      </c>
      <c r="N15" s="66">
        <v>8710.7225429571699</v>
      </c>
      <c r="O15" s="66">
        <v>0.94124750144377001</v>
      </c>
      <c r="P15" s="45">
        <v>8718.3431129910696</v>
      </c>
      <c r="Q15" s="45">
        <v>0.85458601530838996</v>
      </c>
      <c r="R15" s="66">
        <v>9049.4713326049805</v>
      </c>
      <c r="S15" s="66">
        <v>2.9110199020265402</v>
      </c>
      <c r="T15" s="66">
        <v>8706.0141583453005</v>
      </c>
      <c r="U15" s="66">
        <v>0.99479147596887496</v>
      </c>
    </row>
    <row r="16" spans="1:21">
      <c r="A16">
        <v>13</v>
      </c>
      <c r="B16">
        <v>2012</v>
      </c>
      <c r="C16" s="45">
        <v>8978.7386899281701</v>
      </c>
      <c r="D16" s="48">
        <v>8966.5534631275805</v>
      </c>
      <c r="E16" s="48">
        <v>0.13571201057742899</v>
      </c>
      <c r="F16" s="45">
        <v>8906.8228105080598</v>
      </c>
      <c r="G16" s="45">
        <v>0.80095748304582404</v>
      </c>
      <c r="H16" s="45">
        <v>8805.5401950706091</v>
      </c>
      <c r="I16" s="45">
        <v>1.92898469193502</v>
      </c>
      <c r="J16" s="45">
        <v>8827.4605123844904</v>
      </c>
      <c r="K16" s="45">
        <v>1.68484887207346</v>
      </c>
      <c r="L16" s="66">
        <v>8980.7303324124096</v>
      </c>
      <c r="M16" s="66">
        <v>2.2181762416979799E-2</v>
      </c>
      <c r="N16" s="66">
        <v>8946.1090124479997</v>
      </c>
      <c r="O16" s="66">
        <v>0.36341048121574399</v>
      </c>
      <c r="P16" s="45">
        <v>8955.3017047441808</v>
      </c>
      <c r="Q16" s="45">
        <v>0.26102758965773099</v>
      </c>
      <c r="R16" s="66">
        <v>8579.7129741431199</v>
      </c>
      <c r="S16" s="66">
        <v>4.4441177047801901</v>
      </c>
      <c r="T16" s="66">
        <v>8974.6444322431198</v>
      </c>
      <c r="U16" s="66">
        <v>4.5599474786396803E-2</v>
      </c>
    </row>
    <row r="17" spans="1:21">
      <c r="A17">
        <v>14</v>
      </c>
      <c r="B17">
        <v>2013</v>
      </c>
      <c r="C17" s="45">
        <v>9219.09931067451</v>
      </c>
      <c r="D17" s="48">
        <v>9187.9478874208307</v>
      </c>
      <c r="E17" s="48">
        <v>0.33790094025356698</v>
      </c>
      <c r="F17" s="45">
        <v>9219.0559081635893</v>
      </c>
      <c r="G17" s="45">
        <v>4.7078905928088602E-4</v>
      </c>
      <c r="H17" s="45">
        <v>9189.8327595698302</v>
      </c>
      <c r="I17" s="45">
        <v>0.31745564418412697</v>
      </c>
      <c r="J17" s="45">
        <v>9218.8996330201007</v>
      </c>
      <c r="K17" s="45">
        <v>2.1659128259352198E-3</v>
      </c>
      <c r="L17" s="66">
        <v>9140.8446129844106</v>
      </c>
      <c r="M17" s="66">
        <v>0.848832353931679</v>
      </c>
      <c r="N17" s="66">
        <v>9166.8714906729292</v>
      </c>
      <c r="O17" s="66">
        <v>0.56651759832010895</v>
      </c>
      <c r="P17" s="45">
        <v>9173.7701659083195</v>
      </c>
      <c r="Q17" s="45">
        <v>0.49168734643851397</v>
      </c>
      <c r="R17" s="66">
        <v>9248.1789169480799</v>
      </c>
      <c r="S17" s="66">
        <v>0.31542784488608</v>
      </c>
      <c r="T17" s="66">
        <v>9168.2267149788204</v>
      </c>
      <c r="U17" s="66">
        <v>0.55181741709607302</v>
      </c>
    </row>
    <row r="18" spans="1:21">
      <c r="A18">
        <v>15</v>
      </c>
      <c r="B18">
        <v>2014</v>
      </c>
      <c r="C18" s="45">
        <v>9256.680105228761</v>
      </c>
      <c r="D18" s="48">
        <v>9262.5754186140202</v>
      </c>
      <c r="E18" s="48">
        <v>6.3687124522362096E-2</v>
      </c>
      <c r="F18" s="45">
        <v>9000.8941213682992</v>
      </c>
      <c r="G18" s="45">
        <v>2.7632583275290798</v>
      </c>
      <c r="H18" s="45">
        <v>9281.4468772135297</v>
      </c>
      <c r="I18" s="45">
        <v>0.26755566470078801</v>
      </c>
      <c r="J18" s="45">
        <v>9294.9621200231504</v>
      </c>
      <c r="K18" s="45">
        <v>0.413560956619483</v>
      </c>
      <c r="L18" s="66">
        <v>9231.4236649813902</v>
      </c>
      <c r="M18" s="66">
        <v>0.27284555542871602</v>
      </c>
      <c r="N18" s="66">
        <v>9296.0460130281299</v>
      </c>
      <c r="O18" s="66">
        <v>0.42527026268448598</v>
      </c>
      <c r="P18" s="45">
        <v>9295.8990713894</v>
      </c>
      <c r="Q18" s="45">
        <v>0.423682850814812</v>
      </c>
      <c r="R18" s="66">
        <v>9012.5611174473597</v>
      </c>
      <c r="S18" s="66">
        <v>2.6372196619769901</v>
      </c>
      <c r="T18" s="66">
        <v>9278.9708073355396</v>
      </c>
      <c r="U18" s="66">
        <v>0.24080665911951499</v>
      </c>
    </row>
    <row r="19" spans="1:21">
      <c r="A19">
        <v>16</v>
      </c>
      <c r="B19">
        <v>2015</v>
      </c>
      <c r="C19" s="45">
        <v>9226.2023692878975</v>
      </c>
      <c r="D19" s="48">
        <v>9203.2963797413104</v>
      </c>
      <c r="E19" s="48">
        <v>0.24827105053364101</v>
      </c>
      <c r="F19" s="45">
        <v>9622.7000072548399</v>
      </c>
      <c r="G19" s="45">
        <v>4.2975172459559703</v>
      </c>
      <c r="H19" s="45">
        <v>9229.2450806325505</v>
      </c>
      <c r="I19" s="45">
        <v>3.2979022384982598E-2</v>
      </c>
      <c r="J19" s="45">
        <v>9226.1571750376897</v>
      </c>
      <c r="K19" s="45">
        <v>4.8984672562936405E-4</v>
      </c>
      <c r="L19" s="66">
        <v>9225.0149246046203</v>
      </c>
      <c r="M19" s="66">
        <v>1.2870351589402499E-2</v>
      </c>
      <c r="N19" s="66">
        <v>9276.7357318408303</v>
      </c>
      <c r="O19" s="66">
        <v>0.54771573969753296</v>
      </c>
      <c r="P19" s="45">
        <v>9262.0540329527103</v>
      </c>
      <c r="Q19" s="45">
        <v>0.38858527300629903</v>
      </c>
      <c r="R19" s="66">
        <v>9069.4924075807994</v>
      </c>
      <c r="S19" s="66">
        <v>1.69853158899652</v>
      </c>
      <c r="T19" s="66">
        <v>9299.1111031965393</v>
      </c>
      <c r="U19" s="66">
        <v>0.79023558112427295</v>
      </c>
    </row>
    <row r="20" spans="1:21">
      <c r="A20">
        <v>17</v>
      </c>
      <c r="B20">
        <v>2016</v>
      </c>
      <c r="C20" s="45">
        <v>9234.4160550362176</v>
      </c>
      <c r="D20" s="45">
        <v>9232.3922436917401</v>
      </c>
      <c r="E20" s="45">
        <v>2.1915964500854701E-2</v>
      </c>
      <c r="F20" s="45">
        <v>9234.4325273808809</v>
      </c>
      <c r="G20" s="45">
        <v>1.7837992751156199E-4</v>
      </c>
      <c r="H20" s="45">
        <v>9351.3414802487005</v>
      </c>
      <c r="I20" s="45">
        <v>1.26619186871829</v>
      </c>
      <c r="J20" s="45">
        <v>9324.5273192969398</v>
      </c>
      <c r="K20" s="45">
        <v>0.97581984311369696</v>
      </c>
      <c r="L20" s="66">
        <v>9235.00838888</v>
      </c>
      <c r="M20" s="66">
        <v>6.4144158141708997E-3</v>
      </c>
      <c r="N20" s="66">
        <v>9299.1331641681008</v>
      </c>
      <c r="O20" s="66">
        <v>0.70082513876545405</v>
      </c>
      <c r="P20" s="45">
        <v>9265.4544880400499</v>
      </c>
      <c r="Q20" s="45">
        <v>0.33611690028742802</v>
      </c>
      <c r="R20" s="66">
        <v>9154.3212642366598</v>
      </c>
      <c r="S20" s="66">
        <v>0.86735090039479201</v>
      </c>
      <c r="T20" s="66">
        <v>9220.9990845298598</v>
      </c>
      <c r="U20" s="66">
        <v>0.145293112486961</v>
      </c>
    </row>
    <row r="21" spans="1:21">
      <c r="B21" s="55" t="s">
        <v>40</v>
      </c>
      <c r="C21" s="175"/>
      <c r="D21" s="175"/>
      <c r="E21" s="190">
        <v>0.23336999999999999</v>
      </c>
      <c r="F21" s="176"/>
      <c r="G21" s="176">
        <v>3.0145</v>
      </c>
      <c r="H21" s="176"/>
      <c r="I21" s="176">
        <v>1.8861000000000001</v>
      </c>
      <c r="J21" s="176"/>
      <c r="K21" s="176">
        <v>1.9142999999999999</v>
      </c>
      <c r="L21" s="177"/>
      <c r="M21" s="191">
        <v>0.14480999999999999</v>
      </c>
      <c r="N21" s="177"/>
      <c r="O21" s="177">
        <v>0.56823000000000001</v>
      </c>
      <c r="P21" s="176"/>
      <c r="Q21" s="176">
        <v>0.52675000000000005</v>
      </c>
      <c r="R21" s="177"/>
      <c r="S21" s="177">
        <v>2.4525000000000001</v>
      </c>
      <c r="T21" s="177"/>
      <c r="U21" s="177">
        <v>2.0733000000000001</v>
      </c>
    </row>
    <row r="22" spans="1:21">
      <c r="A22">
        <v>18</v>
      </c>
      <c r="B22">
        <v>2017</v>
      </c>
      <c r="C22" s="45">
        <v>9444.8706640423097</v>
      </c>
      <c r="D22" s="45">
        <v>9444.1227167185407</v>
      </c>
      <c r="E22" s="45">
        <v>7.9190848702885598E-3</v>
      </c>
      <c r="F22" s="45">
        <v>10856.909679038999</v>
      </c>
      <c r="G22" s="45">
        <v>14.950326639966899</v>
      </c>
      <c r="H22" s="45">
        <v>10319.3747483894</v>
      </c>
      <c r="I22" s="45">
        <v>9.2590371584057696</v>
      </c>
      <c r="J22" s="45">
        <v>10203.666498767399</v>
      </c>
      <c r="K22" s="45">
        <v>8.0339462732286897</v>
      </c>
      <c r="L22" s="66">
        <v>9331.6981335459095</v>
      </c>
      <c r="M22" s="66">
        <v>1.1982433060440001</v>
      </c>
      <c r="N22" s="66">
        <v>9521.7758976377099</v>
      </c>
      <c r="O22" s="66">
        <v>0.81425396208110201</v>
      </c>
      <c r="P22" s="45">
        <v>9489.5775392851901</v>
      </c>
      <c r="Q22" s="45">
        <v>0.47334555266155798</v>
      </c>
      <c r="R22" s="66">
        <v>9354.33759227474</v>
      </c>
      <c r="S22" s="66">
        <v>0.95854220759467901</v>
      </c>
      <c r="T22" s="66">
        <v>9037.1981143318608</v>
      </c>
      <c r="U22" s="66">
        <v>4.3163380866877299</v>
      </c>
    </row>
    <row r="23" spans="1:21">
      <c r="A23">
        <v>19</v>
      </c>
      <c r="B23">
        <v>2018</v>
      </c>
      <c r="C23" s="45">
        <v>9675.9854224574083</v>
      </c>
      <c r="D23" s="45">
        <v>9709.6084863060605</v>
      </c>
      <c r="E23" s="45">
        <v>0.34748981504880699</v>
      </c>
      <c r="F23" s="45">
        <v>10554.589050217401</v>
      </c>
      <c r="G23" s="45">
        <v>9.0802496014599807</v>
      </c>
      <c r="H23" s="45">
        <v>10246.892785256199</v>
      </c>
      <c r="I23" s="45">
        <v>5.9002503401224899</v>
      </c>
      <c r="J23" s="45">
        <v>10169.739089316599</v>
      </c>
      <c r="K23" s="45">
        <v>5.1028773329192401</v>
      </c>
      <c r="L23" s="66">
        <v>9426.5874001426291</v>
      </c>
      <c r="M23" s="66">
        <v>2.57749481242436</v>
      </c>
      <c r="N23" s="66">
        <v>9786.9409868873208</v>
      </c>
      <c r="O23" s="66">
        <v>1.1467107440281099</v>
      </c>
      <c r="P23" s="45">
        <v>9759.5223361794906</v>
      </c>
      <c r="Q23" s="45">
        <v>0.86334269921694895</v>
      </c>
      <c r="R23" s="66">
        <v>9554.2996143018809</v>
      </c>
      <c r="S23" s="66">
        <v>1.25760636093045</v>
      </c>
      <c r="T23" s="66">
        <v>8740.5842230502203</v>
      </c>
      <c r="U23" s="66">
        <v>9.6672448186639404</v>
      </c>
    </row>
    <row r="24" spans="1:21">
      <c r="A24">
        <v>20</v>
      </c>
      <c r="B24">
        <v>2019</v>
      </c>
      <c r="C24" s="45">
        <v>9868.5258077523667</v>
      </c>
      <c r="D24" s="45">
        <v>9876.2425738706897</v>
      </c>
      <c r="E24" s="45">
        <v>7.8195733270083098E-2</v>
      </c>
      <c r="F24" s="45">
        <v>9969.2214496548295</v>
      </c>
      <c r="G24" s="45">
        <v>1.0203716731769601</v>
      </c>
      <c r="H24" s="45">
        <v>10387.8044644949</v>
      </c>
      <c r="I24" s="45">
        <v>5.2619678648920702</v>
      </c>
      <c r="J24" s="45">
        <v>10327.622329742901</v>
      </c>
      <c r="K24" s="45">
        <v>4.6521287062945298</v>
      </c>
      <c r="L24" s="66">
        <v>9495.0374583056491</v>
      </c>
      <c r="M24" s="66">
        <v>3.7846417663853802</v>
      </c>
      <c r="N24" s="66">
        <v>10033.918894291601</v>
      </c>
      <c r="O24" s="66">
        <v>1.6759654862464901</v>
      </c>
      <c r="P24" s="45">
        <v>10005.8508822774</v>
      </c>
      <c r="Q24" s="45">
        <v>1.3915459836678801</v>
      </c>
      <c r="R24" s="66">
        <v>9807.0440952020799</v>
      </c>
      <c r="S24" s="66">
        <v>0.62300807382992296</v>
      </c>
      <c r="T24" s="66">
        <v>8324.4561416581892</v>
      </c>
      <c r="U24" s="66">
        <v>15.6464065269122</v>
      </c>
    </row>
    <row r="25" spans="1:21">
      <c r="A25">
        <v>21</v>
      </c>
      <c r="B25">
        <v>2020</v>
      </c>
      <c r="C25" s="45">
        <v>9974.2713471322313</v>
      </c>
      <c r="D25" s="45">
        <v>9984.68657896697</v>
      </c>
      <c r="E25" s="45">
        <v>0.104420979460689</v>
      </c>
      <c r="F25" s="45">
        <v>11070.8577721935</v>
      </c>
      <c r="G25" s="45">
        <v>10.9941507193559</v>
      </c>
      <c r="H25" s="45">
        <v>10979.1070692226</v>
      </c>
      <c r="I25" s="45">
        <v>10.074276978431</v>
      </c>
      <c r="J25" s="45">
        <v>10902.163723363599</v>
      </c>
      <c r="K25" s="45">
        <v>9.3028587646969001</v>
      </c>
      <c r="L25" s="66">
        <v>9484.8658842156692</v>
      </c>
      <c r="M25" s="66">
        <v>4.9066788528594696</v>
      </c>
      <c r="N25" s="66">
        <v>10140.688025207</v>
      </c>
      <c r="O25" s="66">
        <v>1.66845950228378</v>
      </c>
      <c r="P25" s="45">
        <v>10095.021087248</v>
      </c>
      <c r="Q25" s="45">
        <v>1.2106121431160599</v>
      </c>
      <c r="R25" s="66">
        <v>10094.5958111164</v>
      </c>
      <c r="S25" s="66">
        <v>1.2063484117946199</v>
      </c>
      <c r="T25" s="66">
        <v>7782.6577862660597</v>
      </c>
      <c r="U25" s="66">
        <v>21.972668324251</v>
      </c>
    </row>
    <row r="26" spans="1:21">
      <c r="A26">
        <v>22</v>
      </c>
      <c r="B26" s="52">
        <v>2021</v>
      </c>
      <c r="C26" s="53">
        <v>10523.026042192267</v>
      </c>
      <c r="D26" s="53">
        <v>10505.977604494899</v>
      </c>
      <c r="E26" s="53">
        <v>0.16201079070778501</v>
      </c>
      <c r="F26" s="53">
        <v>12224.0236274736</v>
      </c>
      <c r="G26" s="53">
        <v>16.164528895597201</v>
      </c>
      <c r="H26" s="53">
        <v>12361.2461786277</v>
      </c>
      <c r="I26" s="53">
        <v>17.468550672260001</v>
      </c>
      <c r="J26" s="53">
        <v>12074.9391024131</v>
      </c>
      <c r="K26" s="53">
        <v>14.747783137648501</v>
      </c>
      <c r="L26" s="67">
        <v>9638.6435190752309</v>
      </c>
      <c r="M26" s="67">
        <v>8.4042605194655202</v>
      </c>
      <c r="N26" s="67">
        <v>10670.193130568399</v>
      </c>
      <c r="O26" s="67">
        <v>1.3985244148026801</v>
      </c>
      <c r="P26" s="53">
        <v>10644.9009349833</v>
      </c>
      <c r="Q26" s="53">
        <v>1.15817344081799</v>
      </c>
      <c r="R26" s="67">
        <v>10405.1010543048</v>
      </c>
      <c r="S26" s="67">
        <v>1.12063761331227</v>
      </c>
      <c r="T26" s="67">
        <v>7109.7166622183604</v>
      </c>
      <c r="U26" s="67">
        <v>32.436576382954698</v>
      </c>
    </row>
    <row r="27" spans="1:21">
      <c r="B27" s="277" t="s">
        <v>41</v>
      </c>
      <c r="C27" s="277"/>
      <c r="D27" s="170"/>
      <c r="E27" s="170">
        <v>0.14001</v>
      </c>
      <c r="F27" s="168"/>
      <c r="G27" s="168">
        <v>10.442</v>
      </c>
      <c r="H27" s="168"/>
      <c r="I27" s="168">
        <v>9.5928000000000004</v>
      </c>
      <c r="J27" s="168"/>
      <c r="K27" s="168">
        <v>8.3679000000000006</v>
      </c>
      <c r="L27" s="165"/>
      <c r="M27" s="165">
        <v>4.1742999999999997</v>
      </c>
      <c r="N27" s="165"/>
      <c r="O27" s="165">
        <v>1.3408</v>
      </c>
      <c r="P27" s="168"/>
      <c r="Q27" s="168">
        <v>1.0194000000000001</v>
      </c>
      <c r="R27" s="165"/>
      <c r="S27" s="165">
        <v>1.0331999999999999</v>
      </c>
      <c r="T27" s="165"/>
      <c r="U27" s="165">
        <v>16.808</v>
      </c>
    </row>
    <row r="28" spans="1:21">
      <c r="B28" s="276" t="s">
        <v>42</v>
      </c>
      <c r="C28" s="276"/>
      <c r="D28" s="71"/>
      <c r="E28" s="71">
        <v>39.872</v>
      </c>
      <c r="F28" s="169"/>
      <c r="G28" s="169">
        <v>1172.3</v>
      </c>
      <c r="H28" s="169"/>
      <c r="I28" s="169">
        <v>1072.3</v>
      </c>
      <c r="J28" s="169"/>
      <c r="K28" s="169">
        <v>927.34</v>
      </c>
      <c r="L28" s="167"/>
      <c r="M28" s="167">
        <v>1111.8</v>
      </c>
      <c r="N28" s="167"/>
      <c r="O28" s="167">
        <v>308.11</v>
      </c>
      <c r="P28" s="169"/>
      <c r="Q28" s="169">
        <v>239.31</v>
      </c>
      <c r="R28" s="166"/>
      <c r="S28" s="166">
        <v>105.04</v>
      </c>
      <c r="T28" s="167"/>
      <c r="U28" s="167">
        <v>4458.6000000000004</v>
      </c>
    </row>
    <row r="29" spans="1:21">
      <c r="B29" s="277" t="s">
        <v>63</v>
      </c>
      <c r="C29" s="277"/>
      <c r="D29" s="170"/>
      <c r="E29" s="170">
        <v>0.99992000000000003</v>
      </c>
      <c r="F29" s="168"/>
      <c r="G29" s="168">
        <v>0.92786000000000002</v>
      </c>
      <c r="H29" s="168"/>
      <c r="I29" s="168">
        <v>0.94471000000000005</v>
      </c>
      <c r="J29" s="168"/>
      <c r="K29" s="168">
        <v>0.95798000000000005</v>
      </c>
      <c r="L29" s="165"/>
      <c r="M29" s="165">
        <v>0.98858999999999997</v>
      </c>
      <c r="N29" s="165"/>
      <c r="O29" s="165">
        <v>0.99882000000000004</v>
      </c>
      <c r="P29" s="168"/>
      <c r="Q29" s="168">
        <v>0.99919000000000002</v>
      </c>
      <c r="R29" s="165"/>
      <c r="S29" s="165">
        <v>0.99339999999999995</v>
      </c>
      <c r="T29" s="165"/>
      <c r="U29" s="165">
        <v>0.81411999999999995</v>
      </c>
    </row>
    <row r="30" spans="1:21">
      <c r="B30" s="276" t="s">
        <v>43</v>
      </c>
      <c r="C30" s="276"/>
      <c r="D30" s="71"/>
      <c r="E30" s="71">
        <v>2.5203000000000001E-3</v>
      </c>
      <c r="F30" s="169"/>
      <c r="G30" s="169">
        <v>7.5291999999999998E-2</v>
      </c>
      <c r="H30" s="169"/>
      <c r="I30" s="169">
        <v>6.5914E-2</v>
      </c>
      <c r="J30" s="169"/>
      <c r="K30" s="169">
        <v>5.7465000000000002E-2</v>
      </c>
      <c r="L30" s="167"/>
      <c r="M30" s="167">
        <v>2.9947999999999999E-2</v>
      </c>
      <c r="N30" s="167"/>
      <c r="O30" s="167">
        <v>9.6185999999999997E-3</v>
      </c>
      <c r="P30" s="169"/>
      <c r="Q30" s="169">
        <v>7.9621999999999991E-3</v>
      </c>
      <c r="R30" s="167"/>
      <c r="S30" s="167">
        <v>2.2766000000000002E-2</v>
      </c>
      <c r="T30" s="167"/>
      <c r="U30" s="167">
        <v>0.12086</v>
      </c>
    </row>
    <row r="34" spans="2:24">
      <c r="C34"/>
      <c r="E34"/>
    </row>
    <row r="35" spans="2:24" s="181" customFormat="1">
      <c r="C35" s="182"/>
      <c r="E35" s="183"/>
    </row>
    <row r="36" spans="2:24">
      <c r="B36" s="55" t="s">
        <v>56</v>
      </c>
      <c r="C36" s="61" t="s">
        <v>50</v>
      </c>
      <c r="D36" s="61" t="s">
        <v>51</v>
      </c>
      <c r="E36" s="61" t="s">
        <v>52</v>
      </c>
      <c r="F36" s="61" t="s">
        <v>53</v>
      </c>
      <c r="G36" s="61" t="s">
        <v>54</v>
      </c>
      <c r="H36" s="61" t="s">
        <v>55</v>
      </c>
      <c r="K36" s="75" t="s">
        <v>58</v>
      </c>
      <c r="L36" s="76" t="s">
        <v>60</v>
      </c>
      <c r="M36" s="77" t="s">
        <v>59</v>
      </c>
      <c r="O36" s="75" t="s">
        <v>58</v>
      </c>
      <c r="P36" s="76" t="s">
        <v>60</v>
      </c>
      <c r="Q36" s="77" t="s">
        <v>59</v>
      </c>
    </row>
    <row r="37" spans="2:24">
      <c r="B37" t="s">
        <v>73</v>
      </c>
      <c r="C37" s="50"/>
      <c r="D37" s="50"/>
      <c r="F37" s="50"/>
      <c r="G37" s="50"/>
      <c r="H37" s="50"/>
      <c r="K37" s="78">
        <v>0.102256943136704</v>
      </c>
      <c r="L37" s="51">
        <v>2.2321490563205701E-73</v>
      </c>
      <c r="M37" s="79">
        <v>5.0710532596747699E-21</v>
      </c>
      <c r="N37" s="83">
        <v>2</v>
      </c>
      <c r="O37" s="78">
        <v>7.7217874997443398E-2</v>
      </c>
      <c r="P37" s="51">
        <v>4.9574894806338201E-141</v>
      </c>
      <c r="Q37" s="79">
        <v>1.60701498473057E-21</v>
      </c>
      <c r="R37" s="83">
        <v>2</v>
      </c>
    </row>
    <row r="38" spans="2:24">
      <c r="B38" t="s">
        <v>72</v>
      </c>
      <c r="C38" s="50"/>
      <c r="D38" s="50"/>
      <c r="F38" s="50"/>
      <c r="G38" s="50"/>
      <c r="H38" s="50"/>
      <c r="K38" s="78">
        <v>0.89774305686329603</v>
      </c>
      <c r="L38" s="51">
        <v>3.4230430527958701E-75</v>
      </c>
      <c r="M38" s="79">
        <v>6.4684456176906697E-17</v>
      </c>
      <c r="N38" s="83">
        <v>3</v>
      </c>
      <c r="O38" s="78">
        <v>0.92278212500255696</v>
      </c>
      <c r="P38" s="51">
        <v>2.6066806022049198E-136</v>
      </c>
      <c r="Q38" s="79">
        <v>2.0791015474519199E-17</v>
      </c>
      <c r="R38" s="83">
        <v>3</v>
      </c>
    </row>
    <row r="39" spans="2:24">
      <c r="B39" t="s">
        <v>64</v>
      </c>
      <c r="C39" s="50"/>
      <c r="F39" s="50"/>
      <c r="K39" s="80"/>
      <c r="L39" s="51">
        <v>6.0877445077608399E-73</v>
      </c>
      <c r="M39" s="79">
        <v>2.77372553758313E-13</v>
      </c>
      <c r="N39" s="83">
        <v>4</v>
      </c>
      <c r="O39" s="80"/>
      <c r="P39" s="51">
        <v>1.7558328719276502E-126</v>
      </c>
      <c r="Q39" s="79">
        <v>9.2821210057308106E-14</v>
      </c>
      <c r="R39" s="83">
        <v>4</v>
      </c>
    </row>
    <row r="40" spans="2:24">
      <c r="B40" t="s">
        <v>65</v>
      </c>
      <c r="C40" s="50"/>
      <c r="D40" s="50"/>
      <c r="F40" s="50"/>
      <c r="G40" s="50"/>
      <c r="H40" s="50"/>
      <c r="K40" s="80"/>
      <c r="L40" s="51">
        <v>1.25561171899727E-66</v>
      </c>
      <c r="M40" s="79">
        <v>3.9984238868579502E-10</v>
      </c>
      <c r="N40" s="83">
        <v>5</v>
      </c>
      <c r="O40" s="80"/>
      <c r="P40" s="51">
        <v>1.51512291739348E-111</v>
      </c>
      <c r="Q40" s="79">
        <v>1.4299949334469E-10</v>
      </c>
      <c r="R40" s="83">
        <v>5</v>
      </c>
    </row>
    <row r="41" spans="2:24">
      <c r="B41" t="s">
        <v>37</v>
      </c>
      <c r="C41" s="50"/>
      <c r="D41" s="50"/>
      <c r="F41" s="50"/>
      <c r="G41" s="50"/>
      <c r="H41" s="50"/>
      <c r="I41" s="50"/>
      <c r="K41" s="80"/>
      <c r="L41" s="51">
        <v>3.0033724326144599E-56</v>
      </c>
      <c r="M41" s="79">
        <v>1.93765286993722E-7</v>
      </c>
      <c r="N41" s="83">
        <v>6</v>
      </c>
      <c r="O41" s="80"/>
      <c r="P41" s="51">
        <v>1.6748730545022401E-91</v>
      </c>
      <c r="Q41" s="79">
        <v>7.6021690105343097E-8</v>
      </c>
      <c r="R41" s="83">
        <v>6</v>
      </c>
    </row>
    <row r="42" spans="2:24">
      <c r="B42" t="s">
        <v>69</v>
      </c>
      <c r="F42" s="50"/>
      <c r="G42" s="50"/>
      <c r="H42" s="50"/>
      <c r="I42" s="50"/>
      <c r="K42" s="80"/>
      <c r="L42" s="51">
        <v>8.3313984785102395E-42</v>
      </c>
      <c r="M42" s="79">
        <v>3.15663896424248E-5</v>
      </c>
      <c r="N42" s="83">
        <v>7</v>
      </c>
      <c r="O42" s="80"/>
      <c r="P42" s="51">
        <v>2.3718392987974099E-66</v>
      </c>
      <c r="Q42" s="79">
        <v>1.3946212914877799E-5</v>
      </c>
      <c r="R42" s="83">
        <v>7</v>
      </c>
    </row>
    <row r="43" spans="2:24">
      <c r="B43" t="s">
        <v>67</v>
      </c>
      <c r="F43" s="50"/>
      <c r="G43" s="50"/>
      <c r="H43" s="50"/>
      <c r="I43" s="50"/>
      <c r="K43" s="80"/>
      <c r="L43" s="51">
        <v>2.68028829589613E-23</v>
      </c>
      <c r="M43" s="79">
        <v>1.7287637382401701E-3</v>
      </c>
      <c r="N43" s="83">
        <v>8</v>
      </c>
      <c r="O43" s="80"/>
      <c r="P43" s="51">
        <v>4.3028673924346703E-36</v>
      </c>
      <c r="Q43" s="79">
        <v>8.8285790656967796E-4</v>
      </c>
      <c r="R43" s="83">
        <v>8</v>
      </c>
    </row>
    <row r="44" spans="2:24">
      <c r="B44" t="s">
        <v>66</v>
      </c>
      <c r="C44" s="50"/>
      <c r="D44" s="50"/>
      <c r="F44" s="50"/>
      <c r="G44" s="50"/>
      <c r="H44" s="50"/>
      <c r="I44" s="50"/>
      <c r="K44" s="80"/>
      <c r="L44" s="51">
        <v>1</v>
      </c>
      <c r="M44" s="79">
        <v>3.1827913585359698E-2</v>
      </c>
      <c r="N44" s="83">
        <v>9</v>
      </c>
      <c r="O44" s="80"/>
      <c r="P44" s="51">
        <v>1</v>
      </c>
      <c r="Q44" s="79">
        <v>1.92859518938584E-2</v>
      </c>
      <c r="R44" s="83">
        <v>9</v>
      </c>
    </row>
    <row r="45" spans="2:24">
      <c r="B45" t="s">
        <v>70</v>
      </c>
      <c r="C45" s="50"/>
      <c r="D45" s="50"/>
      <c r="I45" s="50"/>
      <c r="K45" s="80"/>
      <c r="M45" s="79">
        <v>0.19698923358241299</v>
      </c>
      <c r="N45" s="83">
        <v>10</v>
      </c>
      <c r="O45" s="80"/>
      <c r="Q45" s="79">
        <v>0.14538081406393799</v>
      </c>
      <c r="R45" s="83">
        <v>10</v>
      </c>
    </row>
    <row r="46" spans="2:24">
      <c r="B46" s="52" t="s">
        <v>68</v>
      </c>
      <c r="C46" s="73"/>
      <c r="D46" s="73"/>
      <c r="E46" s="73"/>
      <c r="F46" s="73"/>
      <c r="G46" s="72"/>
      <c r="H46" s="72"/>
      <c r="K46" s="80"/>
      <c r="M46" s="79">
        <v>0.40986289676482202</v>
      </c>
      <c r="N46" s="83">
        <v>11</v>
      </c>
      <c r="O46" s="80"/>
      <c r="Q46" s="79">
        <v>0.37817155772468503</v>
      </c>
      <c r="R46" s="83">
        <v>11</v>
      </c>
    </row>
    <row r="47" spans="2:24">
      <c r="C47" s="18"/>
      <c r="D47" s="18"/>
      <c r="E47" s="18"/>
      <c r="F47" s="18"/>
      <c r="G47" s="18"/>
      <c r="H47" s="18"/>
      <c r="I47" s="18"/>
      <c r="J47" s="18"/>
      <c r="K47" s="80"/>
      <c r="M47" s="79">
        <v>0.28667941807456498</v>
      </c>
      <c r="N47" s="83">
        <v>12</v>
      </c>
      <c r="O47" s="80"/>
      <c r="Q47" s="79">
        <v>0.33945825735700802</v>
      </c>
      <c r="R47" s="83">
        <v>12</v>
      </c>
    </row>
    <row r="48" spans="2:24">
      <c r="C48" s="51"/>
      <c r="D48" s="51"/>
      <c r="E48" s="51"/>
      <c r="F48" s="51"/>
      <c r="G48" s="51"/>
      <c r="H48" s="51"/>
      <c r="I48" s="51"/>
      <c r="J48" s="51"/>
      <c r="K48" s="80"/>
      <c r="M48" s="79">
        <v>6.7408741287027396E-2</v>
      </c>
      <c r="N48" s="83">
        <v>2</v>
      </c>
      <c r="O48" s="80"/>
      <c r="Q48" s="79">
        <v>0.105147667028462</v>
      </c>
      <c r="R48" s="83">
        <v>2</v>
      </c>
      <c r="U48" s="51"/>
      <c r="V48" s="51"/>
      <c r="W48" s="51"/>
      <c r="X48" s="51"/>
    </row>
    <row r="49" spans="2:22">
      <c r="B49" s="62"/>
      <c r="K49" s="80"/>
      <c r="M49" s="79">
        <v>5.3284109924603201E-3</v>
      </c>
      <c r="N49" s="83">
        <v>3</v>
      </c>
      <c r="O49" s="80"/>
      <c r="Q49" s="79">
        <v>1.12390254289726E-2</v>
      </c>
      <c r="R49" s="83">
        <v>3</v>
      </c>
    </row>
    <row r="50" spans="2:22">
      <c r="B50" s="62"/>
      <c r="K50" s="80"/>
      <c r="M50" s="79">
        <v>1.4159274712885499E-4</v>
      </c>
      <c r="N50" s="83">
        <v>4</v>
      </c>
      <c r="O50" s="80"/>
      <c r="Q50" s="79">
        <v>4.1454665517438101E-4</v>
      </c>
      <c r="R50" s="83">
        <v>4</v>
      </c>
    </row>
    <row r="51" spans="2:22">
      <c r="B51" s="55" t="s">
        <v>57</v>
      </c>
      <c r="C51" s="55" t="s">
        <v>44</v>
      </c>
      <c r="D51" s="55" t="s">
        <v>45</v>
      </c>
      <c r="E51" s="60" t="s">
        <v>46</v>
      </c>
      <c r="F51" s="55" t="s">
        <v>47</v>
      </c>
      <c r="G51" s="60" t="s">
        <v>48</v>
      </c>
      <c r="H51" s="60" t="s">
        <v>49</v>
      </c>
      <c r="K51" s="78"/>
      <c r="L51" s="51"/>
      <c r="M51" s="79">
        <v>1.2648705894125001E-6</v>
      </c>
      <c r="N51" s="83">
        <v>5</v>
      </c>
      <c r="O51" s="78"/>
      <c r="P51" s="51"/>
      <c r="Q51" s="79">
        <v>5.2763540029071102E-6</v>
      </c>
      <c r="R51" s="83">
        <v>5</v>
      </c>
    </row>
    <row r="52" spans="2:22">
      <c r="B52" t="s">
        <v>73</v>
      </c>
      <c r="C52" s="18"/>
      <c r="D52" s="18"/>
      <c r="E52" s="18"/>
      <c r="F52" s="18"/>
      <c r="G52" s="18"/>
      <c r="H52" s="18"/>
      <c r="K52" s="80"/>
      <c r="M52" s="79">
        <v>3.7985073897299496E-9</v>
      </c>
      <c r="N52" s="83">
        <v>6</v>
      </c>
      <c r="O52" s="80"/>
      <c r="Q52" s="79">
        <v>2.3174489971427501E-8</v>
      </c>
      <c r="R52" s="83">
        <v>6</v>
      </c>
    </row>
    <row r="53" spans="2:22">
      <c r="B53" t="s">
        <v>72</v>
      </c>
      <c r="C53" s="18"/>
      <c r="D53" s="18"/>
      <c r="E53" s="18"/>
      <c r="F53" s="18"/>
      <c r="G53" s="18"/>
      <c r="H53" s="18"/>
      <c r="K53" s="80"/>
      <c r="M53" s="79">
        <v>3.8347905733914302E-12</v>
      </c>
      <c r="N53" s="83">
        <v>7</v>
      </c>
      <c r="O53" s="80"/>
      <c r="Q53" s="79">
        <v>3.5123856401873901E-11</v>
      </c>
      <c r="R53" s="83">
        <v>7</v>
      </c>
    </row>
    <row r="54" spans="2:22">
      <c r="B54" t="s">
        <v>64</v>
      </c>
      <c r="C54" s="18"/>
      <c r="D54" s="18"/>
      <c r="E54" s="18"/>
      <c r="F54" s="18"/>
      <c r="G54" s="18"/>
      <c r="H54" s="18"/>
      <c r="K54" s="80"/>
      <c r="M54" s="79">
        <v>1.3014638846363599E-15</v>
      </c>
      <c r="N54" s="83">
        <v>8</v>
      </c>
      <c r="O54" s="80"/>
      <c r="Q54" s="79">
        <v>1.83700335658871E-14</v>
      </c>
      <c r="R54" s="83">
        <v>8</v>
      </c>
    </row>
    <row r="55" spans="2:22">
      <c r="B55" t="s">
        <v>65</v>
      </c>
      <c r="C55" s="18"/>
      <c r="D55" s="18"/>
      <c r="E55" s="18"/>
      <c r="F55" s="18"/>
      <c r="G55" s="18"/>
      <c r="H55" s="18"/>
      <c r="K55" s="80"/>
      <c r="M55" s="79">
        <v>1.4848561611252E-19</v>
      </c>
      <c r="N55" s="83">
        <v>9</v>
      </c>
      <c r="O55" s="80"/>
      <c r="Q55" s="79">
        <v>3.3153810866844398E-18</v>
      </c>
      <c r="R55" s="83">
        <v>9</v>
      </c>
    </row>
    <row r="56" spans="2:22">
      <c r="B56" t="s">
        <v>37</v>
      </c>
      <c r="C56" s="18"/>
      <c r="D56" s="18"/>
      <c r="E56" s="18"/>
      <c r="F56" s="18"/>
      <c r="G56" s="18"/>
      <c r="H56" s="18"/>
      <c r="K56" s="80"/>
      <c r="M56" s="79">
        <v>5.6950618374332296E-24</v>
      </c>
      <c r="N56" s="83">
        <v>10</v>
      </c>
      <c r="O56" s="80"/>
      <c r="Q56" s="79">
        <v>2.06477489084026E-22</v>
      </c>
      <c r="R56" s="83">
        <v>10</v>
      </c>
    </row>
    <row r="57" spans="2:22">
      <c r="B57" s="52" t="s">
        <v>68</v>
      </c>
      <c r="C57" s="56"/>
      <c r="D57" s="56"/>
      <c r="E57" s="56"/>
      <c r="F57" s="52"/>
      <c r="G57" s="52"/>
      <c r="H57" s="52"/>
      <c r="K57" s="80"/>
      <c r="M57" s="79">
        <v>7.3430130013877195E-29</v>
      </c>
      <c r="N57" s="83">
        <v>11</v>
      </c>
      <c r="O57" s="80"/>
      <c r="Q57" s="79">
        <v>4.4373911584676204E-27</v>
      </c>
      <c r="R57" s="83">
        <v>11</v>
      </c>
    </row>
    <row r="58" spans="2:22">
      <c r="K58" s="81"/>
      <c r="L58" s="52"/>
      <c r="M58" s="82">
        <v>3.1828190201067999E-34</v>
      </c>
      <c r="N58" s="83">
        <v>12</v>
      </c>
      <c r="O58" s="81"/>
      <c r="P58" s="52"/>
      <c r="Q58" s="82">
        <v>3.2907770967065301E-32</v>
      </c>
      <c r="R58" s="83">
        <v>12</v>
      </c>
    </row>
    <row r="60" spans="2:22">
      <c r="C60" s="18"/>
      <c r="D60" s="18"/>
      <c r="E60" s="18"/>
      <c r="F60" s="18"/>
      <c r="G60" s="18"/>
      <c r="H60" s="18"/>
    </row>
    <row r="63" spans="2:22" s="184" customFormat="1">
      <c r="C63" s="185"/>
      <c r="E63" s="186"/>
    </row>
    <row r="64" spans="2:22">
      <c r="B64" s="57" t="s">
        <v>35</v>
      </c>
      <c r="C64" s="125" t="s">
        <v>73</v>
      </c>
      <c r="D64" s="125" t="s">
        <v>64</v>
      </c>
      <c r="E64" s="125" t="s">
        <v>65</v>
      </c>
      <c r="F64" s="125" t="s">
        <v>37</v>
      </c>
      <c r="G64" s="197" t="s">
        <v>69</v>
      </c>
      <c r="H64" s="197" t="s">
        <v>71</v>
      </c>
      <c r="I64" s="125" t="s">
        <v>66</v>
      </c>
      <c r="J64" s="197" t="s">
        <v>70</v>
      </c>
      <c r="K64" s="197" t="s">
        <v>68</v>
      </c>
      <c r="N64" s="187"/>
      <c r="P64" s="187"/>
      <c r="T64" s="187"/>
      <c r="V64" s="187"/>
    </row>
    <row r="65" spans="2:20">
      <c r="B65" s="52"/>
      <c r="C65" s="198" t="s">
        <v>132</v>
      </c>
      <c r="D65" s="198" t="s">
        <v>132</v>
      </c>
      <c r="E65" s="198" t="s">
        <v>132</v>
      </c>
      <c r="F65" s="198" t="s">
        <v>132</v>
      </c>
      <c r="G65" s="198" t="s">
        <v>132</v>
      </c>
      <c r="H65" s="198" t="s">
        <v>132</v>
      </c>
      <c r="I65" s="198" t="s">
        <v>132</v>
      </c>
      <c r="J65" s="198" t="s">
        <v>132</v>
      </c>
      <c r="K65" s="198" t="s">
        <v>132</v>
      </c>
      <c r="N65" s="187"/>
      <c r="R65" s="187"/>
      <c r="T65" s="187"/>
    </row>
    <row r="66" spans="2:20">
      <c r="B66" t="s">
        <v>125</v>
      </c>
      <c r="C66" s="199"/>
      <c r="D66" s="199"/>
      <c r="E66" s="199"/>
      <c r="F66" s="199"/>
      <c r="G66" s="199"/>
      <c r="H66" s="199"/>
      <c r="I66" s="199"/>
      <c r="J66" s="199"/>
      <c r="K66" s="199"/>
      <c r="N66" s="187"/>
      <c r="R66" s="187"/>
      <c r="T66" s="187"/>
    </row>
    <row r="67" spans="2:20">
      <c r="B67">
        <v>2000</v>
      </c>
      <c r="C67" s="18">
        <v>0</v>
      </c>
      <c r="D67" s="18">
        <v>0</v>
      </c>
      <c r="E67" s="18">
        <v>0</v>
      </c>
      <c r="F67" s="18">
        <v>0</v>
      </c>
      <c r="G67" s="18">
        <v>8.5829219008720006E-3</v>
      </c>
      <c r="H67" s="18">
        <v>0.99435390767950005</v>
      </c>
      <c r="I67" s="18">
        <v>0.57594823276995399</v>
      </c>
      <c r="J67" s="18">
        <v>1.47842292315765</v>
      </c>
      <c r="K67" s="18">
        <v>0</v>
      </c>
      <c r="N67" s="50"/>
      <c r="P67" s="50"/>
      <c r="R67" s="50"/>
      <c r="T67" s="50"/>
    </row>
    <row r="68" spans="2:20">
      <c r="B68">
        <v>2001</v>
      </c>
      <c r="C68" s="200">
        <v>0.162304043832182</v>
      </c>
      <c r="D68" s="18">
        <v>5.5595339914742299</v>
      </c>
      <c r="E68" s="18">
        <v>4.2264929478636697</v>
      </c>
      <c r="F68" s="18">
        <v>5.3423944095882598</v>
      </c>
      <c r="G68" s="201">
        <v>9.1073052471379798E-3</v>
      </c>
      <c r="H68" s="201">
        <v>0.54127148280169002</v>
      </c>
      <c r="I68" s="18">
        <v>0.38600287796211402</v>
      </c>
      <c r="J68" s="201">
        <v>1.5518685025755199</v>
      </c>
      <c r="K68" s="201">
        <v>5.2338923218503499</v>
      </c>
      <c r="N68" s="66"/>
      <c r="P68" s="45"/>
      <c r="R68" s="66"/>
      <c r="T68" s="66"/>
    </row>
    <row r="69" spans="2:20">
      <c r="B69">
        <v>2002</v>
      </c>
      <c r="C69" s="200">
        <v>3.0379681443058601E-3</v>
      </c>
      <c r="D69" s="18">
        <v>6.7297185353122302</v>
      </c>
      <c r="E69" s="18">
        <v>3.5986334522731598</v>
      </c>
      <c r="F69" s="18">
        <v>4.3456856374699901</v>
      </c>
      <c r="G69" s="201">
        <v>1.43643416676322E-2</v>
      </c>
      <c r="H69" s="201">
        <v>0.29020997839149898</v>
      </c>
      <c r="I69" s="18">
        <v>0.53336022975161401</v>
      </c>
      <c r="J69" s="201">
        <v>2.3018892180014401</v>
      </c>
      <c r="K69" s="201">
        <v>5.8487311354699303</v>
      </c>
      <c r="N69" s="66"/>
      <c r="P69" s="45"/>
      <c r="R69" s="66"/>
      <c r="T69" s="66"/>
    </row>
    <row r="70" spans="2:20">
      <c r="B70">
        <v>2003</v>
      </c>
      <c r="C70" s="200">
        <v>0.58312243075519499</v>
      </c>
      <c r="D70" s="18">
        <v>4.98834372606842</v>
      </c>
      <c r="E70" s="18">
        <v>3.5722608083130698</v>
      </c>
      <c r="F70" s="18">
        <v>3.2916883862762898</v>
      </c>
      <c r="G70" s="201">
        <v>0.36326973044201499</v>
      </c>
      <c r="H70" s="201">
        <v>0.15620730628805801</v>
      </c>
      <c r="I70" s="18">
        <v>4.0370785154653102E-2</v>
      </c>
      <c r="J70" s="201">
        <v>7.7054872732786803</v>
      </c>
      <c r="K70" s="201">
        <v>4.5730395760501903</v>
      </c>
      <c r="N70" s="66"/>
      <c r="P70" s="45"/>
      <c r="R70" s="66"/>
      <c r="T70" s="66"/>
    </row>
    <row r="71" spans="2:20">
      <c r="B71">
        <v>2004</v>
      </c>
      <c r="C71" s="200">
        <v>0.47251949546559102</v>
      </c>
      <c r="D71" s="18">
        <v>3.29234348883119</v>
      </c>
      <c r="E71" s="18">
        <v>4.1390476557872704</v>
      </c>
      <c r="F71" s="18">
        <v>4.0883799183787302</v>
      </c>
      <c r="G71" s="201">
        <v>0.177277803171669</v>
      </c>
      <c r="H71" s="201">
        <v>0.66883189624304096</v>
      </c>
      <c r="I71" s="18">
        <v>0.61823064695788899</v>
      </c>
      <c r="J71" s="201">
        <v>4.19305688512949</v>
      </c>
      <c r="K71" s="201">
        <v>0.24833862678830801</v>
      </c>
      <c r="N71" s="66"/>
      <c r="P71" s="45"/>
      <c r="R71" s="66"/>
      <c r="T71" s="66"/>
    </row>
    <row r="72" spans="2:20">
      <c r="B72">
        <v>2005</v>
      </c>
      <c r="C72" s="200">
        <v>0.22110690029642399</v>
      </c>
      <c r="D72" s="18">
        <v>2.2826649564246999</v>
      </c>
      <c r="E72" s="18">
        <v>1.3099893610644699</v>
      </c>
      <c r="F72" s="18">
        <v>1.4181545669398501</v>
      </c>
      <c r="G72" s="201">
        <v>4.6173076449007498E-2</v>
      </c>
      <c r="H72" s="201">
        <v>0.84682441500758299</v>
      </c>
      <c r="I72" s="18">
        <v>1.0064824925737099</v>
      </c>
      <c r="J72" s="201">
        <v>1.3277943685881799</v>
      </c>
      <c r="K72" s="201">
        <v>2.4549448359676198</v>
      </c>
      <c r="N72" s="66"/>
      <c r="P72" s="45"/>
      <c r="R72" s="66"/>
      <c r="T72" s="66"/>
    </row>
    <row r="73" spans="2:20">
      <c r="B73" s="46">
        <v>2006</v>
      </c>
      <c r="C73" s="202">
        <v>0.11233238316262301</v>
      </c>
      <c r="D73" s="18">
        <v>1.7559814680688099</v>
      </c>
      <c r="E73" s="18">
        <v>0.62552499752227997</v>
      </c>
      <c r="F73" s="18">
        <v>0.64384460691178202</v>
      </c>
      <c r="G73" s="201">
        <v>7.7376961403550396E-2</v>
      </c>
      <c r="H73" s="201">
        <v>0.73134433661021103</v>
      </c>
      <c r="I73" s="18">
        <v>0.82358431652696196</v>
      </c>
      <c r="J73" s="201">
        <v>0.73799024268500502</v>
      </c>
      <c r="K73" s="201">
        <v>2.4270927659990802</v>
      </c>
      <c r="N73" s="66"/>
      <c r="P73" s="45"/>
      <c r="R73" s="66"/>
      <c r="T73" s="66"/>
    </row>
    <row r="74" spans="2:20">
      <c r="B74">
        <v>2007</v>
      </c>
      <c r="C74" s="200">
        <v>0.16309643820734701</v>
      </c>
      <c r="D74" s="18">
        <v>0.79337991213217596</v>
      </c>
      <c r="E74" s="18">
        <v>2.65453661480562</v>
      </c>
      <c r="F74" s="18">
        <v>2.4232768495916202</v>
      </c>
      <c r="G74" s="201">
        <v>3.2497765013050801E-2</v>
      </c>
      <c r="H74" s="201">
        <v>0.56409117542215403</v>
      </c>
      <c r="I74" s="18">
        <v>0.576647288115686</v>
      </c>
      <c r="J74" s="201">
        <v>0.79321181537977703</v>
      </c>
      <c r="K74" s="201">
        <v>2.5651023491739302</v>
      </c>
      <c r="N74" s="66"/>
      <c r="P74" s="45"/>
      <c r="R74" s="66"/>
      <c r="T74" s="66"/>
    </row>
    <row r="75" spans="2:20">
      <c r="B75">
        <v>2008</v>
      </c>
      <c r="C75" s="200">
        <v>0.388663567093047</v>
      </c>
      <c r="D75" s="18">
        <v>0.82066681512647099</v>
      </c>
      <c r="E75" s="18">
        <v>0.76424801983123403</v>
      </c>
      <c r="F75" s="18">
        <v>0.54434891722340095</v>
      </c>
      <c r="G75" s="201">
        <v>5.3261687575731102E-3</v>
      </c>
      <c r="H75" s="201">
        <v>0.176434102301359</v>
      </c>
      <c r="I75" s="18">
        <v>0.35796525150756298</v>
      </c>
      <c r="J75" s="201">
        <v>4.80437852078978</v>
      </c>
      <c r="K75" s="201">
        <v>2.3037670242603898</v>
      </c>
      <c r="N75" s="66"/>
      <c r="P75" s="45"/>
      <c r="R75" s="66"/>
      <c r="T75" s="66"/>
    </row>
    <row r="76" spans="2:20">
      <c r="B76">
        <v>2009</v>
      </c>
      <c r="C76" s="200">
        <v>0.16103704767517901</v>
      </c>
      <c r="D76" s="18">
        <v>6.3979159088978799</v>
      </c>
      <c r="E76" s="18">
        <v>1.5644244314637501</v>
      </c>
      <c r="F76" s="18">
        <v>1.6450221926406501</v>
      </c>
      <c r="G76" s="201">
        <v>0.54464981111822397</v>
      </c>
      <c r="H76" s="201">
        <v>0.84810116257772294</v>
      </c>
      <c r="I76" s="18">
        <v>1.11100975840926</v>
      </c>
      <c r="J76" s="201">
        <v>1.8707950403685401</v>
      </c>
      <c r="K76" s="201">
        <v>3.7643957014154799</v>
      </c>
      <c r="N76" s="66"/>
      <c r="P76" s="45"/>
      <c r="R76" s="66"/>
      <c r="T76" s="66"/>
    </row>
    <row r="77" spans="2:20">
      <c r="B77">
        <v>2010</v>
      </c>
      <c r="C77" s="200">
        <v>0.45095962662412498</v>
      </c>
      <c r="D77" s="18">
        <v>6.6947317636583401</v>
      </c>
      <c r="E77" s="18">
        <v>1.4824649909646299</v>
      </c>
      <c r="F77" s="18">
        <v>1.1556112532310401</v>
      </c>
      <c r="G77" s="201">
        <v>3.44776547917372E-3</v>
      </c>
      <c r="H77" s="201">
        <v>0.29730670486717098</v>
      </c>
      <c r="I77" s="18">
        <v>0.169455103583804</v>
      </c>
      <c r="J77" s="201">
        <v>1.08034301722541</v>
      </c>
      <c r="K77" s="201">
        <v>3.0580839261488899</v>
      </c>
      <c r="N77" s="66"/>
      <c r="P77" s="45"/>
      <c r="R77" s="66"/>
      <c r="T77" s="66"/>
    </row>
    <row r="78" spans="2:20">
      <c r="B78">
        <v>2011</v>
      </c>
      <c r="C78" s="200">
        <v>0.44166287445903402</v>
      </c>
      <c r="D78" s="18">
        <v>1.0551262921989999</v>
      </c>
      <c r="E78" s="18">
        <v>2.4262950682586499</v>
      </c>
      <c r="F78" s="18">
        <v>2.6540763438007202</v>
      </c>
      <c r="G78" s="201">
        <v>1.65298251198157E-2</v>
      </c>
      <c r="H78" s="201">
        <v>0.94124750144377001</v>
      </c>
      <c r="I78" s="18">
        <v>0.85458601530838996</v>
      </c>
      <c r="J78" s="201">
        <v>2.9110199020265402</v>
      </c>
      <c r="K78" s="201">
        <v>0.99479147596887496</v>
      </c>
      <c r="N78" s="66"/>
      <c r="P78" s="45"/>
      <c r="R78" s="66"/>
      <c r="T78" s="66"/>
    </row>
    <row r="79" spans="2:20">
      <c r="B79">
        <v>2012</v>
      </c>
      <c r="C79" s="200">
        <v>0.13571201057742899</v>
      </c>
      <c r="D79" s="18">
        <v>0.80095748304582404</v>
      </c>
      <c r="E79" s="18">
        <v>1.92898469193502</v>
      </c>
      <c r="F79" s="18">
        <v>1.68484887207346</v>
      </c>
      <c r="G79" s="201">
        <v>2.2181762416979799E-2</v>
      </c>
      <c r="H79" s="201">
        <v>0.36341048121574399</v>
      </c>
      <c r="I79" s="18">
        <v>0.26102758965773099</v>
      </c>
      <c r="J79" s="201">
        <v>4.4441177047801901</v>
      </c>
      <c r="K79" s="201">
        <v>4.5599474786396803E-2</v>
      </c>
      <c r="N79" s="66"/>
      <c r="P79" s="45"/>
      <c r="R79" s="66"/>
      <c r="T79" s="66"/>
    </row>
    <row r="80" spans="2:20">
      <c r="B80">
        <v>2013</v>
      </c>
      <c r="C80" s="200">
        <v>0.33790094025356698</v>
      </c>
      <c r="D80" s="18">
        <v>4.7078905928088602E-4</v>
      </c>
      <c r="E80" s="18">
        <v>0.31745564418412697</v>
      </c>
      <c r="F80" s="18">
        <v>2.1659128259352198E-3</v>
      </c>
      <c r="G80" s="201">
        <v>0.848832353931679</v>
      </c>
      <c r="H80" s="201">
        <v>0.56651759832010895</v>
      </c>
      <c r="I80" s="18">
        <v>0.49168734643851397</v>
      </c>
      <c r="J80" s="201">
        <v>0.31542784488608</v>
      </c>
      <c r="K80" s="201">
        <v>0.55181741709607302</v>
      </c>
      <c r="N80" s="66"/>
      <c r="P80" s="45"/>
      <c r="R80" s="66"/>
      <c r="T80" s="66"/>
    </row>
    <row r="81" spans="2:20">
      <c r="B81">
        <v>2014</v>
      </c>
      <c r="C81" s="200">
        <v>6.3687124522362096E-2</v>
      </c>
      <c r="D81" s="18">
        <v>2.7632583275290798</v>
      </c>
      <c r="E81" s="18">
        <v>0.26755566470078801</v>
      </c>
      <c r="F81" s="18">
        <v>0.413560956619483</v>
      </c>
      <c r="G81" s="201">
        <v>0.27284555542871602</v>
      </c>
      <c r="H81" s="201">
        <v>0.42527026268448598</v>
      </c>
      <c r="I81" s="18">
        <v>0.423682850814812</v>
      </c>
      <c r="J81" s="201">
        <v>2.6372196619769901</v>
      </c>
      <c r="K81" s="201">
        <v>0.24080665911951499</v>
      </c>
      <c r="N81" s="66"/>
      <c r="P81" s="45"/>
      <c r="R81" s="66"/>
      <c r="T81" s="66"/>
    </row>
    <row r="82" spans="2:20">
      <c r="B82">
        <v>2015</v>
      </c>
      <c r="C82" s="200">
        <v>0.24827105053364101</v>
      </c>
      <c r="D82" s="18">
        <v>4.2975172459559703</v>
      </c>
      <c r="E82" s="18">
        <v>3.2979022384982598E-2</v>
      </c>
      <c r="F82" s="18">
        <v>4.8984672562936405E-4</v>
      </c>
      <c r="G82" s="201">
        <v>1.2870351589402499E-2</v>
      </c>
      <c r="H82" s="201">
        <v>0.54771573969753296</v>
      </c>
      <c r="I82" s="18">
        <v>0.38858527300629903</v>
      </c>
      <c r="J82" s="201">
        <v>1.69853158899652</v>
      </c>
      <c r="K82" s="201">
        <v>0.79023558112427295</v>
      </c>
      <c r="N82" s="66"/>
      <c r="P82" s="45"/>
      <c r="R82" s="66"/>
      <c r="T82" s="66"/>
    </row>
    <row r="83" spans="2:20">
      <c r="B83">
        <v>2016</v>
      </c>
      <c r="C83" s="18">
        <v>2.1915964500854701E-2</v>
      </c>
      <c r="D83" s="18">
        <v>1.7837992751156199E-4</v>
      </c>
      <c r="E83" s="18">
        <v>1.26619186871829</v>
      </c>
      <c r="F83" s="18">
        <v>0.97581984311369696</v>
      </c>
      <c r="G83" s="201">
        <v>6.4144158141708997E-3</v>
      </c>
      <c r="H83" s="201">
        <v>0.70082513876545405</v>
      </c>
      <c r="I83" s="18">
        <v>0.33611690028742802</v>
      </c>
      <c r="J83" s="201">
        <v>0.86735090039479201</v>
      </c>
      <c r="K83" s="201">
        <v>0.145293112486961</v>
      </c>
      <c r="N83" s="66"/>
      <c r="P83" s="45"/>
      <c r="R83" s="66"/>
      <c r="T83" s="66"/>
    </row>
    <row r="84" spans="2:20">
      <c r="B84" s="55" t="s">
        <v>131</v>
      </c>
      <c r="C84" s="203">
        <f>AVERAGE(C68:C83)</f>
        <v>0.24795811663143169</v>
      </c>
      <c r="D84" s="203">
        <f>AVERAGE(D67:D83)</f>
        <v>2.8372228872771244</v>
      </c>
      <c r="E84" s="203">
        <f t="shared" ref="E84" si="0">AVERAGE(E67:E83)</f>
        <v>1.7751226611806477</v>
      </c>
      <c r="F84" s="203">
        <f>AVERAGE(F68:F83)</f>
        <v>1.9143355320881585</v>
      </c>
      <c r="G84" s="207">
        <f>AVERAGE(G67:G83)</f>
        <v>0.14480870087945116</v>
      </c>
      <c r="H84" s="203">
        <f t="shared" ref="H84:J84" si="1">AVERAGE(H67:H83)</f>
        <v>0.56823312884218147</v>
      </c>
      <c r="I84" s="203">
        <f t="shared" si="1"/>
        <v>0.52674958581331666</v>
      </c>
      <c r="J84" s="203">
        <f t="shared" si="1"/>
        <v>2.3952297300141523</v>
      </c>
      <c r="K84" s="203">
        <f>AVERAGE(K68:K83)</f>
        <v>2.2028707489816415</v>
      </c>
      <c r="N84" s="193"/>
      <c r="P84" s="51"/>
      <c r="R84" s="193"/>
      <c r="T84" s="193"/>
    </row>
    <row r="85" spans="2:20">
      <c r="B85" t="s">
        <v>126</v>
      </c>
      <c r="C85" s="204"/>
      <c r="D85" s="18"/>
      <c r="E85" s="18"/>
      <c r="F85" s="18"/>
      <c r="G85" s="205"/>
      <c r="H85" s="201"/>
      <c r="I85" s="18"/>
      <c r="J85" s="201"/>
      <c r="K85" s="201"/>
      <c r="N85" s="193"/>
      <c r="P85" s="51"/>
      <c r="R85" s="193"/>
      <c r="T85" s="193"/>
    </row>
    <row r="86" spans="2:20">
      <c r="B86">
        <v>2017</v>
      </c>
      <c r="C86" s="18">
        <v>7.9190848702885598E-3</v>
      </c>
      <c r="D86" s="18">
        <v>14.950326639966899</v>
      </c>
      <c r="E86" s="18">
        <v>9.2590371584057696</v>
      </c>
      <c r="F86" s="18">
        <v>8.0339462732286897</v>
      </c>
      <c r="G86" s="201">
        <v>1.1982433060440001</v>
      </c>
      <c r="H86" s="201">
        <v>0.81425396208110201</v>
      </c>
      <c r="I86" s="18">
        <v>0.47334555266155798</v>
      </c>
      <c r="J86" s="201">
        <v>0.95854220759467901</v>
      </c>
      <c r="K86" s="201">
        <v>4.3163380866877299</v>
      </c>
      <c r="N86" s="66"/>
      <c r="R86" s="66"/>
      <c r="T86" s="66"/>
    </row>
    <row r="87" spans="2:20">
      <c r="B87">
        <v>2018</v>
      </c>
      <c r="C87" s="18">
        <v>0.34748981504880699</v>
      </c>
      <c r="D87" s="18">
        <v>9.0802496014599807</v>
      </c>
      <c r="E87" s="18">
        <v>5.9002503401224899</v>
      </c>
      <c r="F87" s="18">
        <v>5.1028773329192401</v>
      </c>
      <c r="G87" s="201">
        <v>2.57749481242436</v>
      </c>
      <c r="H87" s="201">
        <v>1.1467107440281099</v>
      </c>
      <c r="I87" s="18">
        <v>0.86334269921694895</v>
      </c>
      <c r="J87" s="201">
        <v>1.25760636093045</v>
      </c>
      <c r="K87" s="201">
        <v>9.6672448186639404</v>
      </c>
      <c r="N87" s="66"/>
      <c r="P87" s="45"/>
      <c r="R87" s="66"/>
      <c r="T87" s="66"/>
    </row>
    <row r="88" spans="2:20">
      <c r="B88">
        <v>2019</v>
      </c>
      <c r="C88" s="18">
        <v>7.8195733270083098E-2</v>
      </c>
      <c r="D88" s="18">
        <v>1.0203716731769601</v>
      </c>
      <c r="E88" s="18">
        <v>5.2619678648920702</v>
      </c>
      <c r="F88" s="18">
        <v>4.6521287062945298</v>
      </c>
      <c r="G88" s="201">
        <v>3.7846417663853802</v>
      </c>
      <c r="H88" s="201">
        <v>1.6759654862464901</v>
      </c>
      <c r="I88" s="18">
        <v>1.3915459836678801</v>
      </c>
      <c r="J88" s="201">
        <v>0.62300807382992296</v>
      </c>
      <c r="K88" s="201">
        <v>15.6464065269122</v>
      </c>
      <c r="N88" s="66"/>
      <c r="P88" s="45"/>
      <c r="R88" s="66"/>
      <c r="T88" s="66"/>
    </row>
    <row r="89" spans="2:20">
      <c r="B89">
        <v>2020</v>
      </c>
      <c r="C89" s="18">
        <v>0.104420979460689</v>
      </c>
      <c r="D89" s="18">
        <v>10.9941507193559</v>
      </c>
      <c r="E89" s="18">
        <v>10.074276978431</v>
      </c>
      <c r="F89" s="18">
        <v>9.3028587646969001</v>
      </c>
      <c r="G89" s="201">
        <v>4.9066788528594696</v>
      </c>
      <c r="H89" s="201">
        <v>1.66845950228378</v>
      </c>
      <c r="I89" s="18">
        <v>1.2106121431160599</v>
      </c>
      <c r="J89" s="201">
        <v>1.2063484117946199</v>
      </c>
      <c r="K89" s="201">
        <v>21.972668324251</v>
      </c>
      <c r="N89" s="66"/>
      <c r="P89" s="45"/>
      <c r="R89" s="66"/>
      <c r="T89" s="66"/>
    </row>
    <row r="90" spans="2:20">
      <c r="B90" s="52">
        <v>2021</v>
      </c>
      <c r="C90" s="192">
        <v>0.16201079070778501</v>
      </c>
      <c r="D90" s="192">
        <v>16.164528895597201</v>
      </c>
      <c r="E90" s="192">
        <v>17.468550672260001</v>
      </c>
      <c r="F90" s="192">
        <v>14.747783137648501</v>
      </c>
      <c r="G90" s="206">
        <v>8.4042605194655202</v>
      </c>
      <c r="H90" s="206">
        <v>1.3985244148026801</v>
      </c>
      <c r="I90" s="192">
        <v>1.15817344081799</v>
      </c>
      <c r="J90" s="206">
        <v>1.12063761331227</v>
      </c>
      <c r="K90" s="206">
        <v>32.436576382954698</v>
      </c>
      <c r="N90" s="66"/>
      <c r="P90" s="45"/>
      <c r="R90" s="66"/>
      <c r="T90" s="66"/>
    </row>
    <row r="91" spans="2:20">
      <c r="B91" s="173" t="s">
        <v>130</v>
      </c>
      <c r="C91" s="170">
        <v>0.14001</v>
      </c>
      <c r="D91" s="168">
        <v>10.442</v>
      </c>
      <c r="E91" s="168">
        <v>9.5928000000000004</v>
      </c>
      <c r="F91" s="168">
        <v>8.3679000000000006</v>
      </c>
      <c r="G91" s="165">
        <v>4.1742999999999997</v>
      </c>
      <c r="H91" s="165">
        <v>1.3408</v>
      </c>
      <c r="I91" s="168">
        <v>1.0194000000000001</v>
      </c>
      <c r="J91" s="165">
        <v>1.0331999999999999</v>
      </c>
      <c r="K91" s="165">
        <v>16.808</v>
      </c>
      <c r="N91" s="194"/>
      <c r="P91" s="195"/>
      <c r="R91" s="194"/>
      <c r="T91" s="194"/>
    </row>
    <row r="92" spans="2:20">
      <c r="B92" s="174" t="s">
        <v>129</v>
      </c>
      <c r="C92" s="71">
        <v>39.872</v>
      </c>
      <c r="D92" s="169">
        <v>1172.3</v>
      </c>
      <c r="E92" s="169">
        <v>1072.3</v>
      </c>
      <c r="F92" s="169">
        <v>927.34</v>
      </c>
      <c r="G92" s="167">
        <v>1111.8</v>
      </c>
      <c r="H92" s="167">
        <v>308.11</v>
      </c>
      <c r="I92" s="169">
        <v>239.31</v>
      </c>
      <c r="J92" s="167">
        <v>105.04</v>
      </c>
      <c r="K92" s="167">
        <v>4458.6000000000004</v>
      </c>
      <c r="N92" s="194"/>
      <c r="P92" s="195"/>
      <c r="R92" s="196"/>
      <c r="T92" s="194"/>
    </row>
    <row r="93" spans="2:20">
      <c r="B93" s="173" t="s">
        <v>128</v>
      </c>
      <c r="C93" s="170">
        <v>0.99992000000000003</v>
      </c>
      <c r="D93" s="168">
        <v>0.92786000000000002</v>
      </c>
      <c r="E93" s="168">
        <v>0.94471000000000005</v>
      </c>
      <c r="F93" s="168">
        <v>0.95798000000000005</v>
      </c>
      <c r="G93" s="165">
        <v>0.98858999999999997</v>
      </c>
      <c r="H93" s="165">
        <v>0.99882000000000004</v>
      </c>
      <c r="I93" s="168">
        <v>0.99919000000000002</v>
      </c>
      <c r="J93" s="165">
        <v>0.99339999999999995</v>
      </c>
      <c r="K93" s="165">
        <v>0.81411999999999995</v>
      </c>
      <c r="N93" s="194"/>
      <c r="P93" s="195"/>
      <c r="R93" s="194"/>
      <c r="T93" s="194"/>
    </row>
    <row r="94" spans="2:20">
      <c r="B94" s="174" t="s">
        <v>127</v>
      </c>
      <c r="C94" s="71">
        <v>2.5203000000000001E-3</v>
      </c>
      <c r="D94" s="169">
        <v>7.5291999999999998E-2</v>
      </c>
      <c r="E94" s="169">
        <v>6.5914E-2</v>
      </c>
      <c r="F94" s="169">
        <v>5.7465000000000002E-2</v>
      </c>
      <c r="G94" s="167">
        <v>2.9947999999999999E-2</v>
      </c>
      <c r="H94" s="167">
        <v>9.6185999999999997E-3</v>
      </c>
      <c r="I94" s="169">
        <v>7.9621999999999991E-3</v>
      </c>
      <c r="J94" s="167">
        <v>2.2766000000000002E-2</v>
      </c>
      <c r="K94" s="167">
        <v>0.12086</v>
      </c>
      <c r="N94" s="194"/>
      <c r="P94" s="195"/>
      <c r="R94" s="194"/>
      <c r="T94" s="194"/>
    </row>
    <row r="98" spans="2:21" s="184" customFormat="1">
      <c r="C98" s="185"/>
      <c r="E98" s="186"/>
    </row>
    <row r="99" spans="2:21">
      <c r="B99" s="55" t="s">
        <v>35</v>
      </c>
      <c r="C99" s="175" t="s">
        <v>36</v>
      </c>
      <c r="D99" s="208" t="s">
        <v>73</v>
      </c>
      <c r="E99" s="55" t="s">
        <v>64</v>
      </c>
      <c r="F99" s="55" t="s">
        <v>65</v>
      </c>
      <c r="G99" s="55" t="s">
        <v>37</v>
      </c>
      <c r="H99" s="60" t="s">
        <v>69</v>
      </c>
      <c r="I99" s="60" t="s">
        <v>71</v>
      </c>
      <c r="J99" s="55" t="s">
        <v>66</v>
      </c>
      <c r="K99" s="60" t="s">
        <v>70</v>
      </c>
      <c r="L99" s="60" t="s">
        <v>68</v>
      </c>
      <c r="M99" s="187"/>
      <c r="O99" s="187"/>
      <c r="S99" s="187"/>
      <c r="U99" s="187"/>
    </row>
    <row r="100" spans="2:21">
      <c r="B100">
        <v>2000</v>
      </c>
      <c r="C100" s="45">
        <v>3327.9839765459501</v>
      </c>
      <c r="D100" s="45">
        <v>3327.9839765459501</v>
      </c>
      <c r="E100" s="45">
        <v>3327.9839765459501</v>
      </c>
      <c r="F100" s="45">
        <v>3327.9839765459501</v>
      </c>
      <c r="G100" s="45">
        <v>3327.9839765459501</v>
      </c>
      <c r="H100" s="50">
        <v>3327.6983382803701</v>
      </c>
      <c r="I100" s="50">
        <v>3294.8920378282201</v>
      </c>
      <c r="J100" s="50">
        <v>3308.8165116461701</v>
      </c>
      <c r="K100" s="50">
        <v>3278.78229855769</v>
      </c>
      <c r="L100" s="50">
        <v>3327.9839765459501</v>
      </c>
      <c r="M100" s="50"/>
      <c r="O100" s="50"/>
      <c r="Q100" s="50"/>
      <c r="S100" s="50"/>
      <c r="U100" s="50"/>
    </row>
    <row r="101" spans="2:21">
      <c r="B101">
        <v>2001</v>
      </c>
      <c r="C101" s="45">
        <v>3489.7272184312355</v>
      </c>
      <c r="D101" s="48">
        <v>3484.0632500370102</v>
      </c>
      <c r="E101" s="45">
        <v>3683.73978934965</v>
      </c>
      <c r="F101" s="45">
        <v>3637.2202932179098</v>
      </c>
      <c r="G101" s="45">
        <v>3676.1622102585902</v>
      </c>
      <c r="H101" s="66">
        <v>3490.0450385413101</v>
      </c>
      <c r="I101" s="66">
        <v>3470.8383201703</v>
      </c>
      <c r="J101" s="45">
        <v>3476.2567709350601</v>
      </c>
      <c r="K101" s="66">
        <v>3543.8831959598701</v>
      </c>
      <c r="L101" s="66">
        <v>3307.0786534922399</v>
      </c>
      <c r="M101" s="66"/>
      <c r="O101" s="66"/>
      <c r="Q101" s="45"/>
      <c r="S101" s="66"/>
      <c r="U101" s="66"/>
    </row>
    <row r="102" spans="2:21">
      <c r="B102">
        <v>2002</v>
      </c>
      <c r="C102" s="45">
        <v>3809.2639735733774</v>
      </c>
      <c r="D102" s="48">
        <v>3809.14824934733</v>
      </c>
      <c r="E102" s="45">
        <v>4065.6167172619198</v>
      </c>
      <c r="F102" s="45">
        <v>3946.3454212117799</v>
      </c>
      <c r="G102" s="45">
        <v>3974.8026109662701</v>
      </c>
      <c r="H102" s="66">
        <v>3809.8111492655598</v>
      </c>
      <c r="I102" s="66">
        <v>3798.2091094187999</v>
      </c>
      <c r="J102" s="45">
        <v>3788.94687449208</v>
      </c>
      <c r="K102" s="66">
        <v>3896.9490102662799</v>
      </c>
      <c r="L102" s="66">
        <v>4032.0575816280002</v>
      </c>
      <c r="M102" s="66"/>
      <c r="O102" s="66"/>
      <c r="Q102" s="45"/>
      <c r="S102" s="66"/>
      <c r="U102" s="66"/>
    </row>
    <row r="103" spans="2:21">
      <c r="B103">
        <v>2003</v>
      </c>
      <c r="C103" s="45">
        <v>4494.1359430538841</v>
      </c>
      <c r="D103" s="48">
        <v>4467.92962830131</v>
      </c>
      <c r="E103" s="45">
        <v>4269.9529946975699</v>
      </c>
      <c r="F103" s="45">
        <v>4333.5936860878601</v>
      </c>
      <c r="G103" s="45">
        <v>4346.2029921529102</v>
      </c>
      <c r="H103" s="66">
        <v>4477.8101075278601</v>
      </c>
      <c r="I103" s="66">
        <v>4501.1561117514502</v>
      </c>
      <c r="J103" s="45">
        <v>4492.3216250877604</v>
      </c>
      <c r="K103" s="66">
        <v>4840.4310161897401</v>
      </c>
      <c r="L103" s="66">
        <v>4699.65455833123</v>
      </c>
      <c r="M103" s="66"/>
      <c r="O103" s="66"/>
      <c r="Q103" s="45"/>
      <c r="S103" s="66"/>
      <c r="U103" s="66"/>
    </row>
    <row r="104" spans="2:21">
      <c r="B104">
        <v>2004</v>
      </c>
      <c r="C104" s="45">
        <v>5317.1677672187197</v>
      </c>
      <c r="D104" s="48">
        <v>5292.0431129119997</v>
      </c>
      <c r="E104" s="45">
        <v>5142.1083404444598</v>
      </c>
      <c r="F104" s="45">
        <v>5097.0876593953799</v>
      </c>
      <c r="G104" s="45">
        <v>5099.78174799724</v>
      </c>
      <c r="H104" s="66">
        <v>5307.7416090100396</v>
      </c>
      <c r="I104" s="66">
        <v>5352.7306812226298</v>
      </c>
      <c r="J104" s="45">
        <v>5350.0401279058296</v>
      </c>
      <c r="K104" s="66">
        <v>5540.11963637597</v>
      </c>
      <c r="L104" s="66">
        <v>5330.3723486358604</v>
      </c>
      <c r="M104" s="66"/>
      <c r="O104" s="66"/>
      <c r="Q104" s="45"/>
      <c r="S104" s="66"/>
      <c r="U104" s="66"/>
    </row>
    <row r="105" spans="2:21">
      <c r="B105">
        <v>2005</v>
      </c>
      <c r="C105" s="45">
        <v>6079.2594960209781</v>
      </c>
      <c r="D105" s="48">
        <v>6065.8178337883501</v>
      </c>
      <c r="E105" s="45">
        <v>6218.0286221467704</v>
      </c>
      <c r="F105" s="45">
        <v>5999.6218433916001</v>
      </c>
      <c r="G105" s="45">
        <v>5993.0461998420296</v>
      </c>
      <c r="H105" s="66">
        <v>6076.4525148863504</v>
      </c>
      <c r="I105" s="66">
        <v>6130.7401496849498</v>
      </c>
      <c r="J105" s="45">
        <v>6140.4461785265503</v>
      </c>
      <c r="K105" s="66">
        <v>6159.9795612610096</v>
      </c>
      <c r="L105" s="66">
        <v>5930.0170289583402</v>
      </c>
      <c r="M105" s="66"/>
      <c r="O105" s="66"/>
      <c r="Q105" s="45"/>
      <c r="S105" s="66"/>
      <c r="U105" s="66"/>
    </row>
    <row r="106" spans="2:21">
      <c r="B106" s="46">
        <v>2006</v>
      </c>
      <c r="C106" s="47">
        <v>6659.9736229057262</v>
      </c>
      <c r="D106" s="49">
        <v>6652.4923158171096</v>
      </c>
      <c r="E106" s="45">
        <v>6543.0257203092297</v>
      </c>
      <c r="F106" s="45">
        <v>6618.3138230660597</v>
      </c>
      <c r="G106" s="45">
        <v>6617.0937419129004</v>
      </c>
      <c r="H106" s="66">
        <v>6665.1269081254104</v>
      </c>
      <c r="I106" s="66">
        <v>6708.6809628165802</v>
      </c>
      <c r="J106" s="45">
        <v>6714.8241211488103</v>
      </c>
      <c r="K106" s="66">
        <v>6610.8236674032896</v>
      </c>
      <c r="L106" s="66">
        <v>6498.3298848867298</v>
      </c>
      <c r="M106" s="66"/>
      <c r="O106" s="66"/>
      <c r="Q106" s="45"/>
      <c r="S106" s="66"/>
      <c r="U106" s="66"/>
    </row>
    <row r="107" spans="2:21">
      <c r="B107">
        <v>2007</v>
      </c>
      <c r="C107" s="45">
        <v>7217.1390952255242</v>
      </c>
      <c r="D107" s="48">
        <v>7228.9099920303097</v>
      </c>
      <c r="E107" s="45">
        <v>7159.8797634133698</v>
      </c>
      <c r="F107" s="45">
        <v>7408.7206950497402</v>
      </c>
      <c r="G107" s="45">
        <v>7392.0303561229503</v>
      </c>
      <c r="H107" s="66">
        <v>7214.7936863216901</v>
      </c>
      <c r="I107" s="66">
        <v>7257.85033997963</v>
      </c>
      <c r="J107" s="45">
        <v>7258.7565320976801</v>
      </c>
      <c r="K107" s="66">
        <v>7274.3862952612499</v>
      </c>
      <c r="L107" s="66">
        <v>7032.0120907507398</v>
      </c>
      <c r="M107" s="66"/>
      <c r="O107" s="66"/>
      <c r="Q107" s="45"/>
      <c r="S107" s="66"/>
      <c r="U107" s="66"/>
    </row>
    <row r="108" spans="2:21">
      <c r="B108">
        <v>2008</v>
      </c>
      <c r="C108" s="45">
        <v>7356.5598839361937</v>
      </c>
      <c r="D108" s="48">
        <v>7327.9676158759503</v>
      </c>
      <c r="E108" s="45">
        <v>7416.93272963856</v>
      </c>
      <c r="F108" s="45">
        <v>7412.7822471768804</v>
      </c>
      <c r="G108" s="45">
        <v>7396.6052380092897</v>
      </c>
      <c r="H108" s="66">
        <v>7356.1680611420197</v>
      </c>
      <c r="I108" s="66">
        <v>7343.58040354471</v>
      </c>
      <c r="J108" s="45">
        <v>7330.2259558453597</v>
      </c>
      <c r="K108" s="66">
        <v>7003.1229010033303</v>
      </c>
      <c r="L108" s="66">
        <v>7526.0378846622798</v>
      </c>
      <c r="M108" s="66"/>
      <c r="O108" s="66"/>
      <c r="Q108" s="45"/>
      <c r="S108" s="66"/>
      <c r="U108" s="66"/>
    </row>
    <row r="109" spans="2:21">
      <c r="B109">
        <v>2009</v>
      </c>
      <c r="C109" s="45">
        <v>7685.0200937024192</v>
      </c>
      <c r="D109" s="48">
        <v>7672.6443642302802</v>
      </c>
      <c r="E109" s="45">
        <v>8176.7012168794099</v>
      </c>
      <c r="F109" s="45">
        <v>7805.2464256111998</v>
      </c>
      <c r="G109" s="45">
        <v>7811.4403797527202</v>
      </c>
      <c r="H109" s="66">
        <v>7643.1636462776696</v>
      </c>
      <c r="I109" s="66">
        <v>7619.8433489434001</v>
      </c>
      <c r="J109" s="45">
        <v>7599.6387705256702</v>
      </c>
      <c r="K109" s="66">
        <v>7828.7910684667304</v>
      </c>
      <c r="L109" s="66">
        <v>7974.3146597626701</v>
      </c>
      <c r="M109" s="66"/>
      <c r="O109" s="66"/>
      <c r="Q109" s="45"/>
      <c r="S109" s="66"/>
      <c r="U109" s="66"/>
    </row>
    <row r="110" spans="2:21">
      <c r="B110">
        <v>2010</v>
      </c>
      <c r="C110" s="45">
        <v>8121.6877334976934</v>
      </c>
      <c r="D110" s="48">
        <v>8158.3132661762502</v>
      </c>
      <c r="E110" s="45">
        <v>7577.9625250580802</v>
      </c>
      <c r="F110" s="45">
        <v>8242.0889108222691</v>
      </c>
      <c r="G110" s="45">
        <v>8215.5428708982799</v>
      </c>
      <c r="H110" s="66">
        <v>8121.9677502436998</v>
      </c>
      <c r="I110" s="66">
        <v>8145.8340556777603</v>
      </c>
      <c r="J110" s="45">
        <v>8135.4503478592496</v>
      </c>
      <c r="K110" s="66">
        <v>8209.4298198073902</v>
      </c>
      <c r="L110" s="66">
        <v>8370.0557606077891</v>
      </c>
      <c r="M110" s="66"/>
      <c r="O110" s="66"/>
      <c r="Q110" s="45"/>
      <c r="S110" s="66"/>
      <c r="U110" s="66"/>
    </row>
    <row r="111" spans="2:21">
      <c r="B111">
        <v>2011</v>
      </c>
      <c r="C111" s="45">
        <v>8793.4910578286654</v>
      </c>
      <c r="D111" s="48">
        <v>8754.6534724573594</v>
      </c>
      <c r="E111" s="45">
        <v>8700.7086216753505</v>
      </c>
      <c r="F111" s="45">
        <v>8580.1350179647998</v>
      </c>
      <c r="G111" s="45">
        <v>8560.1050918685996</v>
      </c>
      <c r="H111" s="66">
        <v>8792.0375091348797</v>
      </c>
      <c r="I111" s="66">
        <v>8710.7225429571699</v>
      </c>
      <c r="J111" s="45">
        <v>8718.3431129910696</v>
      </c>
      <c r="K111" s="66">
        <v>9049.4713326049805</v>
      </c>
      <c r="L111" s="66">
        <v>8706.0141583453005</v>
      </c>
      <c r="M111" s="66"/>
      <c r="O111" s="66"/>
      <c r="Q111" s="45"/>
      <c r="S111" s="66"/>
      <c r="U111" s="66"/>
    </row>
    <row r="112" spans="2:21">
      <c r="B112">
        <v>2012</v>
      </c>
      <c r="C112" s="45">
        <v>8978.7386899281701</v>
      </c>
      <c r="D112" s="48">
        <v>8966.5534631275805</v>
      </c>
      <c r="E112" s="45">
        <v>8906.8228105080598</v>
      </c>
      <c r="F112" s="45">
        <v>8805.5401950706091</v>
      </c>
      <c r="G112" s="45">
        <v>8827.4605123844904</v>
      </c>
      <c r="H112" s="66">
        <v>8980.7303324124096</v>
      </c>
      <c r="I112" s="66">
        <v>8946.1090124479997</v>
      </c>
      <c r="J112" s="45">
        <v>8955.3017047441808</v>
      </c>
      <c r="K112" s="66">
        <v>8579.7129741431199</v>
      </c>
      <c r="L112" s="66">
        <v>8974.6444322431198</v>
      </c>
      <c r="M112" s="66"/>
      <c r="O112" s="66"/>
      <c r="Q112" s="45"/>
      <c r="S112" s="66"/>
      <c r="U112" s="66"/>
    </row>
    <row r="113" spans="2:21">
      <c r="B113">
        <v>2013</v>
      </c>
      <c r="C113" s="45">
        <v>9219.09931067451</v>
      </c>
      <c r="D113" s="48">
        <v>9187.9478874208307</v>
      </c>
      <c r="E113" s="45">
        <v>9219.0559081635893</v>
      </c>
      <c r="F113" s="45">
        <v>9189.8327595698302</v>
      </c>
      <c r="G113" s="45">
        <v>9218.8996330201007</v>
      </c>
      <c r="H113" s="66">
        <v>9140.8446129844106</v>
      </c>
      <c r="I113" s="66">
        <v>9166.8714906729292</v>
      </c>
      <c r="J113" s="45">
        <v>9173.7701659083195</v>
      </c>
      <c r="K113" s="66">
        <v>9248.1789169480799</v>
      </c>
      <c r="L113" s="66">
        <v>9168.2267149788204</v>
      </c>
      <c r="M113" s="66"/>
      <c r="O113" s="66"/>
      <c r="Q113" s="45"/>
      <c r="S113" s="66"/>
      <c r="U113" s="66"/>
    </row>
    <row r="114" spans="2:21">
      <c r="B114">
        <v>2014</v>
      </c>
      <c r="C114" s="45">
        <v>9256.680105228761</v>
      </c>
      <c r="D114" s="48">
        <v>9262.5754186140202</v>
      </c>
      <c r="E114" s="45">
        <v>9000.8941213682992</v>
      </c>
      <c r="F114" s="45">
        <v>9281.4468772135297</v>
      </c>
      <c r="G114" s="45">
        <v>9294.9621200231504</v>
      </c>
      <c r="H114" s="66">
        <v>9231.4236649813902</v>
      </c>
      <c r="I114" s="66">
        <v>9296.0460130281299</v>
      </c>
      <c r="J114" s="45">
        <v>9295.8990713894</v>
      </c>
      <c r="K114" s="66">
        <v>9012.5611174473597</v>
      </c>
      <c r="L114" s="66">
        <v>9278.9708073355396</v>
      </c>
      <c r="M114" s="66"/>
      <c r="O114" s="66"/>
      <c r="Q114" s="45"/>
      <c r="S114" s="66"/>
      <c r="U114" s="66"/>
    </row>
    <row r="115" spans="2:21">
      <c r="B115">
        <v>2015</v>
      </c>
      <c r="C115" s="45">
        <v>9226.2023692878975</v>
      </c>
      <c r="D115" s="48">
        <v>9203.2963797413104</v>
      </c>
      <c r="E115" s="45">
        <v>9622.7000072548399</v>
      </c>
      <c r="F115" s="45">
        <v>9229.2450806325505</v>
      </c>
      <c r="G115" s="45">
        <v>9226.1571750376897</v>
      </c>
      <c r="H115" s="66">
        <v>9225.0149246046203</v>
      </c>
      <c r="I115" s="66">
        <v>9276.7357318408303</v>
      </c>
      <c r="J115" s="45">
        <v>9262.0540329527103</v>
      </c>
      <c r="K115" s="66">
        <v>9069.4924075807994</v>
      </c>
      <c r="L115" s="66">
        <v>9299.1111031965393</v>
      </c>
      <c r="M115" s="66"/>
      <c r="O115" s="66"/>
      <c r="Q115" s="45"/>
      <c r="S115" s="66"/>
      <c r="U115" s="66"/>
    </row>
    <row r="116" spans="2:21">
      <c r="B116">
        <v>2016</v>
      </c>
      <c r="C116" s="45">
        <v>9234.4160550362176</v>
      </c>
      <c r="D116" s="45">
        <v>9232.3922436917401</v>
      </c>
      <c r="E116" s="45">
        <v>9234.4325273808809</v>
      </c>
      <c r="F116" s="45">
        <v>9351.3414802487005</v>
      </c>
      <c r="G116" s="45">
        <v>9324.5273192969398</v>
      </c>
      <c r="H116" s="66">
        <v>9235.00838888</v>
      </c>
      <c r="I116" s="66">
        <v>9299.1331641681008</v>
      </c>
      <c r="J116" s="45">
        <v>9265.4544880400499</v>
      </c>
      <c r="K116" s="66">
        <v>9154.3212642366598</v>
      </c>
      <c r="L116" s="66">
        <v>9220.9990845298598</v>
      </c>
      <c r="M116" s="66"/>
      <c r="O116" s="66"/>
      <c r="Q116" s="45"/>
      <c r="S116" s="66"/>
      <c r="U116" s="66"/>
    </row>
    <row r="117" spans="2:21">
      <c r="B117">
        <v>2017</v>
      </c>
      <c r="C117" s="45">
        <v>9444.8706640423097</v>
      </c>
      <c r="D117" s="45">
        <v>9444.1227167185407</v>
      </c>
      <c r="E117" s="45">
        <v>10856.909679038999</v>
      </c>
      <c r="F117" s="45">
        <v>10319.3747483894</v>
      </c>
      <c r="G117" s="45">
        <v>10203.666498767399</v>
      </c>
      <c r="H117" s="66">
        <v>9331.6981335459095</v>
      </c>
      <c r="I117" s="66">
        <v>9521.7758976377099</v>
      </c>
      <c r="J117" s="45">
        <v>9489.5775392851901</v>
      </c>
      <c r="K117" s="66">
        <v>9354.33759227474</v>
      </c>
      <c r="L117" s="66">
        <v>9037.1981143318608</v>
      </c>
      <c r="M117" s="66"/>
      <c r="O117" s="66"/>
      <c r="Q117" s="45"/>
      <c r="S117" s="66"/>
      <c r="U117" s="66"/>
    </row>
    <row r="118" spans="2:21">
      <c r="B118">
        <v>2018</v>
      </c>
      <c r="C118" s="45">
        <v>9675.9854224574083</v>
      </c>
      <c r="D118" s="45">
        <v>9709.6084863060605</v>
      </c>
      <c r="E118" s="45">
        <v>10554.589050217401</v>
      </c>
      <c r="F118" s="45">
        <v>10246.892785256199</v>
      </c>
      <c r="G118" s="45">
        <v>10169.739089316599</v>
      </c>
      <c r="H118" s="66">
        <v>9426.5874001426291</v>
      </c>
      <c r="I118" s="66">
        <v>9786.9409868873208</v>
      </c>
      <c r="J118" s="45">
        <v>9759.5223361794906</v>
      </c>
      <c r="K118" s="66">
        <v>9554.2996143018809</v>
      </c>
      <c r="L118" s="66">
        <v>8740.5842230502203</v>
      </c>
      <c r="M118" s="66"/>
      <c r="O118" s="66"/>
      <c r="Q118" s="45"/>
      <c r="S118" s="66"/>
      <c r="U118" s="66"/>
    </row>
    <row r="119" spans="2:21">
      <c r="B119">
        <v>2019</v>
      </c>
      <c r="C119" s="45">
        <v>9868.5258077523667</v>
      </c>
      <c r="D119" s="45">
        <v>9876.2425738706897</v>
      </c>
      <c r="E119" s="45">
        <v>9969.2214496548295</v>
      </c>
      <c r="F119" s="45">
        <v>10387.8044644949</v>
      </c>
      <c r="G119" s="45">
        <v>10327.622329742901</v>
      </c>
      <c r="H119" s="66">
        <v>9495.0374583056491</v>
      </c>
      <c r="I119" s="66">
        <v>10033.918894291601</v>
      </c>
      <c r="J119" s="45">
        <v>10005.8508822774</v>
      </c>
      <c r="K119" s="66">
        <v>9807.0440952020799</v>
      </c>
      <c r="L119" s="66">
        <v>8324.4561416581892</v>
      </c>
      <c r="M119" s="66"/>
      <c r="O119" s="66"/>
      <c r="Q119" s="45"/>
      <c r="S119" s="66"/>
      <c r="U119" s="66"/>
    </row>
    <row r="120" spans="2:21">
      <c r="B120">
        <v>2020</v>
      </c>
      <c r="C120" s="45">
        <v>9974.2713471322313</v>
      </c>
      <c r="D120" s="45">
        <v>9984.68657896697</v>
      </c>
      <c r="E120" s="45">
        <v>11070.8577721935</v>
      </c>
      <c r="F120" s="45">
        <v>10979.1070692226</v>
      </c>
      <c r="G120" s="45">
        <v>10902.163723363599</v>
      </c>
      <c r="H120" s="66">
        <v>9484.8658842156692</v>
      </c>
      <c r="I120" s="66">
        <v>10140.688025207</v>
      </c>
      <c r="J120" s="45">
        <v>10095.021087248</v>
      </c>
      <c r="K120" s="66">
        <v>10094.5958111164</v>
      </c>
      <c r="L120" s="66">
        <v>7782.6577862660597</v>
      </c>
      <c r="M120" s="66"/>
      <c r="O120" s="66"/>
      <c r="Q120" s="45"/>
      <c r="S120" s="66"/>
      <c r="U120" s="66"/>
    </row>
    <row r="121" spans="2:21">
      <c r="B121" s="52">
        <v>2021</v>
      </c>
      <c r="C121" s="53">
        <v>10523.026042192267</v>
      </c>
      <c r="D121" s="53">
        <v>10505.977604494899</v>
      </c>
      <c r="E121" s="53">
        <v>12224.0236274736</v>
      </c>
      <c r="F121" s="53">
        <v>12361.2461786277</v>
      </c>
      <c r="G121" s="53">
        <v>12074.9391024131</v>
      </c>
      <c r="H121" s="67">
        <v>9638.6435190752309</v>
      </c>
      <c r="I121" s="67">
        <v>10670.193130568399</v>
      </c>
      <c r="J121" s="53">
        <v>10644.9009349833</v>
      </c>
      <c r="K121" s="67">
        <v>10405.1010543048</v>
      </c>
      <c r="L121" s="67">
        <v>7109.7166622183604</v>
      </c>
      <c r="M121" s="66"/>
      <c r="O121" s="66"/>
      <c r="Q121" s="45"/>
      <c r="S121" s="66"/>
      <c r="U121" s="66"/>
    </row>
  </sheetData>
  <mergeCells count="4">
    <mergeCell ref="B30:C30"/>
    <mergeCell ref="B29:C29"/>
    <mergeCell ref="B28:C28"/>
    <mergeCell ref="B27:C27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59A7-D2E0-E945-A1A2-99CEF092AB6F}">
  <dimension ref="A1:Z59"/>
  <sheetViews>
    <sheetView zoomScale="75" workbookViewId="0">
      <pane xSplit="2" topLeftCell="C1" activePane="topRight" state="frozen"/>
      <selection pane="topRight" activeCell="B35" sqref="B35:H56"/>
    </sheetView>
  </sheetViews>
  <sheetFormatPr baseColWidth="10" defaultRowHeight="16"/>
  <cols>
    <col min="2" max="2" width="13.5" customWidth="1"/>
    <col min="3" max="3" width="10.83203125" style="45"/>
    <col min="5" max="5" width="10.83203125" style="50"/>
    <col min="19" max="19" width="11.6640625" customWidth="1"/>
  </cols>
  <sheetData>
    <row r="1" spans="1:23" s="178" customFormat="1">
      <c r="C1" s="179"/>
      <c r="E1" s="180"/>
    </row>
    <row r="2" spans="1:23">
      <c r="B2" s="57" t="s">
        <v>35</v>
      </c>
      <c r="C2" s="58" t="s">
        <v>36</v>
      </c>
      <c r="D2" s="74" t="s">
        <v>73</v>
      </c>
      <c r="E2" s="59"/>
      <c r="F2" s="57" t="s">
        <v>64</v>
      </c>
      <c r="G2" s="57"/>
      <c r="H2" s="57" t="s">
        <v>65</v>
      </c>
      <c r="I2" s="57"/>
      <c r="J2" s="57" t="s">
        <v>37</v>
      </c>
      <c r="K2" s="57"/>
      <c r="L2" s="64" t="s">
        <v>69</v>
      </c>
      <c r="M2" s="64"/>
      <c r="N2" s="64" t="s">
        <v>71</v>
      </c>
      <c r="O2" s="64"/>
      <c r="P2" s="57" t="s">
        <v>66</v>
      </c>
      <c r="Q2" s="57"/>
      <c r="R2" s="64" t="s">
        <v>70</v>
      </c>
      <c r="S2" s="64"/>
      <c r="T2" s="64" t="s">
        <v>68</v>
      </c>
      <c r="U2" s="64"/>
      <c r="V2" s="57" t="s">
        <v>72</v>
      </c>
      <c r="W2" s="59"/>
    </row>
    <row r="3" spans="1:23">
      <c r="B3" s="52"/>
      <c r="C3" s="53"/>
      <c r="D3" s="52" t="s">
        <v>39</v>
      </c>
      <c r="E3" s="54" t="s">
        <v>38</v>
      </c>
      <c r="F3" s="52" t="s">
        <v>39</v>
      </c>
      <c r="G3" s="52" t="s">
        <v>38</v>
      </c>
      <c r="H3" s="52" t="s">
        <v>39</v>
      </c>
      <c r="I3" s="52" t="s">
        <v>38</v>
      </c>
      <c r="J3" s="52" t="s">
        <v>39</v>
      </c>
      <c r="K3" s="52" t="s">
        <v>38</v>
      </c>
      <c r="L3" s="65" t="s">
        <v>39</v>
      </c>
      <c r="M3" s="65" t="s">
        <v>38</v>
      </c>
      <c r="N3" s="65" t="s">
        <v>39</v>
      </c>
      <c r="O3" s="65" t="s">
        <v>38</v>
      </c>
      <c r="P3" s="52" t="s">
        <v>39</v>
      </c>
      <c r="Q3" s="52" t="s">
        <v>38</v>
      </c>
      <c r="R3" s="65" t="s">
        <v>39</v>
      </c>
      <c r="S3" s="65" t="s">
        <v>38</v>
      </c>
      <c r="T3" s="65" t="s">
        <v>39</v>
      </c>
      <c r="U3" s="65" t="s">
        <v>38</v>
      </c>
      <c r="V3" s="52" t="s">
        <v>39</v>
      </c>
      <c r="W3" s="54" t="s">
        <v>38</v>
      </c>
    </row>
    <row r="4" spans="1:23">
      <c r="A4">
        <v>1</v>
      </c>
      <c r="B4">
        <v>2001</v>
      </c>
      <c r="C4" s="45">
        <v>3489.7272184312355</v>
      </c>
      <c r="D4" s="48">
        <v>3485.27616521543</v>
      </c>
      <c r="E4" s="48">
        <v>0.127547310640727</v>
      </c>
      <c r="F4" s="45">
        <v>3724.7450877517999</v>
      </c>
      <c r="G4" s="45">
        <v>6.7345627497560399</v>
      </c>
      <c r="H4" s="45">
        <v>3671.6754929100698</v>
      </c>
      <c r="I4" s="45">
        <v>5.2138251241489897</v>
      </c>
      <c r="J4" s="45">
        <v>3699.9017602732902</v>
      </c>
      <c r="K4" s="45">
        <v>6.0226639128697901</v>
      </c>
      <c r="L4" s="66">
        <v>3662.89135620449</v>
      </c>
      <c r="M4" s="66">
        <v>4.9621109884655503</v>
      </c>
      <c r="N4" s="66">
        <v>3463.0685191063399</v>
      </c>
      <c r="O4" s="66">
        <v>0.76391928813508303</v>
      </c>
      <c r="P4" s="45">
        <v>3475.40367377436</v>
      </c>
      <c r="Q4" s="45">
        <v>0.41044883339951899</v>
      </c>
      <c r="R4" s="66">
        <v>3542.7509033708402</v>
      </c>
      <c r="S4" s="66">
        <v>1.5194220528056801</v>
      </c>
      <c r="T4" s="66">
        <v>3289.2166173922001</v>
      </c>
      <c r="U4" s="66">
        <v>5.7457385201921003</v>
      </c>
      <c r="V4" s="48">
        <v>3487.9171510034498</v>
      </c>
      <c r="W4" s="48">
        <v>5.1868450296807797E-2</v>
      </c>
    </row>
    <row r="5" spans="1:23">
      <c r="A5">
        <v>2</v>
      </c>
      <c r="B5">
        <v>2002</v>
      </c>
      <c r="C5" s="45">
        <v>3809.2639735733774</v>
      </c>
      <c r="D5" s="48">
        <v>3805.2800306737399</v>
      </c>
      <c r="E5" s="48">
        <v>0.104585634581163</v>
      </c>
      <c r="F5" s="45">
        <v>4160.7241512712599</v>
      </c>
      <c r="G5" s="45">
        <v>9.2264589730751005</v>
      </c>
      <c r="H5" s="45">
        <v>3929.87723202289</v>
      </c>
      <c r="I5" s="45">
        <v>3.1663139988790499</v>
      </c>
      <c r="J5" s="45">
        <v>3957.7378751864399</v>
      </c>
      <c r="K5" s="45">
        <v>3.8977057679145499</v>
      </c>
      <c r="L5" s="66">
        <v>4054.4601976582899</v>
      </c>
      <c r="M5" s="66">
        <v>6.4368399193637904</v>
      </c>
      <c r="N5" s="66">
        <v>3781.1303823978801</v>
      </c>
      <c r="O5" s="66">
        <v>0.73855714307726394</v>
      </c>
      <c r="P5" s="45">
        <v>3785.7361788825201</v>
      </c>
      <c r="Q5" s="45">
        <v>0.61764673842729201</v>
      </c>
      <c r="R5" s="66">
        <v>3888.2016658881198</v>
      </c>
      <c r="S5" s="66">
        <v>2.0722557654804499</v>
      </c>
      <c r="T5" s="66">
        <v>4033.5312125633</v>
      </c>
      <c r="U5" s="66">
        <v>5.8874165861376602</v>
      </c>
      <c r="V5" s="48">
        <v>3809.2599036404699</v>
      </c>
      <c r="W5" s="48">
        <v>1.0684302637527599E-4</v>
      </c>
    </row>
    <row r="6" spans="1:23">
      <c r="A6">
        <v>3</v>
      </c>
      <c r="B6">
        <v>2003</v>
      </c>
      <c r="C6" s="45">
        <v>4494.1359430538841</v>
      </c>
      <c r="D6" s="48">
        <v>4466.2214864918597</v>
      </c>
      <c r="E6" s="48">
        <v>0.62113066706776299</v>
      </c>
      <c r="F6" s="45">
        <v>4410.0268638549996</v>
      </c>
      <c r="G6" s="45">
        <v>1.87152948341224</v>
      </c>
      <c r="H6" s="45">
        <v>4344.6323886953596</v>
      </c>
      <c r="I6" s="45">
        <v>3.3266362266945002</v>
      </c>
      <c r="J6" s="45">
        <v>4367.31594530031</v>
      </c>
      <c r="K6" s="45">
        <v>2.8218994565481599</v>
      </c>
      <c r="L6" s="66">
        <v>4494.1731696443703</v>
      </c>
      <c r="M6" s="66">
        <v>8.2833699193921495E-4</v>
      </c>
      <c r="N6" s="66">
        <v>4485.4770798953004</v>
      </c>
      <c r="O6" s="66">
        <v>0.19267025448953001</v>
      </c>
      <c r="P6" s="45">
        <v>4490.6607585533302</v>
      </c>
      <c r="Q6" s="45">
        <v>7.7327089002011795E-2</v>
      </c>
      <c r="R6" s="66">
        <v>4835.1698093238901</v>
      </c>
      <c r="S6" s="66">
        <v>7.5884190107134897</v>
      </c>
      <c r="T6" s="66">
        <v>4711.6279840022498</v>
      </c>
      <c r="U6" s="66">
        <v>4.8394628846179701</v>
      </c>
      <c r="V6" s="48">
        <v>4463.4470650740896</v>
      </c>
      <c r="W6" s="48">
        <v>0.68286492372854102</v>
      </c>
    </row>
    <row r="7" spans="1:23">
      <c r="A7">
        <v>4</v>
      </c>
      <c r="B7">
        <v>2004</v>
      </c>
      <c r="C7" s="45">
        <v>5317.1677672187197</v>
      </c>
      <c r="D7" s="48">
        <v>5294.7932661776704</v>
      </c>
      <c r="E7" s="48">
        <v>0.42079734965286902</v>
      </c>
      <c r="F7" s="45">
        <v>5261.6660533265704</v>
      </c>
      <c r="G7" s="45">
        <v>1.0438210024954899</v>
      </c>
      <c r="H7" s="45">
        <v>5080.0152077325301</v>
      </c>
      <c r="I7" s="45">
        <v>4.4601293370556796</v>
      </c>
      <c r="J7" s="45">
        <v>5072.35512846852</v>
      </c>
      <c r="K7" s="45">
        <v>4.6041924849449201</v>
      </c>
      <c r="L7" s="66">
        <v>5209.6077339922203</v>
      </c>
      <c r="M7" s="66">
        <v>2.0228820668331502</v>
      </c>
      <c r="N7" s="66">
        <v>5342.4840207209099</v>
      </c>
      <c r="O7" s="66">
        <v>0.47612290246446098</v>
      </c>
      <c r="P7" s="45">
        <v>5351.3036009655598</v>
      </c>
      <c r="Q7" s="45">
        <v>0.64199279092323702</v>
      </c>
      <c r="R7" s="66">
        <v>5540.7103629026296</v>
      </c>
      <c r="S7" s="66">
        <v>4.2041666817829002</v>
      </c>
      <c r="T7" s="66">
        <v>5343.7924932922597</v>
      </c>
      <c r="U7" s="66">
        <v>0.50073135246332201</v>
      </c>
      <c r="V7" s="48">
        <v>5289.0734781420197</v>
      </c>
      <c r="W7" s="48">
        <v>0.52836943099492595</v>
      </c>
    </row>
    <row r="8" spans="1:23">
      <c r="A8">
        <v>5</v>
      </c>
      <c r="B8">
        <v>2005</v>
      </c>
      <c r="C8" s="45">
        <v>6079.2594960209781</v>
      </c>
      <c r="D8" s="48">
        <v>6066.8488882212796</v>
      </c>
      <c r="E8" s="48">
        <v>0.20414670253539399</v>
      </c>
      <c r="F8" s="45">
        <v>6144.6830533890598</v>
      </c>
      <c r="G8" s="45">
        <v>1.07617642265321</v>
      </c>
      <c r="H8" s="45">
        <v>5913.1495725988398</v>
      </c>
      <c r="I8" s="45">
        <v>2.7324038977258001</v>
      </c>
      <c r="J8" s="45">
        <v>5884.9837792258404</v>
      </c>
      <c r="K8" s="45">
        <v>3.1957135062634099</v>
      </c>
      <c r="L8" s="66">
        <v>6079.3604083004502</v>
      </c>
      <c r="M8" s="66">
        <v>1.6599436088617599E-3</v>
      </c>
      <c r="N8" s="66">
        <v>6129.8837598277896</v>
      </c>
      <c r="O8" s="66">
        <v>0.83273733980178399</v>
      </c>
      <c r="P8" s="45">
        <v>6145.3280979253204</v>
      </c>
      <c r="Q8" s="45">
        <v>1.0867870000875199</v>
      </c>
      <c r="R8" s="66">
        <v>6162.9997940404</v>
      </c>
      <c r="S8" s="66">
        <v>1.3774753006387599</v>
      </c>
      <c r="T8" s="66">
        <v>5936.9701276107098</v>
      </c>
      <c r="U8" s="66">
        <v>2.3405707307510402</v>
      </c>
      <c r="V8" s="48">
        <v>6060.1070205832903</v>
      </c>
      <c r="W8" s="48">
        <v>0.31504619025102598</v>
      </c>
    </row>
    <row r="9" spans="1:23">
      <c r="A9">
        <v>6</v>
      </c>
      <c r="B9" s="46">
        <v>2006</v>
      </c>
      <c r="C9" s="47">
        <v>6659.9736229057262</v>
      </c>
      <c r="D9" s="49">
        <v>6657.2743803524399</v>
      </c>
      <c r="E9" s="49">
        <v>4.0529327984163498E-2</v>
      </c>
      <c r="F9" s="45">
        <v>6660.7837597787202</v>
      </c>
      <c r="G9" s="45">
        <v>1.21642654890685E-2</v>
      </c>
      <c r="H9" s="45">
        <v>6724.8051008679104</v>
      </c>
      <c r="I9" s="45">
        <v>0.97344947041844898</v>
      </c>
      <c r="J9" s="45">
        <v>6683.2113202519904</v>
      </c>
      <c r="K9" s="45">
        <v>0.34891575645801898</v>
      </c>
      <c r="L9" s="66">
        <v>6660.0308461618397</v>
      </c>
      <c r="M9" s="66">
        <v>8.5921145268044003E-4</v>
      </c>
      <c r="N9" s="66">
        <v>6706.1677970103601</v>
      </c>
      <c r="O9" s="66">
        <v>0.69360896484276502</v>
      </c>
      <c r="P9" s="45">
        <v>6719.4179903558397</v>
      </c>
      <c r="Q9" s="45">
        <v>0.89256160483372204</v>
      </c>
      <c r="R9" s="66">
        <v>6612.8841858558799</v>
      </c>
      <c r="S9" s="66">
        <v>0.70705140464656102</v>
      </c>
      <c r="T9" s="66">
        <v>6492.6261215384302</v>
      </c>
      <c r="U9" s="66">
        <v>2.5127351975049401</v>
      </c>
      <c r="V9" s="49">
        <v>6657.1396940409404</v>
      </c>
      <c r="W9" s="49">
        <v>4.2551652983168702E-2</v>
      </c>
    </row>
    <row r="10" spans="1:23">
      <c r="A10">
        <v>7</v>
      </c>
      <c r="B10">
        <v>2007</v>
      </c>
      <c r="C10" s="45">
        <v>7217.1390952255242</v>
      </c>
      <c r="D10" s="48">
        <v>7228.0398464702903</v>
      </c>
      <c r="E10" s="48">
        <v>0.15103978322904099</v>
      </c>
      <c r="F10" s="45">
        <v>6989.8822137214302</v>
      </c>
      <c r="G10" s="45">
        <v>3.1488499598745001</v>
      </c>
      <c r="H10" s="45">
        <v>7374.7392729650701</v>
      </c>
      <c r="I10" s="45">
        <v>2.18369322885576</v>
      </c>
      <c r="J10" s="45">
        <v>7358.9231917923498</v>
      </c>
      <c r="K10" s="45">
        <v>1.9645470967938099</v>
      </c>
      <c r="L10" s="66">
        <v>7217.1527767667703</v>
      </c>
      <c r="M10" s="66">
        <v>1.89570147674009E-4</v>
      </c>
      <c r="N10" s="66">
        <v>7252.4391510840196</v>
      </c>
      <c r="O10" s="66">
        <v>0.489114251405391</v>
      </c>
      <c r="P10" s="45">
        <v>7262.3545302306402</v>
      </c>
      <c r="Q10" s="45">
        <v>0.62650081158929205</v>
      </c>
      <c r="R10" s="66">
        <v>7273.4820242696296</v>
      </c>
      <c r="S10" s="66">
        <v>0.780682321633271</v>
      </c>
      <c r="T10" s="66">
        <v>7009.5670852652902</v>
      </c>
      <c r="U10" s="66">
        <v>2.8760982325746198</v>
      </c>
      <c r="V10" s="48">
        <v>7225.1198657881796</v>
      </c>
      <c r="W10" s="48">
        <v>0.11058080573698099</v>
      </c>
    </row>
    <row r="11" spans="1:23">
      <c r="A11">
        <v>8</v>
      </c>
      <c r="B11">
        <v>2008</v>
      </c>
      <c r="C11" s="45">
        <v>7356.5598839361937</v>
      </c>
      <c r="D11" s="48">
        <v>7328.50977261546</v>
      </c>
      <c r="E11" s="48">
        <v>0.38129386239327701</v>
      </c>
      <c r="F11" s="45">
        <v>7444.10372196757</v>
      </c>
      <c r="G11" s="45">
        <v>1.1900105404230901</v>
      </c>
      <c r="H11" s="45">
        <v>7476.6987404204001</v>
      </c>
      <c r="I11" s="45">
        <v>1.6330847349797699</v>
      </c>
      <c r="J11" s="45">
        <v>7411.7944691760304</v>
      </c>
      <c r="K11" s="45">
        <v>0.75082084712514696</v>
      </c>
      <c r="L11" s="66">
        <v>7356.5685271920402</v>
      </c>
      <c r="M11" s="66">
        <v>1.17490457275004E-4</v>
      </c>
      <c r="N11" s="66">
        <v>7328.3571927877801</v>
      </c>
      <c r="O11" s="66">
        <v>0.38336792731067099</v>
      </c>
      <c r="P11" s="45">
        <v>7329.43675638688</v>
      </c>
      <c r="Q11" s="45">
        <v>0.36869308450190003</v>
      </c>
      <c r="R11" s="66">
        <v>7001.7388263589301</v>
      </c>
      <c r="S11" s="66">
        <v>4.82319267667555</v>
      </c>
      <c r="T11" s="66">
        <v>7485.1790143565404</v>
      </c>
      <c r="U11" s="66">
        <v>1.7483597285899499</v>
      </c>
      <c r="V11" s="48">
        <v>7337.4487468734696</v>
      </c>
      <c r="W11" s="48">
        <v>0.25978361305068598</v>
      </c>
    </row>
    <row r="12" spans="1:23">
      <c r="A12">
        <v>9</v>
      </c>
      <c r="B12">
        <v>2009</v>
      </c>
      <c r="C12" s="45">
        <v>7685.0200937024192</v>
      </c>
      <c r="D12" s="48">
        <v>7675.5487477939996</v>
      </c>
      <c r="E12" s="48">
        <v>0.123244256917158</v>
      </c>
      <c r="F12" s="45">
        <v>8123.2966890828702</v>
      </c>
      <c r="G12" s="45">
        <v>5.7029986914361102</v>
      </c>
      <c r="H12" s="45">
        <v>7802.0458467858498</v>
      </c>
      <c r="I12" s="45">
        <v>1.5227774508921901</v>
      </c>
      <c r="J12" s="45">
        <v>7849.9304895484902</v>
      </c>
      <c r="K12" s="45">
        <v>2.1458681153118602</v>
      </c>
      <c r="L12" s="66">
        <v>7685.0232192608901</v>
      </c>
      <c r="M12" s="66">
        <v>4.0670791168728501E-5</v>
      </c>
      <c r="N12" s="66">
        <v>7600.1148181971803</v>
      </c>
      <c r="O12" s="66">
        <v>1.1048152700968801</v>
      </c>
      <c r="P12" s="45">
        <v>7596.5699052687196</v>
      </c>
      <c r="Q12" s="45">
        <v>1.1509428388636</v>
      </c>
      <c r="R12" s="66">
        <v>7820.7335622147802</v>
      </c>
      <c r="S12" s="66">
        <v>1.7659481284060199</v>
      </c>
      <c r="T12" s="66">
        <v>7916.0486809125696</v>
      </c>
      <c r="U12" s="66">
        <v>3.0062196896461599</v>
      </c>
      <c r="V12" s="48">
        <v>7681.5427413486996</v>
      </c>
      <c r="W12" s="48">
        <v>4.52484484271507E-2</v>
      </c>
    </row>
    <row r="13" spans="1:23">
      <c r="A13">
        <v>10</v>
      </c>
      <c r="B13">
        <v>2010</v>
      </c>
      <c r="C13" s="45">
        <v>8121.6877334976934</v>
      </c>
      <c r="D13" s="48">
        <v>8151.1019564877997</v>
      </c>
      <c r="E13" s="48">
        <v>0.36216884907781499</v>
      </c>
      <c r="F13" s="45">
        <v>7343.56185458051</v>
      </c>
      <c r="G13" s="45">
        <v>9.5808396536574705</v>
      </c>
      <c r="H13" s="45">
        <v>8217.8312132454594</v>
      </c>
      <c r="I13" s="45">
        <v>1.18378695294111</v>
      </c>
      <c r="J13" s="45">
        <v>8220.4142913865107</v>
      </c>
      <c r="K13" s="45">
        <v>1.2155916495240999</v>
      </c>
      <c r="L13" s="66">
        <v>8121.6886018698297</v>
      </c>
      <c r="M13" s="66">
        <v>1.0692015783983101E-5</v>
      </c>
      <c r="N13" s="66">
        <v>8133.1044694254797</v>
      </c>
      <c r="O13" s="66">
        <v>0.140570978624319</v>
      </c>
      <c r="P13" s="45">
        <v>8133.8658486949398</v>
      </c>
      <c r="Q13" s="45">
        <v>0.14994562210293599</v>
      </c>
      <c r="R13" s="66">
        <v>8204.1291615424998</v>
      </c>
      <c r="S13" s="66">
        <v>1.0150775399154399</v>
      </c>
      <c r="T13" s="66">
        <v>8298.3088028993698</v>
      </c>
      <c r="U13" s="66">
        <v>2.1746843168225198</v>
      </c>
      <c r="V13" s="48">
        <v>8149.4298193070299</v>
      </c>
      <c r="W13" s="48">
        <v>0.341580305961659</v>
      </c>
    </row>
    <row r="14" spans="1:23">
      <c r="A14">
        <v>11</v>
      </c>
      <c r="B14">
        <v>2011</v>
      </c>
      <c r="C14" s="45">
        <v>8793.4910578286654</v>
      </c>
      <c r="D14" s="48">
        <v>8751.9402941306398</v>
      </c>
      <c r="E14" s="48">
        <v>0.472517267883449</v>
      </c>
      <c r="F14" s="45">
        <v>8615.1697941813509</v>
      </c>
      <c r="G14" s="45">
        <v>2.0278779210056599</v>
      </c>
      <c r="H14" s="45">
        <v>8485.9913832722705</v>
      </c>
      <c r="I14" s="45">
        <v>3.4969009752121099</v>
      </c>
      <c r="J14" s="45">
        <v>8528.8756443783404</v>
      </c>
      <c r="K14" s="45">
        <v>3.0092191111600499</v>
      </c>
      <c r="L14" s="66">
        <v>8614.1719206661292</v>
      </c>
      <c r="M14" s="66">
        <v>2.0392257862466998</v>
      </c>
      <c r="N14" s="66">
        <v>8710.4433192792094</v>
      </c>
      <c r="O14" s="66">
        <v>0.94442284643621599</v>
      </c>
      <c r="P14" s="45">
        <v>8719.6625900847994</v>
      </c>
      <c r="Q14" s="45">
        <v>0.83958085882329803</v>
      </c>
      <c r="R14" s="66">
        <v>9046.1155756123208</v>
      </c>
      <c r="S14" s="66">
        <v>2.8728580733444602</v>
      </c>
      <c r="T14" s="66">
        <v>8627.8465445611491</v>
      </c>
      <c r="U14" s="66">
        <v>1.88371731065837</v>
      </c>
      <c r="V14" s="48">
        <v>8747.5209565718105</v>
      </c>
      <c r="W14" s="48">
        <v>0.52277418552585897</v>
      </c>
    </row>
    <row r="15" spans="1:23">
      <c r="A15">
        <v>12</v>
      </c>
      <c r="B15">
        <v>2012</v>
      </c>
      <c r="C15" s="45">
        <v>8978.7386899281701</v>
      </c>
      <c r="D15" s="48">
        <v>8972.9183669396007</v>
      </c>
      <c r="E15" s="48">
        <v>6.48233921219218E-2</v>
      </c>
      <c r="F15" s="45">
        <v>8780.2758175511499</v>
      </c>
      <c r="G15" s="45">
        <v>2.2103647208225601</v>
      </c>
      <c r="H15" s="45">
        <v>8869.5122430788997</v>
      </c>
      <c r="I15" s="45">
        <v>1.2165010100115501</v>
      </c>
      <c r="J15" s="45">
        <v>8948.2482576824204</v>
      </c>
      <c r="K15" s="45">
        <v>0.33958480471153302</v>
      </c>
      <c r="L15" s="66">
        <v>8978.7451108588302</v>
      </c>
      <c r="M15" s="66">
        <v>7.1512613034560699E-5</v>
      </c>
      <c r="N15" s="66">
        <v>8946.7356931091908</v>
      </c>
      <c r="O15" s="66">
        <v>0.356430874359631</v>
      </c>
      <c r="P15" s="45">
        <v>8955.3483350739607</v>
      </c>
      <c r="Q15" s="45">
        <v>0.260508248006452</v>
      </c>
      <c r="R15" s="66">
        <v>8580.1434209184099</v>
      </c>
      <c r="S15" s="66">
        <v>4.4393236374823699</v>
      </c>
      <c r="T15" s="66">
        <v>8900.4392590971602</v>
      </c>
      <c r="U15" s="66">
        <v>0.87205378767562503</v>
      </c>
      <c r="V15" s="48">
        <v>8976.7438112855198</v>
      </c>
      <c r="W15" s="48">
        <v>2.2217804878204701E-2</v>
      </c>
    </row>
    <row r="16" spans="1:23">
      <c r="A16">
        <v>13</v>
      </c>
      <c r="B16">
        <v>2013</v>
      </c>
      <c r="C16" s="45">
        <v>9219.09931067451</v>
      </c>
      <c r="D16" s="48">
        <v>9187.0642654503499</v>
      </c>
      <c r="E16" s="48">
        <v>0.34748562896016999</v>
      </c>
      <c r="F16" s="45">
        <v>9024.1916371445295</v>
      </c>
      <c r="G16" s="45">
        <v>2.1141726210098</v>
      </c>
      <c r="H16" s="45">
        <v>9157.0865689468101</v>
      </c>
      <c r="I16" s="45">
        <v>0.67265510043807497</v>
      </c>
      <c r="J16" s="45">
        <v>9198.8541473076602</v>
      </c>
      <c r="K16" s="45">
        <v>0.219600230831733</v>
      </c>
      <c r="L16" s="66">
        <v>9209.3282825713795</v>
      </c>
      <c r="M16" s="66">
        <v>0.10598679734161499</v>
      </c>
      <c r="N16" s="66">
        <v>9165.7984159304506</v>
      </c>
      <c r="O16" s="66">
        <v>0.57815729007656502</v>
      </c>
      <c r="P16" s="45">
        <v>9171.7357377640801</v>
      </c>
      <c r="Q16" s="45">
        <v>0.51375488336030195</v>
      </c>
      <c r="R16" s="66">
        <v>9240.9501364772495</v>
      </c>
      <c r="S16" s="66">
        <v>0.23701692612677999</v>
      </c>
      <c r="T16" s="66">
        <v>9111.8493570645496</v>
      </c>
      <c r="U16" s="66">
        <v>1.1633452465988401</v>
      </c>
      <c r="V16" s="48">
        <v>9188.3119746555203</v>
      </c>
      <c r="W16" s="48">
        <v>0.33395166904580498</v>
      </c>
    </row>
    <row r="17" spans="1:23">
      <c r="A17">
        <v>14</v>
      </c>
      <c r="B17">
        <v>2014</v>
      </c>
      <c r="C17" s="45">
        <v>9256.680105228761</v>
      </c>
      <c r="D17" s="48">
        <v>9259.2332625958297</v>
      </c>
      <c r="E17" s="48">
        <v>2.7581782432236801E-2</v>
      </c>
      <c r="F17" s="45">
        <v>8724.9795968953003</v>
      </c>
      <c r="G17" s="45">
        <v>5.7439654637425201</v>
      </c>
      <c r="H17" s="45">
        <v>9294.3146352991407</v>
      </c>
      <c r="I17" s="45">
        <v>0.40656617321282501</v>
      </c>
      <c r="J17" s="45">
        <v>9275.6070951310703</v>
      </c>
      <c r="K17" s="45">
        <v>0.204468445351314</v>
      </c>
      <c r="L17" s="66">
        <v>9256.7022795021403</v>
      </c>
      <c r="M17" s="66">
        <v>2.39548878548699E-4</v>
      </c>
      <c r="N17" s="66">
        <v>9289.9607780608094</v>
      </c>
      <c r="O17" s="66">
        <v>0.35953141357067803</v>
      </c>
      <c r="P17" s="45">
        <v>9290.6638554895508</v>
      </c>
      <c r="Q17" s="45">
        <v>0.367126765476052</v>
      </c>
      <c r="R17" s="66">
        <v>9005.8514239545602</v>
      </c>
      <c r="S17" s="66">
        <v>2.7097045422636898</v>
      </c>
      <c r="T17" s="66">
        <v>9257.8953525153302</v>
      </c>
      <c r="U17" s="66">
        <v>1.31283275727151E-2</v>
      </c>
      <c r="V17" s="48">
        <v>9258.4061610389308</v>
      </c>
      <c r="W17" s="48">
        <v>1.86465967338478E-2</v>
      </c>
    </row>
    <row r="18" spans="1:23">
      <c r="A18">
        <v>15</v>
      </c>
      <c r="B18">
        <v>2015</v>
      </c>
      <c r="C18" s="45">
        <v>9226.2023692878975</v>
      </c>
      <c r="D18" s="48">
        <v>9197.2914926072808</v>
      </c>
      <c r="E18" s="48">
        <v>0.31335619492647299</v>
      </c>
      <c r="F18" s="45">
        <v>9559.3691435614892</v>
      </c>
      <c r="G18" s="45">
        <v>3.6110932856040301</v>
      </c>
      <c r="H18" s="45">
        <v>9163.9373023137396</v>
      </c>
      <c r="I18" s="45">
        <v>0.67487211402848801</v>
      </c>
      <c r="J18" s="45">
        <v>9131.4600792444398</v>
      </c>
      <c r="K18" s="45">
        <v>1.02688285224303</v>
      </c>
      <c r="L18" s="66">
        <v>9226.2245030191298</v>
      </c>
      <c r="M18" s="66">
        <v>2.39900777659011E-4</v>
      </c>
      <c r="N18" s="66">
        <v>9260.4277857984107</v>
      </c>
      <c r="O18" s="66">
        <v>0.37095887495861102</v>
      </c>
      <c r="P18" s="45">
        <v>9251.9120262781307</v>
      </c>
      <c r="Q18" s="45">
        <v>0.27865914881526499</v>
      </c>
      <c r="R18" s="66">
        <v>9059.6782830208504</v>
      </c>
      <c r="S18" s="66">
        <v>1.8049038987197601</v>
      </c>
      <c r="T18" s="66">
        <v>9334.5087685016497</v>
      </c>
      <c r="U18" s="66">
        <v>1.1739001040588499</v>
      </c>
      <c r="V18" s="48">
        <v>9196.4012077808402</v>
      </c>
      <c r="W18" s="48">
        <v>0.323005721251653</v>
      </c>
    </row>
    <row r="19" spans="1:23">
      <c r="A19">
        <v>16</v>
      </c>
      <c r="B19">
        <v>2016</v>
      </c>
      <c r="C19" s="45">
        <v>9234.4160550362176</v>
      </c>
      <c r="D19" s="45">
        <v>9233.4909511190908</v>
      </c>
      <c r="E19" s="45">
        <v>1.0018001264071199E-2</v>
      </c>
      <c r="F19" s="45">
        <v>9234.4625352899202</v>
      </c>
      <c r="G19" s="45">
        <v>5.0333722697738499E-4</v>
      </c>
      <c r="H19" s="45">
        <v>9386.3199788352595</v>
      </c>
      <c r="I19" s="45">
        <v>1.64497595618072</v>
      </c>
      <c r="J19" s="45">
        <v>9337.8845672022799</v>
      </c>
      <c r="K19" s="45">
        <v>1.1204662162653101</v>
      </c>
      <c r="L19" s="66">
        <v>9234.4343705927004</v>
      </c>
      <c r="M19" s="66">
        <v>1.98340169810801E-4</v>
      </c>
      <c r="N19" s="66">
        <v>9269.7161108958207</v>
      </c>
      <c r="O19" s="66">
        <v>0.38226624888051303</v>
      </c>
      <c r="P19" s="45">
        <v>9249.7080681467396</v>
      </c>
      <c r="Q19" s="45">
        <v>0.16559805210617901</v>
      </c>
      <c r="R19" s="66">
        <v>9143.2575605630409</v>
      </c>
      <c r="S19" s="66">
        <v>0.98716035675547398</v>
      </c>
      <c r="T19" s="66">
        <v>9337.7827091225809</v>
      </c>
      <c r="U19" s="66">
        <v>1.1193631895109</v>
      </c>
      <c r="V19" s="45">
        <v>9235.8501788165704</v>
      </c>
      <c r="W19" s="45">
        <v>1.55302053946901E-2</v>
      </c>
    </row>
    <row r="20" spans="1:23">
      <c r="A20">
        <v>17</v>
      </c>
      <c r="B20" s="52">
        <v>2017</v>
      </c>
      <c r="C20" s="53">
        <v>9444.8706640423097</v>
      </c>
      <c r="D20" s="53">
        <v>9439.8231162262</v>
      </c>
      <c r="E20" s="53">
        <v>5.3442212134532603E-2</v>
      </c>
      <c r="F20" s="53">
        <v>10181.511106243801</v>
      </c>
      <c r="G20" s="53">
        <v>7.79937035036364</v>
      </c>
      <c r="H20" s="53">
        <v>9490.8008993778203</v>
      </c>
      <c r="I20" s="53">
        <v>0.486298192630298</v>
      </c>
      <c r="J20" s="53">
        <v>9476.2264043965606</v>
      </c>
      <c r="K20" s="53">
        <v>0.33198697440741098</v>
      </c>
      <c r="L20" s="67">
        <v>9268.5930084332103</v>
      </c>
      <c r="M20" s="67">
        <v>1.86638506634299</v>
      </c>
      <c r="N20" s="67">
        <v>9493.2063195891405</v>
      </c>
      <c r="O20" s="67">
        <v>0.51176619845995697</v>
      </c>
      <c r="P20" s="53">
        <v>9472.6060814549</v>
      </c>
      <c r="Q20" s="53">
        <v>0.29365587310980101</v>
      </c>
      <c r="R20" s="67">
        <v>9524.9617511408906</v>
      </c>
      <c r="S20" s="67">
        <v>0.84798500633259399</v>
      </c>
      <c r="T20" s="67">
        <v>9264.0157770938094</v>
      </c>
      <c r="U20" s="67">
        <v>1.91484768168436</v>
      </c>
      <c r="V20" s="53">
        <v>9435.6325256745495</v>
      </c>
      <c r="W20" s="53">
        <v>9.7811168584176905E-2</v>
      </c>
    </row>
    <row r="21" spans="1:23">
      <c r="B21" s="52" t="s">
        <v>40</v>
      </c>
      <c r="C21" s="53"/>
      <c r="D21" s="53"/>
      <c r="E21" s="69">
        <v>0.21254000000000001</v>
      </c>
      <c r="F21" s="56"/>
      <c r="G21" s="56">
        <v>3.7115</v>
      </c>
      <c r="H21" s="56"/>
      <c r="I21" s="56">
        <v>2.0585</v>
      </c>
      <c r="J21" s="56"/>
      <c r="K21" s="56">
        <v>1.9540999999999999</v>
      </c>
      <c r="L21" s="68"/>
      <c r="M21" s="68">
        <v>0.96877000000000002</v>
      </c>
      <c r="N21" s="68"/>
      <c r="O21" s="68">
        <v>0.57674999999999998</v>
      </c>
      <c r="P21" s="56"/>
      <c r="Q21" s="56">
        <v>0.51617000000000002</v>
      </c>
      <c r="R21" s="68"/>
      <c r="S21" s="68">
        <v>2.3384</v>
      </c>
      <c r="T21" s="68"/>
      <c r="U21" s="68">
        <v>2.2096</v>
      </c>
      <c r="V21" s="53"/>
      <c r="W21" s="69">
        <f>AVERAGE(W4:W20)</f>
        <v>0.21834929505126807</v>
      </c>
    </row>
    <row r="22" spans="1:23">
      <c r="A22">
        <v>18</v>
      </c>
      <c r="B22">
        <v>2018</v>
      </c>
      <c r="C22" s="45">
        <v>9675.9854224574083</v>
      </c>
      <c r="D22" s="45">
        <v>9707.5831173789102</v>
      </c>
      <c r="E22" s="45">
        <v>0.326557901256877</v>
      </c>
      <c r="F22" s="45">
        <v>10025.212748831</v>
      </c>
      <c r="G22" s="45">
        <v>3.6092171611070398</v>
      </c>
      <c r="H22" s="58">
        <v>9577.3391172949505</v>
      </c>
      <c r="I22" s="45">
        <v>1.01949621517111</v>
      </c>
      <c r="J22" s="45">
        <v>9588.0243129657902</v>
      </c>
      <c r="K22" s="45">
        <v>0.90906616381900696</v>
      </c>
      <c r="L22" s="66">
        <v>9335.8267331684801</v>
      </c>
      <c r="M22" s="66">
        <v>3.5154940239930799</v>
      </c>
      <c r="N22" s="66">
        <v>9761.46308136263</v>
      </c>
      <c r="O22" s="66">
        <v>0.883400038065695</v>
      </c>
      <c r="P22" s="45">
        <v>9741.9691995975409</v>
      </c>
      <c r="Q22" s="45">
        <v>0.68193340790886703</v>
      </c>
      <c r="R22" s="66">
        <v>9718.9084457023691</v>
      </c>
      <c r="S22" s="66">
        <v>0.44360363695194299</v>
      </c>
      <c r="T22" s="66">
        <v>9109.7538097038105</v>
      </c>
      <c r="U22" s="66">
        <v>5.85192709612204</v>
      </c>
      <c r="V22" s="45">
        <v>9704.7049918925295</v>
      </c>
      <c r="W22" s="45">
        <v>0.29681286381915101</v>
      </c>
    </row>
    <row r="23" spans="1:23">
      <c r="A23">
        <v>19</v>
      </c>
      <c r="B23">
        <v>2019</v>
      </c>
      <c r="C23" s="45">
        <v>9868.5258077523667</v>
      </c>
      <c r="D23" s="45">
        <v>9877.9938800742293</v>
      </c>
      <c r="E23" s="45">
        <v>9.5942114418155006E-2</v>
      </c>
      <c r="F23" s="45">
        <v>8611.9099824294499</v>
      </c>
      <c r="G23" s="45">
        <v>12.733571860710599</v>
      </c>
      <c r="H23" s="45">
        <v>9640.5949115148196</v>
      </c>
      <c r="I23" s="45">
        <v>2.3096752309092898</v>
      </c>
      <c r="J23" s="45">
        <v>9712.8949548967994</v>
      </c>
      <c r="K23" s="45">
        <v>1.5770425683368801</v>
      </c>
      <c r="L23" s="66">
        <v>9446.1708677997503</v>
      </c>
      <c r="M23" s="66">
        <v>4.27981796045799</v>
      </c>
      <c r="N23" s="66">
        <v>10007.8927271636</v>
      </c>
      <c r="O23" s="66">
        <v>1.4122364588816601</v>
      </c>
      <c r="P23" s="45">
        <v>9986.6478036932695</v>
      </c>
      <c r="Q23" s="45">
        <v>1.19695685294868</v>
      </c>
      <c r="R23" s="66">
        <v>10027.0993789564</v>
      </c>
      <c r="S23" s="66">
        <v>1.6068617977309001</v>
      </c>
      <c r="T23" s="66">
        <v>8871.8312123870692</v>
      </c>
      <c r="U23" s="66">
        <v>10.099731355845799</v>
      </c>
      <c r="V23" s="45">
        <v>9873.4449532989292</v>
      </c>
      <c r="W23" s="45">
        <v>4.9846812405336102E-2</v>
      </c>
    </row>
    <row r="24" spans="1:23">
      <c r="A24">
        <v>20</v>
      </c>
      <c r="B24">
        <v>2020</v>
      </c>
      <c r="C24" s="45">
        <v>9974.2713471322313</v>
      </c>
      <c r="D24" s="45">
        <v>9967.9633083012795</v>
      </c>
      <c r="E24" s="45">
        <v>6.3243104297210195E-2</v>
      </c>
      <c r="F24" s="45">
        <v>9859.64656700048</v>
      </c>
      <c r="G24" s="45">
        <v>1.1492045498110901</v>
      </c>
      <c r="H24" s="45">
        <v>10070.898702353001</v>
      </c>
      <c r="I24" s="45">
        <v>0.96876605676630201</v>
      </c>
      <c r="J24" s="45">
        <v>10171.670371475901</v>
      </c>
      <c r="K24" s="45">
        <v>1.97908215521389</v>
      </c>
      <c r="L24" s="66">
        <v>9617.0862493479399</v>
      </c>
      <c r="M24" s="66">
        <v>3.5810645745765499</v>
      </c>
      <c r="N24" s="66">
        <v>10102.6001031836</v>
      </c>
      <c r="O24" s="66">
        <v>1.2865978033401499</v>
      </c>
      <c r="P24" s="45">
        <v>10070.5892700641</v>
      </c>
      <c r="Q24" s="45">
        <v>0.96566375206540001</v>
      </c>
      <c r="R24" s="66">
        <v>10357.1741989284</v>
      </c>
      <c r="S24" s="66">
        <v>3.8389055046742802</v>
      </c>
      <c r="T24" s="66">
        <v>8547.4132755755309</v>
      </c>
      <c r="U24" s="66">
        <v>14.3053865480304</v>
      </c>
      <c r="V24" s="45">
        <v>9957.9548090835906</v>
      </c>
      <c r="W24" s="45">
        <v>0.16358626591138201</v>
      </c>
    </row>
    <row r="25" spans="1:23">
      <c r="A25">
        <v>21</v>
      </c>
      <c r="B25" s="52">
        <v>2021</v>
      </c>
      <c r="C25" s="53">
        <v>10523.026042192267</v>
      </c>
      <c r="D25" s="53">
        <v>10497.4407492831</v>
      </c>
      <c r="E25" s="53">
        <v>0.24313626904024599</v>
      </c>
      <c r="F25" s="53">
        <v>9179.3484302223696</v>
      </c>
      <c r="G25" s="53">
        <v>12.7689279355804</v>
      </c>
      <c r="H25" s="53">
        <v>10154.654146631899</v>
      </c>
      <c r="I25" s="53">
        <v>3.5006270447624801</v>
      </c>
      <c r="J25" s="53">
        <v>10622.628469335499</v>
      </c>
      <c r="K25" s="53">
        <v>0.94651886960895604</v>
      </c>
      <c r="L25" s="67">
        <v>10000.8015836712</v>
      </c>
      <c r="M25" s="67">
        <v>4.9626833234770897</v>
      </c>
      <c r="N25" s="67">
        <v>10646.010922641501</v>
      </c>
      <c r="O25" s="67">
        <v>1.16872162015078</v>
      </c>
      <c r="P25" s="53">
        <v>10623.4869091075</v>
      </c>
      <c r="Q25" s="53">
        <v>0.95467659694449403</v>
      </c>
      <c r="R25" s="67">
        <v>10701.2712826021</v>
      </c>
      <c r="S25" s="67">
        <v>1.6938591589071399</v>
      </c>
      <c r="T25" s="67">
        <v>8134.0406535602797</v>
      </c>
      <c r="U25" s="67">
        <v>22.702456299673699</v>
      </c>
      <c r="V25" s="53">
        <v>10482.310886634001</v>
      </c>
      <c r="W25" s="53">
        <v>0.38691489876610102</v>
      </c>
    </row>
    <row r="26" spans="1:23">
      <c r="B26" s="277" t="s">
        <v>41</v>
      </c>
      <c r="C26" s="277"/>
      <c r="D26" s="278">
        <v>0.18221999999999999</v>
      </c>
      <c r="E26" s="278"/>
      <c r="F26" s="280">
        <v>7.5651999999999999</v>
      </c>
      <c r="G26" s="280"/>
      <c r="H26" s="280">
        <v>1.9496</v>
      </c>
      <c r="I26" s="280"/>
      <c r="J26" s="280">
        <v>1.3529</v>
      </c>
      <c r="K26" s="280"/>
      <c r="L26" s="282">
        <v>4.0848000000000004</v>
      </c>
      <c r="M26" s="282"/>
      <c r="N26" s="282">
        <v>1.1877</v>
      </c>
      <c r="O26" s="282"/>
      <c r="P26" s="280">
        <v>0.94981000000000004</v>
      </c>
      <c r="Q26" s="280"/>
      <c r="R26" s="282">
        <v>1.8957999999999999</v>
      </c>
      <c r="S26" s="282"/>
      <c r="T26" s="282">
        <v>13.24</v>
      </c>
      <c r="U26" s="282"/>
      <c r="W26" s="70">
        <f>AVERAGE(W22:W25)</f>
        <v>0.22429021022549256</v>
      </c>
    </row>
    <row r="27" spans="1:23">
      <c r="B27" s="276" t="s">
        <v>42</v>
      </c>
      <c r="C27" s="276"/>
      <c r="D27" s="279">
        <v>42.219000000000001</v>
      </c>
      <c r="E27" s="279"/>
      <c r="F27" s="281">
        <v>938.04</v>
      </c>
      <c r="G27" s="281"/>
      <c r="H27" s="281">
        <v>227.33</v>
      </c>
      <c r="I27" s="281"/>
      <c r="J27" s="281">
        <v>142.16999999999999</v>
      </c>
      <c r="K27" s="281"/>
      <c r="L27" s="283">
        <v>833.3</v>
      </c>
      <c r="M27" s="283"/>
      <c r="N27" s="283">
        <v>241.5</v>
      </c>
      <c r="O27" s="283"/>
      <c r="P27" s="281">
        <v>194.1</v>
      </c>
      <c r="Q27" s="281"/>
      <c r="R27" s="284">
        <v>226.59</v>
      </c>
      <c r="S27" s="284"/>
      <c r="T27" s="283">
        <v>3009.5</v>
      </c>
      <c r="U27" s="283"/>
      <c r="V27" s="52"/>
      <c r="W27" s="71">
        <v>26.329474773884801</v>
      </c>
    </row>
    <row r="28" spans="1:23">
      <c r="B28" s="277" t="s">
        <v>63</v>
      </c>
      <c r="C28" s="277"/>
      <c r="D28" s="278">
        <v>0.999907079989939</v>
      </c>
      <c r="E28" s="278"/>
      <c r="F28" s="280">
        <v>0.94852999999999998</v>
      </c>
      <c r="G28" s="280"/>
      <c r="H28" s="280">
        <v>0.99480000000000002</v>
      </c>
      <c r="I28" s="280"/>
      <c r="J28" s="280">
        <v>0.99621000000000004</v>
      </c>
      <c r="K28" s="280"/>
      <c r="L28" s="282">
        <v>0.99212</v>
      </c>
      <c r="M28" s="282"/>
      <c r="N28" s="282">
        <v>0.99914999999999998</v>
      </c>
      <c r="O28" s="282"/>
      <c r="P28" s="280">
        <v>0.99936000000000003</v>
      </c>
      <c r="Q28" s="280"/>
      <c r="R28" s="282">
        <v>0.99195999999999995</v>
      </c>
      <c r="S28" s="282"/>
      <c r="T28" s="282">
        <v>0.91302000000000005</v>
      </c>
      <c r="U28" s="282"/>
      <c r="W28" s="70">
        <v>0.999907079989939</v>
      </c>
    </row>
    <row r="29" spans="1:23">
      <c r="B29" s="276" t="s">
        <v>43</v>
      </c>
      <c r="C29" s="276"/>
      <c r="D29" s="279">
        <v>2.5141999999999999E-3</v>
      </c>
      <c r="E29" s="279"/>
      <c r="F29" s="281">
        <v>6.3599000000000003E-2</v>
      </c>
      <c r="G29" s="281"/>
      <c r="H29" s="281">
        <v>2.0223999999999999E-2</v>
      </c>
      <c r="I29" s="281"/>
      <c r="J29" s="281">
        <v>1.7266E-2</v>
      </c>
      <c r="K29" s="281"/>
      <c r="L29" s="283">
        <v>2.4881E-2</v>
      </c>
      <c r="M29" s="283"/>
      <c r="N29" s="283">
        <v>8.1624999999999996E-3</v>
      </c>
      <c r="O29" s="283"/>
      <c r="P29" s="281">
        <v>7.0835999999999998E-3</v>
      </c>
      <c r="Q29" s="281"/>
      <c r="R29" s="283">
        <v>2.5134E-2</v>
      </c>
      <c r="S29" s="283"/>
      <c r="T29" s="283">
        <v>8.2672999999999996E-2</v>
      </c>
      <c r="U29" s="283"/>
      <c r="V29" s="52"/>
      <c r="W29" s="71">
        <v>2.70216126079601E-3</v>
      </c>
    </row>
    <row r="33" spans="2:26">
      <c r="C33"/>
      <c r="E33"/>
    </row>
    <row r="34" spans="2:26" s="178" customFormat="1">
      <c r="C34" s="179"/>
      <c r="E34" s="180"/>
    </row>
    <row r="35" spans="2:26">
      <c r="B35" s="55" t="s">
        <v>56</v>
      </c>
      <c r="C35" s="61" t="s">
        <v>50</v>
      </c>
      <c r="D35" s="61" t="s">
        <v>51</v>
      </c>
      <c r="E35" s="61" t="s">
        <v>52</v>
      </c>
      <c r="F35" s="61" t="s">
        <v>53</v>
      </c>
      <c r="G35" s="61" t="s">
        <v>54</v>
      </c>
      <c r="H35" s="61" t="s">
        <v>55</v>
      </c>
      <c r="K35" s="75" t="s">
        <v>58</v>
      </c>
      <c r="L35" s="76" t="s">
        <v>60</v>
      </c>
      <c r="M35" s="77" t="s">
        <v>59</v>
      </c>
      <c r="O35" s="75" t="s">
        <v>58</v>
      </c>
      <c r="P35" s="76" t="s">
        <v>60</v>
      </c>
      <c r="Q35" s="77" t="s">
        <v>59</v>
      </c>
    </row>
    <row r="36" spans="2:26">
      <c r="B36" t="s">
        <v>73</v>
      </c>
      <c r="C36" s="50">
        <v>34.1954333577754</v>
      </c>
      <c r="D36" s="50">
        <v>-2.8702516602863899E-2</v>
      </c>
      <c r="E36" s="50">
        <v>2.8506875710643</v>
      </c>
      <c r="F36" s="50">
        <v>0.124529345903841</v>
      </c>
      <c r="G36" s="50">
        <v>-0.195400641272789</v>
      </c>
      <c r="H36" s="50">
        <v>-759.92462105509196</v>
      </c>
      <c r="K36" s="78">
        <v>0.102256943136704</v>
      </c>
      <c r="L36" s="51">
        <v>2.2321490563205701E-73</v>
      </c>
      <c r="M36" s="79">
        <v>5.0710532596747699E-21</v>
      </c>
      <c r="N36" s="83">
        <v>2</v>
      </c>
      <c r="O36" s="78">
        <v>7.7217874997443398E-2</v>
      </c>
      <c r="P36" s="51">
        <v>4.9574894806338201E-141</v>
      </c>
      <c r="Q36" s="79">
        <v>1.60701498473057E-21</v>
      </c>
      <c r="R36" s="83">
        <v>2</v>
      </c>
    </row>
    <row r="37" spans="2:26">
      <c r="B37" t="s">
        <v>72</v>
      </c>
      <c r="C37" s="50">
        <v>48.579426934427602</v>
      </c>
      <c r="D37" s="50">
        <v>-3.0266115884944801E-2</v>
      </c>
      <c r="E37" s="50">
        <v>2.8288094022656201</v>
      </c>
      <c r="F37" s="50">
        <v>0.12719194039255999</v>
      </c>
      <c r="G37" s="50">
        <v>-0.19697054528361499</v>
      </c>
      <c r="H37" s="50">
        <v>-726.366482128916</v>
      </c>
      <c r="K37" s="78">
        <v>0.89774305686329603</v>
      </c>
      <c r="L37" s="51">
        <v>3.4230430527958701E-75</v>
      </c>
      <c r="M37" s="79">
        <v>6.4684456176906697E-17</v>
      </c>
      <c r="N37" s="83">
        <v>3</v>
      </c>
      <c r="O37" s="78">
        <v>0.92278212500255696</v>
      </c>
      <c r="P37" s="51">
        <v>2.6066806022049198E-136</v>
      </c>
      <c r="Q37" s="79">
        <v>2.0791015474519199E-17</v>
      </c>
      <c r="R37" s="83">
        <v>3</v>
      </c>
    </row>
    <row r="38" spans="2:26">
      <c r="B38" t="s">
        <v>64</v>
      </c>
      <c r="C38" s="50">
        <v>-3.1011000000000002</v>
      </c>
      <c r="E38" s="50">
        <v>6.8418000000000001</v>
      </c>
      <c r="F38" s="50">
        <v>-45.167999999999999</v>
      </c>
      <c r="K38" s="80"/>
      <c r="L38" s="51">
        <v>6.0877445077608399E-73</v>
      </c>
      <c r="M38" s="79">
        <v>2.77372553758313E-13</v>
      </c>
      <c r="N38" s="83">
        <v>4</v>
      </c>
      <c r="O38" s="80"/>
      <c r="P38" s="51">
        <v>1.7558328719276502E-126</v>
      </c>
      <c r="Q38" s="79">
        <v>9.2821210057308106E-14</v>
      </c>
      <c r="R38" s="83">
        <v>4</v>
      </c>
    </row>
    <row r="39" spans="2:26">
      <c r="B39" t="s">
        <v>65</v>
      </c>
      <c r="C39" s="50">
        <v>80.935000000000002</v>
      </c>
      <c r="D39" s="50">
        <v>0.94167999999999996</v>
      </c>
      <c r="E39" s="50">
        <v>-0.50175999999999998</v>
      </c>
      <c r="F39" s="50">
        <v>0.80874999999999997</v>
      </c>
      <c r="G39" s="50"/>
      <c r="H39" s="50"/>
      <c r="K39" s="80"/>
      <c r="L39" s="51">
        <v>1.25561171899727E-66</v>
      </c>
      <c r="M39" s="79">
        <v>3.9984238868579502E-10</v>
      </c>
      <c r="N39" s="83">
        <v>5</v>
      </c>
      <c r="O39" s="80"/>
      <c r="P39" s="51">
        <v>1.51512291739348E-111</v>
      </c>
      <c r="Q39" s="79">
        <v>1.4299949334469E-10</v>
      </c>
      <c r="R39" s="83">
        <v>5</v>
      </c>
    </row>
    <row r="40" spans="2:26">
      <c r="B40" t="s">
        <v>37</v>
      </c>
      <c r="C40" s="50">
        <v>1.0402E-2</v>
      </c>
      <c r="D40" s="50"/>
      <c r="F40" s="50">
        <v>-0.44874000000000003</v>
      </c>
      <c r="G40" s="50">
        <v>0.97736999999999996</v>
      </c>
      <c r="H40" s="50">
        <v>0.89073000000000002</v>
      </c>
      <c r="K40" s="80"/>
      <c r="L40" s="51">
        <v>3.0033724326144599E-56</v>
      </c>
      <c r="M40" s="79">
        <v>1.93765286993722E-7</v>
      </c>
      <c r="N40" s="83">
        <v>6</v>
      </c>
      <c r="O40" s="80"/>
      <c r="P40" s="51">
        <v>1.6748730545022401E-91</v>
      </c>
      <c r="Q40" s="79">
        <v>7.6021690105343097E-8</v>
      </c>
      <c r="R40" s="83">
        <v>6</v>
      </c>
    </row>
    <row r="41" spans="2:26">
      <c r="B41" t="s">
        <v>69</v>
      </c>
      <c r="F41" s="50"/>
      <c r="G41" s="50"/>
      <c r="H41" s="50"/>
      <c r="K41" s="80"/>
      <c r="L41" s="51">
        <v>8.3313984785102395E-42</v>
      </c>
      <c r="M41" s="79">
        <v>3.15663896424248E-5</v>
      </c>
      <c r="N41" s="83">
        <v>7</v>
      </c>
      <c r="O41" s="80"/>
      <c r="P41" s="51">
        <v>2.3718392987974099E-66</v>
      </c>
      <c r="Q41" s="79">
        <v>1.3946212914877799E-5</v>
      </c>
      <c r="R41" s="83">
        <v>7</v>
      </c>
    </row>
    <row r="42" spans="2:26">
      <c r="B42" t="s">
        <v>67</v>
      </c>
      <c r="F42" s="50"/>
      <c r="G42" s="50"/>
      <c r="H42" s="50"/>
      <c r="K42" s="80"/>
      <c r="L42" s="51">
        <v>2.68028829589613E-23</v>
      </c>
      <c r="M42" s="79">
        <v>1.7287637382401701E-3</v>
      </c>
      <c r="N42" s="83">
        <v>8</v>
      </c>
      <c r="O42" s="80"/>
      <c r="P42" s="51">
        <v>4.3028673924346703E-36</v>
      </c>
      <c r="Q42" s="79">
        <v>8.8285790656967796E-4</v>
      </c>
      <c r="R42" s="83">
        <v>8</v>
      </c>
    </row>
    <row r="43" spans="2:26">
      <c r="B43" t="s">
        <v>66</v>
      </c>
      <c r="C43" s="50">
        <v>738.13845061470499</v>
      </c>
      <c r="D43" s="50"/>
      <c r="E43" s="50">
        <v>3.20064832855982</v>
      </c>
      <c r="F43" s="50">
        <v>0.23913281578878701</v>
      </c>
      <c r="G43" s="50">
        <v>-2.1903541303776501</v>
      </c>
      <c r="H43" s="50"/>
      <c r="K43" s="80"/>
      <c r="L43" s="51">
        <v>1</v>
      </c>
      <c r="M43" s="79">
        <v>3.1827913585359698E-2</v>
      </c>
      <c r="N43" s="83">
        <v>9</v>
      </c>
      <c r="O43" s="80"/>
      <c r="P43" s="51">
        <v>1</v>
      </c>
      <c r="Q43" s="79">
        <v>1.92859518938584E-2</v>
      </c>
      <c r="R43" s="83">
        <v>9</v>
      </c>
    </row>
    <row r="44" spans="2:26">
      <c r="B44" t="s">
        <v>70</v>
      </c>
      <c r="C44" s="50">
        <v>132.59899999999999</v>
      </c>
      <c r="D44" s="50">
        <v>0.64075700000000002</v>
      </c>
      <c r="E44" s="50">
        <v>8.2259299999999994E-2</v>
      </c>
      <c r="K44" s="80"/>
      <c r="M44" s="79">
        <v>0.19698923358241299</v>
      </c>
      <c r="N44" s="83">
        <v>10</v>
      </c>
      <c r="O44" s="80"/>
      <c r="Q44" s="79">
        <v>0.14538081406393799</v>
      </c>
      <c r="R44" s="83">
        <v>10</v>
      </c>
    </row>
    <row r="45" spans="2:26">
      <c r="B45" s="52" t="s">
        <v>68</v>
      </c>
      <c r="C45" s="73">
        <v>-6.9548770388030007E-2</v>
      </c>
      <c r="D45" s="73">
        <v>5.6946154628669298E-3</v>
      </c>
      <c r="E45" s="73">
        <v>239.174217307406</v>
      </c>
      <c r="F45" s="73">
        <v>-0.18248126939881301</v>
      </c>
      <c r="G45" s="72"/>
      <c r="H45" s="72"/>
      <c r="K45" s="80"/>
      <c r="M45" s="79">
        <v>0.40986289676482202</v>
      </c>
      <c r="N45" s="83">
        <v>11</v>
      </c>
      <c r="O45" s="80"/>
      <c r="Q45" s="79">
        <v>0.37817155772468503</v>
      </c>
      <c r="R45" s="83">
        <v>11</v>
      </c>
    </row>
    <row r="46" spans="2:26">
      <c r="C46" s="18"/>
      <c r="D46" s="18"/>
      <c r="E46" s="18"/>
      <c r="F46" s="18"/>
      <c r="G46" s="18"/>
      <c r="H46" s="18"/>
      <c r="I46" s="18"/>
      <c r="J46" s="18"/>
      <c r="K46" s="80"/>
      <c r="M46" s="79">
        <v>0.28667941807456498</v>
      </c>
      <c r="N46" s="83">
        <v>12</v>
      </c>
      <c r="O46" s="80"/>
      <c r="Q46" s="79">
        <v>0.33945825735700802</v>
      </c>
      <c r="R46" s="83">
        <v>12</v>
      </c>
    </row>
    <row r="47" spans="2:26">
      <c r="C47" s="51"/>
      <c r="D47" s="51"/>
      <c r="E47" s="51"/>
      <c r="F47" s="51"/>
      <c r="G47" s="51"/>
      <c r="H47" s="51"/>
      <c r="I47" s="51"/>
      <c r="J47" s="51"/>
      <c r="K47" s="80"/>
      <c r="M47" s="79">
        <v>6.7408741287027396E-2</v>
      </c>
      <c r="N47" s="83">
        <v>2</v>
      </c>
      <c r="O47" s="80"/>
      <c r="Q47" s="79">
        <v>0.105147667028462</v>
      </c>
      <c r="R47" s="83">
        <v>2</v>
      </c>
      <c r="U47" s="51"/>
      <c r="V47" s="51"/>
      <c r="W47" s="51"/>
      <c r="X47" s="51"/>
      <c r="Y47" s="51"/>
      <c r="Z47" s="51"/>
    </row>
    <row r="48" spans="2:26">
      <c r="B48" s="62"/>
      <c r="K48" s="80"/>
      <c r="M48" s="79">
        <v>5.3284109924603201E-3</v>
      </c>
      <c r="N48" s="83">
        <v>3</v>
      </c>
      <c r="O48" s="80"/>
      <c r="Q48" s="79">
        <v>1.12390254289726E-2</v>
      </c>
      <c r="R48" s="83">
        <v>3</v>
      </c>
    </row>
    <row r="49" spans="2:18">
      <c r="B49" s="62"/>
      <c r="K49" s="80"/>
      <c r="M49" s="79">
        <v>1.4159274712885499E-4</v>
      </c>
      <c r="N49" s="83">
        <v>4</v>
      </c>
      <c r="O49" s="80"/>
      <c r="Q49" s="79">
        <v>4.1454665517438101E-4</v>
      </c>
      <c r="R49" s="83">
        <v>4</v>
      </c>
    </row>
    <row r="50" spans="2:18">
      <c r="B50" s="55" t="s">
        <v>57</v>
      </c>
      <c r="C50" s="55" t="s">
        <v>44</v>
      </c>
      <c r="D50" s="55" t="s">
        <v>45</v>
      </c>
      <c r="E50" s="60" t="s">
        <v>46</v>
      </c>
      <c r="F50" s="55" t="s">
        <v>47</v>
      </c>
      <c r="G50" s="60" t="s">
        <v>48</v>
      </c>
      <c r="H50" s="60" t="s">
        <v>49</v>
      </c>
      <c r="K50" s="78"/>
      <c r="L50" s="51"/>
      <c r="M50" s="79">
        <v>1.2648705894125001E-6</v>
      </c>
      <c r="N50" s="83">
        <v>5</v>
      </c>
      <c r="O50" s="78"/>
      <c r="P50" s="51"/>
      <c r="Q50" s="79">
        <v>5.2763540029071102E-6</v>
      </c>
      <c r="R50" s="83">
        <v>5</v>
      </c>
    </row>
    <row r="51" spans="2:18">
      <c r="B51" t="s">
        <v>73</v>
      </c>
      <c r="C51" s="18">
        <v>1.1750191175992299</v>
      </c>
      <c r="D51" s="18">
        <v>1.30574306647426</v>
      </c>
      <c r="E51" s="18">
        <v>4.98979710959164</v>
      </c>
      <c r="F51" s="18">
        <v>5.8803065078677301</v>
      </c>
      <c r="G51" s="18">
        <v>9.9998919668585007</v>
      </c>
      <c r="H51" s="18">
        <v>-0.53199415419919005</v>
      </c>
      <c r="K51" s="80"/>
      <c r="M51" s="79">
        <v>3.7985073897299496E-9</v>
      </c>
      <c r="N51" s="83">
        <v>6</v>
      </c>
      <c r="O51" s="80"/>
      <c r="Q51" s="79">
        <v>2.3174489971427501E-8</v>
      </c>
      <c r="R51" s="83">
        <v>6</v>
      </c>
    </row>
    <row r="52" spans="2:18">
      <c r="B52" t="s">
        <v>72</v>
      </c>
      <c r="C52" s="18">
        <v>9.9108136795269601</v>
      </c>
      <c r="D52" s="18">
        <v>-7.73841847653686</v>
      </c>
      <c r="E52" s="18">
        <v>-8.8568665602968402</v>
      </c>
      <c r="F52" s="18">
        <v>4.6792614874867002</v>
      </c>
      <c r="G52" s="18">
        <v>9.99879354483984</v>
      </c>
      <c r="H52" s="18">
        <v>-0.54506587732812894</v>
      </c>
      <c r="K52" s="80"/>
      <c r="M52" s="79">
        <v>3.8347905733914302E-12</v>
      </c>
      <c r="N52" s="83">
        <v>7</v>
      </c>
      <c r="O52" s="80"/>
      <c r="Q52" s="79">
        <v>3.5123856401873901E-11</v>
      </c>
      <c r="R52" s="83">
        <v>7</v>
      </c>
    </row>
    <row r="53" spans="2:18">
      <c r="B53" t="s">
        <v>64</v>
      </c>
      <c r="C53" s="18">
        <v>9.0593000000000004</v>
      </c>
      <c r="D53" s="18">
        <v>-7.7445000000000004</v>
      </c>
      <c r="E53" s="18">
        <v>5.2580999999999998</v>
      </c>
      <c r="F53" s="18">
        <v>-2.2172000000000001</v>
      </c>
      <c r="G53" s="18"/>
      <c r="H53" s="18"/>
      <c r="K53" s="80"/>
      <c r="M53" s="79">
        <v>1.3014638846363599E-15</v>
      </c>
      <c r="N53" s="83">
        <v>8</v>
      </c>
      <c r="O53" s="80"/>
      <c r="Q53" s="79">
        <v>1.83700335658871E-14</v>
      </c>
      <c r="R53" s="83">
        <v>8</v>
      </c>
    </row>
    <row r="54" spans="2:18">
      <c r="B54" t="s">
        <v>65</v>
      </c>
      <c r="C54" s="18">
        <v>10</v>
      </c>
      <c r="D54" s="18">
        <v>-5.3514999999999997</v>
      </c>
      <c r="E54" s="18">
        <v>10</v>
      </c>
      <c r="F54" s="18">
        <v>-0.23321</v>
      </c>
      <c r="G54" s="18"/>
      <c r="H54" s="18"/>
      <c r="K54" s="80"/>
      <c r="M54" s="79">
        <v>1.4848561611252E-19</v>
      </c>
      <c r="N54" s="83">
        <v>9</v>
      </c>
      <c r="O54" s="80"/>
      <c r="Q54" s="79">
        <v>3.3153810866844398E-18</v>
      </c>
      <c r="R54" s="83">
        <v>9</v>
      </c>
    </row>
    <row r="55" spans="2:18">
      <c r="B55" t="s">
        <v>37</v>
      </c>
      <c r="C55" s="18">
        <v>-6.8696999999999999</v>
      </c>
      <c r="D55" s="18">
        <v>-8.5863999999999994</v>
      </c>
      <c r="E55" s="18">
        <v>10</v>
      </c>
      <c r="F55" s="18">
        <v>-0.23841999999999999</v>
      </c>
      <c r="G55" s="18"/>
      <c r="H55" s="18"/>
      <c r="K55" s="80"/>
      <c r="M55" s="79">
        <v>5.6950618374332296E-24</v>
      </c>
      <c r="N55" s="83">
        <v>10</v>
      </c>
      <c r="O55" s="80"/>
      <c r="Q55" s="79">
        <v>2.06477489084026E-22</v>
      </c>
      <c r="R55" s="83">
        <v>10</v>
      </c>
    </row>
    <row r="56" spans="2:18">
      <c r="B56" s="52" t="s">
        <v>68</v>
      </c>
      <c r="C56" s="56">
        <v>0.51632</v>
      </c>
      <c r="D56" s="56">
        <v>2.2751000000000001</v>
      </c>
      <c r="E56" s="56">
        <v>0.29763000000000001</v>
      </c>
      <c r="F56" s="52"/>
      <c r="G56" s="52"/>
      <c r="H56" s="52"/>
      <c r="K56" s="80"/>
      <c r="M56" s="79">
        <v>7.3430130013877195E-29</v>
      </c>
      <c r="N56" s="83">
        <v>11</v>
      </c>
      <c r="O56" s="80"/>
      <c r="Q56" s="79">
        <v>4.4373911584676204E-27</v>
      </c>
      <c r="R56" s="83">
        <v>11</v>
      </c>
    </row>
    <row r="57" spans="2:18">
      <c r="K57" s="81"/>
      <c r="L57" s="52"/>
      <c r="M57" s="82">
        <v>3.1828190201067999E-34</v>
      </c>
      <c r="N57" s="83">
        <v>12</v>
      </c>
      <c r="O57" s="81"/>
      <c r="P57" s="52"/>
      <c r="Q57" s="82">
        <v>3.2907770967065301E-32</v>
      </c>
      <c r="R57" s="83">
        <v>12</v>
      </c>
    </row>
    <row r="59" spans="2:18">
      <c r="C59" s="18"/>
      <c r="D59" s="18"/>
      <c r="E59" s="18"/>
      <c r="F59" s="18"/>
      <c r="G59" s="18"/>
      <c r="H59" s="18"/>
    </row>
  </sheetData>
  <mergeCells count="40">
    <mergeCell ref="B28:C28"/>
    <mergeCell ref="B29:C29"/>
    <mergeCell ref="R26:S26"/>
    <mergeCell ref="R27:S27"/>
    <mergeCell ref="R28:S28"/>
    <mergeCell ref="R29:S29"/>
    <mergeCell ref="J26:K26"/>
    <mergeCell ref="J27:K27"/>
    <mergeCell ref="J28:K28"/>
    <mergeCell ref="J29:K29"/>
    <mergeCell ref="L26:M26"/>
    <mergeCell ref="L27:M27"/>
    <mergeCell ref="L28:M28"/>
    <mergeCell ref="L29:M29"/>
    <mergeCell ref="H26:I26"/>
    <mergeCell ref="H27:I27"/>
    <mergeCell ref="T26:U26"/>
    <mergeCell ref="T27:U27"/>
    <mergeCell ref="T28:U28"/>
    <mergeCell ref="T29:U29"/>
    <mergeCell ref="N26:O26"/>
    <mergeCell ref="N27:O27"/>
    <mergeCell ref="N28:O28"/>
    <mergeCell ref="N29:O29"/>
    <mergeCell ref="P26:Q26"/>
    <mergeCell ref="P27:Q27"/>
    <mergeCell ref="P28:Q28"/>
    <mergeCell ref="P29:Q29"/>
    <mergeCell ref="D28:E28"/>
    <mergeCell ref="D29:E29"/>
    <mergeCell ref="F28:G28"/>
    <mergeCell ref="F29:G29"/>
    <mergeCell ref="H28:I28"/>
    <mergeCell ref="H29:I29"/>
    <mergeCell ref="B26:C26"/>
    <mergeCell ref="B27:C27"/>
    <mergeCell ref="D26:E26"/>
    <mergeCell ref="D27:E27"/>
    <mergeCell ref="F26:G26"/>
    <mergeCell ref="F27:G27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F02D2-CFD2-584B-A2B8-94552EDAB8A8}">
  <dimension ref="A2:V62"/>
  <sheetViews>
    <sheetView workbookViewId="0">
      <selection activeCell="H54" sqref="H54"/>
    </sheetView>
  </sheetViews>
  <sheetFormatPr baseColWidth="10" defaultRowHeight="16"/>
  <cols>
    <col min="2" max="4" width="13.6640625" customWidth="1"/>
    <col min="5" max="5" width="12.1640625" bestFit="1" customWidth="1"/>
    <col min="6" max="6" width="13.83203125" customWidth="1"/>
    <col min="8" max="8" width="13" customWidth="1"/>
    <col min="10" max="10" width="14.5" customWidth="1"/>
    <col min="12" max="12" width="15.83203125" customWidth="1"/>
    <col min="13" max="13" width="13.1640625" customWidth="1"/>
    <col min="14" max="14" width="13.33203125" customWidth="1"/>
    <col min="15" max="15" width="15" customWidth="1"/>
    <col min="16" max="16" width="13.5" customWidth="1"/>
    <col min="17" max="17" width="12.83203125" customWidth="1"/>
    <col min="18" max="18" width="13.1640625" customWidth="1"/>
  </cols>
  <sheetData>
    <row r="2" spans="2:22">
      <c r="B2" s="58" t="s">
        <v>36</v>
      </c>
      <c r="C2" s="74" t="s">
        <v>73</v>
      </c>
      <c r="D2" s="59"/>
      <c r="E2" s="57" t="s">
        <v>64</v>
      </c>
      <c r="F2" s="57"/>
      <c r="G2" s="57" t="s">
        <v>65</v>
      </c>
      <c r="H2" s="57"/>
      <c r="I2" s="57" t="s">
        <v>37</v>
      </c>
      <c r="J2" s="57"/>
      <c r="K2" s="64" t="s">
        <v>69</v>
      </c>
      <c r="L2" s="64"/>
      <c r="M2" s="64" t="s">
        <v>71</v>
      </c>
      <c r="N2" s="64"/>
      <c r="O2" s="57" t="s">
        <v>66</v>
      </c>
      <c r="P2" s="57"/>
      <c r="Q2" s="64" t="s">
        <v>70</v>
      </c>
      <c r="R2" s="64"/>
      <c r="S2" s="64" t="s">
        <v>68</v>
      </c>
      <c r="T2" s="64"/>
      <c r="U2" s="57" t="s">
        <v>72</v>
      </c>
      <c r="V2" s="59"/>
    </row>
    <row r="3" spans="2:22">
      <c r="B3" s="53"/>
      <c r="C3" s="52" t="s">
        <v>39</v>
      </c>
      <c r="D3" s="54" t="s">
        <v>38</v>
      </c>
      <c r="E3" s="52" t="s">
        <v>39</v>
      </c>
      <c r="F3" s="52" t="s">
        <v>38</v>
      </c>
      <c r="G3" s="52" t="s">
        <v>39</v>
      </c>
      <c r="H3" s="52" t="s">
        <v>38</v>
      </c>
      <c r="I3" s="52" t="s">
        <v>39</v>
      </c>
      <c r="J3" s="52" t="s">
        <v>38</v>
      </c>
      <c r="K3" s="65" t="s">
        <v>39</v>
      </c>
      <c r="L3" s="65" t="s">
        <v>38</v>
      </c>
      <c r="M3" s="65" t="s">
        <v>39</v>
      </c>
      <c r="N3" s="65" t="s">
        <v>38</v>
      </c>
      <c r="O3" s="52" t="s">
        <v>39</v>
      </c>
      <c r="P3" s="52" t="s">
        <v>38</v>
      </c>
      <c r="Q3" s="65" t="s">
        <v>39</v>
      </c>
      <c r="R3" s="65" t="s">
        <v>38</v>
      </c>
      <c r="S3" s="65" t="s">
        <v>39</v>
      </c>
      <c r="T3" s="65" t="s">
        <v>38</v>
      </c>
      <c r="U3" s="52" t="s">
        <v>39</v>
      </c>
      <c r="V3" s="54" t="s">
        <v>38</v>
      </c>
    </row>
    <row r="4" spans="2:22">
      <c r="B4" s="45">
        <v>3489.7272184312355</v>
      </c>
      <c r="C4" s="48">
        <v>3485.27616521543</v>
      </c>
      <c r="D4" s="48">
        <v>0.127547310640727</v>
      </c>
      <c r="E4" s="45">
        <v>3724.7450877517999</v>
      </c>
      <c r="F4" s="45">
        <v>6.7345627497560399</v>
      </c>
      <c r="G4" s="45">
        <v>3671.6754929100698</v>
      </c>
      <c r="H4" s="45">
        <v>5.2138251241489897</v>
      </c>
      <c r="I4" s="45">
        <v>3699.9017602732902</v>
      </c>
      <c r="J4" s="45">
        <v>6.0226639128697901</v>
      </c>
      <c r="K4" s="66">
        <v>3662.89135620449</v>
      </c>
      <c r="L4" s="66">
        <v>4.9621109884655503</v>
      </c>
      <c r="M4" s="66">
        <v>3463.0685191063399</v>
      </c>
      <c r="N4" s="66">
        <v>0.76391928813508303</v>
      </c>
      <c r="O4" s="45">
        <v>3475.40367377436</v>
      </c>
      <c r="P4" s="45">
        <v>0.41044883339951899</v>
      </c>
      <c r="Q4" s="66">
        <v>3542.7509033708402</v>
      </c>
      <c r="R4" s="66">
        <v>1.5194220528056801</v>
      </c>
      <c r="S4" s="66">
        <v>3289.2166173922001</v>
      </c>
      <c r="T4" s="66">
        <v>5.7457385201921003</v>
      </c>
      <c r="U4" s="48">
        <v>3487.9171510034498</v>
      </c>
      <c r="V4" s="48">
        <v>5.1868450296807797E-2</v>
      </c>
    </row>
    <row r="5" spans="2:22">
      <c r="B5" s="45">
        <v>3809.2639735733774</v>
      </c>
      <c r="C5" s="48">
        <v>3805.2800306737399</v>
      </c>
      <c r="D5" s="48">
        <v>0.104585634581163</v>
      </c>
      <c r="E5" s="45">
        <v>4160.7241512712599</v>
      </c>
      <c r="F5" s="45">
        <v>9.2264589730751005</v>
      </c>
      <c r="G5" s="45">
        <v>3929.87723202289</v>
      </c>
      <c r="H5" s="45">
        <v>3.1663139988790499</v>
      </c>
      <c r="I5" s="45">
        <v>3957.7378751864399</v>
      </c>
      <c r="J5" s="45">
        <v>3.8977057679145499</v>
      </c>
      <c r="K5" s="66">
        <v>4054.4601976582899</v>
      </c>
      <c r="L5" s="66">
        <v>6.4368399193637904</v>
      </c>
      <c r="M5" s="66">
        <v>3781.1303823978801</v>
      </c>
      <c r="N5" s="66">
        <v>0.73855714307726394</v>
      </c>
      <c r="O5" s="45">
        <v>3785.7361788825201</v>
      </c>
      <c r="P5" s="45">
        <v>0.61764673842729201</v>
      </c>
      <c r="Q5" s="66">
        <v>3888.2016658881198</v>
      </c>
      <c r="R5" s="66">
        <v>2.0722557654804499</v>
      </c>
      <c r="S5" s="66">
        <v>4033.5312125633</v>
      </c>
      <c r="T5" s="66">
        <v>5.8874165861376602</v>
      </c>
      <c r="U5" s="48">
        <v>3809.2599036404699</v>
      </c>
      <c r="V5" s="48">
        <v>1.0684302637527599E-4</v>
      </c>
    </row>
    <row r="6" spans="2:22">
      <c r="B6" s="45">
        <v>4494.1359430538841</v>
      </c>
      <c r="C6" s="48">
        <v>4466.2214864918597</v>
      </c>
      <c r="D6" s="48">
        <v>0.62113066706776299</v>
      </c>
      <c r="E6" s="45">
        <v>4410.0268638549996</v>
      </c>
      <c r="F6" s="45">
        <v>1.87152948341224</v>
      </c>
      <c r="G6" s="45">
        <v>4344.6323886953596</v>
      </c>
      <c r="H6" s="45">
        <v>3.3266362266945002</v>
      </c>
      <c r="I6" s="45">
        <v>4367.31594530031</v>
      </c>
      <c r="J6" s="45">
        <v>2.8218994565481599</v>
      </c>
      <c r="K6" s="66">
        <v>4494.1731696443703</v>
      </c>
      <c r="L6" s="66">
        <v>8.2833699193921495E-4</v>
      </c>
      <c r="M6" s="66">
        <v>4485.4770798953004</v>
      </c>
      <c r="N6" s="66">
        <v>0.19267025448953001</v>
      </c>
      <c r="O6" s="45">
        <v>4490.6607585533302</v>
      </c>
      <c r="P6" s="45">
        <v>7.7327089002011795E-2</v>
      </c>
      <c r="Q6" s="66">
        <v>4835.1698093238901</v>
      </c>
      <c r="R6" s="66">
        <v>7.5884190107134897</v>
      </c>
      <c r="S6" s="66">
        <v>4711.6279840022498</v>
      </c>
      <c r="T6" s="66">
        <v>4.8394628846179701</v>
      </c>
      <c r="U6" s="48">
        <v>4463.4470650740896</v>
      </c>
      <c r="V6" s="48">
        <v>0.68286492372854102</v>
      </c>
    </row>
    <row r="7" spans="2:22">
      <c r="B7" s="45">
        <v>5317.1677672187197</v>
      </c>
      <c r="C7" s="48">
        <v>5294.7932661776704</v>
      </c>
      <c r="D7" s="48">
        <v>0.42079734965286902</v>
      </c>
      <c r="E7" s="45">
        <v>5261.6660533265704</v>
      </c>
      <c r="F7" s="45">
        <v>1.0438210024954899</v>
      </c>
      <c r="G7" s="45">
        <v>5080.0152077325301</v>
      </c>
      <c r="H7" s="45">
        <v>4.4601293370556796</v>
      </c>
      <c r="I7" s="45">
        <v>5072.35512846852</v>
      </c>
      <c r="J7" s="45">
        <v>4.6041924849449201</v>
      </c>
      <c r="K7" s="66">
        <v>5209.6077339922203</v>
      </c>
      <c r="L7" s="66">
        <v>2.0228820668331502</v>
      </c>
      <c r="M7" s="66">
        <v>5342.4840207209099</v>
      </c>
      <c r="N7" s="66">
        <v>0.47612290246446098</v>
      </c>
      <c r="O7" s="45">
        <v>5351.3036009655598</v>
      </c>
      <c r="P7" s="45">
        <v>0.64199279092323702</v>
      </c>
      <c r="Q7" s="66">
        <v>5540.7103629026296</v>
      </c>
      <c r="R7" s="66">
        <v>4.2041666817829002</v>
      </c>
      <c r="S7" s="66">
        <v>5343.7924932922597</v>
      </c>
      <c r="T7" s="66">
        <v>0.50073135246332201</v>
      </c>
      <c r="U7" s="48">
        <v>5289.0734781420197</v>
      </c>
      <c r="V7" s="48">
        <v>0.52836943099492595</v>
      </c>
    </row>
    <row r="8" spans="2:22">
      <c r="B8" s="45">
        <v>6079.2594960209781</v>
      </c>
      <c r="C8" s="48">
        <v>6066.8488882212796</v>
      </c>
      <c r="D8" s="48">
        <v>0.20414670253539399</v>
      </c>
      <c r="E8" s="45">
        <v>6144.6830533890598</v>
      </c>
      <c r="F8" s="45">
        <v>1.07617642265321</v>
      </c>
      <c r="G8" s="45">
        <v>5913.1495725988398</v>
      </c>
      <c r="H8" s="45">
        <v>2.7324038977258001</v>
      </c>
      <c r="I8" s="45">
        <v>5884.9837792258404</v>
      </c>
      <c r="J8" s="45">
        <v>3.1957135062634099</v>
      </c>
      <c r="K8" s="66">
        <v>6079.3604083004502</v>
      </c>
      <c r="L8" s="66">
        <v>1.6599436088617599E-3</v>
      </c>
      <c r="M8" s="66">
        <v>6129.8837598277896</v>
      </c>
      <c r="N8" s="66">
        <v>0.83273733980178399</v>
      </c>
      <c r="O8" s="45">
        <v>6145.3280979253204</v>
      </c>
      <c r="P8" s="45">
        <v>1.0867870000875199</v>
      </c>
      <c r="Q8" s="66">
        <v>6162.9997940404</v>
      </c>
      <c r="R8" s="66">
        <v>1.3774753006387599</v>
      </c>
      <c r="S8" s="66">
        <v>5936.9701276107098</v>
      </c>
      <c r="T8" s="66">
        <v>2.3405707307510402</v>
      </c>
      <c r="U8" s="48">
        <v>6060.1070205832903</v>
      </c>
      <c r="V8" s="48">
        <v>0.31504619025102598</v>
      </c>
    </row>
    <row r="9" spans="2:22">
      <c r="B9" s="47">
        <v>6659.9736229057262</v>
      </c>
      <c r="C9" s="49">
        <v>6657.2743803524399</v>
      </c>
      <c r="D9" s="49">
        <v>4.0529327984163498E-2</v>
      </c>
      <c r="E9" s="45">
        <v>6660.7837597787202</v>
      </c>
      <c r="F9" s="45">
        <v>1.21642654890685E-2</v>
      </c>
      <c r="G9" s="45">
        <v>6724.8051008679104</v>
      </c>
      <c r="H9" s="45">
        <v>0.97344947041844898</v>
      </c>
      <c r="I9" s="45">
        <v>6683.2113202519904</v>
      </c>
      <c r="J9" s="45">
        <v>0.34891575645801898</v>
      </c>
      <c r="K9" s="66">
        <v>6660.0308461618397</v>
      </c>
      <c r="L9" s="66">
        <v>8.5921145268044003E-4</v>
      </c>
      <c r="M9" s="66">
        <v>6706.1677970103601</v>
      </c>
      <c r="N9" s="66">
        <v>0.69360896484276502</v>
      </c>
      <c r="O9" s="45">
        <v>6719.4179903558397</v>
      </c>
      <c r="P9" s="45">
        <v>0.89256160483372204</v>
      </c>
      <c r="Q9" s="66">
        <v>6612.8841858558799</v>
      </c>
      <c r="R9" s="66">
        <v>0.70705140464656102</v>
      </c>
      <c r="S9" s="66">
        <v>6492.6261215384302</v>
      </c>
      <c r="T9" s="66">
        <v>2.5127351975049401</v>
      </c>
      <c r="U9" s="49">
        <v>6657.1396940409404</v>
      </c>
      <c r="V9" s="49">
        <v>4.2551652983168702E-2</v>
      </c>
    </row>
    <row r="10" spans="2:22">
      <c r="B10" s="45">
        <v>7217.1390952255242</v>
      </c>
      <c r="C10" s="48">
        <v>7228.0398464702903</v>
      </c>
      <c r="D10" s="48">
        <v>0.15103978322904099</v>
      </c>
      <c r="E10" s="45">
        <v>6989.8822137214302</v>
      </c>
      <c r="F10" s="45">
        <v>3.1488499598745001</v>
      </c>
      <c r="G10" s="45">
        <v>7374.7392729650701</v>
      </c>
      <c r="H10" s="45">
        <v>2.18369322885576</v>
      </c>
      <c r="I10" s="45">
        <v>7358.9231917923498</v>
      </c>
      <c r="J10" s="45">
        <v>1.9645470967938099</v>
      </c>
      <c r="K10" s="66">
        <v>7217.1527767667703</v>
      </c>
      <c r="L10" s="66">
        <v>1.89570147674009E-4</v>
      </c>
      <c r="M10" s="66">
        <v>7252.4391510840196</v>
      </c>
      <c r="N10" s="66">
        <v>0.489114251405391</v>
      </c>
      <c r="O10" s="45">
        <v>7262.3545302306402</v>
      </c>
      <c r="P10" s="45">
        <v>0.62650081158929205</v>
      </c>
      <c r="Q10" s="66">
        <v>7273.4820242696296</v>
      </c>
      <c r="R10" s="66">
        <v>0.780682321633271</v>
      </c>
      <c r="S10" s="66">
        <v>7009.5670852652902</v>
      </c>
      <c r="T10" s="66">
        <v>2.8760982325746198</v>
      </c>
      <c r="U10" s="48">
        <v>7225.1198657881796</v>
      </c>
      <c r="V10" s="48">
        <v>0.11058080573698099</v>
      </c>
    </row>
    <row r="11" spans="2:22">
      <c r="B11" s="45">
        <v>7356.5598839361937</v>
      </c>
      <c r="C11" s="48">
        <v>7328.50977261546</v>
      </c>
      <c r="D11" s="48">
        <v>0.38129386239327701</v>
      </c>
      <c r="E11" s="45">
        <v>7444.10372196757</v>
      </c>
      <c r="F11" s="45">
        <v>1.1900105404230901</v>
      </c>
      <c r="G11" s="45">
        <v>7476.6987404204001</v>
      </c>
      <c r="H11" s="45">
        <v>1.6330847349797699</v>
      </c>
      <c r="I11" s="45">
        <v>7411.7944691760304</v>
      </c>
      <c r="J11" s="45">
        <v>0.75082084712514696</v>
      </c>
      <c r="K11" s="66">
        <v>7356.5685271920402</v>
      </c>
      <c r="L11" s="66">
        <v>1.17490457275004E-4</v>
      </c>
      <c r="M11" s="66">
        <v>7328.3571927877801</v>
      </c>
      <c r="N11" s="66">
        <v>0.38336792731067099</v>
      </c>
      <c r="O11" s="45">
        <v>7329.43675638688</v>
      </c>
      <c r="P11" s="45">
        <v>0.36869308450190003</v>
      </c>
      <c r="Q11" s="66">
        <v>7001.7388263589301</v>
      </c>
      <c r="R11" s="66">
        <v>4.82319267667555</v>
      </c>
      <c r="S11" s="66">
        <v>7485.1790143565404</v>
      </c>
      <c r="T11" s="66">
        <v>1.7483597285899499</v>
      </c>
      <c r="U11" s="48">
        <v>7337.4487468734696</v>
      </c>
      <c r="V11" s="48">
        <v>0.25978361305068598</v>
      </c>
    </row>
    <row r="12" spans="2:22">
      <c r="B12" s="45">
        <v>7685.0200937024192</v>
      </c>
      <c r="C12" s="48">
        <v>7675.5487477939996</v>
      </c>
      <c r="D12" s="48">
        <v>0.123244256917158</v>
      </c>
      <c r="E12" s="45">
        <v>8123.2966890828702</v>
      </c>
      <c r="F12" s="45">
        <v>5.7029986914361102</v>
      </c>
      <c r="G12" s="45">
        <v>7802.0458467858498</v>
      </c>
      <c r="H12" s="45">
        <v>1.5227774508921901</v>
      </c>
      <c r="I12" s="45">
        <v>7849.9304895484902</v>
      </c>
      <c r="J12" s="45">
        <v>2.1458681153118602</v>
      </c>
      <c r="K12" s="66">
        <v>7685.0232192608901</v>
      </c>
      <c r="L12" s="66">
        <v>4.0670791168728501E-5</v>
      </c>
      <c r="M12" s="66">
        <v>7600.1148181971803</v>
      </c>
      <c r="N12" s="66">
        <v>1.1048152700968801</v>
      </c>
      <c r="O12" s="45">
        <v>7596.5699052687196</v>
      </c>
      <c r="P12" s="45">
        <v>1.1509428388636</v>
      </c>
      <c r="Q12" s="66">
        <v>7820.7335622147802</v>
      </c>
      <c r="R12" s="66">
        <v>1.7659481284060199</v>
      </c>
      <c r="S12" s="66">
        <v>7916.0486809125696</v>
      </c>
      <c r="T12" s="66">
        <v>3.0062196896461599</v>
      </c>
      <c r="U12" s="48">
        <v>7681.5427413486996</v>
      </c>
      <c r="V12" s="48">
        <v>4.52484484271507E-2</v>
      </c>
    </row>
    <row r="13" spans="2:22">
      <c r="B13" s="45">
        <v>8121.6877334976934</v>
      </c>
      <c r="C13" s="48">
        <v>8151.1019564877997</v>
      </c>
      <c r="D13" s="48">
        <v>0.36216884907781499</v>
      </c>
      <c r="E13" s="45">
        <v>7343.56185458051</v>
      </c>
      <c r="F13" s="45">
        <v>9.5808396536574705</v>
      </c>
      <c r="G13" s="45">
        <v>8217.8312132454594</v>
      </c>
      <c r="H13" s="45">
        <v>1.18378695294111</v>
      </c>
      <c r="I13" s="45">
        <v>8220.4142913865107</v>
      </c>
      <c r="J13" s="45">
        <v>1.2155916495240999</v>
      </c>
      <c r="K13" s="66">
        <v>8121.6886018698297</v>
      </c>
      <c r="L13" s="66">
        <v>1.0692015783983101E-5</v>
      </c>
      <c r="M13" s="66">
        <v>8133.1044694254797</v>
      </c>
      <c r="N13" s="66">
        <v>0.140570978624319</v>
      </c>
      <c r="O13" s="45">
        <v>8133.8658486949398</v>
      </c>
      <c r="P13" s="45">
        <v>0.14994562210293599</v>
      </c>
      <c r="Q13" s="66">
        <v>8204.1291615424998</v>
      </c>
      <c r="R13" s="66">
        <v>1.0150775399154399</v>
      </c>
      <c r="S13" s="66">
        <v>8298.3088028993698</v>
      </c>
      <c r="T13" s="66">
        <v>2.1746843168225198</v>
      </c>
      <c r="U13" s="48">
        <v>8149.4298193070299</v>
      </c>
      <c r="V13" s="48">
        <v>0.341580305961659</v>
      </c>
    </row>
    <row r="14" spans="2:22">
      <c r="B14" s="45">
        <v>8793.4910578286654</v>
      </c>
      <c r="C14" s="48">
        <v>8751.9402941306398</v>
      </c>
      <c r="D14" s="48">
        <v>0.472517267883449</v>
      </c>
      <c r="E14" s="45">
        <v>8615.1697941813509</v>
      </c>
      <c r="F14" s="45">
        <v>2.0278779210056599</v>
      </c>
      <c r="G14" s="45">
        <v>8485.9913832722705</v>
      </c>
      <c r="H14" s="45">
        <v>3.4969009752121099</v>
      </c>
      <c r="I14" s="45">
        <v>8528.8756443783404</v>
      </c>
      <c r="J14" s="45">
        <v>3.0092191111600499</v>
      </c>
      <c r="K14" s="66">
        <v>8614.1719206661292</v>
      </c>
      <c r="L14" s="66">
        <v>2.0392257862466998</v>
      </c>
      <c r="M14" s="66">
        <v>8710.4433192792094</v>
      </c>
      <c r="N14" s="66">
        <v>0.94442284643621599</v>
      </c>
      <c r="O14" s="45">
        <v>8719.6625900847994</v>
      </c>
      <c r="P14" s="45">
        <v>0.83958085882329803</v>
      </c>
      <c r="Q14" s="66">
        <v>9046.1155756123208</v>
      </c>
      <c r="R14" s="66">
        <v>2.8728580733444602</v>
      </c>
      <c r="S14" s="66">
        <v>8627.8465445611491</v>
      </c>
      <c r="T14" s="66">
        <v>1.88371731065837</v>
      </c>
      <c r="U14" s="48">
        <v>8747.5209565718105</v>
      </c>
      <c r="V14" s="48">
        <v>0.52277418552585897</v>
      </c>
    </row>
    <row r="15" spans="2:22">
      <c r="B15" s="45">
        <v>8978.7386899281701</v>
      </c>
      <c r="C15" s="48">
        <v>8972.9183669396007</v>
      </c>
      <c r="D15" s="48">
        <v>6.48233921219218E-2</v>
      </c>
      <c r="E15" s="45">
        <v>8780.2758175511499</v>
      </c>
      <c r="F15" s="45">
        <v>2.2103647208225601</v>
      </c>
      <c r="G15" s="45">
        <v>8869.5122430788997</v>
      </c>
      <c r="H15" s="45">
        <v>1.2165010100115501</v>
      </c>
      <c r="I15" s="45">
        <v>8948.2482576824204</v>
      </c>
      <c r="J15" s="45">
        <v>0.33958480471153302</v>
      </c>
      <c r="K15" s="66">
        <v>8978.7451108588302</v>
      </c>
      <c r="L15" s="66">
        <v>7.1512613034560699E-5</v>
      </c>
      <c r="M15" s="66">
        <v>8946.7356931091908</v>
      </c>
      <c r="N15" s="66">
        <v>0.356430874359631</v>
      </c>
      <c r="O15" s="45">
        <v>8955.3483350739607</v>
      </c>
      <c r="P15" s="45">
        <v>0.260508248006452</v>
      </c>
      <c r="Q15" s="66">
        <v>8580.1434209184099</v>
      </c>
      <c r="R15" s="66">
        <v>4.4393236374823699</v>
      </c>
      <c r="S15" s="66">
        <v>8900.4392590971602</v>
      </c>
      <c r="T15" s="66">
        <v>0.87205378767562503</v>
      </c>
      <c r="U15" s="48">
        <v>8976.7438112855198</v>
      </c>
      <c r="V15" s="48">
        <v>2.2217804878204701E-2</v>
      </c>
    </row>
    <row r="16" spans="2:22">
      <c r="B16" s="45">
        <v>9219.09931067451</v>
      </c>
      <c r="C16" s="48">
        <v>9187.0642654503499</v>
      </c>
      <c r="D16" s="48">
        <v>0.34748562896016999</v>
      </c>
      <c r="E16" s="45">
        <v>9024.1916371445295</v>
      </c>
      <c r="F16" s="45">
        <v>2.1141726210098</v>
      </c>
      <c r="G16" s="45">
        <v>9157.0865689468101</v>
      </c>
      <c r="H16" s="45">
        <v>0.67265510043807497</v>
      </c>
      <c r="I16" s="45">
        <v>9198.8541473076602</v>
      </c>
      <c r="J16" s="45">
        <v>0.219600230831733</v>
      </c>
      <c r="K16" s="66">
        <v>9209.3282825713795</v>
      </c>
      <c r="L16" s="66">
        <v>0.10598679734161499</v>
      </c>
      <c r="M16" s="66">
        <v>9165.7984159304506</v>
      </c>
      <c r="N16" s="66">
        <v>0.57815729007656502</v>
      </c>
      <c r="O16" s="45">
        <v>9171.7357377640801</v>
      </c>
      <c r="P16" s="45">
        <v>0.51375488336030195</v>
      </c>
      <c r="Q16" s="66">
        <v>9240.9501364772495</v>
      </c>
      <c r="R16" s="66">
        <v>0.23701692612677999</v>
      </c>
      <c r="S16" s="66">
        <v>9111.8493570645496</v>
      </c>
      <c r="T16" s="66">
        <v>1.1633452465988401</v>
      </c>
      <c r="U16" s="48">
        <v>9188.3119746555203</v>
      </c>
      <c r="V16" s="48">
        <v>0.33395166904580498</v>
      </c>
    </row>
    <row r="17" spans="1:22">
      <c r="B17" s="45">
        <v>9256.680105228761</v>
      </c>
      <c r="C17" s="48">
        <v>9259.2332625958297</v>
      </c>
      <c r="D17" s="48">
        <v>2.7581782432236801E-2</v>
      </c>
      <c r="E17" s="45">
        <v>8724.9795968953003</v>
      </c>
      <c r="F17" s="45">
        <v>5.7439654637425201</v>
      </c>
      <c r="G17" s="45">
        <v>9294.3146352991407</v>
      </c>
      <c r="H17" s="45">
        <v>0.40656617321282501</v>
      </c>
      <c r="I17" s="45">
        <v>9275.6070951310703</v>
      </c>
      <c r="J17" s="45">
        <v>0.204468445351314</v>
      </c>
      <c r="K17" s="66">
        <v>9256.7022795021403</v>
      </c>
      <c r="L17" s="66">
        <v>2.39548878548699E-4</v>
      </c>
      <c r="M17" s="66">
        <v>9289.9607780608094</v>
      </c>
      <c r="N17" s="66">
        <v>0.35953141357067803</v>
      </c>
      <c r="O17" s="45">
        <v>9290.6638554895508</v>
      </c>
      <c r="P17" s="45">
        <v>0.367126765476052</v>
      </c>
      <c r="Q17" s="66">
        <v>9005.8514239545602</v>
      </c>
      <c r="R17" s="66">
        <v>2.7097045422636898</v>
      </c>
      <c r="S17" s="66">
        <v>9257.8953525153302</v>
      </c>
      <c r="T17" s="66">
        <v>1.31283275727151E-2</v>
      </c>
      <c r="U17" s="48">
        <v>9258.4061610389308</v>
      </c>
      <c r="V17" s="48">
        <v>1.86465967338478E-2</v>
      </c>
    </row>
    <row r="18" spans="1:22">
      <c r="B18" s="45">
        <v>9226.2023692878975</v>
      </c>
      <c r="C18" s="48">
        <v>9197.2914926072808</v>
      </c>
      <c r="D18" s="48">
        <v>0.31335619492647299</v>
      </c>
      <c r="E18" s="45">
        <v>9559.3691435614892</v>
      </c>
      <c r="F18" s="45">
        <v>3.6110932856040301</v>
      </c>
      <c r="G18" s="45">
        <v>9163.9373023137396</v>
      </c>
      <c r="H18" s="45">
        <v>0.67487211402848801</v>
      </c>
      <c r="I18" s="45">
        <v>9131.4600792444398</v>
      </c>
      <c r="J18" s="45">
        <v>1.02688285224303</v>
      </c>
      <c r="K18" s="66">
        <v>9226.2245030191298</v>
      </c>
      <c r="L18" s="66">
        <v>2.39900777659011E-4</v>
      </c>
      <c r="M18" s="66">
        <v>9260.4277857984107</v>
      </c>
      <c r="N18" s="66">
        <v>0.37095887495861102</v>
      </c>
      <c r="O18" s="45">
        <v>9251.9120262781307</v>
      </c>
      <c r="P18" s="45">
        <v>0.27865914881526499</v>
      </c>
      <c r="Q18" s="66">
        <v>9059.6782830208504</v>
      </c>
      <c r="R18" s="66">
        <v>1.8049038987197601</v>
      </c>
      <c r="S18" s="66">
        <v>9334.5087685016497</v>
      </c>
      <c r="T18" s="66">
        <v>1.1739001040588499</v>
      </c>
      <c r="U18" s="48">
        <v>9196.4012077808402</v>
      </c>
      <c r="V18" s="48">
        <v>0.323005721251653</v>
      </c>
    </row>
    <row r="19" spans="1:22">
      <c r="B19" s="45">
        <v>9234.4160550362176</v>
      </c>
      <c r="C19" s="45">
        <v>9233.4909511190908</v>
      </c>
      <c r="D19" s="45">
        <v>1.0018001264071199E-2</v>
      </c>
      <c r="E19" s="45">
        <v>9234.4625352899202</v>
      </c>
      <c r="F19" s="45">
        <v>5.0333722697738499E-4</v>
      </c>
      <c r="G19" s="45">
        <v>9386.3199788352595</v>
      </c>
      <c r="H19" s="45">
        <v>1.64497595618072</v>
      </c>
      <c r="I19" s="45">
        <v>9337.8845672022799</v>
      </c>
      <c r="J19" s="45">
        <v>1.1204662162653101</v>
      </c>
      <c r="K19" s="66">
        <v>9234.4343705927004</v>
      </c>
      <c r="L19" s="66">
        <v>1.98340169810801E-4</v>
      </c>
      <c r="M19" s="66">
        <v>9269.7161108958207</v>
      </c>
      <c r="N19" s="66">
        <v>0.38226624888051303</v>
      </c>
      <c r="O19" s="45">
        <v>9249.7080681467396</v>
      </c>
      <c r="P19" s="45">
        <v>0.16559805210617901</v>
      </c>
      <c r="Q19" s="66">
        <v>9143.2575605630409</v>
      </c>
      <c r="R19" s="66">
        <v>0.98716035675547398</v>
      </c>
      <c r="S19" s="66">
        <v>9337.7827091225809</v>
      </c>
      <c r="T19" s="66">
        <v>1.1193631895109</v>
      </c>
      <c r="U19" s="45">
        <v>9235.8501788165704</v>
      </c>
      <c r="V19" s="45">
        <v>1.55302053946901E-2</v>
      </c>
    </row>
    <row r="20" spans="1:22">
      <c r="B20" s="53">
        <v>9444.8706640423097</v>
      </c>
      <c r="C20" s="53">
        <v>9439.8231162262</v>
      </c>
      <c r="D20" s="53">
        <v>5.3442212134532603E-2</v>
      </c>
      <c r="E20" s="53">
        <v>10181.511106243801</v>
      </c>
      <c r="F20" s="53">
        <v>7.79937035036364</v>
      </c>
      <c r="G20" s="53">
        <v>9490.8008993778203</v>
      </c>
      <c r="H20" s="53">
        <v>0.486298192630298</v>
      </c>
      <c r="I20" s="53">
        <v>9476.2264043965606</v>
      </c>
      <c r="J20" s="53">
        <v>0.33198697440741098</v>
      </c>
      <c r="K20" s="67">
        <v>9268.5930084332103</v>
      </c>
      <c r="L20" s="67">
        <v>1.86638506634299</v>
      </c>
      <c r="M20" s="67">
        <v>9493.2063195891405</v>
      </c>
      <c r="N20" s="67">
        <v>0.51176619845995697</v>
      </c>
      <c r="O20" s="53">
        <v>9472.6060814549</v>
      </c>
      <c r="P20" s="53">
        <v>0.29365587310980101</v>
      </c>
      <c r="Q20" s="67">
        <v>9524.9617511408906</v>
      </c>
      <c r="R20" s="67">
        <v>0.84798500633259399</v>
      </c>
      <c r="S20" s="67">
        <v>9264.0157770938094</v>
      </c>
      <c r="T20" s="67">
        <v>1.91484768168436</v>
      </c>
      <c r="U20" s="53">
        <v>9435.6325256745495</v>
      </c>
      <c r="V20" s="53">
        <v>9.7811168584176905E-2</v>
      </c>
    </row>
    <row r="21" spans="1:22">
      <c r="B21" s="45">
        <v>9675.9854224574083</v>
      </c>
      <c r="C21" s="45">
        <v>9707.5831173789102</v>
      </c>
      <c r="D21" s="45">
        <v>0.326557901256877</v>
      </c>
      <c r="E21" s="45">
        <v>10025.212748831</v>
      </c>
      <c r="F21" s="45">
        <v>3.6092171611070398</v>
      </c>
      <c r="G21" s="58">
        <v>9577.3391172949505</v>
      </c>
      <c r="H21" s="45">
        <v>1.01949621517111</v>
      </c>
      <c r="I21" s="45">
        <v>9588.0243129657902</v>
      </c>
      <c r="J21" s="45">
        <v>0.90906616381900696</v>
      </c>
      <c r="K21" s="66">
        <v>9335.8267331684801</v>
      </c>
      <c r="L21" s="66">
        <v>3.5154940239930799</v>
      </c>
      <c r="M21" s="66">
        <v>9761.46308136263</v>
      </c>
      <c r="N21" s="66">
        <v>0.883400038065695</v>
      </c>
      <c r="O21" s="45">
        <v>9741.9691995975409</v>
      </c>
      <c r="P21" s="45">
        <v>0.68193340790886703</v>
      </c>
      <c r="Q21" s="66">
        <v>9718.9084457023691</v>
      </c>
      <c r="R21" s="66">
        <v>0.44360363695194299</v>
      </c>
      <c r="S21" s="66">
        <v>9109.7538097038105</v>
      </c>
      <c r="T21" s="66">
        <v>5.85192709612204</v>
      </c>
      <c r="U21" s="45">
        <v>9704.7049918925295</v>
      </c>
      <c r="V21" s="45">
        <v>0.29681286381915101</v>
      </c>
    </row>
    <row r="22" spans="1:22">
      <c r="B22" s="45">
        <v>9868.5258077523667</v>
      </c>
      <c r="C22" s="45">
        <v>9877.9938800742293</v>
      </c>
      <c r="D22" s="45">
        <v>9.5942114418155006E-2</v>
      </c>
      <c r="E22" s="45">
        <v>8611.9099824294499</v>
      </c>
      <c r="F22" s="45">
        <v>12.733571860710599</v>
      </c>
      <c r="G22" s="45">
        <v>9640.5949115148196</v>
      </c>
      <c r="H22" s="45">
        <v>2.3096752309092898</v>
      </c>
      <c r="I22" s="45">
        <v>9712.8949548967994</v>
      </c>
      <c r="J22" s="45">
        <v>1.5770425683368801</v>
      </c>
      <c r="K22" s="66">
        <v>9446.1708677997503</v>
      </c>
      <c r="L22" s="66">
        <v>4.27981796045799</v>
      </c>
      <c r="M22" s="66">
        <v>10007.8927271636</v>
      </c>
      <c r="N22" s="66">
        <v>1.4122364588816601</v>
      </c>
      <c r="O22" s="45">
        <v>9986.6478036932695</v>
      </c>
      <c r="P22" s="45">
        <v>1.19695685294868</v>
      </c>
      <c r="Q22" s="66">
        <v>10027.0993789564</v>
      </c>
      <c r="R22" s="66">
        <v>1.6068617977309001</v>
      </c>
      <c r="S22" s="66">
        <v>8871.8312123870692</v>
      </c>
      <c r="T22" s="66">
        <v>10.099731355845799</v>
      </c>
      <c r="U22" s="45">
        <v>9873.4449532989292</v>
      </c>
      <c r="V22" s="45">
        <v>4.9846812405336102E-2</v>
      </c>
    </row>
    <row r="23" spans="1:22">
      <c r="B23" s="45">
        <v>9974.2713471322313</v>
      </c>
      <c r="C23" s="45">
        <v>9967.9633083012795</v>
      </c>
      <c r="D23" s="45">
        <v>6.3243104297210195E-2</v>
      </c>
      <c r="E23" s="45">
        <v>9859.64656700048</v>
      </c>
      <c r="F23" s="45">
        <v>1.1492045498110901</v>
      </c>
      <c r="G23" s="45">
        <v>10070.898702353001</v>
      </c>
      <c r="H23" s="45">
        <v>0.96876605676630201</v>
      </c>
      <c r="I23" s="45">
        <v>10171.670371475901</v>
      </c>
      <c r="J23" s="45">
        <v>1.97908215521389</v>
      </c>
      <c r="K23" s="66">
        <v>9617.0862493479399</v>
      </c>
      <c r="L23" s="66">
        <v>3.5810645745765499</v>
      </c>
      <c r="M23" s="66">
        <v>10102.6001031836</v>
      </c>
      <c r="N23" s="66">
        <v>1.2865978033401499</v>
      </c>
      <c r="O23" s="45">
        <v>10070.5892700641</v>
      </c>
      <c r="P23" s="45">
        <v>0.96566375206540001</v>
      </c>
      <c r="Q23" s="66">
        <v>10357.1741989284</v>
      </c>
      <c r="R23" s="66">
        <v>3.8389055046742802</v>
      </c>
      <c r="S23" s="66">
        <v>8547.4132755755309</v>
      </c>
      <c r="T23" s="66">
        <v>14.3053865480304</v>
      </c>
      <c r="U23" s="45">
        <v>9957.9548090835906</v>
      </c>
      <c r="V23" s="45">
        <v>0.16358626591138201</v>
      </c>
    </row>
    <row r="24" spans="1:22">
      <c r="B24" s="53">
        <v>10523.026042192267</v>
      </c>
      <c r="C24" s="53">
        <v>10497.4407492831</v>
      </c>
      <c r="D24" s="53">
        <v>0.24313626904024599</v>
      </c>
      <c r="E24" s="53">
        <v>9179.3484302223696</v>
      </c>
      <c r="F24" s="53">
        <v>12.7689279355804</v>
      </c>
      <c r="G24" s="53">
        <v>10154.654146631899</v>
      </c>
      <c r="H24" s="53">
        <v>3.5006270447624801</v>
      </c>
      <c r="I24" s="53">
        <v>10622.628469335499</v>
      </c>
      <c r="J24" s="53">
        <v>0.94651886960895604</v>
      </c>
      <c r="K24" s="67">
        <v>10000.8015836712</v>
      </c>
      <c r="L24" s="67">
        <v>4.9626833234770897</v>
      </c>
      <c r="M24" s="67">
        <v>10646.010922641501</v>
      </c>
      <c r="N24" s="67">
        <v>1.16872162015078</v>
      </c>
      <c r="O24" s="53">
        <v>10623.4869091075</v>
      </c>
      <c r="P24" s="53">
        <v>0.95467659694449403</v>
      </c>
      <c r="Q24" s="67">
        <v>10701.2712826021</v>
      </c>
      <c r="R24" s="67">
        <v>1.6938591589071399</v>
      </c>
      <c r="S24" s="67">
        <v>8134.0406535602797</v>
      </c>
      <c r="T24" s="67">
        <v>22.702456299673699</v>
      </c>
      <c r="U24" s="53">
        <v>10482.310886634001</v>
      </c>
      <c r="V24" s="53">
        <v>0.38691489876610102</v>
      </c>
    </row>
    <row r="32" spans="1:22">
      <c r="A32" s="261" t="s">
        <v>35</v>
      </c>
      <c r="B32" s="58" t="s">
        <v>36</v>
      </c>
      <c r="C32" s="124" t="s">
        <v>113</v>
      </c>
      <c r="D32" s="124" t="s">
        <v>114</v>
      </c>
      <c r="E32" s="157" t="s">
        <v>115</v>
      </c>
      <c r="G32" s="156" t="s">
        <v>35</v>
      </c>
      <c r="H32" s="124" t="s">
        <v>113</v>
      </c>
      <c r="I32" s="124" t="s">
        <v>114</v>
      </c>
      <c r="J32" s="157" t="s">
        <v>115</v>
      </c>
      <c r="M32" s="273" t="s">
        <v>35</v>
      </c>
      <c r="N32" s="285" t="s">
        <v>113</v>
      </c>
      <c r="O32" s="285"/>
      <c r="P32" s="285" t="s">
        <v>114</v>
      </c>
      <c r="Q32" s="285"/>
      <c r="R32" s="285" t="s">
        <v>115</v>
      </c>
      <c r="S32" s="285"/>
    </row>
    <row r="33" spans="1:22">
      <c r="A33" s="262">
        <v>2000</v>
      </c>
      <c r="B33" s="58">
        <v>3327.9839765459546</v>
      </c>
      <c r="C33" s="256">
        <v>3327.9839765459501</v>
      </c>
      <c r="D33" s="256">
        <v>3327.9839765459501</v>
      </c>
      <c r="E33" s="257">
        <v>3327.9839765459501</v>
      </c>
      <c r="G33" s="262">
        <v>2000</v>
      </c>
      <c r="H33" s="265"/>
      <c r="I33" s="154"/>
      <c r="J33" s="155"/>
      <c r="K33" s="127"/>
      <c r="M33" s="275"/>
      <c r="N33" s="128" t="s">
        <v>117</v>
      </c>
      <c r="O33" s="115" t="s">
        <v>116</v>
      </c>
      <c r="P33" s="128" t="s">
        <v>117</v>
      </c>
      <c r="Q33" s="115" t="s">
        <v>116</v>
      </c>
      <c r="R33" s="128" t="s">
        <v>117</v>
      </c>
      <c r="S33" s="115" t="s">
        <v>116</v>
      </c>
    </row>
    <row r="34" spans="1:22">
      <c r="A34" s="263">
        <v>2001</v>
      </c>
      <c r="B34" s="45">
        <v>3489.7272184312355</v>
      </c>
      <c r="C34" s="255">
        <v>3489.3146877787599</v>
      </c>
      <c r="D34" s="255">
        <v>3489.3146877787599</v>
      </c>
      <c r="E34" s="258">
        <v>3489.3146877787599</v>
      </c>
      <c r="G34" s="263">
        <v>2001</v>
      </c>
      <c r="H34" s="266">
        <f>(C34-C33)/C33</f>
        <v>4.8477009615969305E-2</v>
      </c>
      <c r="I34" s="11">
        <f>(D34-D33)/D33</f>
        <v>4.8477009615969305E-2</v>
      </c>
      <c r="J34" s="267">
        <f t="shared" ref="J34" si="0">(E34-E33)/E33</f>
        <v>4.8477009615969305E-2</v>
      </c>
      <c r="K34" s="127"/>
      <c r="M34" s="27">
        <v>2022</v>
      </c>
      <c r="N34" s="271">
        <f>C55</f>
        <v>10734.319163546899</v>
      </c>
      <c r="O34" s="127">
        <f>H55</f>
        <v>2.2785688675798582E-2</v>
      </c>
      <c r="P34" s="271">
        <f>D55</f>
        <v>10734.319163546899</v>
      </c>
      <c r="Q34" s="127">
        <f>I55</f>
        <v>2.2785688675798582E-2</v>
      </c>
      <c r="R34" s="271">
        <f>E55</f>
        <v>10734.319163546899</v>
      </c>
      <c r="S34" s="127">
        <f>J55</f>
        <v>2.2785688675798582E-2</v>
      </c>
    </row>
    <row r="35" spans="1:22">
      <c r="A35" s="263">
        <v>2002</v>
      </c>
      <c r="B35" s="45">
        <v>3809.2639735733774</v>
      </c>
      <c r="C35" s="255">
        <v>3808.0879710776999</v>
      </c>
      <c r="D35" s="255">
        <v>3808.0879710776999</v>
      </c>
      <c r="E35" s="258">
        <v>3808.0879710776999</v>
      </c>
      <c r="G35" s="263">
        <v>2002</v>
      </c>
      <c r="H35" s="266">
        <f t="shared" ref="H35:H59" si="1">(C35-C34)/C34</f>
        <v>9.1356988928351937E-2</v>
      </c>
      <c r="I35" s="11">
        <f t="shared" ref="I35:I59" si="2">(D35-D34)/D34</f>
        <v>9.1356988928351937E-2</v>
      </c>
      <c r="J35" s="267">
        <f t="shared" ref="J35:J59" si="3">(E35-E34)/E34</f>
        <v>9.1356988928351937E-2</v>
      </c>
      <c r="K35" s="127"/>
      <c r="M35" s="27">
        <v>2023</v>
      </c>
      <c r="N35" s="271">
        <f t="shared" ref="N35:N38" si="4">C56</f>
        <v>10871.5519610995</v>
      </c>
      <c r="O35" s="127">
        <f t="shared" ref="O35:O38" si="5">H56</f>
        <v>1.2784490144343272E-2</v>
      </c>
      <c r="P35" s="271">
        <f t="shared" ref="P35:P38" si="6">D56</f>
        <v>11393.8910998926</v>
      </c>
      <c r="Q35" s="127">
        <f t="shared" ref="Q35:Q38" si="7">I56</f>
        <v>6.1445157936571099E-2</v>
      </c>
      <c r="R35" s="271">
        <f t="shared" ref="R35:R38" si="8">E56</f>
        <v>10947.581218547701</v>
      </c>
      <c r="S35" s="127">
        <f t="shared" ref="S35:S38" si="9">J56</f>
        <v>1.9867310795548775E-2</v>
      </c>
    </row>
    <row r="36" spans="1:22">
      <c r="A36" s="263">
        <v>2003</v>
      </c>
      <c r="B36" s="45">
        <v>4494.1359430538841</v>
      </c>
      <c r="C36" s="255">
        <v>4464.4585189781601</v>
      </c>
      <c r="D36" s="255">
        <v>4464.4585189781601</v>
      </c>
      <c r="E36" s="258">
        <v>4464.4585189781601</v>
      </c>
      <c r="G36" s="263">
        <v>2003</v>
      </c>
      <c r="H36" s="266">
        <f t="shared" si="1"/>
        <v>0.17236223345825319</v>
      </c>
      <c r="I36" s="11">
        <f t="shared" si="2"/>
        <v>0.17236223345825319</v>
      </c>
      <c r="J36" s="267">
        <f t="shared" si="3"/>
        <v>0.17236223345825319</v>
      </c>
      <c r="K36" s="127"/>
      <c r="M36" s="27">
        <v>2024</v>
      </c>
      <c r="N36" s="271">
        <f t="shared" si="4"/>
        <v>10943.5740660182</v>
      </c>
      <c r="O36" s="127">
        <f t="shared" si="5"/>
        <v>6.6248227646254366E-3</v>
      </c>
      <c r="P36" s="271">
        <f t="shared" si="6"/>
        <v>12140.226022048701</v>
      </c>
      <c r="Q36" s="127">
        <f t="shared" si="7"/>
        <v>6.5503076658608328E-2</v>
      </c>
      <c r="R36" s="271">
        <f t="shared" si="8"/>
        <v>11170.936526743</v>
      </c>
      <c r="S36" s="127">
        <f t="shared" si="9"/>
        <v>2.0402251761045147E-2</v>
      </c>
    </row>
    <row r="37" spans="1:22">
      <c r="A37" s="263">
        <v>2004</v>
      </c>
      <c r="B37" s="45">
        <v>5317.1677672187197</v>
      </c>
      <c r="C37" s="255">
        <v>5290.7158097396796</v>
      </c>
      <c r="D37" s="255">
        <v>5290.7158097396796</v>
      </c>
      <c r="E37" s="258">
        <v>5290.7158097396796</v>
      </c>
      <c r="G37" s="263">
        <v>2004</v>
      </c>
      <c r="H37" s="266">
        <f t="shared" si="1"/>
        <v>0.18507446922155207</v>
      </c>
      <c r="I37" s="11">
        <f t="shared" si="2"/>
        <v>0.18507446922155207</v>
      </c>
      <c r="J37" s="267">
        <f t="shared" si="3"/>
        <v>0.18507446922155207</v>
      </c>
      <c r="K37" s="127"/>
      <c r="M37" s="27">
        <v>2025</v>
      </c>
      <c r="N37" s="271">
        <f t="shared" si="4"/>
        <v>11016.477547426401</v>
      </c>
      <c r="O37" s="127">
        <f t="shared" si="5"/>
        <v>6.6617615934614315E-3</v>
      </c>
      <c r="P37" s="271">
        <f t="shared" si="6"/>
        <v>12940.585911694699</v>
      </c>
      <c r="Q37" s="127">
        <f t="shared" si="7"/>
        <v>6.5926275852888586E-2</v>
      </c>
      <c r="R37" s="271">
        <f t="shared" si="8"/>
        <v>11404.684923577201</v>
      </c>
      <c r="S37" s="127">
        <f t="shared" si="9"/>
        <v>2.092469116395132E-2</v>
      </c>
    </row>
    <row r="38" spans="1:22">
      <c r="A38" s="263">
        <v>2005</v>
      </c>
      <c r="B38" s="47">
        <v>6079.2594960209781</v>
      </c>
      <c r="C38" s="255">
        <v>6064.1295852425801</v>
      </c>
      <c r="D38" s="255">
        <v>6064.1295852425801</v>
      </c>
      <c r="E38" s="258">
        <v>6064.1295852425801</v>
      </c>
      <c r="G38" s="263">
        <v>2005</v>
      </c>
      <c r="H38" s="266">
        <f t="shared" si="1"/>
        <v>0.14618320153940664</v>
      </c>
      <c r="I38" s="11">
        <f t="shared" si="2"/>
        <v>0.14618320153940664</v>
      </c>
      <c r="J38" s="267">
        <f t="shared" si="3"/>
        <v>0.14618320153940664</v>
      </c>
      <c r="K38" s="127"/>
      <c r="M38" s="115">
        <v>2026</v>
      </c>
      <c r="N38" s="272">
        <f t="shared" si="4"/>
        <v>11089.833327774501</v>
      </c>
      <c r="O38" s="129">
        <f t="shared" si="5"/>
        <v>6.658732796604009E-3</v>
      </c>
      <c r="P38" s="272">
        <f t="shared" si="6"/>
        <v>13800.27442991</v>
      </c>
      <c r="Q38" s="129">
        <f t="shared" si="7"/>
        <v>6.6433508040650624E-2</v>
      </c>
      <c r="R38" s="272">
        <f t="shared" si="8"/>
        <v>11649.144746059201</v>
      </c>
      <c r="S38" s="129">
        <f t="shared" si="9"/>
        <v>2.1435035173713746E-2</v>
      </c>
    </row>
    <row r="39" spans="1:22">
      <c r="A39" s="263">
        <v>2006</v>
      </c>
      <c r="B39" s="45">
        <v>6659.9736229057262</v>
      </c>
      <c r="C39" s="255">
        <v>6654.7040673527699</v>
      </c>
      <c r="D39" s="255">
        <v>6654.7040673527699</v>
      </c>
      <c r="E39" s="258">
        <v>6654.7040673527699</v>
      </c>
      <c r="G39" s="263">
        <v>2006</v>
      </c>
      <c r="H39" s="266">
        <f t="shared" si="1"/>
        <v>9.7388169861572213E-2</v>
      </c>
      <c r="I39" s="11">
        <f t="shared" si="2"/>
        <v>9.7388169861572213E-2</v>
      </c>
      <c r="J39" s="267">
        <f t="shared" si="3"/>
        <v>9.7388169861572213E-2</v>
      </c>
      <c r="K39" s="127"/>
    </row>
    <row r="40" spans="1:22">
      <c r="A40" s="263">
        <v>2007</v>
      </c>
      <c r="B40" s="45">
        <v>7217.1390952255242</v>
      </c>
      <c r="C40" s="255">
        <v>7229.3528652651003</v>
      </c>
      <c r="D40" s="255">
        <v>7229.3528652651003</v>
      </c>
      <c r="E40" s="258">
        <v>7229.3528652651003</v>
      </c>
      <c r="G40" s="263">
        <v>2007</v>
      </c>
      <c r="H40" s="266">
        <f t="shared" si="1"/>
        <v>8.6352269326519376E-2</v>
      </c>
      <c r="I40" s="11">
        <f t="shared" si="2"/>
        <v>8.6352269326519376E-2</v>
      </c>
      <c r="J40" s="267">
        <f t="shared" si="3"/>
        <v>8.6352269326519376E-2</v>
      </c>
      <c r="K40" s="127"/>
    </row>
    <row r="41" spans="1:22">
      <c r="A41" s="263">
        <v>2008</v>
      </c>
      <c r="B41" s="45">
        <v>7356.5598839361937</v>
      </c>
      <c r="C41" s="255">
        <v>7337.1078701555998</v>
      </c>
      <c r="D41" s="255">
        <v>7337.1078701555998</v>
      </c>
      <c r="E41" s="258">
        <v>7337.1078701555998</v>
      </c>
      <c r="G41" s="263">
        <v>2008</v>
      </c>
      <c r="H41" s="266">
        <f t="shared" si="1"/>
        <v>1.4905207547445974E-2</v>
      </c>
      <c r="I41" s="11">
        <f t="shared" si="2"/>
        <v>1.4905207547445974E-2</v>
      </c>
      <c r="J41" s="267">
        <f t="shared" si="3"/>
        <v>1.4905207547445974E-2</v>
      </c>
      <c r="K41" s="127"/>
      <c r="M41" s="126" t="s">
        <v>109</v>
      </c>
      <c r="N41" s="126" t="s">
        <v>106</v>
      </c>
      <c r="O41" s="126" t="s">
        <v>110</v>
      </c>
      <c r="P41" s="130" t="s">
        <v>107</v>
      </c>
      <c r="Q41" s="126" t="s">
        <v>111</v>
      </c>
      <c r="R41" s="130" t="s">
        <v>108</v>
      </c>
      <c r="S41" s="126" t="s">
        <v>111</v>
      </c>
      <c r="T41" s="130" t="s">
        <v>108</v>
      </c>
      <c r="U41" s="126" t="s">
        <v>111</v>
      </c>
      <c r="V41" s="130" t="s">
        <v>108</v>
      </c>
    </row>
    <row r="42" spans="1:22">
      <c r="A42" s="263">
        <v>2009</v>
      </c>
      <c r="B42" s="45">
        <v>7685.0200937024192</v>
      </c>
      <c r="C42" s="255">
        <v>7664.7595366760597</v>
      </c>
      <c r="D42" s="255">
        <v>7664.7595366760597</v>
      </c>
      <c r="E42" s="258">
        <v>7664.7595366760597</v>
      </c>
      <c r="G42" s="263">
        <v>2009</v>
      </c>
      <c r="H42" s="266">
        <f t="shared" si="1"/>
        <v>4.4656787431627515E-2</v>
      </c>
      <c r="I42" s="11">
        <f t="shared" si="2"/>
        <v>4.4656787431627515E-2</v>
      </c>
      <c r="J42" s="267">
        <f t="shared" si="3"/>
        <v>4.4656787431627515E-2</v>
      </c>
      <c r="K42" s="127"/>
      <c r="M42" s="148">
        <v>2020</v>
      </c>
      <c r="N42" s="138">
        <v>2.2207726138899875E-2</v>
      </c>
      <c r="O42" s="139" t="s">
        <v>91</v>
      </c>
      <c r="P42" s="138">
        <v>-0.10150291513176109</v>
      </c>
      <c r="Q42" s="139" t="s">
        <v>95</v>
      </c>
      <c r="R42" s="140">
        <v>-6.5107130824356443E-2</v>
      </c>
      <c r="S42" s="139" t="s">
        <v>96</v>
      </c>
      <c r="T42" s="140">
        <v>-3.032696256515546E-2</v>
      </c>
      <c r="U42" s="149"/>
      <c r="V42" s="149"/>
    </row>
    <row r="43" spans="1:22">
      <c r="A43" s="263">
        <v>2010</v>
      </c>
      <c r="B43" s="45">
        <v>8121.6877334976934</v>
      </c>
      <c r="C43" s="255">
        <v>8155.1498831942999</v>
      </c>
      <c r="D43" s="255">
        <v>8155.1498831942999</v>
      </c>
      <c r="E43" s="258">
        <v>8155.1498831942999</v>
      </c>
      <c r="G43" s="263">
        <v>2010</v>
      </c>
      <c r="H43" s="266">
        <f t="shared" si="1"/>
        <v>6.3979873624437994E-2</v>
      </c>
      <c r="I43" s="11">
        <f t="shared" si="2"/>
        <v>6.3979873624437994E-2</v>
      </c>
      <c r="J43" s="267">
        <f t="shared" si="3"/>
        <v>6.3979873624437994E-2</v>
      </c>
      <c r="K43" s="127"/>
      <c r="M43" s="46"/>
      <c r="N43" s="141"/>
      <c r="O43" s="139" t="s">
        <v>92</v>
      </c>
      <c r="P43" s="138">
        <v>1.6743515940273426E-2</v>
      </c>
      <c r="Q43" s="139" t="s">
        <v>97</v>
      </c>
      <c r="R43" s="140">
        <v>1.8841219072828205E-2</v>
      </c>
      <c r="S43" s="139" t="s">
        <v>98</v>
      </c>
      <c r="T43" s="140">
        <v>6.1442118446949301E-2</v>
      </c>
      <c r="U43" s="139" t="s">
        <v>99</v>
      </c>
      <c r="V43" s="140">
        <v>8.0597884776907519E-2</v>
      </c>
    </row>
    <row r="44" spans="1:22">
      <c r="A44" s="263">
        <v>2011</v>
      </c>
      <c r="B44" s="45">
        <v>8793.4910578286654</v>
      </c>
      <c r="C44" s="255">
        <v>8758.2947938891302</v>
      </c>
      <c r="D44" s="255">
        <v>8758.2947938891302</v>
      </c>
      <c r="E44" s="258">
        <v>8758.2947938891302</v>
      </c>
      <c r="G44" s="263">
        <v>2011</v>
      </c>
      <c r="H44" s="266">
        <f t="shared" si="1"/>
        <v>7.3958776887443761E-2</v>
      </c>
      <c r="I44" s="11">
        <f t="shared" si="2"/>
        <v>7.3958776887443761E-2</v>
      </c>
      <c r="J44" s="267">
        <f t="shared" si="3"/>
        <v>7.3958776887443761E-2</v>
      </c>
      <c r="K44" s="127"/>
      <c r="M44" s="46"/>
      <c r="N44" s="141"/>
      <c r="O44" s="139" t="s">
        <v>93</v>
      </c>
      <c r="P44" s="138">
        <v>3.6065094311248359E-2</v>
      </c>
      <c r="Q44" s="139" t="s">
        <v>100</v>
      </c>
      <c r="R44" s="140">
        <v>3.4702043175974723E-2</v>
      </c>
      <c r="S44" s="139" t="s">
        <v>101</v>
      </c>
      <c r="T44" s="140">
        <v>8.3188674727642853E-2</v>
      </c>
      <c r="U44" s="139" t="s">
        <v>102</v>
      </c>
      <c r="V44" s="140">
        <v>6.8851127208719817E-2</v>
      </c>
    </row>
    <row r="45" spans="1:22">
      <c r="A45" s="263">
        <v>2012</v>
      </c>
      <c r="B45" s="45">
        <v>8978.7386899281701</v>
      </c>
      <c r="C45" s="255">
        <v>8975.1783734593791</v>
      </c>
      <c r="D45" s="255">
        <v>8975.1783734593791</v>
      </c>
      <c r="E45" s="258">
        <v>8975.1783734593791</v>
      </c>
      <c r="G45" s="263">
        <v>2012</v>
      </c>
      <c r="H45" s="266">
        <f t="shared" si="1"/>
        <v>2.4763219858912916E-2</v>
      </c>
      <c r="I45" s="11">
        <f t="shared" si="2"/>
        <v>2.4763219858912916E-2</v>
      </c>
      <c r="J45" s="267">
        <f t="shared" si="3"/>
        <v>2.4763219858912916E-2</v>
      </c>
      <c r="K45" s="127"/>
      <c r="M45" s="150"/>
      <c r="N45" s="142"/>
      <c r="O45" s="143" t="s">
        <v>94</v>
      </c>
      <c r="P45" s="142">
        <v>5.5593562059257334E-2</v>
      </c>
      <c r="Q45" s="143" t="s">
        <v>103</v>
      </c>
      <c r="R45" s="144">
        <v>6.6553498302474576E-2</v>
      </c>
      <c r="S45" s="143" t="s">
        <v>104</v>
      </c>
      <c r="T45" s="144">
        <v>8.9799314068389355E-2</v>
      </c>
      <c r="U45" s="143" t="s">
        <v>105</v>
      </c>
      <c r="V45" s="144">
        <v>0.11200757923046362</v>
      </c>
    </row>
    <row r="46" spans="1:22">
      <c r="A46" s="263">
        <v>2013</v>
      </c>
      <c r="B46" s="45">
        <v>9219.09931067451</v>
      </c>
      <c r="C46" s="255">
        <v>9193.7396165215305</v>
      </c>
      <c r="D46" s="255">
        <v>9193.7396165215305</v>
      </c>
      <c r="E46" s="258">
        <v>9193.7396165215305</v>
      </c>
      <c r="G46" s="263">
        <v>2013</v>
      </c>
      <c r="H46" s="266">
        <f t="shared" si="1"/>
        <v>2.435174366099082E-2</v>
      </c>
      <c r="I46" s="11">
        <f t="shared" si="2"/>
        <v>2.435174366099082E-2</v>
      </c>
      <c r="J46" s="267">
        <f t="shared" si="3"/>
        <v>2.435174366099082E-2</v>
      </c>
      <c r="K46" s="127"/>
      <c r="M46" s="148">
        <v>2021</v>
      </c>
      <c r="N46" s="138">
        <v>5.1545812479681416E-2</v>
      </c>
      <c r="O46" s="139" t="s">
        <v>91</v>
      </c>
      <c r="P46" s="138">
        <v>0.27762963658533563</v>
      </c>
      <c r="Q46" s="139" t="s">
        <v>95</v>
      </c>
      <c r="R46" s="140">
        <v>0.21046274922323205</v>
      </c>
      <c r="S46" s="139" t="s">
        <v>96</v>
      </c>
      <c r="T46" s="140">
        <v>0.19074767877504473</v>
      </c>
      <c r="U46" s="46"/>
      <c r="V46" s="46"/>
    </row>
    <row r="47" spans="1:22">
      <c r="A47" s="263">
        <v>2014</v>
      </c>
      <c r="B47" s="45">
        <v>9256.680105228761</v>
      </c>
      <c r="C47" s="255">
        <v>9268.1461361652091</v>
      </c>
      <c r="D47" s="255">
        <v>9268.1461361652091</v>
      </c>
      <c r="E47" s="258">
        <v>9268.1461361652091</v>
      </c>
      <c r="G47" s="263">
        <v>2014</v>
      </c>
      <c r="H47" s="266">
        <f t="shared" si="1"/>
        <v>8.0931723920010766E-3</v>
      </c>
      <c r="I47" s="11">
        <f t="shared" si="2"/>
        <v>8.0931723920010766E-3</v>
      </c>
      <c r="J47" s="267">
        <f t="shared" si="3"/>
        <v>8.0931723920010766E-3</v>
      </c>
      <c r="K47" s="127"/>
      <c r="M47" s="46"/>
      <c r="N47" s="141"/>
      <c r="O47" s="139" t="s">
        <v>92</v>
      </c>
      <c r="P47" s="138">
        <v>0.17357156479352981</v>
      </c>
      <c r="Q47" s="139" t="s">
        <v>97</v>
      </c>
      <c r="R47" s="140">
        <v>0.12401897991953391</v>
      </c>
      <c r="S47" s="139" t="s">
        <v>98</v>
      </c>
      <c r="T47" s="140">
        <v>9.2036949632526469E-2</v>
      </c>
      <c r="U47" s="139" t="s">
        <v>99</v>
      </c>
      <c r="V47" s="140">
        <v>8.8260021256007931E-2</v>
      </c>
    </row>
    <row r="48" spans="1:22">
      <c r="A48" s="263">
        <v>2015</v>
      </c>
      <c r="B48" s="45">
        <v>9226.2023692878975</v>
      </c>
      <c r="C48" s="255">
        <v>9201.5837431638702</v>
      </c>
      <c r="D48" s="255">
        <v>9201.5837431638702</v>
      </c>
      <c r="E48" s="258">
        <v>9201.5837431638702</v>
      </c>
      <c r="G48" s="263">
        <v>2015</v>
      </c>
      <c r="H48" s="266">
        <f t="shared" si="1"/>
        <v>-7.1818454331018791E-3</v>
      </c>
      <c r="I48" s="11">
        <f t="shared" si="2"/>
        <v>-7.1818454331018791E-3</v>
      </c>
      <c r="J48" s="267">
        <f t="shared" si="3"/>
        <v>-7.1818454331018791E-3</v>
      </c>
      <c r="K48" s="127"/>
      <c r="M48" s="148"/>
      <c r="N48" s="138"/>
      <c r="O48" s="139" t="s">
        <v>93</v>
      </c>
      <c r="P48" s="138">
        <v>0.13749493230561316</v>
      </c>
      <c r="Q48" s="139" t="s">
        <v>100</v>
      </c>
      <c r="R48" s="140">
        <v>0.11542080809268952</v>
      </c>
      <c r="S48" s="139" t="s">
        <v>101</v>
      </c>
      <c r="T48" s="140">
        <v>2.0059958830112017E-2</v>
      </c>
      <c r="U48" s="139" t="s">
        <v>102</v>
      </c>
      <c r="V48" s="140">
        <v>6.903977704585762E-2</v>
      </c>
    </row>
    <row r="49" spans="1:22">
      <c r="A49" s="263">
        <v>2016</v>
      </c>
      <c r="B49" s="45">
        <v>9234.4160550362176</v>
      </c>
      <c r="C49" s="255">
        <v>9222.9049259214607</v>
      </c>
      <c r="D49" s="255">
        <v>9222.9049259214607</v>
      </c>
      <c r="E49" s="258">
        <v>9222.9049259214607</v>
      </c>
      <c r="G49" s="263">
        <v>2016</v>
      </c>
      <c r="H49" s="266">
        <f t="shared" si="1"/>
        <v>2.3171209818560546E-3</v>
      </c>
      <c r="I49" s="11">
        <f t="shared" si="2"/>
        <v>2.3171209818560546E-3</v>
      </c>
      <c r="J49" s="267">
        <f t="shared" si="3"/>
        <v>2.3171209818560546E-3</v>
      </c>
      <c r="K49" s="127"/>
      <c r="M49" s="150"/>
      <c r="N49" s="142"/>
      <c r="O49" s="143" t="s">
        <v>94</v>
      </c>
      <c r="P49" s="142">
        <v>0.15136582037158192</v>
      </c>
      <c r="Q49" s="143" t="s">
        <v>103</v>
      </c>
      <c r="R49" s="144">
        <v>4.906062843547461E-2</v>
      </c>
      <c r="S49" s="143" t="s">
        <v>104</v>
      </c>
      <c r="T49" s="144">
        <v>1.8960225590851702E-2</v>
      </c>
      <c r="U49" s="143" t="s">
        <v>105</v>
      </c>
      <c r="V49" s="144">
        <v>-5.9775737921178478E-3</v>
      </c>
    </row>
    <row r="50" spans="1:22">
      <c r="A50" s="263">
        <v>2017</v>
      </c>
      <c r="B50" s="45">
        <v>9444.8706640423097</v>
      </c>
      <c r="C50" s="255">
        <v>9433.9170591304101</v>
      </c>
      <c r="D50" s="255">
        <v>9433.9170591304101</v>
      </c>
      <c r="E50" s="258">
        <v>9433.9170591304101</v>
      </c>
      <c r="G50" s="263">
        <v>2017</v>
      </c>
      <c r="H50" s="266">
        <f t="shared" si="1"/>
        <v>2.2879140021913116E-2</v>
      </c>
      <c r="I50" s="11">
        <f t="shared" si="2"/>
        <v>2.2879140021913116E-2</v>
      </c>
      <c r="J50" s="267">
        <f t="shared" si="3"/>
        <v>2.2879140021913116E-2</v>
      </c>
      <c r="K50" s="127"/>
      <c r="M50" s="148">
        <v>2022</v>
      </c>
      <c r="N50" s="138">
        <v>3.2442748091603052E-2</v>
      </c>
      <c r="O50" s="139" t="s">
        <v>91</v>
      </c>
      <c r="P50" s="138">
        <v>0.14875265751339975</v>
      </c>
      <c r="Q50" s="139" t="s">
        <v>95</v>
      </c>
      <c r="R50" s="140">
        <v>5.7363792173934003E-2</v>
      </c>
      <c r="S50" s="139" t="s">
        <v>96</v>
      </c>
      <c r="T50" s="140">
        <v>1.8650250797993588E-2</v>
      </c>
      <c r="U50" s="46"/>
      <c r="V50" s="46"/>
    </row>
    <row r="51" spans="1:22">
      <c r="A51" s="263">
        <v>2018</v>
      </c>
      <c r="B51" s="45">
        <v>9675.9854224574083</v>
      </c>
      <c r="C51" s="255">
        <v>9704.6367935476992</v>
      </c>
      <c r="D51" s="255">
        <v>9704.6367935476992</v>
      </c>
      <c r="E51" s="258">
        <v>9704.6367935476992</v>
      </c>
      <c r="G51" s="263">
        <v>2018</v>
      </c>
      <c r="H51" s="266">
        <f t="shared" si="1"/>
        <v>2.8696429353836535E-2</v>
      </c>
      <c r="I51" s="11">
        <f t="shared" si="2"/>
        <v>2.8696429353836535E-2</v>
      </c>
      <c r="J51" s="267">
        <f t="shared" si="3"/>
        <v>2.8696429353836535E-2</v>
      </c>
      <c r="K51" s="127"/>
      <c r="M51" s="46"/>
      <c r="N51" s="145"/>
      <c r="O51" s="139" t="s">
        <v>92</v>
      </c>
      <c r="P51" s="138">
        <v>7.1467138221638998E-2</v>
      </c>
      <c r="Q51" s="139" t="s">
        <v>97</v>
      </c>
      <c r="R51" s="140">
        <v>-2.3177798109179713E-2</v>
      </c>
      <c r="S51" s="139" t="s">
        <v>98</v>
      </c>
      <c r="T51" s="140">
        <v>-1.0527290689058999E-2</v>
      </c>
      <c r="U51" s="139" t="s">
        <v>99</v>
      </c>
      <c r="V51" s="140">
        <v>3.3496100867283753E-2</v>
      </c>
    </row>
    <row r="52" spans="1:22">
      <c r="A52" s="263">
        <v>2019</v>
      </c>
      <c r="B52" s="45">
        <v>9868.5258077523667</v>
      </c>
      <c r="C52" s="255">
        <v>9872.9958156860903</v>
      </c>
      <c r="D52" s="255">
        <v>9872.9958156860903</v>
      </c>
      <c r="E52" s="258">
        <v>9872.9958156860903</v>
      </c>
      <c r="G52" s="263">
        <v>2019</v>
      </c>
      <c r="H52" s="266">
        <f t="shared" si="1"/>
        <v>1.7348307383366224E-2</v>
      </c>
      <c r="I52" s="11">
        <f t="shared" si="2"/>
        <v>1.7348307383366224E-2</v>
      </c>
      <c r="J52" s="267">
        <f t="shared" si="3"/>
        <v>1.7348307383366224E-2</v>
      </c>
      <c r="K52" s="127"/>
      <c r="M52" s="46"/>
      <c r="N52" s="145"/>
      <c r="O52" s="139" t="s">
        <v>93</v>
      </c>
      <c r="P52" s="138">
        <v>7.0483988351964996E-2</v>
      </c>
      <c r="Q52" s="139" t="s">
        <v>100</v>
      </c>
      <c r="R52" s="140">
        <v>6.2350056681869714E-2</v>
      </c>
      <c r="S52" s="139" t="s">
        <v>101</v>
      </c>
      <c r="T52" s="140">
        <v>0.11708539310625042</v>
      </c>
      <c r="U52" s="139" t="s">
        <v>102</v>
      </c>
      <c r="V52" s="140">
        <v>1.1671999052020409E-2</v>
      </c>
    </row>
    <row r="53" spans="1:22">
      <c r="A53" s="263">
        <v>2020</v>
      </c>
      <c r="B53" s="45">
        <v>9974.2713471322313</v>
      </c>
      <c r="C53" s="255">
        <v>9962.9864629396798</v>
      </c>
      <c r="D53" s="255">
        <v>9962.9864629396798</v>
      </c>
      <c r="E53" s="258">
        <v>9962.9864629396798</v>
      </c>
      <c r="G53" s="263">
        <v>2020</v>
      </c>
      <c r="H53" s="266">
        <f t="shared" si="1"/>
        <v>9.1148268401586366E-3</v>
      </c>
      <c r="I53" s="11">
        <f t="shared" si="2"/>
        <v>9.1148268401586366E-3</v>
      </c>
      <c r="J53" s="267">
        <f t="shared" si="3"/>
        <v>9.1148268401586366E-3</v>
      </c>
      <c r="K53" s="127"/>
      <c r="M53" s="146"/>
      <c r="N53" s="147"/>
      <c r="O53" s="143" t="s">
        <v>94</v>
      </c>
      <c r="P53" s="142">
        <v>1.2740925851813724E-2</v>
      </c>
      <c r="Q53" s="143" t="s">
        <v>103</v>
      </c>
      <c r="R53" s="144">
        <v>3.3862516618440607E-2</v>
      </c>
      <c r="S53" s="143" t="s">
        <v>104</v>
      </c>
      <c r="T53" s="144">
        <v>1.93107455201517E-2</v>
      </c>
      <c r="U53" s="143" t="s">
        <v>105</v>
      </c>
      <c r="V53" s="144">
        <v>4.766578652695027E-2</v>
      </c>
    </row>
    <row r="54" spans="1:22">
      <c r="A54" s="264">
        <v>2021</v>
      </c>
      <c r="B54" s="53">
        <v>10523.026042192267</v>
      </c>
      <c r="C54" s="259">
        <v>10495.179275967999</v>
      </c>
      <c r="D54" s="259">
        <v>10495.179275967999</v>
      </c>
      <c r="E54" s="260">
        <v>10495.179275967999</v>
      </c>
      <c r="G54" s="264">
        <v>2021</v>
      </c>
      <c r="H54" s="268">
        <f t="shared" si="1"/>
        <v>5.3416996500795268E-2</v>
      </c>
      <c r="I54" s="269">
        <f t="shared" si="2"/>
        <v>5.3416996500795268E-2</v>
      </c>
      <c r="J54" s="270">
        <f t="shared" si="3"/>
        <v>5.3416996500795268E-2</v>
      </c>
      <c r="K54" s="160"/>
    </row>
    <row r="55" spans="1:22">
      <c r="A55" s="263">
        <v>2022</v>
      </c>
      <c r="B55" s="45"/>
      <c r="C55" s="255">
        <v>10734.319163546899</v>
      </c>
      <c r="D55" s="255">
        <v>10734.319163546899</v>
      </c>
      <c r="E55" s="258">
        <v>10734.319163546899</v>
      </c>
      <c r="G55" s="263">
        <v>2022</v>
      </c>
      <c r="H55" s="266">
        <f t="shared" si="1"/>
        <v>2.2785688675798582E-2</v>
      </c>
      <c r="I55" s="11">
        <f t="shared" si="2"/>
        <v>2.2785688675798582E-2</v>
      </c>
      <c r="J55" s="267">
        <f t="shared" si="3"/>
        <v>2.2785688675798582E-2</v>
      </c>
      <c r="K55" s="160"/>
    </row>
    <row r="56" spans="1:22">
      <c r="A56" s="263">
        <v>2023</v>
      </c>
      <c r="B56" s="45"/>
      <c r="C56" s="255">
        <v>10871.5519610995</v>
      </c>
      <c r="D56" s="255">
        <v>11393.8910998926</v>
      </c>
      <c r="E56" s="258">
        <v>10947.581218547701</v>
      </c>
      <c r="G56" s="263">
        <v>2023</v>
      </c>
      <c r="H56" s="266">
        <f t="shared" si="1"/>
        <v>1.2784490144343272E-2</v>
      </c>
      <c r="I56" s="11">
        <f t="shared" si="2"/>
        <v>6.1445157936571099E-2</v>
      </c>
      <c r="J56" s="267">
        <f t="shared" si="3"/>
        <v>1.9867310795548775E-2</v>
      </c>
      <c r="K56" s="160"/>
    </row>
    <row r="57" spans="1:22">
      <c r="A57" s="263">
        <v>2024</v>
      </c>
      <c r="B57" s="45"/>
      <c r="C57" s="255">
        <v>10943.5740660182</v>
      </c>
      <c r="D57" s="255">
        <v>12140.226022048701</v>
      </c>
      <c r="E57" s="258">
        <v>11170.936526743</v>
      </c>
      <c r="G57" s="263">
        <v>2024</v>
      </c>
      <c r="H57" s="266">
        <f t="shared" si="1"/>
        <v>6.6248227646254366E-3</v>
      </c>
      <c r="I57" s="11">
        <f t="shared" si="2"/>
        <v>6.5503076658608328E-2</v>
      </c>
      <c r="J57" s="267">
        <f t="shared" si="3"/>
        <v>2.0402251761045147E-2</v>
      </c>
      <c r="K57" s="160"/>
    </row>
    <row r="58" spans="1:22">
      <c r="A58" s="263">
        <v>2025</v>
      </c>
      <c r="B58" s="45"/>
      <c r="C58" s="255">
        <v>11016.477547426401</v>
      </c>
      <c r="D58" s="255">
        <v>12940.585911694699</v>
      </c>
      <c r="E58" s="258">
        <v>11404.684923577201</v>
      </c>
      <c r="G58" s="263">
        <v>2025</v>
      </c>
      <c r="H58" s="266">
        <f t="shared" si="1"/>
        <v>6.6617615934614315E-3</v>
      </c>
      <c r="I58" s="11">
        <f t="shared" si="2"/>
        <v>6.5926275852888586E-2</v>
      </c>
      <c r="J58" s="267">
        <f t="shared" si="3"/>
        <v>2.092469116395132E-2</v>
      </c>
    </row>
    <row r="59" spans="1:22">
      <c r="A59" s="264">
        <v>2026</v>
      </c>
      <c r="B59" s="53"/>
      <c r="C59" s="53">
        <v>11089.833327774501</v>
      </c>
      <c r="D59" s="53">
        <v>13800.27442991</v>
      </c>
      <c r="E59" s="254">
        <v>11649.144746059201</v>
      </c>
      <c r="G59" s="264">
        <v>2026</v>
      </c>
      <c r="H59" s="268">
        <f t="shared" si="1"/>
        <v>6.658732796604009E-3</v>
      </c>
      <c r="I59" s="269">
        <f t="shared" si="2"/>
        <v>6.6433508040650624E-2</v>
      </c>
      <c r="J59" s="270">
        <f t="shared" si="3"/>
        <v>2.1435035173713746E-2</v>
      </c>
    </row>
    <row r="62" spans="1:22">
      <c r="C62" s="3"/>
      <c r="D62" s="10"/>
    </row>
  </sheetData>
  <mergeCells count="4">
    <mergeCell ref="N32:O32"/>
    <mergeCell ref="P32:Q32"/>
    <mergeCell ref="R32:S32"/>
    <mergeCell ref="M32:M33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Illustrate</vt:lpstr>
      <vt:lpstr>China</vt:lpstr>
      <vt:lpstr>China_forecast</vt:lpstr>
      <vt:lpstr>增速</vt:lpstr>
      <vt:lpstr>summary statistics</vt:lpstr>
      <vt:lpstr>Fit_result_QUB</vt:lpstr>
      <vt:lpstr>Fit_result</vt:lpstr>
      <vt:lpstr>Forecast_result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安 安</cp:lastModifiedBy>
  <dcterms:created xsi:type="dcterms:W3CDTF">2023-05-05T03:27:26Z</dcterms:created>
  <dcterms:modified xsi:type="dcterms:W3CDTF">2024-01-24T17:38:02Z</dcterms:modified>
</cp:coreProperties>
</file>