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y backup disk\Things currently working on\AZM+SERPAT\Submission_Chest_2021\01_Stats, scripts and cleaned clinical manifest_updating\"/>
    </mc:Choice>
  </mc:AlternateContent>
  <xr:revisionPtr revIDLastSave="0" documentId="13_ncr:1_{A98EFF50-112A-4A61-8F9C-1D2700C5770C}" xr6:coauthVersionLast="44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16S-Total bacterial load" sheetId="1" r:id="rId1"/>
    <sheet name="Detection and abundance" sheetId="2" r:id="rId2"/>
    <sheet name="Association and transmission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7" i="2" l="1"/>
  <c r="AE197" i="2"/>
  <c r="AD197" i="2"/>
  <c r="AC197" i="2"/>
  <c r="AB197" i="2"/>
  <c r="AA197" i="2"/>
  <c r="Z197" i="2"/>
  <c r="Y197" i="2"/>
  <c r="X197" i="2"/>
  <c r="W197" i="2"/>
  <c r="AF196" i="2"/>
  <c r="AE196" i="2"/>
  <c r="AD196" i="2"/>
  <c r="AC196" i="2"/>
  <c r="AB196" i="2"/>
  <c r="AA196" i="2"/>
  <c r="Z196" i="2"/>
  <c r="Y196" i="2"/>
  <c r="X196" i="2"/>
  <c r="W196" i="2"/>
  <c r="AF195" i="2"/>
  <c r="AE195" i="2"/>
  <c r="AD195" i="2"/>
  <c r="AC195" i="2"/>
  <c r="AB195" i="2"/>
  <c r="AA195" i="2"/>
  <c r="Z195" i="2"/>
  <c r="Y195" i="2"/>
  <c r="X195" i="2"/>
  <c r="W195" i="2"/>
  <c r="AF194" i="2"/>
  <c r="AE194" i="2"/>
  <c r="AD194" i="2"/>
  <c r="AC194" i="2"/>
  <c r="AB194" i="2"/>
  <c r="AA194" i="2"/>
  <c r="Z194" i="2"/>
  <c r="Y194" i="2"/>
  <c r="X194" i="2"/>
  <c r="W194" i="2"/>
  <c r="AF193" i="2"/>
  <c r="AE193" i="2"/>
  <c r="AD193" i="2"/>
  <c r="AC193" i="2"/>
  <c r="AB193" i="2"/>
  <c r="AA193" i="2"/>
  <c r="Z193" i="2"/>
  <c r="Y193" i="2"/>
  <c r="X193" i="2"/>
  <c r="W193" i="2"/>
  <c r="AF192" i="2"/>
  <c r="AE192" i="2"/>
  <c r="AD192" i="2"/>
  <c r="AC192" i="2"/>
  <c r="AB192" i="2"/>
  <c r="AA192" i="2"/>
  <c r="Z192" i="2"/>
  <c r="Y192" i="2"/>
  <c r="X192" i="2"/>
  <c r="W192" i="2"/>
  <c r="AF191" i="2"/>
  <c r="AE191" i="2"/>
  <c r="AD191" i="2"/>
  <c r="AC191" i="2"/>
  <c r="AB191" i="2"/>
  <c r="AA191" i="2"/>
  <c r="Z191" i="2"/>
  <c r="Y191" i="2"/>
  <c r="X191" i="2"/>
  <c r="W191" i="2"/>
  <c r="AF190" i="2"/>
  <c r="AE190" i="2"/>
  <c r="AD190" i="2"/>
  <c r="AC190" i="2"/>
  <c r="AB190" i="2"/>
  <c r="AA190" i="2"/>
  <c r="Z190" i="2"/>
  <c r="Y190" i="2"/>
  <c r="X190" i="2"/>
  <c r="W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J51" i="1"/>
  <c r="J54" i="1"/>
  <c r="J55" i="1"/>
  <c r="J56" i="1"/>
  <c r="J60" i="1"/>
  <c r="J64" i="1"/>
  <c r="J65" i="1"/>
  <c r="J69" i="1"/>
  <c r="J70" i="1"/>
  <c r="J74" i="1"/>
  <c r="J75" i="1"/>
  <c r="J76" i="1"/>
  <c r="J80" i="1"/>
  <c r="J81" i="1"/>
  <c r="J88" i="1"/>
  <c r="J91" i="1"/>
  <c r="J92" i="1"/>
  <c r="J97" i="1"/>
  <c r="J106" i="1"/>
  <c r="J107" i="1"/>
  <c r="J108" i="1"/>
  <c r="J112" i="1"/>
  <c r="J119" i="1"/>
  <c r="J120" i="1"/>
  <c r="J122" i="1"/>
  <c r="J123" i="1"/>
  <c r="J124" i="1"/>
  <c r="J136" i="1"/>
  <c r="J137" i="1"/>
  <c r="J138" i="1"/>
  <c r="J141" i="1"/>
  <c r="J142" i="1"/>
  <c r="J146" i="1"/>
  <c r="J147" i="1"/>
  <c r="J149" i="1"/>
  <c r="J153" i="1"/>
  <c r="J156" i="1"/>
  <c r="J157" i="1"/>
  <c r="J158" i="1"/>
  <c r="J162" i="1"/>
  <c r="J163" i="1"/>
  <c r="J167" i="1"/>
  <c r="J170" i="1"/>
  <c r="J172" i="1"/>
  <c r="J173" i="1"/>
  <c r="J174" i="1"/>
  <c r="J176" i="1"/>
  <c r="J184" i="1"/>
  <c r="J185" i="1"/>
  <c r="J186" i="1"/>
  <c r="J188" i="1"/>
  <c r="J189" i="1"/>
  <c r="J206" i="1"/>
  <c r="J210" i="1"/>
  <c r="J217" i="1"/>
  <c r="J218" i="1"/>
  <c r="J219" i="1"/>
  <c r="J220" i="1"/>
  <c r="J221" i="1"/>
  <c r="J222" i="1"/>
  <c r="G223" i="1"/>
  <c r="H223" i="1" s="1"/>
  <c r="I223" i="1" s="1"/>
  <c r="J223" i="1" s="1"/>
  <c r="G222" i="1"/>
  <c r="H222" i="1" s="1"/>
  <c r="I222" i="1" s="1"/>
  <c r="G221" i="1"/>
  <c r="H221" i="1" s="1"/>
  <c r="I221" i="1" s="1"/>
  <c r="G220" i="1"/>
  <c r="H220" i="1" s="1"/>
  <c r="I220" i="1" s="1"/>
  <c r="G219" i="1"/>
  <c r="H219" i="1" s="1"/>
  <c r="I219" i="1" s="1"/>
  <c r="H218" i="1"/>
  <c r="I218" i="1" s="1"/>
  <c r="G218" i="1"/>
  <c r="G217" i="1"/>
  <c r="H217" i="1" s="1"/>
  <c r="I217" i="1" s="1"/>
  <c r="G216" i="1"/>
  <c r="H216" i="1" s="1"/>
  <c r="I216" i="1" s="1"/>
  <c r="J216" i="1" s="1"/>
  <c r="G215" i="1"/>
  <c r="H215" i="1" s="1"/>
  <c r="I215" i="1" s="1"/>
  <c r="J215" i="1" s="1"/>
  <c r="G214" i="1"/>
  <c r="H214" i="1" s="1"/>
  <c r="I214" i="1" s="1"/>
  <c r="J214" i="1" s="1"/>
  <c r="G213" i="1"/>
  <c r="H213" i="1" s="1"/>
  <c r="I213" i="1" s="1"/>
  <c r="G212" i="1"/>
  <c r="H212" i="1" s="1"/>
  <c r="I212" i="1" s="1"/>
  <c r="J212" i="1" s="1"/>
  <c r="G211" i="1"/>
  <c r="H211" i="1" s="1"/>
  <c r="I211" i="1" s="1"/>
  <c r="G210" i="1"/>
  <c r="H210" i="1" s="1"/>
  <c r="I210" i="1" s="1"/>
  <c r="G209" i="1"/>
  <c r="H209" i="1" s="1"/>
  <c r="I209" i="1" s="1"/>
  <c r="J209" i="1" s="1"/>
  <c r="K209" i="1" s="1"/>
  <c r="G208" i="1"/>
  <c r="H208" i="1" s="1"/>
  <c r="I208" i="1" s="1"/>
  <c r="H207" i="1"/>
  <c r="I207" i="1" s="1"/>
  <c r="G207" i="1"/>
  <c r="G206" i="1"/>
  <c r="H206" i="1" s="1"/>
  <c r="I206" i="1" s="1"/>
  <c r="H205" i="1"/>
  <c r="I205" i="1" s="1"/>
  <c r="J205" i="1" s="1"/>
  <c r="G205" i="1"/>
  <c r="G204" i="1"/>
  <c r="H204" i="1" s="1"/>
  <c r="I204" i="1" s="1"/>
  <c r="J204" i="1" s="1"/>
  <c r="G203" i="1"/>
  <c r="H203" i="1" s="1"/>
  <c r="I203" i="1" s="1"/>
  <c r="J203" i="1" s="1"/>
  <c r="G202" i="1"/>
  <c r="H202" i="1" s="1"/>
  <c r="I202" i="1" s="1"/>
  <c r="G201" i="1"/>
  <c r="H201" i="1" s="1"/>
  <c r="I201" i="1" s="1"/>
  <c r="G200" i="1"/>
  <c r="H200" i="1" s="1"/>
  <c r="I200" i="1" s="1"/>
  <c r="J200" i="1" s="1"/>
  <c r="H199" i="1"/>
  <c r="I199" i="1" s="1"/>
  <c r="G199" i="1"/>
  <c r="G198" i="1"/>
  <c r="H198" i="1" s="1"/>
  <c r="I198" i="1" s="1"/>
  <c r="J198" i="1" s="1"/>
  <c r="G197" i="1"/>
  <c r="H197" i="1" s="1"/>
  <c r="I197" i="1" s="1"/>
  <c r="J197" i="1" s="1"/>
  <c r="G196" i="1"/>
  <c r="H196" i="1" s="1"/>
  <c r="I196" i="1" s="1"/>
  <c r="G195" i="1"/>
  <c r="H195" i="1" s="1"/>
  <c r="I195" i="1" s="1"/>
  <c r="G194" i="1"/>
  <c r="H194" i="1" s="1"/>
  <c r="I194" i="1" s="1"/>
  <c r="G193" i="1"/>
  <c r="H193" i="1" s="1"/>
  <c r="I193" i="1" s="1"/>
  <c r="J193" i="1" s="1"/>
  <c r="G192" i="1"/>
  <c r="H192" i="1" s="1"/>
  <c r="I192" i="1" s="1"/>
  <c r="J192" i="1" s="1"/>
  <c r="G191" i="1"/>
  <c r="H191" i="1" s="1"/>
  <c r="I191" i="1" s="1"/>
  <c r="J191" i="1" s="1"/>
  <c r="I190" i="1"/>
  <c r="J190" i="1" s="1"/>
  <c r="G190" i="1"/>
  <c r="H190" i="1" s="1"/>
  <c r="G189" i="1"/>
  <c r="H189" i="1" s="1"/>
  <c r="I189" i="1" s="1"/>
  <c r="G188" i="1"/>
  <c r="H188" i="1" s="1"/>
  <c r="I188" i="1" s="1"/>
  <c r="G187" i="1"/>
  <c r="H187" i="1" s="1"/>
  <c r="I187" i="1" s="1"/>
  <c r="G186" i="1"/>
  <c r="H186" i="1" s="1"/>
  <c r="I186" i="1" s="1"/>
  <c r="G185" i="1"/>
  <c r="H185" i="1" s="1"/>
  <c r="I185" i="1" s="1"/>
  <c r="G184" i="1"/>
  <c r="H184" i="1" s="1"/>
  <c r="I184" i="1" s="1"/>
  <c r="H183" i="1"/>
  <c r="I183" i="1" s="1"/>
  <c r="G183" i="1"/>
  <c r="G182" i="1"/>
  <c r="H182" i="1" s="1"/>
  <c r="I182" i="1" s="1"/>
  <c r="J182" i="1" s="1"/>
  <c r="G181" i="1"/>
  <c r="H181" i="1" s="1"/>
  <c r="I181" i="1" s="1"/>
  <c r="J181" i="1" s="1"/>
  <c r="G180" i="1"/>
  <c r="H180" i="1" s="1"/>
  <c r="I180" i="1" s="1"/>
  <c r="J180" i="1" s="1"/>
  <c r="G179" i="1"/>
  <c r="H179" i="1" s="1"/>
  <c r="I179" i="1" s="1"/>
  <c r="J179" i="1" s="1"/>
  <c r="G178" i="1"/>
  <c r="H178" i="1" s="1"/>
  <c r="I178" i="1" s="1"/>
  <c r="J178" i="1" s="1"/>
  <c r="G177" i="1"/>
  <c r="H177" i="1" s="1"/>
  <c r="I177" i="1" s="1"/>
  <c r="G176" i="1"/>
  <c r="H176" i="1" s="1"/>
  <c r="I176" i="1" s="1"/>
  <c r="G175" i="1"/>
  <c r="H175" i="1" s="1"/>
  <c r="I175" i="1" s="1"/>
  <c r="G174" i="1"/>
  <c r="H174" i="1" s="1"/>
  <c r="I174" i="1" s="1"/>
  <c r="G173" i="1"/>
  <c r="H173" i="1" s="1"/>
  <c r="I173" i="1" s="1"/>
  <c r="G172" i="1"/>
  <c r="H172" i="1" s="1"/>
  <c r="I172" i="1" s="1"/>
  <c r="G171" i="1"/>
  <c r="H171" i="1" s="1"/>
  <c r="I171" i="1" s="1"/>
  <c r="G170" i="1"/>
  <c r="H170" i="1" s="1"/>
  <c r="I170" i="1" s="1"/>
  <c r="G169" i="1"/>
  <c r="H169" i="1" s="1"/>
  <c r="I169" i="1" s="1"/>
  <c r="G168" i="1"/>
  <c r="H168" i="1" s="1"/>
  <c r="I168" i="1" s="1"/>
  <c r="J168" i="1" s="1"/>
  <c r="G167" i="1"/>
  <c r="H167" i="1" s="1"/>
  <c r="I167" i="1" s="1"/>
  <c r="G166" i="1"/>
  <c r="H166" i="1" s="1"/>
  <c r="I166" i="1" s="1"/>
  <c r="G165" i="1"/>
  <c r="H165" i="1" s="1"/>
  <c r="I165" i="1" s="1"/>
  <c r="G164" i="1"/>
  <c r="H164" i="1" s="1"/>
  <c r="I164" i="1" s="1"/>
  <c r="J164" i="1" s="1"/>
  <c r="G163" i="1"/>
  <c r="H163" i="1" s="1"/>
  <c r="I163" i="1" s="1"/>
  <c r="G162" i="1"/>
  <c r="H162" i="1" s="1"/>
  <c r="I162" i="1" s="1"/>
  <c r="G161" i="1"/>
  <c r="H161" i="1" s="1"/>
  <c r="I161" i="1" s="1"/>
  <c r="G160" i="1"/>
  <c r="H160" i="1" s="1"/>
  <c r="I160" i="1" s="1"/>
  <c r="G159" i="1"/>
  <c r="H159" i="1" s="1"/>
  <c r="I159" i="1" s="1"/>
  <c r="G158" i="1"/>
  <c r="H158" i="1" s="1"/>
  <c r="I158" i="1" s="1"/>
  <c r="H157" i="1"/>
  <c r="I157" i="1" s="1"/>
  <c r="G157" i="1"/>
  <c r="G156" i="1"/>
  <c r="H156" i="1" s="1"/>
  <c r="I156" i="1" s="1"/>
  <c r="G155" i="1"/>
  <c r="H155" i="1" s="1"/>
  <c r="I155" i="1" s="1"/>
  <c r="I154" i="1"/>
  <c r="J154" i="1" s="1"/>
  <c r="G154" i="1"/>
  <c r="H154" i="1" s="1"/>
  <c r="G153" i="1"/>
  <c r="H153" i="1" s="1"/>
  <c r="I153" i="1" s="1"/>
  <c r="G152" i="1"/>
  <c r="H152" i="1" s="1"/>
  <c r="I152" i="1" s="1"/>
  <c r="H151" i="1"/>
  <c r="I151" i="1" s="1"/>
  <c r="G151" i="1"/>
  <c r="G150" i="1"/>
  <c r="H150" i="1" s="1"/>
  <c r="I150" i="1" s="1"/>
  <c r="J150" i="1" s="1"/>
  <c r="G149" i="1"/>
  <c r="H149" i="1" s="1"/>
  <c r="I149" i="1" s="1"/>
  <c r="G148" i="1"/>
  <c r="H148" i="1" s="1"/>
  <c r="I148" i="1" s="1"/>
  <c r="G147" i="1"/>
  <c r="H147" i="1" s="1"/>
  <c r="I147" i="1" s="1"/>
  <c r="H146" i="1"/>
  <c r="I146" i="1" s="1"/>
  <c r="G146" i="1"/>
  <c r="G145" i="1"/>
  <c r="H145" i="1" s="1"/>
  <c r="I145" i="1" s="1"/>
  <c r="G144" i="1"/>
  <c r="H144" i="1" s="1"/>
  <c r="I144" i="1" s="1"/>
  <c r="J144" i="1" s="1"/>
  <c r="G143" i="1"/>
  <c r="H143" i="1" s="1"/>
  <c r="I143" i="1" s="1"/>
  <c r="J143" i="1" s="1"/>
  <c r="G142" i="1"/>
  <c r="H142" i="1" s="1"/>
  <c r="I142" i="1" s="1"/>
  <c r="G141" i="1"/>
  <c r="H141" i="1" s="1"/>
  <c r="I141" i="1" s="1"/>
  <c r="G140" i="1"/>
  <c r="H140" i="1" s="1"/>
  <c r="I140" i="1" s="1"/>
  <c r="J140" i="1" s="1"/>
  <c r="G139" i="1"/>
  <c r="H139" i="1" s="1"/>
  <c r="I139" i="1" s="1"/>
  <c r="J139" i="1" s="1"/>
  <c r="G138" i="1"/>
  <c r="H138" i="1" s="1"/>
  <c r="I138" i="1" s="1"/>
  <c r="G137" i="1"/>
  <c r="H137" i="1" s="1"/>
  <c r="I137" i="1" s="1"/>
  <c r="G136" i="1"/>
  <c r="H136" i="1" s="1"/>
  <c r="I136" i="1" s="1"/>
  <c r="G135" i="1"/>
  <c r="H135" i="1" s="1"/>
  <c r="I135" i="1" s="1"/>
  <c r="J135" i="1" s="1"/>
  <c r="H134" i="1"/>
  <c r="I134" i="1" s="1"/>
  <c r="J134" i="1" s="1"/>
  <c r="G134" i="1"/>
  <c r="G133" i="1"/>
  <c r="H133" i="1" s="1"/>
  <c r="I133" i="1" s="1"/>
  <c r="G132" i="1"/>
  <c r="H132" i="1" s="1"/>
  <c r="I132" i="1" s="1"/>
  <c r="J132" i="1" s="1"/>
  <c r="G131" i="1"/>
  <c r="H131" i="1" s="1"/>
  <c r="I131" i="1" s="1"/>
  <c r="J131" i="1" s="1"/>
  <c r="G128" i="1"/>
  <c r="H128" i="1" s="1"/>
  <c r="I128" i="1" s="1"/>
  <c r="G127" i="1"/>
  <c r="H127" i="1" s="1"/>
  <c r="I127" i="1" s="1"/>
  <c r="G126" i="1"/>
  <c r="H126" i="1" s="1"/>
  <c r="I126" i="1" s="1"/>
  <c r="G125" i="1"/>
  <c r="H125" i="1" s="1"/>
  <c r="I125" i="1" s="1"/>
  <c r="G124" i="1"/>
  <c r="H124" i="1" s="1"/>
  <c r="I124" i="1" s="1"/>
  <c r="G123" i="1"/>
  <c r="H123" i="1" s="1"/>
  <c r="I123" i="1" s="1"/>
  <c r="G122" i="1"/>
  <c r="H122" i="1" s="1"/>
  <c r="I122" i="1" s="1"/>
  <c r="H121" i="1"/>
  <c r="I121" i="1" s="1"/>
  <c r="J121" i="1" s="1"/>
  <c r="G121" i="1"/>
  <c r="G120" i="1"/>
  <c r="H120" i="1" s="1"/>
  <c r="I120" i="1" s="1"/>
  <c r="G119" i="1"/>
  <c r="H119" i="1" s="1"/>
  <c r="I119" i="1" s="1"/>
  <c r="H118" i="1"/>
  <c r="I118" i="1" s="1"/>
  <c r="J118" i="1" s="1"/>
  <c r="G118" i="1"/>
  <c r="G117" i="1"/>
  <c r="H117" i="1" s="1"/>
  <c r="I117" i="1" s="1"/>
  <c r="J117" i="1" s="1"/>
  <c r="G116" i="1"/>
  <c r="H116" i="1" s="1"/>
  <c r="I116" i="1" s="1"/>
  <c r="G115" i="1"/>
  <c r="H115" i="1" s="1"/>
  <c r="I115" i="1" s="1"/>
  <c r="G114" i="1"/>
  <c r="H114" i="1" s="1"/>
  <c r="I114" i="1" s="1"/>
  <c r="H113" i="1"/>
  <c r="I113" i="1" s="1"/>
  <c r="J113" i="1" s="1"/>
  <c r="G113" i="1"/>
  <c r="G112" i="1"/>
  <c r="H112" i="1" s="1"/>
  <c r="I112" i="1" s="1"/>
  <c r="G111" i="1"/>
  <c r="H111" i="1" s="1"/>
  <c r="I111" i="1" s="1"/>
  <c r="G110" i="1"/>
  <c r="H110" i="1" s="1"/>
  <c r="I110" i="1" s="1"/>
  <c r="J110" i="1" s="1"/>
  <c r="H109" i="1"/>
  <c r="I109" i="1" s="1"/>
  <c r="G109" i="1"/>
  <c r="H108" i="1"/>
  <c r="I108" i="1" s="1"/>
  <c r="G108" i="1"/>
  <c r="G107" i="1"/>
  <c r="H107" i="1" s="1"/>
  <c r="I107" i="1" s="1"/>
  <c r="G106" i="1"/>
  <c r="H106" i="1" s="1"/>
  <c r="I106" i="1" s="1"/>
  <c r="G105" i="1"/>
  <c r="H105" i="1" s="1"/>
  <c r="I105" i="1" s="1"/>
  <c r="J105" i="1" s="1"/>
  <c r="G104" i="1"/>
  <c r="H104" i="1" s="1"/>
  <c r="I104" i="1" s="1"/>
  <c r="J104" i="1" s="1"/>
  <c r="G103" i="1"/>
  <c r="H103" i="1" s="1"/>
  <c r="I103" i="1" s="1"/>
  <c r="G102" i="1"/>
  <c r="H102" i="1" s="1"/>
  <c r="I102" i="1" s="1"/>
  <c r="G101" i="1"/>
  <c r="H101" i="1" s="1"/>
  <c r="I101" i="1" s="1"/>
  <c r="J101" i="1" s="1"/>
  <c r="G100" i="1"/>
  <c r="H100" i="1" s="1"/>
  <c r="I100" i="1" s="1"/>
  <c r="J100" i="1" s="1"/>
  <c r="G99" i="1"/>
  <c r="H99" i="1" s="1"/>
  <c r="I99" i="1" s="1"/>
  <c r="J99" i="1" s="1"/>
  <c r="G98" i="1"/>
  <c r="H98" i="1" s="1"/>
  <c r="I98" i="1" s="1"/>
  <c r="J98" i="1" s="1"/>
  <c r="G97" i="1"/>
  <c r="H97" i="1" s="1"/>
  <c r="I97" i="1" s="1"/>
  <c r="G96" i="1"/>
  <c r="H96" i="1" s="1"/>
  <c r="I96" i="1" s="1"/>
  <c r="G95" i="1"/>
  <c r="H95" i="1" s="1"/>
  <c r="I95" i="1" s="1"/>
  <c r="G94" i="1"/>
  <c r="H94" i="1" s="1"/>
  <c r="I94" i="1" s="1"/>
  <c r="J94" i="1" s="1"/>
  <c r="G93" i="1"/>
  <c r="H93" i="1" s="1"/>
  <c r="I93" i="1" s="1"/>
  <c r="J93" i="1" s="1"/>
  <c r="G92" i="1"/>
  <c r="H92" i="1" s="1"/>
  <c r="I92" i="1" s="1"/>
  <c r="G91" i="1"/>
  <c r="H91" i="1" s="1"/>
  <c r="I91" i="1" s="1"/>
  <c r="G90" i="1"/>
  <c r="H90" i="1" s="1"/>
  <c r="I90" i="1" s="1"/>
  <c r="J90" i="1" s="1"/>
  <c r="G89" i="1"/>
  <c r="H89" i="1" s="1"/>
  <c r="I89" i="1" s="1"/>
  <c r="J89" i="1" s="1"/>
  <c r="G88" i="1"/>
  <c r="H88" i="1" s="1"/>
  <c r="I88" i="1" s="1"/>
  <c r="G87" i="1"/>
  <c r="H87" i="1" s="1"/>
  <c r="I87" i="1" s="1"/>
  <c r="G86" i="1"/>
  <c r="H86" i="1" s="1"/>
  <c r="I86" i="1" s="1"/>
  <c r="J86" i="1" s="1"/>
  <c r="G85" i="1"/>
  <c r="H85" i="1" s="1"/>
  <c r="I85" i="1" s="1"/>
  <c r="G84" i="1"/>
  <c r="H84" i="1" s="1"/>
  <c r="I84" i="1" s="1"/>
  <c r="J84" i="1" s="1"/>
  <c r="G83" i="1"/>
  <c r="H83" i="1" s="1"/>
  <c r="I83" i="1" s="1"/>
  <c r="J83" i="1" s="1"/>
  <c r="G82" i="1"/>
  <c r="H82" i="1" s="1"/>
  <c r="I82" i="1" s="1"/>
  <c r="J82" i="1" s="1"/>
  <c r="G81" i="1"/>
  <c r="H81" i="1" s="1"/>
  <c r="I81" i="1" s="1"/>
  <c r="G80" i="1"/>
  <c r="H80" i="1" s="1"/>
  <c r="I80" i="1" s="1"/>
  <c r="G79" i="1"/>
  <c r="H79" i="1" s="1"/>
  <c r="I79" i="1" s="1"/>
  <c r="G78" i="1"/>
  <c r="H78" i="1" s="1"/>
  <c r="I78" i="1" s="1"/>
  <c r="G77" i="1"/>
  <c r="H77" i="1" s="1"/>
  <c r="I77" i="1" s="1"/>
  <c r="G76" i="1"/>
  <c r="H76" i="1" s="1"/>
  <c r="I76" i="1" s="1"/>
  <c r="G75" i="1"/>
  <c r="H75" i="1" s="1"/>
  <c r="I75" i="1" s="1"/>
  <c r="G74" i="1"/>
  <c r="H74" i="1" s="1"/>
  <c r="I74" i="1" s="1"/>
  <c r="G73" i="1"/>
  <c r="H73" i="1" s="1"/>
  <c r="I73" i="1" s="1"/>
  <c r="G72" i="1"/>
  <c r="H72" i="1" s="1"/>
  <c r="I72" i="1" s="1"/>
  <c r="J72" i="1" s="1"/>
  <c r="G71" i="1"/>
  <c r="H71" i="1" s="1"/>
  <c r="I71" i="1" s="1"/>
  <c r="J71" i="1" s="1"/>
  <c r="G70" i="1"/>
  <c r="H70" i="1" s="1"/>
  <c r="I70" i="1" s="1"/>
  <c r="G69" i="1"/>
  <c r="H69" i="1" s="1"/>
  <c r="I69" i="1" s="1"/>
  <c r="G68" i="1"/>
  <c r="H68" i="1" s="1"/>
  <c r="I68" i="1" s="1"/>
  <c r="J68" i="1" s="1"/>
  <c r="G67" i="1"/>
  <c r="H67" i="1" s="1"/>
  <c r="I67" i="1" s="1"/>
  <c r="G66" i="1"/>
  <c r="H66" i="1" s="1"/>
  <c r="I66" i="1" s="1"/>
  <c r="G65" i="1"/>
  <c r="H65" i="1" s="1"/>
  <c r="I65" i="1" s="1"/>
  <c r="G64" i="1"/>
  <c r="H64" i="1" s="1"/>
  <c r="I64" i="1" s="1"/>
  <c r="G63" i="1"/>
  <c r="H63" i="1" s="1"/>
  <c r="I63" i="1" s="1"/>
  <c r="G62" i="1"/>
  <c r="H62" i="1" s="1"/>
  <c r="I62" i="1" s="1"/>
  <c r="G61" i="1"/>
  <c r="H61" i="1" s="1"/>
  <c r="I61" i="1" s="1"/>
  <c r="G60" i="1"/>
  <c r="H60" i="1" s="1"/>
  <c r="I60" i="1" s="1"/>
  <c r="G59" i="1"/>
  <c r="H59" i="1" s="1"/>
  <c r="I59" i="1" s="1"/>
  <c r="G58" i="1"/>
  <c r="H58" i="1" s="1"/>
  <c r="I58" i="1" s="1"/>
  <c r="J58" i="1" s="1"/>
  <c r="G57" i="1"/>
  <c r="H57" i="1" s="1"/>
  <c r="I57" i="1" s="1"/>
  <c r="J57" i="1" s="1"/>
  <c r="G56" i="1"/>
  <c r="H56" i="1" s="1"/>
  <c r="I56" i="1" s="1"/>
  <c r="G55" i="1"/>
  <c r="H55" i="1" s="1"/>
  <c r="I55" i="1" s="1"/>
  <c r="G54" i="1"/>
  <c r="H54" i="1" s="1"/>
  <c r="I54" i="1" s="1"/>
  <c r="G53" i="1"/>
  <c r="H53" i="1" s="1"/>
  <c r="I53" i="1" s="1"/>
  <c r="J53" i="1" s="1"/>
  <c r="G52" i="1"/>
  <c r="H52" i="1" s="1"/>
  <c r="I52" i="1" s="1"/>
  <c r="J52" i="1" s="1"/>
  <c r="G51" i="1"/>
  <c r="H51" i="1" s="1"/>
  <c r="I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J46" i="1" s="1"/>
  <c r="G45" i="1"/>
  <c r="H45" i="1" s="1"/>
  <c r="I45" i="1" s="1"/>
  <c r="G44" i="1"/>
  <c r="H44" i="1" s="1"/>
  <c r="I44" i="1" s="1"/>
  <c r="G43" i="1"/>
  <c r="H43" i="1" s="1"/>
  <c r="I43" i="1" s="1"/>
  <c r="J43" i="1" s="1"/>
  <c r="G42" i="1"/>
  <c r="H42" i="1" s="1"/>
  <c r="I42" i="1" s="1"/>
  <c r="G41" i="1"/>
  <c r="H41" i="1" s="1"/>
  <c r="I41" i="1" s="1"/>
  <c r="J41" i="1" s="1"/>
  <c r="G40" i="1"/>
  <c r="H40" i="1" s="1"/>
  <c r="I40" i="1" s="1"/>
  <c r="J40" i="1" s="1"/>
  <c r="G39" i="1"/>
  <c r="H39" i="1" s="1"/>
  <c r="I39" i="1" s="1"/>
  <c r="J39" i="1" s="1"/>
  <c r="G38" i="1"/>
  <c r="H38" i="1" s="1"/>
  <c r="I38" i="1" s="1"/>
  <c r="J38" i="1" s="1"/>
  <c r="G37" i="1"/>
  <c r="H37" i="1" s="1"/>
  <c r="I37" i="1" s="1"/>
  <c r="J37" i="1" s="1"/>
  <c r="G36" i="1"/>
  <c r="H36" i="1" s="1"/>
  <c r="I36" i="1" s="1"/>
  <c r="H32" i="1"/>
  <c r="H31" i="1"/>
  <c r="H30" i="1"/>
  <c r="H29" i="1"/>
  <c r="H28" i="1"/>
  <c r="I28" i="1" s="1"/>
  <c r="H27" i="1"/>
  <c r="I27" i="1" s="1"/>
  <c r="H26" i="1"/>
  <c r="H25" i="1"/>
  <c r="H24" i="1"/>
  <c r="I24" i="1" s="1"/>
  <c r="H23" i="1"/>
  <c r="H22" i="1"/>
  <c r="I23" i="1" s="1"/>
  <c r="H21" i="1"/>
  <c r="I22" i="1" s="1"/>
  <c r="H20" i="1"/>
  <c r="H19" i="1"/>
  <c r="H18" i="1"/>
  <c r="H17" i="1"/>
  <c r="H16" i="1"/>
  <c r="H15" i="1"/>
  <c r="H14" i="1"/>
  <c r="I15" i="1" s="1"/>
  <c r="H13" i="1"/>
  <c r="I13" i="1" s="1"/>
  <c r="H12" i="1"/>
  <c r="H11" i="1"/>
  <c r="H10" i="1"/>
  <c r="H9" i="1"/>
  <c r="I10" i="1" s="1"/>
  <c r="H8" i="1"/>
  <c r="H7" i="1"/>
  <c r="H6" i="1"/>
  <c r="I6" i="1" s="1"/>
  <c r="H5" i="1"/>
  <c r="J126" i="1" l="1"/>
  <c r="K126" i="1" s="1"/>
  <c r="J199" i="1"/>
  <c r="K199" i="1" s="1"/>
  <c r="J67" i="1"/>
  <c r="K67" i="1" s="1"/>
  <c r="J127" i="1"/>
  <c r="K127" i="1" s="1"/>
  <c r="J103" i="1"/>
  <c r="K103" i="1" s="1"/>
  <c r="J114" i="1"/>
  <c r="K114" i="1" s="1"/>
  <c r="J133" i="1"/>
  <c r="K133" i="1" s="1"/>
  <c r="J194" i="1"/>
  <c r="K194" i="1" s="1"/>
  <c r="J202" i="1"/>
  <c r="K202" i="1" s="1"/>
  <c r="J195" i="1"/>
  <c r="K195" i="1" s="1"/>
  <c r="J155" i="1"/>
  <c r="K155" i="1" s="1"/>
  <c r="J171" i="1"/>
  <c r="K171" i="1" s="1"/>
  <c r="J177" i="1"/>
  <c r="K177" i="1" s="1"/>
  <c r="J148" i="1"/>
  <c r="K148" i="1" s="1"/>
  <c r="J36" i="1"/>
  <c r="K36" i="1" s="1"/>
  <c r="J187" i="1"/>
  <c r="K187" i="1" s="1"/>
  <c r="J59" i="1"/>
  <c r="K59" i="1" s="1"/>
  <c r="K152" i="1"/>
  <c r="J42" i="1"/>
  <c r="K42" i="1" s="1"/>
  <c r="K211" i="1"/>
  <c r="K102" i="1"/>
  <c r="K201" i="1"/>
  <c r="K44" i="1"/>
  <c r="K73" i="1"/>
  <c r="K87" i="1"/>
  <c r="K141" i="1"/>
  <c r="K153" i="1"/>
  <c r="K166" i="1"/>
  <c r="K213" i="1"/>
  <c r="K74" i="1"/>
  <c r="K88" i="1"/>
  <c r="K142" i="1"/>
  <c r="K167" i="1"/>
  <c r="J73" i="1"/>
  <c r="K190" i="1"/>
  <c r="K165" i="1"/>
  <c r="K89" i="1"/>
  <c r="K61" i="1"/>
  <c r="K47" i="1"/>
  <c r="K62" i="1"/>
  <c r="K77" i="1"/>
  <c r="K91" i="1"/>
  <c r="K170" i="1"/>
  <c r="J152" i="1"/>
  <c r="J102" i="1"/>
  <c r="K92" i="1"/>
  <c r="K107" i="1"/>
  <c r="J183" i="1"/>
  <c r="K183" i="1" s="1"/>
  <c r="J151" i="1"/>
  <c r="K151" i="1" s="1"/>
  <c r="J85" i="1"/>
  <c r="K85" i="1" s="1"/>
  <c r="I18" i="1"/>
  <c r="K49" i="1"/>
  <c r="K64" i="1"/>
  <c r="K79" i="1"/>
  <c r="K119" i="1"/>
  <c r="K184" i="1"/>
  <c r="J166" i="1"/>
  <c r="J116" i="1"/>
  <c r="K116" i="1" s="1"/>
  <c r="K200" i="1"/>
  <c r="K43" i="1"/>
  <c r="J201" i="1"/>
  <c r="J87" i="1"/>
  <c r="K65" i="1"/>
  <c r="K80" i="1"/>
  <c r="K108" i="1"/>
  <c r="K120" i="1"/>
  <c r="K146" i="1"/>
  <c r="K157" i="1"/>
  <c r="K185" i="1"/>
  <c r="K206" i="1"/>
  <c r="K218" i="1"/>
  <c r="J213" i="1"/>
  <c r="J165" i="1"/>
  <c r="J115" i="1"/>
  <c r="K115" i="1" s="1"/>
  <c r="K71" i="1"/>
  <c r="K140" i="1"/>
  <c r="K75" i="1"/>
  <c r="K48" i="1"/>
  <c r="K145" i="1"/>
  <c r="K50" i="1"/>
  <c r="K172" i="1"/>
  <c r="I20" i="1"/>
  <c r="K51" i="1"/>
  <c r="K66" i="1"/>
  <c r="K147" i="1"/>
  <c r="K158" i="1"/>
  <c r="K173" i="1"/>
  <c r="K186" i="1"/>
  <c r="K219" i="1"/>
  <c r="J196" i="1"/>
  <c r="K196" i="1" s="1"/>
  <c r="J66" i="1"/>
  <c r="J50" i="1"/>
  <c r="K101" i="1"/>
  <c r="K72" i="1"/>
  <c r="K60" i="1"/>
  <c r="K154" i="1"/>
  <c r="I29" i="1"/>
  <c r="K182" i="1"/>
  <c r="K121" i="1"/>
  <c r="K174" i="1"/>
  <c r="K207" i="1"/>
  <c r="K220" i="1"/>
  <c r="J211" i="1"/>
  <c r="J49" i="1"/>
  <c r="K139" i="1"/>
  <c r="J48" i="1"/>
  <c r="K113" i="1"/>
  <c r="K86" i="1"/>
  <c r="K90" i="1"/>
  <c r="K52" i="1"/>
  <c r="K96" i="1"/>
  <c r="K159" i="1"/>
  <c r="K97" i="1"/>
  <c r="K135" i="1"/>
  <c r="K221" i="1"/>
  <c r="I8" i="1"/>
  <c r="K39" i="1"/>
  <c r="K54" i="1"/>
  <c r="K68" i="1"/>
  <c r="K98" i="1"/>
  <c r="K111" i="1"/>
  <c r="K123" i="1"/>
  <c r="K136" i="1"/>
  <c r="K149" i="1"/>
  <c r="K176" i="1"/>
  <c r="K188" i="1"/>
  <c r="K222" i="1"/>
  <c r="J161" i="1"/>
  <c r="K161" i="1" s="1"/>
  <c r="J145" i="1"/>
  <c r="J111" i="1"/>
  <c r="J95" i="1"/>
  <c r="K95" i="1" s="1"/>
  <c r="J79" i="1"/>
  <c r="J63" i="1"/>
  <c r="K63" i="1" s="1"/>
  <c r="J47" i="1"/>
  <c r="K164" i="1"/>
  <c r="K212" i="1"/>
  <c r="K134" i="1"/>
  <c r="I7" i="1"/>
  <c r="K53" i="1"/>
  <c r="K122" i="1"/>
  <c r="K175" i="1"/>
  <c r="K208" i="1"/>
  <c r="J128" i="1"/>
  <c r="K128" i="1" s="1"/>
  <c r="K40" i="1"/>
  <c r="K83" i="1"/>
  <c r="K99" i="1"/>
  <c r="K112" i="1"/>
  <c r="K124" i="1"/>
  <c r="K137" i="1"/>
  <c r="K150" i="1"/>
  <c r="K162" i="1"/>
  <c r="K189" i="1"/>
  <c r="J208" i="1"/>
  <c r="J160" i="1"/>
  <c r="K160" i="1" s="1"/>
  <c r="J78" i="1"/>
  <c r="K78" i="1" s="1"/>
  <c r="J62" i="1"/>
  <c r="K178" i="1"/>
  <c r="K104" i="1"/>
  <c r="K76" i="1"/>
  <c r="J169" i="1"/>
  <c r="K169" i="1" s="1"/>
  <c r="K37" i="1"/>
  <c r="K197" i="1"/>
  <c r="K38" i="1"/>
  <c r="K110" i="1"/>
  <c r="K198" i="1"/>
  <c r="J96" i="1"/>
  <c r="K55" i="1"/>
  <c r="K41" i="1"/>
  <c r="K56" i="1"/>
  <c r="K84" i="1"/>
  <c r="K100" i="1"/>
  <c r="K125" i="1"/>
  <c r="K138" i="1"/>
  <c r="K163" i="1"/>
  <c r="K210" i="1"/>
  <c r="J207" i="1"/>
  <c r="J175" i="1"/>
  <c r="J159" i="1"/>
  <c r="J125" i="1"/>
  <c r="J109" i="1"/>
  <c r="K109" i="1" s="1"/>
  <c r="J77" i="1"/>
  <c r="J61" i="1"/>
  <c r="J45" i="1"/>
  <c r="K45" i="1" s="1"/>
  <c r="J44" i="1"/>
  <c r="K117" i="1"/>
  <c r="K57" i="1"/>
  <c r="K168" i="1"/>
  <c r="K203" i="1"/>
  <c r="K46" i="1"/>
  <c r="K58" i="1"/>
  <c r="K131" i="1"/>
  <c r="K204" i="1"/>
  <c r="K118" i="1"/>
  <c r="K69" i="1"/>
  <c r="K132" i="1"/>
  <c r="K179" i="1"/>
  <c r="K223" i="1"/>
  <c r="K81" i="1"/>
  <c r="K70" i="1"/>
  <c r="K180" i="1"/>
  <c r="K214" i="1"/>
  <c r="K156" i="1"/>
  <c r="K93" i="1"/>
  <c r="K181" i="1"/>
  <c r="K205" i="1"/>
  <c r="K94" i="1"/>
  <c r="K105" i="1"/>
  <c r="K143" i="1"/>
  <c r="K191" i="1"/>
  <c r="K215" i="1"/>
  <c r="K82" i="1"/>
  <c r="K106" i="1"/>
  <c r="K144" i="1"/>
  <c r="K216" i="1"/>
  <c r="K192" i="1"/>
  <c r="K217" i="1"/>
  <c r="K193" i="1"/>
  <c r="I25" i="1"/>
  <c r="I17" i="1"/>
  <c r="I31" i="1"/>
  <c r="I9" i="1"/>
  <c r="I30" i="1"/>
  <c r="I11" i="1"/>
  <c r="I32" i="1"/>
  <c r="I16" i="1"/>
  <c r="I14" i="1"/>
  <c r="I21" i="1"/>
</calcChain>
</file>

<file path=xl/sharedStrings.xml><?xml version="1.0" encoding="utf-8"?>
<sst xmlns="http://schemas.openxmlformats.org/spreadsheetml/2006/main" count="1645" uniqueCount="654">
  <si>
    <t>Detection limit</t>
  </si>
  <si>
    <t>16S</t>
  </si>
  <si>
    <t>Standard curve summary</t>
  </si>
  <si>
    <t>Delete large variance</t>
  </si>
  <si>
    <t xml:space="preserve">qPCR plate No. </t>
  </si>
  <si>
    <t>Log copies</t>
  </si>
  <si>
    <t>CT1</t>
  </si>
  <si>
    <t>CT2</t>
  </si>
  <si>
    <t>CT3</t>
  </si>
  <si>
    <t>Mean CT</t>
  </si>
  <si>
    <t>Delta</t>
  </si>
  <si>
    <t xml:space="preserve">Sample source </t>
  </si>
  <si>
    <t>Sample ID</t>
  </si>
  <si>
    <t>Methods</t>
  </si>
  <si>
    <t>log10 Copies</t>
  </si>
  <si>
    <t>NTM Copies</t>
  </si>
  <si>
    <t>Copies/uL rxn</t>
  </si>
  <si>
    <t>Copies/swab</t>
  </si>
  <si>
    <t>log 2 Copies/swab</t>
  </si>
  <si>
    <t>AZM-AP</t>
  </si>
  <si>
    <t xml:space="preserve">NC001 </t>
  </si>
  <si>
    <t>Zymo</t>
  </si>
  <si>
    <t xml:space="preserve">NC002 </t>
  </si>
  <si>
    <t xml:space="preserve">NC003 </t>
  </si>
  <si>
    <t xml:space="preserve">NC004 </t>
  </si>
  <si>
    <t xml:space="preserve">NC005 </t>
  </si>
  <si>
    <t>NC006</t>
  </si>
  <si>
    <t xml:space="preserve">P012 </t>
  </si>
  <si>
    <t xml:space="preserve">NC008 </t>
  </si>
  <si>
    <t>NC009</t>
  </si>
  <si>
    <t>NC010</t>
  </si>
  <si>
    <t>NC011</t>
  </si>
  <si>
    <t>NC012</t>
  </si>
  <si>
    <t>NC013</t>
  </si>
  <si>
    <t>NC015</t>
  </si>
  <si>
    <t>NC016</t>
  </si>
  <si>
    <t>NC017</t>
  </si>
  <si>
    <t>NC018</t>
  </si>
  <si>
    <t>NC020</t>
  </si>
  <si>
    <t>NC021</t>
  </si>
  <si>
    <t>NC023</t>
  </si>
  <si>
    <t>NC024</t>
  </si>
  <si>
    <t>NC025</t>
  </si>
  <si>
    <t>NC026</t>
  </si>
  <si>
    <t xml:space="preserve">NC027 </t>
  </si>
  <si>
    <t>NC028</t>
  </si>
  <si>
    <t xml:space="preserve">NC029 </t>
  </si>
  <si>
    <t xml:space="preserve">NC030 </t>
  </si>
  <si>
    <t>NC031</t>
  </si>
  <si>
    <t>NC032</t>
  </si>
  <si>
    <t>NC033</t>
  </si>
  <si>
    <t>NC034</t>
  </si>
  <si>
    <t>P001</t>
  </si>
  <si>
    <t>P021</t>
  </si>
  <si>
    <t>P022</t>
  </si>
  <si>
    <t>NA027</t>
  </si>
  <si>
    <t>SER-EP</t>
  </si>
  <si>
    <t>BISER-008</t>
  </si>
  <si>
    <t>Phenol</t>
  </si>
  <si>
    <t>BISER-009</t>
  </si>
  <si>
    <t>BISER-010</t>
  </si>
  <si>
    <t>BISER-018</t>
  </si>
  <si>
    <t>BISER-020</t>
  </si>
  <si>
    <t>BISER-024</t>
  </si>
  <si>
    <t>BISER-035</t>
  </si>
  <si>
    <t>BISER-043</t>
  </si>
  <si>
    <t>BISER-046</t>
  </si>
  <si>
    <t>BISER-049</t>
  </si>
  <si>
    <t>BISER-054</t>
  </si>
  <si>
    <t>BISER-055</t>
  </si>
  <si>
    <t>SER-AP</t>
  </si>
  <si>
    <t>SER-2001</t>
  </si>
  <si>
    <t>SER-2006</t>
  </si>
  <si>
    <t>AW160242</t>
  </si>
  <si>
    <t>JE140139</t>
  </si>
  <si>
    <t>Con-005</t>
  </si>
  <si>
    <t>Con-022</t>
  </si>
  <si>
    <t>AZM-NMP</t>
  </si>
  <si>
    <t xml:space="preserve">NA001 </t>
  </si>
  <si>
    <t>NA002</t>
  </si>
  <si>
    <t>NA006</t>
  </si>
  <si>
    <t>NA009</t>
  </si>
  <si>
    <t xml:space="preserve">P010 </t>
  </si>
  <si>
    <t xml:space="preserve">NA011 </t>
  </si>
  <si>
    <t xml:space="preserve">NA012 </t>
  </si>
  <si>
    <t xml:space="preserve">NA014 </t>
  </si>
  <si>
    <t xml:space="preserve">NA015 </t>
  </si>
  <si>
    <t xml:space="preserve">NA016 </t>
  </si>
  <si>
    <t xml:space="preserve">NA017 </t>
  </si>
  <si>
    <t xml:space="preserve">NA019 </t>
  </si>
  <si>
    <t xml:space="preserve">NA020 </t>
  </si>
  <si>
    <t xml:space="preserve">NA021 </t>
  </si>
  <si>
    <t xml:space="preserve">P023 </t>
  </si>
  <si>
    <t xml:space="preserve">NA025 </t>
  </si>
  <si>
    <t xml:space="preserve">NA026 </t>
  </si>
  <si>
    <t>SER-NMP</t>
  </si>
  <si>
    <t>BISER-012</t>
  </si>
  <si>
    <t>BISER-013</t>
  </si>
  <si>
    <t>BISER-014</t>
  </si>
  <si>
    <t>BISER-015</t>
  </si>
  <si>
    <t>BISER-016</t>
  </si>
  <si>
    <t>BISER-017</t>
  </si>
  <si>
    <t>BISER-019</t>
  </si>
  <si>
    <t>BISER-025</t>
  </si>
  <si>
    <t>BISER-031</t>
  </si>
  <si>
    <t>BISER-032</t>
  </si>
  <si>
    <t>BISER-036</t>
  </si>
  <si>
    <t>BISER-038</t>
  </si>
  <si>
    <t>BISER-039</t>
  </si>
  <si>
    <t>BISER-041</t>
  </si>
  <si>
    <t>BISER-048</t>
  </si>
  <si>
    <t>SER-2005</t>
  </si>
  <si>
    <t>Con-003</t>
  </si>
  <si>
    <t>Con-007</t>
  </si>
  <si>
    <t>Con-009</t>
  </si>
  <si>
    <t>Con-012</t>
  </si>
  <si>
    <t>Con-013</t>
  </si>
  <si>
    <t>Con-018</t>
  </si>
  <si>
    <t>Con-024</t>
  </si>
  <si>
    <t>AZM-AP-CC</t>
  </si>
  <si>
    <t>NC001CC</t>
  </si>
  <si>
    <t>NC002CC</t>
  </si>
  <si>
    <t>NC003CC</t>
  </si>
  <si>
    <t>NC004CC</t>
  </si>
  <si>
    <t>NC005CC</t>
  </si>
  <si>
    <t>NC006CC</t>
  </si>
  <si>
    <t>CC012</t>
  </si>
  <si>
    <t>NC008CC</t>
  </si>
  <si>
    <t>NC009CC</t>
  </si>
  <si>
    <t>NC010CC</t>
  </si>
  <si>
    <t>NC011CC</t>
  </si>
  <si>
    <t>NC012CC</t>
  </si>
  <si>
    <t>NC013CC</t>
  </si>
  <si>
    <t>NC015CC</t>
  </si>
  <si>
    <t>NC016CC</t>
  </si>
  <si>
    <t>NC017CC</t>
  </si>
  <si>
    <t>NC018CC</t>
  </si>
  <si>
    <t>NC020CC</t>
  </si>
  <si>
    <t>NC021CC</t>
  </si>
  <si>
    <t>NC023CC</t>
  </si>
  <si>
    <t>NC024CC</t>
  </si>
  <si>
    <t>NC025CC</t>
  </si>
  <si>
    <t>NC026CC</t>
  </si>
  <si>
    <t>NC027CC</t>
  </si>
  <si>
    <t>NC028CC</t>
  </si>
  <si>
    <t>NC029CC</t>
  </si>
  <si>
    <t xml:space="preserve">NC030CC </t>
  </si>
  <si>
    <t>NC031CC</t>
  </si>
  <si>
    <t>NC032CC</t>
  </si>
  <si>
    <t>NC033CC</t>
  </si>
  <si>
    <t>NC034CC</t>
  </si>
  <si>
    <t>CC001</t>
  </si>
  <si>
    <t>CC021</t>
  </si>
  <si>
    <t>CC022</t>
  </si>
  <si>
    <t>NA027CC</t>
  </si>
  <si>
    <t>SER-EP-CC</t>
  </si>
  <si>
    <t>SER-C-008</t>
  </si>
  <si>
    <t>SER-C-009</t>
  </si>
  <si>
    <t>SER-C-010</t>
  </si>
  <si>
    <t>SER-C-018</t>
  </si>
  <si>
    <t>SER-C-020</t>
  </si>
  <si>
    <t>SER-C-024</t>
  </si>
  <si>
    <t>SER-C-035</t>
  </si>
  <si>
    <t>SER-C-043</t>
  </si>
  <si>
    <t>SER-C-046</t>
  </si>
  <si>
    <t>SER-C-049</t>
  </si>
  <si>
    <t>SER-C-054</t>
  </si>
  <si>
    <t>SER-C-055</t>
  </si>
  <si>
    <t>SER-AP-CC</t>
  </si>
  <si>
    <t>SER-C-2001</t>
  </si>
  <si>
    <t>SER-C-2006</t>
  </si>
  <si>
    <t>AW160242-CC</t>
  </si>
  <si>
    <t>JE140139-CC</t>
  </si>
  <si>
    <t>Con-006</t>
  </si>
  <si>
    <t>Con-021</t>
  </si>
  <si>
    <t>AZM-NMP-CC</t>
  </si>
  <si>
    <t>NA001CC</t>
  </si>
  <si>
    <t>NA002CC</t>
  </si>
  <si>
    <t>NA006CC</t>
  </si>
  <si>
    <t>NA009CC</t>
  </si>
  <si>
    <t xml:space="preserve">CC010 </t>
  </si>
  <si>
    <t xml:space="preserve">NA011CC </t>
  </si>
  <si>
    <t>NA012CC</t>
  </si>
  <si>
    <t>NA014CC</t>
  </si>
  <si>
    <t>NA015CC</t>
  </si>
  <si>
    <t>NA016CC</t>
  </si>
  <si>
    <t>NA017CC</t>
  </si>
  <si>
    <t>NA019CC</t>
  </si>
  <si>
    <t xml:space="preserve">NA020CC </t>
  </si>
  <si>
    <t xml:space="preserve">NA021CC </t>
  </si>
  <si>
    <t>CC023</t>
  </si>
  <si>
    <t>NA025CC</t>
  </si>
  <si>
    <t>NA026CC</t>
  </si>
  <si>
    <t>SER-NMP-CC</t>
  </si>
  <si>
    <t>SER-C-012</t>
  </si>
  <si>
    <t>SER-C-013</t>
  </si>
  <si>
    <t>SER-C-014</t>
  </si>
  <si>
    <t>SER-C-015</t>
  </si>
  <si>
    <t>SER-C-016</t>
  </si>
  <si>
    <t>SER-C-017</t>
  </si>
  <si>
    <t>SER-C-019</t>
  </si>
  <si>
    <t>SER-C-025</t>
  </si>
  <si>
    <t>SER-C-031</t>
  </si>
  <si>
    <t>SER-C-032</t>
  </si>
  <si>
    <t>SER-C-036</t>
  </si>
  <si>
    <t>SER-C-038</t>
  </si>
  <si>
    <t>SER-C-039</t>
  </si>
  <si>
    <t>SER-C-041</t>
  </si>
  <si>
    <t>SER-C-048</t>
  </si>
  <si>
    <t>SER-C-2005</t>
  </si>
  <si>
    <t>Con-004</t>
  </si>
  <si>
    <t>Con-008</t>
  </si>
  <si>
    <t>Con-010</t>
  </si>
  <si>
    <t>Con-011</t>
  </si>
  <si>
    <t>Con-014</t>
  </si>
  <si>
    <t>Con-017</t>
  </si>
  <si>
    <t>Con-023</t>
  </si>
  <si>
    <t>Final 16S CT</t>
  </si>
  <si>
    <t>Current macrolide exposure</t>
  </si>
  <si>
    <t>Macrolide usage history</t>
  </si>
  <si>
    <t>Patient No.</t>
  </si>
  <si>
    <t>Treatment</t>
  </si>
  <si>
    <t>Groups</t>
  </si>
  <si>
    <t>Patient ID</t>
  </si>
  <si>
    <t>Close contact ID</t>
  </si>
  <si>
    <t>Gender</t>
  </si>
  <si>
    <t>Age</t>
  </si>
  <si>
    <t>Primary respiratory conditions</t>
  </si>
  <si>
    <t xml:space="preserve">Primary macrolide exposure </t>
  </si>
  <si>
    <t>Other macrolide exposure</t>
  </si>
  <si>
    <t>Macrolide in the last year</t>
  </si>
  <si>
    <t>Smoking ever</t>
  </si>
  <si>
    <t>Smoking status</t>
  </si>
  <si>
    <t>Hospitalised (in last 4 weeks)</t>
  </si>
  <si>
    <t>Admission No. (in last 12 months)</t>
  </si>
  <si>
    <t>NC001</t>
  </si>
  <si>
    <t>NC002</t>
  </si>
  <si>
    <t>NC003</t>
  </si>
  <si>
    <t>NC004</t>
  </si>
  <si>
    <t>NC005</t>
  </si>
  <si>
    <t>P012</t>
  </si>
  <si>
    <t>NC008</t>
  </si>
  <si>
    <t>NC027</t>
  </si>
  <si>
    <t>NC029</t>
  </si>
  <si>
    <t>NC030</t>
  </si>
  <si>
    <t>BISER008</t>
  </si>
  <si>
    <t>BISER009</t>
  </si>
  <si>
    <t>BISER010</t>
  </si>
  <si>
    <t>BISER018</t>
  </si>
  <si>
    <t>BISER020</t>
  </si>
  <si>
    <t>BISER024</t>
  </si>
  <si>
    <t>BISER035</t>
  </si>
  <si>
    <t>BISER043</t>
  </si>
  <si>
    <t>BISER046</t>
  </si>
  <si>
    <t>BISER049</t>
  </si>
  <si>
    <t>BISER054</t>
  </si>
  <si>
    <t>BISER055</t>
  </si>
  <si>
    <t>SER2001</t>
  </si>
  <si>
    <t>SER2006</t>
  </si>
  <si>
    <t>Con005</t>
  </si>
  <si>
    <t>Con022</t>
  </si>
  <si>
    <t>NA001</t>
  </si>
  <si>
    <t>P010</t>
  </si>
  <si>
    <t>NA011</t>
  </si>
  <si>
    <t>NA012</t>
  </si>
  <si>
    <t>NA014</t>
  </si>
  <si>
    <t>NA015</t>
  </si>
  <si>
    <t>NA016</t>
  </si>
  <si>
    <t>NA017</t>
  </si>
  <si>
    <t>NA019</t>
  </si>
  <si>
    <t>NA020</t>
  </si>
  <si>
    <t>NA021</t>
  </si>
  <si>
    <t>P023</t>
  </si>
  <si>
    <t>NA025</t>
  </si>
  <si>
    <t>NA026</t>
  </si>
  <si>
    <t>BISER012</t>
  </si>
  <si>
    <t>BISER013</t>
  </si>
  <si>
    <t>BISER014</t>
  </si>
  <si>
    <t>BISER015</t>
  </si>
  <si>
    <t>BISER016</t>
  </si>
  <si>
    <t>BISER017</t>
  </si>
  <si>
    <t>BISER019</t>
  </si>
  <si>
    <t>BISER025</t>
  </si>
  <si>
    <t>BISER031</t>
  </si>
  <si>
    <t>BISER032</t>
  </si>
  <si>
    <t>BISER036</t>
  </si>
  <si>
    <t>BISER038</t>
  </si>
  <si>
    <t>BISER039</t>
  </si>
  <si>
    <t>BISER041</t>
  </si>
  <si>
    <t>BISER048</t>
  </si>
  <si>
    <t>SER2005</t>
  </si>
  <si>
    <t>Con003</t>
  </si>
  <si>
    <t>Con007</t>
  </si>
  <si>
    <t>Con009</t>
  </si>
  <si>
    <t>Con012</t>
  </si>
  <si>
    <t>Con013</t>
  </si>
  <si>
    <t>Con018</t>
  </si>
  <si>
    <t>Con024</t>
  </si>
  <si>
    <t>P012CC</t>
  </si>
  <si>
    <t>NC030CC</t>
  </si>
  <si>
    <t>BISER008CC</t>
  </si>
  <si>
    <t>BISER009CC</t>
  </si>
  <si>
    <t>BISER010CC</t>
  </si>
  <si>
    <t>BISER018CC</t>
  </si>
  <si>
    <t>BISER020CC</t>
  </si>
  <si>
    <t>BISER024CC</t>
  </si>
  <si>
    <t>BISER035CC</t>
  </si>
  <si>
    <t>BISER043CC</t>
  </si>
  <si>
    <t>BISER046CC</t>
  </si>
  <si>
    <t>BISER049CC</t>
  </si>
  <si>
    <t>BISER054CC</t>
  </si>
  <si>
    <t>BISER055CC</t>
  </si>
  <si>
    <t>SER2001CC</t>
  </si>
  <si>
    <t>SER2006CC</t>
  </si>
  <si>
    <t>AW160242CC</t>
  </si>
  <si>
    <t>JE140139CC</t>
  </si>
  <si>
    <t>Con006</t>
  </si>
  <si>
    <t>Con021</t>
  </si>
  <si>
    <t>BISER012CC</t>
  </si>
  <si>
    <t>BISER013CC</t>
  </si>
  <si>
    <t>BISER014CC</t>
  </si>
  <si>
    <t>BISER015CC</t>
  </si>
  <si>
    <t>BISER016CC</t>
  </si>
  <si>
    <t>BISER017CC</t>
  </si>
  <si>
    <t>BISER019CC</t>
  </si>
  <si>
    <t>BISER025CC</t>
  </si>
  <si>
    <t>BISER031CC</t>
  </si>
  <si>
    <t>BISER032CC</t>
  </si>
  <si>
    <t>BISER036CC</t>
  </si>
  <si>
    <t>BISER038CC</t>
  </si>
  <si>
    <t>BISER039CC</t>
  </si>
  <si>
    <t>BISER041CC</t>
  </si>
  <si>
    <t>BISER048CC</t>
  </si>
  <si>
    <t>SER2005CC</t>
  </si>
  <si>
    <t>Con004</t>
  </si>
  <si>
    <t>Con008</t>
  </si>
  <si>
    <t>Con010</t>
  </si>
  <si>
    <t>Con011</t>
  </si>
  <si>
    <t>Con014</t>
  </si>
  <si>
    <t>Con017</t>
  </si>
  <si>
    <t>Con023</t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</si>
  <si>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(A)</t>
    </r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</si>
  <si>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(B)</t>
    </r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</si>
  <si>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(C)</t>
    </r>
  </si>
  <si>
    <r>
      <rPr>
        <b/>
        <i/>
        <sz val="11"/>
        <color theme="1"/>
        <rFont val="Calibri"/>
        <family val="2"/>
        <scheme val="minor"/>
      </rPr>
      <t>erm</t>
    </r>
    <r>
      <rPr>
        <b/>
        <sz val="11"/>
        <color theme="1"/>
        <rFont val="Calibri"/>
        <family val="2"/>
        <scheme val="minor"/>
      </rPr>
      <t>(F)</t>
    </r>
  </si>
  <si>
    <t>mef</t>
  </si>
  <si>
    <r>
      <rPr>
        <b/>
        <i/>
        <sz val="11"/>
        <color theme="1"/>
        <rFont val="Calibri"/>
        <family val="2"/>
        <scheme val="minor"/>
      </rPr>
      <t>msr</t>
    </r>
    <r>
      <rPr>
        <b/>
        <sz val="11"/>
        <color theme="1"/>
        <rFont val="Calibri"/>
        <family val="2"/>
        <scheme val="minor"/>
      </rPr>
      <t>(A)</t>
    </r>
  </si>
  <si>
    <r>
      <rPr>
        <b/>
        <i/>
        <sz val="11"/>
        <color theme="1"/>
        <rFont val="Calibri"/>
        <family val="2"/>
        <scheme val="minor"/>
      </rPr>
      <t>msr</t>
    </r>
    <r>
      <rPr>
        <b/>
        <sz val="11"/>
        <color theme="1"/>
        <rFont val="Calibri"/>
        <family val="2"/>
        <scheme val="minor"/>
      </rPr>
      <t>(E)</t>
    </r>
  </si>
  <si>
    <r>
      <rPr>
        <b/>
        <i/>
        <sz val="11"/>
        <color theme="1"/>
        <rFont val="Calibri"/>
        <family val="2"/>
        <scheme val="minor"/>
      </rPr>
      <t>tet</t>
    </r>
    <r>
      <rPr>
        <b/>
        <sz val="11"/>
        <color theme="1"/>
        <rFont val="Calibri"/>
        <family val="2"/>
        <scheme val="minor"/>
      </rPr>
      <t>(M)</t>
    </r>
  </si>
  <si>
    <r>
      <rPr>
        <b/>
        <i/>
        <sz val="11"/>
        <color theme="1"/>
        <rFont val="Calibri"/>
        <family val="2"/>
        <scheme val="minor"/>
      </rPr>
      <t>tet</t>
    </r>
    <r>
      <rPr>
        <b/>
        <sz val="11"/>
        <color theme="1"/>
        <rFont val="Calibri"/>
        <family val="2"/>
        <scheme val="minor"/>
      </rPr>
      <t>(O)</t>
    </r>
  </si>
  <si>
    <r>
      <rPr>
        <b/>
        <i/>
        <sz val="11"/>
        <color theme="1"/>
        <rFont val="Calibri"/>
        <family val="2"/>
        <scheme val="minor"/>
      </rPr>
      <t>tet</t>
    </r>
    <r>
      <rPr>
        <b/>
        <sz val="11"/>
        <color theme="1"/>
        <rFont val="Calibri"/>
        <family val="2"/>
        <scheme val="minor"/>
      </rPr>
      <t>(W)</t>
    </r>
  </si>
  <si>
    <t>Detection</t>
  </si>
  <si>
    <t>Abundance</t>
  </si>
  <si>
    <t>MP</t>
  </si>
  <si>
    <t>NMP</t>
  </si>
  <si>
    <t>Total MP</t>
  </si>
  <si>
    <t>Total NMP</t>
  </si>
  <si>
    <t>MCC</t>
  </si>
  <si>
    <t>NMCC</t>
  </si>
  <si>
    <t>Total MCC</t>
  </si>
  <si>
    <t>Total NMCC</t>
  </si>
  <si>
    <t>Tables for manuscripts</t>
  </si>
  <si>
    <r>
      <t xml:space="preserve">Table 2. </t>
    </r>
    <r>
      <rPr>
        <sz val="12"/>
        <color rgb="FF000000"/>
        <rFont val="Times New Roman"/>
        <family val="1"/>
      </rPr>
      <t>Detection of antibiotic resistant genes in Macrolide patients and Non-mmacrolide patients</t>
    </r>
  </si>
  <si>
    <t>Resistance gene</t>
  </si>
  <si>
    <t>Detection limit (Ct value)</t>
  </si>
  <si>
    <t>% of patients carried the gene in indicated group</t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</si>
  <si>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values</t>
    </r>
  </si>
  <si>
    <t>Macrolide patients (MP)</t>
  </si>
  <si>
    <t>Non-macrolide patients (NMP)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</si>
  <si>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(A)</t>
    </r>
  </si>
  <si>
    <t>3.8% (2/53)</t>
  </si>
  <si>
    <t>5.0% (2/40)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</si>
  <si>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(B)</t>
    </r>
  </si>
  <si>
    <t>89% (47/53)</t>
  </si>
  <si>
    <t>95% (38/40)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</si>
  <si>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(C)</t>
    </r>
  </si>
  <si>
    <t>19% (10/53)</t>
  </si>
  <si>
    <t>13% (5/40)</t>
  </si>
  <si>
    <r>
      <rPr>
        <i/>
        <sz val="12"/>
        <color rgb="FF000000"/>
        <rFont val="Times New Roman"/>
        <family val="1"/>
      </rPr>
      <t>erm</t>
    </r>
    <r>
      <rPr>
        <sz val="12"/>
        <color rgb="FF000000"/>
        <rFont val="Times New Roman"/>
        <family val="1"/>
      </rPr>
      <t>(F)</t>
    </r>
  </si>
  <si>
    <t>68% (36/53)</t>
  </si>
  <si>
    <t>78% (31/40)</t>
  </si>
  <si>
    <t>74% (39/53)</t>
  </si>
  <si>
    <t>83% (33/40)</t>
  </si>
  <si>
    <r>
      <rPr>
        <i/>
        <sz val="12"/>
        <color rgb="FF000000"/>
        <rFont val="Times New Roman"/>
        <family val="1"/>
      </rPr>
      <t>msr</t>
    </r>
    <r>
      <rPr>
        <sz val="12"/>
        <color rgb="FF000000"/>
        <rFont val="Times New Roman"/>
        <family val="1"/>
      </rPr>
      <t>(A)</t>
    </r>
  </si>
  <si>
    <t>36% (19/53)</t>
  </si>
  <si>
    <t>25% (10/40)</t>
  </si>
  <si>
    <r>
      <rPr>
        <i/>
        <sz val="12"/>
        <color rgb="FF000000"/>
        <rFont val="Times New Roman"/>
        <family val="1"/>
      </rPr>
      <t>msr</t>
    </r>
    <r>
      <rPr>
        <sz val="12"/>
        <color rgb="FF000000"/>
        <rFont val="Times New Roman"/>
        <family val="1"/>
      </rPr>
      <t>(E)</t>
    </r>
  </si>
  <si>
    <t>66% (35/53)</t>
  </si>
  <si>
    <t>73% (29/40)</t>
  </si>
  <si>
    <r>
      <rPr>
        <i/>
        <sz val="12"/>
        <color rgb="FF000000"/>
        <rFont val="Times New Roman"/>
        <family val="1"/>
      </rPr>
      <t>tet</t>
    </r>
    <r>
      <rPr>
        <sz val="12"/>
        <color rgb="FF000000"/>
        <rFont val="Times New Roman"/>
        <family val="1"/>
      </rPr>
      <t>(M)</t>
    </r>
  </si>
  <si>
    <t>94% (50/53)</t>
  </si>
  <si>
    <t>100% (40/40)</t>
  </si>
  <si>
    <r>
      <rPr>
        <i/>
        <sz val="12"/>
        <color rgb="FF000000"/>
        <rFont val="Times New Roman"/>
        <family val="1"/>
      </rPr>
      <t>tet</t>
    </r>
    <r>
      <rPr>
        <sz val="12"/>
        <color rgb="FF000000"/>
        <rFont val="Times New Roman"/>
        <family val="1"/>
      </rPr>
      <t>(O)</t>
    </r>
  </si>
  <si>
    <t>64% (34/53)</t>
  </si>
  <si>
    <r>
      <rPr>
        <i/>
        <sz val="12"/>
        <color rgb="FF000000"/>
        <rFont val="Times New Roman"/>
        <family val="1"/>
      </rPr>
      <t>tet</t>
    </r>
    <r>
      <rPr>
        <sz val="12"/>
        <color rgb="FF000000"/>
        <rFont val="Times New Roman"/>
        <family val="1"/>
      </rPr>
      <t>(W)</t>
    </r>
  </si>
  <si>
    <t>85% (45/53)</t>
  </si>
  <si>
    <t>98% (39/40)</t>
  </si>
  <si>
    <t>Macrolide close contacts (MCC)</t>
  </si>
  <si>
    <t>Non-macrolide close contacts (NMCC)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</si>
  <si>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(A)</t>
    </r>
  </si>
  <si>
    <t>0% (0/53)</t>
  </si>
  <si>
    <t>0% (0/40)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</si>
  <si>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(B)</t>
    </r>
  </si>
  <si>
    <t>85% (34/40)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</si>
  <si>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(C)</t>
    </r>
  </si>
  <si>
    <t>7.5% (4/53)</t>
  </si>
  <si>
    <r>
      <rPr>
        <i/>
        <sz val="12"/>
        <color theme="1"/>
        <rFont val="Times New Roman"/>
        <family val="1"/>
      </rPr>
      <t>erm</t>
    </r>
    <r>
      <rPr>
        <sz val="12"/>
        <color theme="1"/>
        <rFont val="Times New Roman"/>
        <family val="1"/>
      </rPr>
      <t>(F)</t>
    </r>
  </si>
  <si>
    <t>45% (24/53)</t>
  </si>
  <si>
    <t>65% (26/40)</t>
  </si>
  <si>
    <t>62% (33/53)</t>
  </si>
  <si>
    <t>63% (25/40)</t>
  </si>
  <si>
    <r>
      <rPr>
        <i/>
        <sz val="12"/>
        <color theme="1"/>
        <rFont val="Times New Roman"/>
        <family val="1"/>
      </rPr>
      <t>msr</t>
    </r>
    <r>
      <rPr>
        <sz val="12"/>
        <color theme="1"/>
        <rFont val="Times New Roman"/>
        <family val="1"/>
      </rPr>
      <t>(A)</t>
    </r>
  </si>
  <si>
    <t>30% (12/40)</t>
  </si>
  <si>
    <r>
      <rPr>
        <i/>
        <sz val="12"/>
        <color theme="1"/>
        <rFont val="Times New Roman"/>
        <family val="1"/>
      </rPr>
      <t>msr</t>
    </r>
    <r>
      <rPr>
        <sz val="12"/>
        <color theme="1"/>
        <rFont val="Times New Roman"/>
        <family val="1"/>
      </rPr>
      <t>(E)</t>
    </r>
  </si>
  <si>
    <t>48% (19/40)</t>
  </si>
  <si>
    <r>
      <rPr>
        <i/>
        <sz val="12"/>
        <color theme="1"/>
        <rFont val="Times New Roman"/>
        <family val="1"/>
      </rPr>
      <t>tet</t>
    </r>
    <r>
      <rPr>
        <sz val="12"/>
        <color theme="1"/>
        <rFont val="Times New Roman"/>
        <family val="1"/>
      </rPr>
      <t>(M)</t>
    </r>
  </si>
  <si>
    <t>96% (51/53)</t>
  </si>
  <si>
    <r>
      <rPr>
        <i/>
        <sz val="12"/>
        <color theme="1"/>
        <rFont val="Times New Roman"/>
        <family val="1"/>
      </rPr>
      <t>tet</t>
    </r>
    <r>
      <rPr>
        <sz val="12"/>
        <color theme="1"/>
        <rFont val="Times New Roman"/>
        <family val="1"/>
      </rPr>
      <t>(O)</t>
    </r>
  </si>
  <si>
    <r>
      <rPr>
        <i/>
        <sz val="12"/>
        <color theme="1"/>
        <rFont val="Times New Roman"/>
        <family val="1"/>
      </rPr>
      <t>tet</t>
    </r>
    <r>
      <rPr>
        <sz val="12"/>
        <color theme="1"/>
        <rFont val="Times New Roman"/>
        <family val="1"/>
      </rPr>
      <t>(W)</t>
    </r>
  </si>
  <si>
    <t>77% (41/53)</t>
  </si>
  <si>
    <t>80% (32/40)</t>
  </si>
  <si>
    <t>Gene levels in indicated group</t>
  </si>
  <si>
    <t>0 (0.0-10.5)</t>
  </si>
  <si>
    <t>0 (0.0-7.1)</t>
  </si>
  <si>
    <t>7.5 (0.0-12.4)</t>
  </si>
  <si>
    <t>6.9 (0.0-10.8)</t>
  </si>
  <si>
    <t>0 (0.0-13.2)</t>
  </si>
  <si>
    <t>0 (0.0-8.0)</t>
  </si>
  <si>
    <t>7.6 (0.0-12.4)</t>
  </si>
  <si>
    <t>6.2 (0.0-11.9)</t>
  </si>
  <si>
    <t>4.4 (0.0-6.7)</t>
  </si>
  <si>
    <t>3.9 (0.0-7.5)</t>
  </si>
  <si>
    <t>0 (0.0-9.1)</t>
  </si>
  <si>
    <t>7.3 (0.0-13.0)</t>
  </si>
  <si>
    <t>5.7 (0.0-15.9)</t>
  </si>
  <si>
    <t>5.9 (0.0-8.9)</t>
  </si>
  <si>
    <t>6.4 (0.0-10.5)</t>
  </si>
  <si>
    <t>6.3 (0.0-12.3)</t>
  </si>
  <si>
    <t>5.2 (2.7)</t>
  </si>
  <si>
    <t>4.8 (2.2)</t>
  </si>
  <si>
    <t>0 (0.0-0.0)</t>
  </si>
  <si>
    <t>3.4 (0.0-10.8)</t>
  </si>
  <si>
    <t>4.2 (0.0-10.1)</t>
  </si>
  <si>
    <t>0 (0.0-11.1)</t>
  </si>
  <si>
    <t>0 (0.0-9.9)</t>
  </si>
  <si>
    <t>0 (0.0-12.3)</t>
  </si>
  <si>
    <t>3.3 (0.0-9.9)</t>
  </si>
  <si>
    <t>1.3 (0.0-5.6)</t>
  </si>
  <si>
    <t>1.2 (0.0-4.7)</t>
  </si>
  <si>
    <t>0 (0.0-12.7)</t>
  </si>
  <si>
    <t>0 (0.0-13.5)</t>
  </si>
  <si>
    <t>0 (0.0-19.7)</t>
  </si>
  <si>
    <t>4.9 (2.3)</t>
  </si>
  <si>
    <t>4.4 (1.9)</t>
  </si>
  <si>
    <t>4.0 (0.0-10.0)</t>
  </si>
  <si>
    <t>4.9 (0.0-10.1)</t>
  </si>
  <si>
    <t>4.7 (0.0-11.3)</t>
  </si>
  <si>
    <t>5.0 (0.0-8.9)</t>
  </si>
  <si>
    <t>Macrolide group</t>
  </si>
  <si>
    <t>Non-macrolide group</t>
  </si>
  <si>
    <t>Odds ratio (95% CI)</t>
  </si>
  <si>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 xml:space="preserve"> value</t>
    </r>
  </si>
  <si>
    <t>&gt;0.99</t>
  </si>
  <si>
    <t>2.1E-07 (0-Inf)</t>
  </si>
  <si>
    <t>N/A</t>
  </si>
  <si>
    <t>2.5E-07 (0-Inf)</t>
  </si>
  <si>
    <t>erm(A)</t>
  </si>
  <si>
    <t>erm(B)</t>
  </si>
  <si>
    <t>erm(C)</t>
  </si>
  <si>
    <t>erm(F)</t>
  </si>
  <si>
    <t>msr(A)</t>
  </si>
  <si>
    <t>msr(E)</t>
  </si>
  <si>
    <t>tet(M)</t>
  </si>
  <si>
    <t>tet(O)</t>
  </si>
  <si>
    <t>tet(W)</t>
  </si>
  <si>
    <t>5.5 (2.1-7.6)</t>
  </si>
  <si>
    <t>Gene</t>
  </si>
  <si>
    <t>Patients</t>
  </si>
  <si>
    <t xml:space="preserve">Close contact </t>
  </si>
  <si>
    <t>ermA</t>
  </si>
  <si>
    <t>ermB</t>
  </si>
  <si>
    <t>ermC</t>
  </si>
  <si>
    <t>ermF</t>
  </si>
  <si>
    <t>msrA</t>
  </si>
  <si>
    <t>msrE</t>
  </si>
  <si>
    <t>tetM</t>
  </si>
  <si>
    <t>tetO</t>
  </si>
  <si>
    <t>tetW</t>
  </si>
  <si>
    <t>No. macrolide pairs</t>
  </si>
  <si>
    <t>No. non-macrolide pairs</t>
  </si>
  <si>
    <t>Original data</t>
  </si>
  <si>
    <r>
      <t xml:space="preserve">Table E2-2. </t>
    </r>
    <r>
      <rPr>
        <sz val="12"/>
        <color rgb="FF000000"/>
        <rFont val="Times New Roman"/>
        <family val="1"/>
      </rPr>
      <t>Antibiotic resistant genes levels in Macrolide close contacts and Non-macrolide close contacts</t>
    </r>
  </si>
  <si>
    <r>
      <t xml:space="preserve">Table E2-1. </t>
    </r>
    <r>
      <rPr>
        <sz val="12"/>
        <color rgb="FF000000"/>
        <rFont val="Times New Roman"/>
        <family val="1"/>
      </rPr>
      <t>Detection of antibiotic resistant genes in Macrolide close contacts and Non-mmacrolide close contacts</t>
    </r>
  </si>
  <si>
    <r>
      <t xml:space="preserve">Table 3. </t>
    </r>
    <r>
      <rPr>
        <sz val="12"/>
        <color rgb="FF000000"/>
        <rFont val="Times New Roman"/>
        <family val="1"/>
      </rPr>
      <t>Antibiotic resistant genes levels in Macrolide patients and Non-mmacrolide patients</t>
    </r>
  </si>
  <si>
    <t>IV</t>
  </si>
  <si>
    <t>DV</t>
  </si>
  <si>
    <t>Presence/Absence of resistance gene in patients (1/0)</t>
  </si>
  <si>
    <t>Presence/Absence of resistance gene in close contact (1/0)</t>
  </si>
  <si>
    <t>Aim</t>
  </si>
  <si>
    <t>Dummy coding</t>
  </si>
  <si>
    <t>Results</t>
  </si>
  <si>
    <t>Results explanations</t>
  </si>
  <si>
    <t>Whether patients have ermF/mef will affect close contact acquire ermF/mef in macrolide group, but no in non-macrolide group</t>
  </si>
  <si>
    <t>Treatment groups (macrolide group and non-macrolide group)</t>
  </si>
  <si>
    <t>Transmission outcome (1-1 as transmission, 0-1 or 1-0 as no transmission)</t>
  </si>
  <si>
    <t>IV: code 1 as presence of this gene in patients, 0 as absence of this gene in patient</t>
  </si>
  <si>
    <t xml:space="preserve">IV: code macrolide group as 1, non-macrolide group as 0 </t>
  </si>
  <si>
    <t>notion</t>
  </si>
  <si>
    <t>Assumption</t>
  </si>
  <si>
    <t>1) For 1-1 pair, no matter who acquire the gene later, we assume that person acquire gene from the other one, not from other sources</t>
  </si>
  <si>
    <t>Model type</t>
  </si>
  <si>
    <t>Binary logistic regression (paired analysis)</t>
  </si>
  <si>
    <t>DV: code 1 as presence of this gene in close contact, 0 as absence of this gene in close contact</t>
  </si>
  <si>
    <t xml:space="preserve">DV:code 1-1 as Yes indicating transmission, 0-1 or 1-0 as No indicating  no transmission </t>
  </si>
  <si>
    <t>ermF-odds ratio:11.8,  this indicates the odds of 1-1/0-0 (P-CC) is 11.8 times higher the odds of 0-1/1-0  (P-CC)</t>
  </si>
  <si>
    <t>mef-odds ration:7.3,  this indicates the odds of 1-1/0-0 (P-CC) is 7.3 times higher the odds of 0-1/1-0  (P-CC)</t>
  </si>
  <si>
    <t>Macrolide group vs Non-macrolide group</t>
  </si>
  <si>
    <t>1.0 (0-Inf)</t>
  </si>
  <si>
    <t>1.0 (0.4-2.9)</t>
  </si>
  <si>
    <t>1.0 (0.07-13.9)</t>
  </si>
  <si>
    <t>1.0 (0.4-2.5)</t>
  </si>
  <si>
    <t>1.6 (0.6-3.9)</t>
  </si>
  <si>
    <t>1.3 (0.3-5.0)</t>
  </si>
  <si>
    <t>0.6 (0.2-1.5)</t>
  </si>
  <si>
    <t>0.5 (0.09-2.7)</t>
  </si>
  <si>
    <t>0.9 (0.4-2.2)</t>
  </si>
  <si>
    <t>0.7 (0.3-2.0)</t>
  </si>
  <si>
    <t>3.4 (0.5-22.9)</t>
  </si>
  <si>
    <t>1.3E-07  (0-Inf)</t>
  </si>
  <si>
    <t>5.1 (0.6-41.9)</t>
  </si>
  <si>
    <t>8.5 (0.4-163.9)</t>
  </si>
  <si>
    <t>11.8 (2.3-59.6)</t>
  </si>
  <si>
    <t>1.7 (0.4-7.6)</t>
  </si>
  <si>
    <t>7.3 (1.9-28.4)</t>
  </si>
  <si>
    <t>1.3 (0.3-6.9)</t>
  </si>
  <si>
    <t>1.5 (0.5-4.9)</t>
  </si>
  <si>
    <t>1.8 (0.4-8.2)</t>
  </si>
  <si>
    <t>0.8 (0.3-2.7)</t>
  </si>
  <si>
    <t>1.1 (0.3-4.5)</t>
  </si>
  <si>
    <t>2.7 (0.8-8.5)</t>
  </si>
  <si>
    <t>2.4 (0.5-12.0)</t>
  </si>
  <si>
    <t>To test as compared to non-macrolide group, whether the macrolide group is more likely to transmit resistence genes to the close contacts</t>
  </si>
  <si>
    <t>As compared with non-macrolide group, the macrolide group is not more likely to transmit any resistence genes to the close contact</t>
  </si>
  <si>
    <t>To test whether patients have/don't have the gene will affect their close contacts contact have/don’t have the gene in different group</t>
  </si>
  <si>
    <t>Limitation of this model</t>
  </si>
  <si>
    <t>It will include 0-0 pairs into the calculation</t>
  </si>
  <si>
    <t>The results won't tell us whether there is an onward transmission, but only to tell us which group is more likely to transmit resistence genes</t>
  </si>
  <si>
    <t>My thoughts</t>
  </si>
  <si>
    <t>Two regression models are both paired analysis, but they address two different questions</t>
  </si>
  <si>
    <t>However, whether patients have genes affect their paired close contact have these genes does not answer transmission, it only reflect the associations as 0-0 pairs were also included in the model</t>
  </si>
  <si>
    <t>Therefore, long-term macrolide therapy won't affect transmission.</t>
  </si>
  <si>
    <t>We firstly assessed the association between the presence of resistence genes in patients and the presence of these genes in their paired close contacts.</t>
  </si>
  <si>
    <t>In our association logistic mode, we found that whether patients have/don't the ermF or mef gene will significantly affect whether their close contacts have/don't have these genes in macrolide group. This results are not seen in non-macrolide group</t>
  </si>
  <si>
    <t>To further analyse whether the macrolide group is more likely to transmit resistence genes to the close contacts than non-macrolide group, we conducted another test using transmission comparison model</t>
  </si>
  <si>
    <t>In this logistic regression model, we found that as compared with non-macrolide group, the macrolide group is not more likely to transmit any resistence genes to their close contacts</t>
  </si>
  <si>
    <t>Model 1: Association model (my original model)</t>
  </si>
  <si>
    <t>Model 2: Transmission risk model (Kerry suggested)</t>
  </si>
  <si>
    <t>Basic ID/Age/Sex/Treatment information</t>
  </si>
  <si>
    <t>VariablesNominal data</t>
  </si>
  <si>
    <t>Clinical data (IV)</t>
  </si>
  <si>
    <t>AP</t>
  </si>
  <si>
    <t>EP</t>
  </si>
  <si>
    <t>ACC</t>
  </si>
  <si>
    <t>ECC</t>
  </si>
  <si>
    <t xml:space="preserve"> Macrolide patient</t>
  </si>
  <si>
    <t>Non-macrolide patient</t>
  </si>
  <si>
    <t>Macrolide close contact</t>
  </si>
  <si>
    <t>Non-macrolide close contact</t>
  </si>
  <si>
    <t>Male</t>
  </si>
  <si>
    <t>Female</t>
  </si>
  <si>
    <t>No</t>
  </si>
  <si>
    <t>Yes</t>
  </si>
  <si>
    <t>Never smoked</t>
  </si>
  <si>
    <t>Ex-smoker</t>
  </si>
  <si>
    <t>Current smoker</t>
  </si>
  <si>
    <t>Hospitalised (≤4 weeks)</t>
  </si>
  <si>
    <t>Respiratory conditions</t>
  </si>
  <si>
    <t>Cystic fibrosis</t>
  </si>
  <si>
    <t>Asthma</t>
  </si>
  <si>
    <t>Non-CF Bronchiectasis</t>
  </si>
  <si>
    <t>Healthy</t>
  </si>
  <si>
    <t>Azithromycin</t>
  </si>
  <si>
    <t>Erythromycin</t>
  </si>
  <si>
    <t>None-healthy control</t>
  </si>
  <si>
    <t>Clarithromycin</t>
  </si>
  <si>
    <t>None</t>
  </si>
  <si>
    <t>Other antibiotics (in last 4 weeks)</t>
  </si>
  <si>
    <t>Ciprofloxacin</t>
  </si>
  <si>
    <t>Bactrim</t>
  </si>
  <si>
    <t>Tobramycin IV</t>
  </si>
  <si>
    <t>Piperacillin / Tazobactam</t>
  </si>
  <si>
    <t>Meropenem</t>
  </si>
  <si>
    <t>Augmentin</t>
  </si>
  <si>
    <t>Metronidazole</t>
  </si>
  <si>
    <t>Doxycycline</t>
  </si>
  <si>
    <t>Amoxycilin</t>
  </si>
  <si>
    <t>Gene detection (DV)</t>
  </si>
  <si>
    <t>VariablesScale data</t>
  </si>
  <si>
    <t>Admission No. (≤12 months)</t>
  </si>
  <si>
    <t>Specific data</t>
  </si>
  <si>
    <t>Gene levels (DV)</t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</si>
  <si>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(A)</t>
    </r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</si>
  <si>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(B)</t>
    </r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</si>
  <si>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(C)</t>
    </r>
  </si>
  <si>
    <r>
      <rPr>
        <i/>
        <sz val="11"/>
        <color theme="1"/>
        <rFont val="Calibri"/>
        <family val="2"/>
        <scheme val="minor"/>
      </rPr>
      <t>erm</t>
    </r>
    <r>
      <rPr>
        <sz val="11"/>
        <color theme="1"/>
        <rFont val="Calibri"/>
        <family val="2"/>
        <scheme val="minor"/>
      </rPr>
      <t>(F)</t>
    </r>
  </si>
  <si>
    <r>
      <rPr>
        <i/>
        <sz val="11"/>
        <color theme="1"/>
        <rFont val="Calibri"/>
        <family val="2"/>
        <scheme val="minor"/>
      </rPr>
      <t>msr</t>
    </r>
    <r>
      <rPr>
        <sz val="11"/>
        <color theme="1"/>
        <rFont val="Calibri"/>
        <family val="2"/>
        <scheme val="minor"/>
      </rPr>
      <t>(A)</t>
    </r>
  </si>
  <si>
    <r>
      <rPr>
        <i/>
        <sz val="11"/>
        <color theme="1"/>
        <rFont val="Calibri"/>
        <family val="2"/>
        <scheme val="minor"/>
      </rPr>
      <t>msr</t>
    </r>
    <r>
      <rPr>
        <sz val="11"/>
        <color theme="1"/>
        <rFont val="Calibri"/>
        <family val="2"/>
        <scheme val="minor"/>
      </rPr>
      <t>(E)</t>
    </r>
  </si>
  <si>
    <r>
      <rPr>
        <i/>
        <sz val="11"/>
        <color theme="1"/>
        <rFont val="Calibri"/>
        <family val="2"/>
        <scheme val="minor"/>
      </rPr>
      <t>tet</t>
    </r>
    <r>
      <rPr>
        <sz val="11"/>
        <color theme="1"/>
        <rFont val="Calibri"/>
        <family val="2"/>
        <scheme val="minor"/>
      </rPr>
      <t>(M)</t>
    </r>
  </si>
  <si>
    <r>
      <rPr>
        <i/>
        <sz val="11"/>
        <color theme="1"/>
        <rFont val="Calibri"/>
        <family val="2"/>
        <scheme val="minor"/>
      </rPr>
      <t>tet</t>
    </r>
    <r>
      <rPr>
        <sz val="11"/>
        <color theme="1"/>
        <rFont val="Calibri"/>
        <family val="2"/>
        <scheme val="minor"/>
      </rPr>
      <t>(O)</t>
    </r>
  </si>
  <si>
    <r>
      <rPr>
        <i/>
        <sz val="11"/>
        <color theme="1"/>
        <rFont val="Calibri"/>
        <family val="2"/>
        <scheme val="minor"/>
      </rPr>
      <t>tet</t>
    </r>
    <r>
      <rPr>
        <sz val="11"/>
        <color theme="1"/>
        <rFont val="Calibri"/>
        <family val="2"/>
        <scheme val="minor"/>
      </rPr>
      <t>(W)</t>
    </r>
  </si>
  <si>
    <t>Odds ratio</t>
  </si>
  <si>
    <t>P value</t>
  </si>
  <si>
    <t>Corrected P value</t>
  </si>
  <si>
    <t>NA</t>
  </si>
  <si>
    <t>2.0 (0.4-11.2)</t>
  </si>
  <si>
    <t>1.0  (0.3-3.0)</t>
  </si>
  <si>
    <t>6.1 (1.1-34.5)</t>
  </si>
  <si>
    <t>0.8 (0.1-4.6)</t>
  </si>
  <si>
    <t>4.7 (1.8-12.4)</t>
  </si>
  <si>
    <t>2.1 (0.8-5.2)</t>
  </si>
  <si>
    <t>3.8 (1.3-10.5)</t>
  </si>
  <si>
    <t>1.6 (0.6-4.1)</t>
  </si>
  <si>
    <t>0.8 (0.3-2.0)</t>
  </si>
  <si>
    <t>0.9 (0.4-2.3)</t>
  </si>
  <si>
    <t>1.6 (0.7-3.8)</t>
  </si>
  <si>
    <t>2.2 (0.9-5.6)</t>
  </si>
  <si>
    <t>1.0 (0.4-2.4)</t>
  </si>
  <si>
    <t>1.9 (0.4-8.7)</t>
  </si>
  <si>
    <t>1.1 (0.4-3.0)</t>
  </si>
  <si>
    <t>Co-carriage: detection of the gene in patient affect detection of the gene in close contact ?</t>
  </si>
  <si>
    <t>Macrolide effects on gene detection: macrolide exposure affect the detection of the gene in close contact?</t>
  </si>
  <si>
    <t>NA indicates : Analyses could not be performed for ermA and tetM due to variance between groups; GEE model for probability has fitted value very close to 1.</t>
  </si>
  <si>
    <t xml:space="preserve">One GEE model </t>
  </si>
  <si>
    <t>All samples</t>
  </si>
  <si>
    <t>Household contact</t>
  </si>
  <si>
    <t>0.8 (0.06-11.5)</t>
  </si>
  <si>
    <t>1.4  (0.5-3.6)</t>
  </si>
  <si>
    <t>1.1  (0.3-4.4)</t>
  </si>
  <si>
    <t>GEE model with interaction analysis</t>
  </si>
  <si>
    <t>Macrolide effect on carriage in close contact</t>
  </si>
  <si>
    <t>Patient effect</t>
  </si>
  <si>
    <t>Patient and macrolide effects</t>
  </si>
  <si>
    <t>1.7 (0.1-19.1)</t>
  </si>
  <si>
    <t>0.1 (0.01-0.8)</t>
  </si>
  <si>
    <t>7.0(1.0-50.6)</t>
  </si>
  <si>
    <t>0.3 (0.05-2.0)</t>
  </si>
  <si>
    <t>5.5 (0.8-36.7)</t>
  </si>
  <si>
    <t>1.3 (0.4-3.9)</t>
  </si>
  <si>
    <t>0.8 (0.2-3.5)</t>
  </si>
  <si>
    <t>0.7 (0.2-3.3)</t>
  </si>
  <si>
    <t>0.7 (0.1-3.5)</t>
  </si>
  <si>
    <t>1.6 (0.3-7.8)</t>
  </si>
  <si>
    <t>0.6(0.1-6.9)</t>
  </si>
  <si>
    <t>0.8 (0.3-2.4)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</si>
</sst>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8" xfId="0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8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5" borderId="10" xfId="0" applyFill="1" applyBorder="1" applyAlignment="1">
      <alignment horizontal="center"/>
    </xf>
    <xf numFmtId="0" fontId="0" fillId="0" borderId="12" xfId="0" applyBorder="1"/>
    <xf numFmtId="0" fontId="0" fillId="5" borderId="17" xfId="0" applyFill="1" applyBorder="1" applyAlignment="1">
      <alignment horizontal="center"/>
    </xf>
    <xf numFmtId="0" fontId="0" fillId="0" borderId="19" xfId="0" applyBorder="1"/>
    <xf numFmtId="0" fontId="0" fillId="7" borderId="0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7" fillId="0" borderId="0" xfId="0" applyFont="1" applyAlignment="1">
      <alignment horizontal="left" vertical="center" readingOrder="1"/>
    </xf>
    <xf numFmtId="0" fontId="8" fillId="0" borderId="10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6" fontId="9" fillId="0" borderId="18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23" xfId="0" applyFill="1" applyBorder="1"/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9" fillId="4" borderId="1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readingOrder="1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/>
    <xf numFmtId="0" fontId="0" fillId="0" borderId="19" xfId="0" applyFill="1" applyBorder="1"/>
    <xf numFmtId="0" fontId="0" fillId="0" borderId="0" xfId="0" applyFill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8" borderId="28" xfId="0" applyFill="1" applyBorder="1"/>
    <xf numFmtId="0" fontId="0" fillId="0" borderId="26" xfId="0" applyFill="1" applyBorder="1"/>
    <xf numFmtId="0" fontId="0" fillId="0" borderId="22" xfId="0" applyFill="1" applyBorder="1"/>
    <xf numFmtId="0" fontId="0" fillId="0" borderId="26" xfId="0" applyBorder="1"/>
    <xf numFmtId="0" fontId="0" fillId="0" borderId="22" xfId="0" applyBorder="1"/>
    <xf numFmtId="0" fontId="0" fillId="0" borderId="2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6" borderId="0" xfId="0" applyFill="1" applyAlignment="1">
      <alignment horizontal="center"/>
    </xf>
    <xf numFmtId="2" fontId="8" fillId="0" borderId="20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68897637795276"/>
                  <c:y val="-2.9720034995625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'[1]16S'!$D$5:$D$32</c:f>
              <c:numCache>
                <c:formatCode>General</c:formatCode>
                <c:ptCount val="28"/>
                <c:pt idx="0">
                  <c:v>7.1858695774958523</c:v>
                </c:pt>
                <c:pt idx="1">
                  <c:v>6.1858695774958523</c:v>
                </c:pt>
                <c:pt idx="2">
                  <c:v>5.1858695774958523</c:v>
                </c:pt>
                <c:pt idx="3">
                  <c:v>4.1858695774958523</c:v>
                </c:pt>
                <c:pt idx="4">
                  <c:v>3.1858695774958519</c:v>
                </c:pt>
                <c:pt idx="5">
                  <c:v>2.1858695774958519</c:v>
                </c:pt>
                <c:pt idx="6">
                  <c:v>1.1858695774958521</c:v>
                </c:pt>
                <c:pt idx="7">
                  <c:v>7.1858695774958523</c:v>
                </c:pt>
                <c:pt idx="8">
                  <c:v>6.1858695774958523</c:v>
                </c:pt>
                <c:pt idx="9">
                  <c:v>5.1858695774958523</c:v>
                </c:pt>
                <c:pt idx="10">
                  <c:v>4.1858695774958523</c:v>
                </c:pt>
                <c:pt idx="11">
                  <c:v>3.1858695774958519</c:v>
                </c:pt>
                <c:pt idx="12">
                  <c:v>2.1858695774958519</c:v>
                </c:pt>
                <c:pt idx="13">
                  <c:v>1.1858695774958521</c:v>
                </c:pt>
                <c:pt idx="14">
                  <c:v>6.9260494446418255</c:v>
                </c:pt>
                <c:pt idx="15">
                  <c:v>5.9260494446418255</c:v>
                </c:pt>
                <c:pt idx="16">
                  <c:v>4.9260494446418255</c:v>
                </c:pt>
                <c:pt idx="17">
                  <c:v>3.9260494446418255</c:v>
                </c:pt>
                <c:pt idx="18">
                  <c:v>2.9260494446418255</c:v>
                </c:pt>
                <c:pt idx="19">
                  <c:v>1.9260494446418253</c:v>
                </c:pt>
                <c:pt idx="20">
                  <c:v>0.92604944464182537</c:v>
                </c:pt>
                <c:pt idx="21">
                  <c:v>6.9260494446418255</c:v>
                </c:pt>
                <c:pt idx="22">
                  <c:v>5.9260494446418255</c:v>
                </c:pt>
                <c:pt idx="23">
                  <c:v>4.9260494446418255</c:v>
                </c:pt>
                <c:pt idx="24">
                  <c:v>3.9260494446418255</c:v>
                </c:pt>
                <c:pt idx="25">
                  <c:v>2.9260494446418255</c:v>
                </c:pt>
                <c:pt idx="26">
                  <c:v>1.9260494446418253</c:v>
                </c:pt>
                <c:pt idx="27">
                  <c:v>0.92604944464182537</c:v>
                </c:pt>
              </c:numCache>
            </c:numRef>
          </c:xVal>
          <c:yVal>
            <c:numRef>
              <c:f>'[1]16S'!$H$5:$H$32</c:f>
              <c:numCache>
                <c:formatCode>General</c:formatCode>
                <c:ptCount val="28"/>
                <c:pt idx="0">
                  <c:v>9.0889196395874023</c:v>
                </c:pt>
                <c:pt idx="1">
                  <c:v>11.182268142700195</c:v>
                </c:pt>
                <c:pt idx="2">
                  <c:v>14.658269564310709</c:v>
                </c:pt>
                <c:pt idx="3">
                  <c:v>18.26853307088216</c:v>
                </c:pt>
                <c:pt idx="4">
                  <c:v>21.420830408732098</c:v>
                </c:pt>
                <c:pt idx="5">
                  <c:v>24.692972819010418</c:v>
                </c:pt>
                <c:pt idx="6">
                  <c:v>26.924256006876629</c:v>
                </c:pt>
                <c:pt idx="7">
                  <c:v>8.9953371683756504</c:v>
                </c:pt>
                <c:pt idx="8">
                  <c:v>11.859403610229492</c:v>
                </c:pt>
                <c:pt idx="9">
                  <c:v>15.221098899841309</c:v>
                </c:pt>
                <c:pt idx="10">
                  <c:v>18.915739059448242</c:v>
                </c:pt>
                <c:pt idx="11">
                  <c:v>22.393273671468098</c:v>
                </c:pt>
                <c:pt idx="12">
                  <c:v>25.660774230957031</c:v>
                </c:pt>
                <c:pt idx="13">
                  <c:v>27.497480392456055</c:v>
                </c:pt>
                <c:pt idx="14">
                  <c:v>8.6917374928792306</c:v>
                </c:pt>
                <c:pt idx="15">
                  <c:v>11.224510192871065</c:v>
                </c:pt>
                <c:pt idx="16">
                  <c:v>14.519422213236467</c:v>
                </c:pt>
                <c:pt idx="17">
                  <c:v>17.990575154622402</c:v>
                </c:pt>
                <c:pt idx="18">
                  <c:v>21.743062337239603</c:v>
                </c:pt>
                <c:pt idx="19">
                  <c:v>24.560923258463564</c:v>
                </c:pt>
                <c:pt idx="20">
                  <c:v>25.936999003092467</c:v>
                </c:pt>
                <c:pt idx="21">
                  <c:v>8.6729294459025059</c:v>
                </c:pt>
                <c:pt idx="22">
                  <c:v>11.591094652811686</c:v>
                </c:pt>
                <c:pt idx="23">
                  <c:v>15.099817593892416</c:v>
                </c:pt>
                <c:pt idx="24">
                  <c:v>18.628040313720703</c:v>
                </c:pt>
                <c:pt idx="25">
                  <c:v>22.218875885009766</c:v>
                </c:pt>
                <c:pt idx="26">
                  <c:v>24.991238911946613</c:v>
                </c:pt>
                <c:pt idx="27">
                  <c:v>26.222229639689129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0-4193-B2ED-5600D281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6800"/>
        <c:axId val="559162536"/>
      </c:scatterChart>
      <c:valAx>
        <c:axId val="5591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2536"/>
        <c:crosses val="autoZero"/>
        <c:crossBetween val="midCat"/>
      </c:valAx>
      <c:valAx>
        <c:axId val="559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42862</xdr:rowOff>
    </xdr:from>
    <xdr:to>
      <xdr:col>17</xdr:col>
      <xdr:colOff>323850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9A8A-1D60-43CE-A68B-0289B93A6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backup%20disk/Things%20currently%20working%20on/AZM+SERPAT/Final%20of%20the%20final/Data%20analysis/Organized%20data%20for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 correction"/>
      <sheetName val="16S"/>
      <sheetName val="Study population"/>
      <sheetName val="Resistance tables"/>
      <sheetName val="ermF and mef"/>
      <sheetName val="Impact healthy close contacts"/>
    </sheetNames>
    <sheetDataSet>
      <sheetData sheetId="0"/>
      <sheetData sheetId="1">
        <row r="5">
          <cell r="D5">
            <v>7.1858695774958523</v>
          </cell>
          <cell r="H5">
            <v>9.0889196395874023</v>
          </cell>
        </row>
        <row r="6">
          <cell r="D6">
            <v>6.1858695774958523</v>
          </cell>
          <cell r="H6">
            <v>11.182268142700195</v>
          </cell>
        </row>
        <row r="7">
          <cell r="D7">
            <v>5.1858695774958523</v>
          </cell>
          <cell r="H7">
            <v>14.658269564310709</v>
          </cell>
        </row>
        <row r="8">
          <cell r="D8">
            <v>4.1858695774958523</v>
          </cell>
          <cell r="H8">
            <v>18.26853307088216</v>
          </cell>
        </row>
        <row r="9">
          <cell r="D9">
            <v>3.1858695774958519</v>
          </cell>
          <cell r="H9">
            <v>21.420830408732098</v>
          </cell>
        </row>
        <row r="10">
          <cell r="D10">
            <v>2.1858695774958519</v>
          </cell>
          <cell r="H10">
            <v>24.692972819010418</v>
          </cell>
        </row>
        <row r="11">
          <cell r="D11">
            <v>1.1858695774958521</v>
          </cell>
          <cell r="H11">
            <v>26.924256006876629</v>
          </cell>
        </row>
        <row r="12">
          <cell r="D12">
            <v>7.1858695774958523</v>
          </cell>
          <cell r="H12">
            <v>8.9953371683756504</v>
          </cell>
        </row>
        <row r="13">
          <cell r="D13">
            <v>6.1858695774958523</v>
          </cell>
          <cell r="H13">
            <v>11.859403610229492</v>
          </cell>
        </row>
        <row r="14">
          <cell r="D14">
            <v>5.1858695774958523</v>
          </cell>
          <cell r="H14">
            <v>15.221098899841309</v>
          </cell>
        </row>
        <row r="15">
          <cell r="D15">
            <v>4.1858695774958523</v>
          </cell>
          <cell r="H15">
            <v>18.915739059448242</v>
          </cell>
        </row>
        <row r="16">
          <cell r="D16">
            <v>3.1858695774958519</v>
          </cell>
          <cell r="H16">
            <v>22.393273671468098</v>
          </cell>
        </row>
        <row r="17">
          <cell r="D17">
            <v>2.1858695774958519</v>
          </cell>
          <cell r="H17">
            <v>25.660774230957031</v>
          </cell>
        </row>
        <row r="18">
          <cell r="D18">
            <v>1.1858695774958521</v>
          </cell>
          <cell r="H18">
            <v>27.497480392456055</v>
          </cell>
        </row>
        <row r="19">
          <cell r="D19">
            <v>6.9260494446418255</v>
          </cell>
          <cell r="H19">
            <v>8.6917374928792306</v>
          </cell>
        </row>
        <row r="20">
          <cell r="D20">
            <v>5.9260494446418255</v>
          </cell>
          <cell r="H20">
            <v>11.224510192871065</v>
          </cell>
        </row>
        <row r="21">
          <cell r="D21">
            <v>4.9260494446418255</v>
          </cell>
          <cell r="H21">
            <v>14.519422213236467</v>
          </cell>
        </row>
        <row r="22">
          <cell r="D22">
            <v>3.9260494446418255</v>
          </cell>
          <cell r="H22">
            <v>17.990575154622402</v>
          </cell>
        </row>
        <row r="23">
          <cell r="D23">
            <v>2.9260494446418255</v>
          </cell>
          <cell r="H23">
            <v>21.743062337239603</v>
          </cell>
        </row>
        <row r="24">
          <cell r="D24">
            <v>1.9260494446418253</v>
          </cell>
          <cell r="H24">
            <v>24.560923258463564</v>
          </cell>
        </row>
        <row r="25">
          <cell r="D25">
            <v>0.92604944464182537</v>
          </cell>
          <cell r="H25">
            <v>25.936999003092467</v>
          </cell>
        </row>
        <row r="26">
          <cell r="D26">
            <v>6.9260494446418255</v>
          </cell>
          <cell r="H26">
            <v>8.6729294459025059</v>
          </cell>
        </row>
        <row r="27">
          <cell r="D27">
            <v>5.9260494446418255</v>
          </cell>
          <cell r="H27">
            <v>11.591094652811686</v>
          </cell>
        </row>
        <row r="28">
          <cell r="D28">
            <v>4.9260494446418255</v>
          </cell>
          <cell r="H28">
            <v>15.099817593892416</v>
          </cell>
        </row>
        <row r="29">
          <cell r="D29">
            <v>3.9260494446418255</v>
          </cell>
          <cell r="H29">
            <v>18.628040313720703</v>
          </cell>
        </row>
        <row r="30">
          <cell r="D30">
            <v>2.9260494446418255</v>
          </cell>
          <cell r="H30">
            <v>22.218875885009766</v>
          </cell>
        </row>
        <row r="31">
          <cell r="D31">
            <v>1.9260494446418253</v>
          </cell>
          <cell r="H31">
            <v>24.991238911946613</v>
          </cell>
        </row>
        <row r="32">
          <cell r="D32">
            <v>0.92604944464182537</v>
          </cell>
          <cell r="H32">
            <v>26.222229639689129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4"/>
  <sheetViews>
    <sheetView topLeftCell="A58" zoomScale="85" zoomScaleNormal="85" workbookViewId="0">
      <selection activeCell="F3" sqref="F3"/>
    </sheetView>
  </sheetViews>
  <sheetFormatPr defaultColWidth="8.85546875" defaultRowHeight="15" x14ac:dyDescent="0.25"/>
  <cols>
    <col min="3" max="3" width="17.140625" customWidth="1"/>
    <col min="4" max="4" width="12.7109375" customWidth="1"/>
    <col min="5" max="5" width="17.7109375" customWidth="1"/>
    <col min="6" max="6" width="18.85546875" customWidth="1"/>
    <col min="7" max="7" width="19" customWidth="1"/>
    <col min="8" max="8" width="12.7109375" customWidth="1"/>
    <col min="9" max="9" width="15" customWidth="1"/>
    <col min="10" max="10" width="12.7109375" customWidth="1"/>
    <col min="11" max="11" width="23.28515625" customWidth="1"/>
    <col min="12" max="12" width="12.7109375" customWidth="1"/>
  </cols>
  <sheetData>
    <row r="1" spans="2:9" ht="15.75" thickBot="1" x14ac:dyDescent="0.3"/>
    <row r="2" spans="2:9" x14ac:dyDescent="0.25">
      <c r="C2" s="112"/>
      <c r="D2" s="113"/>
      <c r="E2" s="113"/>
      <c r="F2" s="113"/>
      <c r="G2" s="113"/>
      <c r="H2" s="113"/>
      <c r="I2" s="114" t="s">
        <v>0</v>
      </c>
    </row>
    <row r="3" spans="2:9" x14ac:dyDescent="0.25">
      <c r="B3" t="s">
        <v>1</v>
      </c>
      <c r="C3" s="115" t="s">
        <v>2</v>
      </c>
      <c r="D3" s="6"/>
      <c r="E3" s="110" t="s">
        <v>0</v>
      </c>
      <c r="F3" s="111" t="s">
        <v>3</v>
      </c>
      <c r="G3" s="6"/>
      <c r="H3" s="1"/>
      <c r="I3" s="116">
        <v>27.497480392456055</v>
      </c>
    </row>
    <row r="4" spans="2:9" ht="15.75" x14ac:dyDescent="0.25">
      <c r="C4" s="117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118" t="s">
        <v>10</v>
      </c>
    </row>
    <row r="5" spans="2:9" x14ac:dyDescent="0.25">
      <c r="C5" s="12">
        <v>1</v>
      </c>
      <c r="D5" s="3">
        <v>7.1858695774958523</v>
      </c>
      <c r="E5" s="4">
        <v>10.627685546875</v>
      </c>
      <c r="F5" s="5">
        <v>9.129817008972168</v>
      </c>
      <c r="G5" s="5">
        <v>9.0480222702026367</v>
      </c>
      <c r="H5" s="5">
        <f>AVERAGE(F5:G5)</f>
        <v>9.0889196395874023</v>
      </c>
      <c r="I5" s="119"/>
    </row>
    <row r="6" spans="2:9" x14ac:dyDescent="0.25">
      <c r="C6" s="12"/>
      <c r="D6" s="3">
        <v>6.1858695774958523</v>
      </c>
      <c r="E6" s="5">
        <v>11.212862014770508</v>
      </c>
      <c r="F6" s="5">
        <v>11.215314865112305</v>
      </c>
      <c r="G6" s="5">
        <v>11.118627548217773</v>
      </c>
      <c r="H6" s="5">
        <f t="shared" ref="H6:H32" si="0">AVERAGE(E6:G6)</f>
        <v>11.182268142700195</v>
      </c>
      <c r="I6" s="116">
        <f>H6-H5</f>
        <v>2.093348503112793</v>
      </c>
    </row>
    <row r="7" spans="2:9" x14ac:dyDescent="0.25">
      <c r="C7" s="12"/>
      <c r="D7" s="3">
        <v>5.1858695774958523</v>
      </c>
      <c r="E7" s="5">
        <v>14.768914222717285</v>
      </c>
      <c r="F7" s="5">
        <v>14.602956771850586</v>
      </c>
      <c r="G7" s="5">
        <v>14.602937698364258</v>
      </c>
      <c r="H7" s="5">
        <f t="shared" si="0"/>
        <v>14.658269564310709</v>
      </c>
      <c r="I7" s="116">
        <f t="shared" ref="I7:I25" si="1">H7-H6</f>
        <v>3.4760014216105137</v>
      </c>
    </row>
    <row r="8" spans="2:9" x14ac:dyDescent="0.25">
      <c r="C8" s="12"/>
      <c r="D8" s="3">
        <v>4.1858695774958523</v>
      </c>
      <c r="E8" s="5">
        <v>18.358293533325195</v>
      </c>
      <c r="F8" s="5">
        <v>18.211704254150391</v>
      </c>
      <c r="G8" s="5">
        <v>18.235601425170898</v>
      </c>
      <c r="H8" s="5">
        <f t="shared" si="0"/>
        <v>18.26853307088216</v>
      </c>
      <c r="I8" s="116">
        <f t="shared" si="1"/>
        <v>3.6102635065714512</v>
      </c>
    </row>
    <row r="9" spans="2:9" x14ac:dyDescent="0.25">
      <c r="C9" s="12"/>
      <c r="D9" s="3">
        <v>3.1858695774958519</v>
      </c>
      <c r="E9" s="5">
        <v>21.576677322387695</v>
      </c>
      <c r="F9" s="5">
        <v>20.930458068847656</v>
      </c>
      <c r="G9" s="5">
        <v>21.755355834960938</v>
      </c>
      <c r="H9" s="5">
        <f t="shared" si="0"/>
        <v>21.420830408732098</v>
      </c>
      <c r="I9" s="116">
        <f t="shared" si="1"/>
        <v>3.1522973378499373</v>
      </c>
    </row>
    <row r="10" spans="2:9" x14ac:dyDescent="0.25">
      <c r="C10" s="12"/>
      <c r="D10" s="3">
        <v>2.1858695774958519</v>
      </c>
      <c r="E10" s="5">
        <v>24.891071319580078</v>
      </c>
      <c r="F10" s="5">
        <v>24.59687614440918</v>
      </c>
      <c r="G10" s="5">
        <v>24.590970993041992</v>
      </c>
      <c r="H10" s="5">
        <f t="shared" si="0"/>
        <v>24.692972819010418</v>
      </c>
      <c r="I10" s="116">
        <f t="shared" si="1"/>
        <v>3.2721424102783203</v>
      </c>
    </row>
    <row r="11" spans="2:9" x14ac:dyDescent="0.25">
      <c r="C11" s="12"/>
      <c r="D11" s="3">
        <v>1.1858695774958521</v>
      </c>
      <c r="E11" s="5">
        <v>26.950828552246094</v>
      </c>
      <c r="F11" s="5">
        <v>27.116279602050781</v>
      </c>
      <c r="G11" s="5">
        <v>26.705659866333008</v>
      </c>
      <c r="H11" s="5">
        <f t="shared" si="0"/>
        <v>26.924256006876629</v>
      </c>
      <c r="I11" s="116">
        <f t="shared" si="1"/>
        <v>2.2312831878662109</v>
      </c>
    </row>
    <row r="12" spans="2:9" x14ac:dyDescent="0.25">
      <c r="C12" s="12">
        <v>2</v>
      </c>
      <c r="D12" s="3">
        <v>7.1858695774958523</v>
      </c>
      <c r="E12" s="5">
        <v>9.0203390121459961</v>
      </c>
      <c r="F12" s="5">
        <v>8.9800586700439453</v>
      </c>
      <c r="G12" s="5">
        <v>8.9856138229370117</v>
      </c>
      <c r="H12" s="5">
        <f t="shared" si="0"/>
        <v>8.9953371683756504</v>
      </c>
      <c r="I12" s="116"/>
    </row>
    <row r="13" spans="2:9" x14ac:dyDescent="0.25">
      <c r="C13" s="12"/>
      <c r="D13" s="3">
        <v>6.1858695774958523</v>
      </c>
      <c r="E13" s="5">
        <v>11.864831924438477</v>
      </c>
      <c r="F13" s="5">
        <v>11.862214088439941</v>
      </c>
      <c r="G13" s="5">
        <v>11.851164817810059</v>
      </c>
      <c r="H13" s="5">
        <f t="shared" si="0"/>
        <v>11.859403610229492</v>
      </c>
      <c r="I13" s="116">
        <f t="shared" si="1"/>
        <v>2.8640664418538417</v>
      </c>
    </row>
    <row r="14" spans="2:9" x14ac:dyDescent="0.25">
      <c r="C14" s="12"/>
      <c r="D14" s="3">
        <v>5.1858695774958523</v>
      </c>
      <c r="E14" s="5">
        <v>15.15629768371582</v>
      </c>
      <c r="F14" s="5">
        <v>15.221955299377441</v>
      </c>
      <c r="G14" s="5">
        <v>15.285043716430664</v>
      </c>
      <c r="H14" s="5">
        <f t="shared" si="0"/>
        <v>15.221098899841309</v>
      </c>
      <c r="I14" s="116">
        <f t="shared" si="1"/>
        <v>3.3616952896118164</v>
      </c>
    </row>
    <row r="15" spans="2:9" x14ac:dyDescent="0.25">
      <c r="C15" s="12"/>
      <c r="D15" s="3">
        <v>4.1858695774958523</v>
      </c>
      <c r="E15" s="5">
        <v>18.926549911499023</v>
      </c>
      <c r="F15" s="5">
        <v>18.88493537902832</v>
      </c>
      <c r="G15" s="5">
        <v>18.935731887817383</v>
      </c>
      <c r="H15" s="5">
        <f t="shared" si="0"/>
        <v>18.915739059448242</v>
      </c>
      <c r="I15" s="116">
        <f t="shared" si="1"/>
        <v>3.6946401596069336</v>
      </c>
    </row>
    <row r="16" spans="2:9" x14ac:dyDescent="0.25">
      <c r="C16" s="12"/>
      <c r="D16" s="3">
        <v>3.1858695774958519</v>
      </c>
      <c r="E16" s="5">
        <v>22.39781379699707</v>
      </c>
      <c r="F16" s="5">
        <v>22.396196365356445</v>
      </c>
      <c r="G16" s="5">
        <v>22.385810852050781</v>
      </c>
      <c r="H16" s="5">
        <f t="shared" si="0"/>
        <v>22.393273671468098</v>
      </c>
      <c r="I16" s="116">
        <f t="shared" si="1"/>
        <v>3.4775346120198556</v>
      </c>
    </row>
    <row r="17" spans="3:9" x14ac:dyDescent="0.25">
      <c r="C17" s="12"/>
      <c r="D17" s="3">
        <v>2.1858695774958519</v>
      </c>
      <c r="E17" s="5">
        <v>25.645116806030273</v>
      </c>
      <c r="F17" s="5">
        <v>25.746242523193359</v>
      </c>
      <c r="G17" s="5">
        <v>25.590963363647461</v>
      </c>
      <c r="H17" s="5">
        <f t="shared" si="0"/>
        <v>25.660774230957031</v>
      </c>
      <c r="I17" s="116">
        <f t="shared" si="1"/>
        <v>3.2675005594889335</v>
      </c>
    </row>
    <row r="18" spans="3:9" x14ac:dyDescent="0.25">
      <c r="C18" s="12"/>
      <c r="D18" s="3">
        <v>1.1858695774958521</v>
      </c>
      <c r="E18" s="5">
        <v>27.487451553344727</v>
      </c>
      <c r="F18" s="5">
        <v>27.340641021728516</v>
      </c>
      <c r="G18" s="5">
        <v>27.664348602294922</v>
      </c>
      <c r="H18" s="7">
        <f t="shared" si="0"/>
        <v>27.497480392456055</v>
      </c>
      <c r="I18" s="116">
        <f t="shared" si="1"/>
        <v>1.8367061614990234</v>
      </c>
    </row>
    <row r="19" spans="3:9" x14ac:dyDescent="0.25">
      <c r="C19" s="12">
        <v>3</v>
      </c>
      <c r="D19" s="8">
        <v>6.9260494446418255</v>
      </c>
      <c r="E19" s="5">
        <v>8.7358770370483398</v>
      </c>
      <c r="F19" s="5">
        <v>8.6012725830078107</v>
      </c>
      <c r="G19" s="5">
        <v>8.7380628585815394</v>
      </c>
      <c r="H19" s="5">
        <f t="shared" si="0"/>
        <v>8.6917374928792306</v>
      </c>
      <c r="I19" s="116"/>
    </row>
    <row r="20" spans="3:9" x14ac:dyDescent="0.25">
      <c r="C20" s="12"/>
      <c r="D20" s="8">
        <v>5.9260494446418255</v>
      </c>
      <c r="E20" s="5">
        <v>11.2686605453491</v>
      </c>
      <c r="F20" s="5">
        <v>11.150444984436</v>
      </c>
      <c r="G20" s="5">
        <v>11.2544250488281</v>
      </c>
      <c r="H20" s="5">
        <f t="shared" si="0"/>
        <v>11.224510192871065</v>
      </c>
      <c r="I20" s="116">
        <f t="shared" si="1"/>
        <v>2.5327726999918347</v>
      </c>
    </row>
    <row r="21" spans="3:9" x14ac:dyDescent="0.25">
      <c r="C21" s="12"/>
      <c r="D21" s="8">
        <v>4.9260494446418255</v>
      </c>
      <c r="E21" s="5">
        <v>14.539278030395501</v>
      </c>
      <c r="F21" s="5">
        <v>14.4511919021606</v>
      </c>
      <c r="G21" s="5">
        <v>14.567796707153301</v>
      </c>
      <c r="H21" s="5">
        <f t="shared" si="0"/>
        <v>14.519422213236467</v>
      </c>
      <c r="I21" s="116">
        <f t="shared" si="1"/>
        <v>3.2949120203654019</v>
      </c>
    </row>
    <row r="22" spans="3:9" x14ac:dyDescent="0.25">
      <c r="C22" s="12"/>
      <c r="D22" s="8">
        <v>3.9260494446418255</v>
      </c>
      <c r="E22" s="5">
        <v>18.1969394683838</v>
      </c>
      <c r="F22" s="5">
        <v>17.701351165771499</v>
      </c>
      <c r="G22" s="5">
        <v>18.0734348297119</v>
      </c>
      <c r="H22" s="5">
        <f t="shared" si="0"/>
        <v>17.990575154622402</v>
      </c>
      <c r="I22" s="116">
        <f t="shared" si="1"/>
        <v>3.4711529413859346</v>
      </c>
    </row>
    <row r="23" spans="3:9" x14ac:dyDescent="0.25">
      <c r="C23" s="12"/>
      <c r="D23" s="8">
        <v>2.9260494446418255</v>
      </c>
      <c r="E23" s="5">
        <v>21.773582458496101</v>
      </c>
      <c r="F23" s="5">
        <v>21.614307403564499</v>
      </c>
      <c r="G23" s="5">
        <v>21.8412971496582</v>
      </c>
      <c r="H23" s="5">
        <f t="shared" si="0"/>
        <v>21.743062337239603</v>
      </c>
      <c r="I23" s="116">
        <f t="shared" si="1"/>
        <v>3.7524871826172017</v>
      </c>
    </row>
    <row r="24" spans="3:9" x14ac:dyDescent="0.25">
      <c r="C24" s="12"/>
      <c r="D24" s="8">
        <v>1.9260494446418253</v>
      </c>
      <c r="E24" s="5">
        <v>24.498521804809599</v>
      </c>
      <c r="F24" s="5">
        <v>24.477928161621101</v>
      </c>
      <c r="G24" s="5">
        <v>24.70631980896</v>
      </c>
      <c r="H24" s="5">
        <f t="shared" si="0"/>
        <v>24.560923258463564</v>
      </c>
      <c r="I24" s="116">
        <f t="shared" si="1"/>
        <v>2.8178609212239607</v>
      </c>
    </row>
    <row r="25" spans="3:9" x14ac:dyDescent="0.25">
      <c r="C25" s="12"/>
      <c r="D25" s="8">
        <v>0.92604944464182537</v>
      </c>
      <c r="E25" s="5">
        <v>26.089220046997099</v>
      </c>
      <c r="F25" s="5">
        <v>25.932575225830099</v>
      </c>
      <c r="G25" s="5">
        <v>25.789201736450199</v>
      </c>
      <c r="H25" s="5">
        <f t="shared" si="0"/>
        <v>25.936999003092467</v>
      </c>
      <c r="I25" s="116">
        <f t="shared" si="1"/>
        <v>1.3760757446289027</v>
      </c>
    </row>
    <row r="26" spans="3:9" x14ac:dyDescent="0.25">
      <c r="C26" s="12">
        <v>4</v>
      </c>
      <c r="D26" s="8">
        <v>6.9260494446418255</v>
      </c>
      <c r="E26" s="5">
        <v>8.7553815841674805</v>
      </c>
      <c r="F26" s="5">
        <v>8.6010665893554688</v>
      </c>
      <c r="G26" s="5">
        <v>8.6623401641845703</v>
      </c>
      <c r="H26" s="5">
        <f t="shared" si="0"/>
        <v>8.6729294459025059</v>
      </c>
      <c r="I26" s="119"/>
    </row>
    <row r="27" spans="3:9" x14ac:dyDescent="0.25">
      <c r="C27" s="12"/>
      <c r="D27" s="8">
        <v>5.9260494446418255</v>
      </c>
      <c r="E27" s="5">
        <v>11.691656112670898</v>
      </c>
      <c r="F27" s="5">
        <v>11.575298309326172</v>
      </c>
      <c r="G27" s="5">
        <v>11.506329536437988</v>
      </c>
      <c r="H27" s="5">
        <f t="shared" si="0"/>
        <v>11.591094652811686</v>
      </c>
      <c r="I27" s="116">
        <f>H27-H26</f>
        <v>2.9181652069091797</v>
      </c>
    </row>
    <row r="28" spans="3:9" x14ac:dyDescent="0.25">
      <c r="C28" s="12"/>
      <c r="D28" s="8">
        <v>4.9260494446418255</v>
      </c>
      <c r="E28" s="5">
        <v>15.102803230285645</v>
      </c>
      <c r="F28" s="5">
        <v>15.077200889587402</v>
      </c>
      <c r="G28" s="5">
        <v>15.119448661804199</v>
      </c>
      <c r="H28" s="5">
        <f t="shared" si="0"/>
        <v>15.099817593892416</v>
      </c>
      <c r="I28" s="116">
        <f t="shared" ref="I28:I32" si="2">H28-H27</f>
        <v>3.5087229410807304</v>
      </c>
    </row>
    <row r="29" spans="3:9" x14ac:dyDescent="0.25">
      <c r="C29" s="12"/>
      <c r="D29" s="8">
        <v>3.9260494446418255</v>
      </c>
      <c r="E29" s="5">
        <v>18.65406608581543</v>
      </c>
      <c r="F29" s="5">
        <v>18.552068710327148</v>
      </c>
      <c r="G29" s="5">
        <v>18.677986145019531</v>
      </c>
      <c r="H29" s="5">
        <f t="shared" si="0"/>
        <v>18.628040313720703</v>
      </c>
      <c r="I29" s="116">
        <f t="shared" si="2"/>
        <v>3.5282227198282872</v>
      </c>
    </row>
    <row r="30" spans="3:9" x14ac:dyDescent="0.25">
      <c r="C30" s="12"/>
      <c r="D30" s="8">
        <v>2.9260494446418255</v>
      </c>
      <c r="E30" s="5">
        <v>22.276105880737305</v>
      </c>
      <c r="F30" s="5">
        <v>22.19586181640625</v>
      </c>
      <c r="G30" s="5">
        <v>22.184659957885742</v>
      </c>
      <c r="H30" s="5">
        <f t="shared" si="0"/>
        <v>22.218875885009766</v>
      </c>
      <c r="I30" s="116">
        <f t="shared" si="2"/>
        <v>3.5908355712890625</v>
      </c>
    </row>
    <row r="31" spans="3:9" x14ac:dyDescent="0.25">
      <c r="C31" s="12"/>
      <c r="D31" s="8">
        <v>1.9260494446418253</v>
      </c>
      <c r="E31" s="5">
        <v>24.995586395263672</v>
      </c>
      <c r="F31" s="5">
        <v>24.991453170776367</v>
      </c>
      <c r="G31" s="5">
        <v>24.986677169799805</v>
      </c>
      <c r="H31" s="5">
        <f t="shared" si="0"/>
        <v>24.991238911946613</v>
      </c>
      <c r="I31" s="116">
        <f t="shared" si="2"/>
        <v>2.7723630269368478</v>
      </c>
    </row>
    <row r="32" spans="3:9" ht="15.75" thickBot="1" x14ac:dyDescent="0.3">
      <c r="C32" s="24"/>
      <c r="D32" s="120">
        <v>0.92604944464182537</v>
      </c>
      <c r="E32" s="121">
        <v>26.218647003173828</v>
      </c>
      <c r="F32" s="121">
        <v>26.304325103759766</v>
      </c>
      <c r="G32" s="121">
        <v>26.143716812133789</v>
      </c>
      <c r="H32" s="121">
        <f t="shared" si="0"/>
        <v>26.222229639689129</v>
      </c>
      <c r="I32" s="122">
        <f t="shared" si="2"/>
        <v>1.2309907277425154</v>
      </c>
    </row>
    <row r="34" spans="3:11" ht="15.75" thickBot="1" x14ac:dyDescent="0.3"/>
    <row r="35" spans="3:11" x14ac:dyDescent="0.25">
      <c r="C35" s="9" t="s">
        <v>11</v>
      </c>
      <c r="D35" s="10" t="s">
        <v>12</v>
      </c>
      <c r="E35" s="10" t="s">
        <v>13</v>
      </c>
      <c r="F35" s="10" t="s">
        <v>217</v>
      </c>
      <c r="G35" s="10" t="s">
        <v>14</v>
      </c>
      <c r="H35" s="10" t="s">
        <v>15</v>
      </c>
      <c r="I35" s="10" t="s">
        <v>16</v>
      </c>
      <c r="J35" s="21" t="s">
        <v>17</v>
      </c>
      <c r="K35" s="11" t="s">
        <v>18</v>
      </c>
    </row>
    <row r="36" spans="3:11" x14ac:dyDescent="0.25">
      <c r="C36" s="19" t="s">
        <v>19</v>
      </c>
      <c r="D36" s="20" t="s">
        <v>20</v>
      </c>
      <c r="E36" s="20" t="s">
        <v>21</v>
      </c>
      <c r="F36" s="13">
        <v>19.117220560709601</v>
      </c>
      <c r="G36" s="3">
        <f>(F36-30.765)/(-3.1044)</f>
        <v>3.75202275457106</v>
      </c>
      <c r="H36" s="3">
        <f>10^G36</f>
        <v>5649.6657508548433</v>
      </c>
      <c r="I36" s="3">
        <f>H36*(35/10)</f>
        <v>19773.830127991951</v>
      </c>
      <c r="J36" s="15">
        <f>I36*50</f>
        <v>988691.50639959751</v>
      </c>
      <c r="K36" s="14">
        <f>LOG(J36,2)</f>
        <v>19.915160912898607</v>
      </c>
    </row>
    <row r="37" spans="3:11" x14ac:dyDescent="0.25">
      <c r="C37" s="19" t="s">
        <v>19</v>
      </c>
      <c r="D37" s="20" t="s">
        <v>22</v>
      </c>
      <c r="E37" s="20" t="s">
        <v>21</v>
      </c>
      <c r="F37" s="13">
        <v>21.336846033732101</v>
      </c>
      <c r="G37" s="3">
        <f t="shared" ref="G37:G100" si="3">(F37-30.765)/(-3.1044)</f>
        <v>3.0370293667916179</v>
      </c>
      <c r="H37" s="3">
        <f t="shared" ref="H37:H100" si="4">10^G37</f>
        <v>1089.0037287713135</v>
      </c>
      <c r="I37" s="3">
        <f t="shared" ref="I37:I100" si="5">H37*(35/10)</f>
        <v>3811.5130506995974</v>
      </c>
      <c r="J37" s="15">
        <f t="shared" ref="J37:J100" si="6">I37*50</f>
        <v>190575.65253497986</v>
      </c>
      <c r="K37" s="14">
        <f t="shared" ref="K37:K100" si="7">LOG(J37,2)</f>
        <v>17.540004290375382</v>
      </c>
    </row>
    <row r="38" spans="3:11" x14ac:dyDescent="0.25">
      <c r="C38" s="19" t="s">
        <v>19</v>
      </c>
      <c r="D38" s="20" t="s">
        <v>23</v>
      </c>
      <c r="E38" s="20" t="s">
        <v>21</v>
      </c>
      <c r="F38" s="13">
        <v>20.770224889119401</v>
      </c>
      <c r="G38" s="3">
        <f t="shared" si="3"/>
        <v>3.2195513177685218</v>
      </c>
      <c r="H38" s="3">
        <f t="shared" si="4"/>
        <v>1657.8732254258364</v>
      </c>
      <c r="I38" s="3">
        <f t="shared" si="5"/>
        <v>5802.5562889904277</v>
      </c>
      <c r="J38" s="15">
        <f t="shared" si="6"/>
        <v>290127.81444952136</v>
      </c>
      <c r="K38" s="14">
        <f t="shared" si="7"/>
        <v>18.146329087259215</v>
      </c>
    </row>
    <row r="39" spans="3:11" x14ac:dyDescent="0.25">
      <c r="C39" s="19" t="s">
        <v>19</v>
      </c>
      <c r="D39" s="20" t="s">
        <v>24</v>
      </c>
      <c r="E39" s="20" t="s">
        <v>21</v>
      </c>
      <c r="F39" s="13">
        <v>15.6471745173136</v>
      </c>
      <c r="G39" s="3">
        <f t="shared" si="3"/>
        <v>4.8698059150516686</v>
      </c>
      <c r="H39" s="3">
        <f t="shared" si="4"/>
        <v>74097.902591246704</v>
      </c>
      <c r="I39" s="3">
        <f t="shared" si="5"/>
        <v>259342.65906936346</v>
      </c>
      <c r="J39" s="15">
        <f t="shared" si="6"/>
        <v>12967132.953468174</v>
      </c>
      <c r="K39" s="14">
        <f t="shared" si="7"/>
        <v>23.628356197691129</v>
      </c>
    </row>
    <row r="40" spans="3:11" x14ac:dyDescent="0.25">
      <c r="C40" s="19" t="s">
        <v>19</v>
      </c>
      <c r="D40" s="20" t="s">
        <v>25</v>
      </c>
      <c r="E40" s="20" t="s">
        <v>21</v>
      </c>
      <c r="F40" s="13">
        <v>19.957369486490801</v>
      </c>
      <c r="G40" s="3">
        <f t="shared" si="3"/>
        <v>3.4813910944173427</v>
      </c>
      <c r="H40" s="3">
        <f t="shared" si="4"/>
        <v>3029.6404766353135</v>
      </c>
      <c r="I40" s="3">
        <f t="shared" si="5"/>
        <v>10603.741668223596</v>
      </c>
      <c r="J40" s="15">
        <f t="shared" si="6"/>
        <v>530187.08341117983</v>
      </c>
      <c r="K40" s="14">
        <f t="shared" si="7"/>
        <v>19.016141997667962</v>
      </c>
    </row>
    <row r="41" spans="3:11" x14ac:dyDescent="0.25">
      <c r="C41" s="19" t="s">
        <v>19</v>
      </c>
      <c r="D41" s="20" t="s">
        <v>26</v>
      </c>
      <c r="E41" s="20" t="s">
        <v>21</v>
      </c>
      <c r="F41" s="13">
        <v>22.717877705891901</v>
      </c>
      <c r="G41" s="3">
        <f t="shared" si="3"/>
        <v>2.5921666969810913</v>
      </c>
      <c r="H41" s="3">
        <f t="shared" si="4"/>
        <v>390.99094260512106</v>
      </c>
      <c r="I41" s="3">
        <f t="shared" si="5"/>
        <v>1368.4682991179238</v>
      </c>
      <c r="J41" s="15">
        <f t="shared" si="6"/>
        <v>68423.414955896194</v>
      </c>
      <c r="K41" s="14">
        <f t="shared" si="7"/>
        <v>16.062202489165195</v>
      </c>
    </row>
    <row r="42" spans="3:11" x14ac:dyDescent="0.25">
      <c r="C42" s="19" t="s">
        <v>19</v>
      </c>
      <c r="D42" s="20" t="s">
        <v>27</v>
      </c>
      <c r="E42" s="20" t="s">
        <v>21</v>
      </c>
      <c r="F42" s="13">
        <v>21.1501140594482</v>
      </c>
      <c r="G42" s="3">
        <f t="shared" si="3"/>
        <v>3.0971801122767042</v>
      </c>
      <c r="H42" s="3">
        <f t="shared" si="4"/>
        <v>1250.7776499825418</v>
      </c>
      <c r="I42" s="3">
        <f t="shared" si="5"/>
        <v>4377.7217749388965</v>
      </c>
      <c r="J42" s="15">
        <f t="shared" si="6"/>
        <v>218886.08874694482</v>
      </c>
      <c r="K42" s="14">
        <f t="shared" si="7"/>
        <v>17.739820741730711</v>
      </c>
    </row>
    <row r="43" spans="3:11" x14ac:dyDescent="0.25">
      <c r="C43" s="19" t="s">
        <v>19</v>
      </c>
      <c r="D43" s="20" t="s">
        <v>28</v>
      </c>
      <c r="E43" s="20" t="s">
        <v>21</v>
      </c>
      <c r="F43" s="13">
        <v>23.549096425374302</v>
      </c>
      <c r="G43" s="3">
        <f t="shared" si="3"/>
        <v>2.3244116655797251</v>
      </c>
      <c r="H43" s="3">
        <f t="shared" si="4"/>
        <v>211.06278556766071</v>
      </c>
      <c r="I43" s="3">
        <f t="shared" si="5"/>
        <v>738.71974948681247</v>
      </c>
      <c r="J43" s="15">
        <f t="shared" si="6"/>
        <v>36935.987474340625</v>
      </c>
      <c r="K43" s="14">
        <f t="shared" si="7"/>
        <v>15.172739527805549</v>
      </c>
    </row>
    <row r="44" spans="3:11" x14ac:dyDescent="0.25">
      <c r="C44" s="19" t="s">
        <v>19</v>
      </c>
      <c r="D44" s="20" t="s">
        <v>29</v>
      </c>
      <c r="E44" s="20" t="s">
        <v>21</v>
      </c>
      <c r="F44" s="13">
        <v>21.396639506022101</v>
      </c>
      <c r="G44" s="3">
        <f t="shared" si="3"/>
        <v>3.0177684879454643</v>
      </c>
      <c r="H44" s="3">
        <f t="shared" si="4"/>
        <v>1041.7619428444755</v>
      </c>
      <c r="I44" s="3">
        <f t="shared" si="5"/>
        <v>3646.1667999556639</v>
      </c>
      <c r="J44" s="15">
        <f t="shared" si="6"/>
        <v>182308.33999778319</v>
      </c>
      <c r="K44" s="14">
        <f t="shared" si="7"/>
        <v>17.476021035804123</v>
      </c>
    </row>
    <row r="45" spans="3:11" x14ac:dyDescent="0.25">
      <c r="C45" s="19" t="s">
        <v>19</v>
      </c>
      <c r="D45" s="20" t="s">
        <v>30</v>
      </c>
      <c r="E45" s="20" t="s">
        <v>21</v>
      </c>
      <c r="F45" s="13">
        <v>16.180507659912099</v>
      </c>
      <c r="G45" s="3">
        <f t="shared" si="3"/>
        <v>4.6980068097177883</v>
      </c>
      <c r="H45" s="3">
        <f t="shared" si="4"/>
        <v>49889.231000748856</v>
      </c>
      <c r="I45" s="3">
        <f t="shared" si="5"/>
        <v>174612.30850262099</v>
      </c>
      <c r="J45" s="15">
        <f t="shared" si="6"/>
        <v>8730615.425131049</v>
      </c>
      <c r="K45" s="14">
        <f t="shared" si="7"/>
        <v>23.057651923005999</v>
      </c>
    </row>
    <row r="46" spans="3:11" x14ac:dyDescent="0.25">
      <c r="C46" s="19" t="s">
        <v>19</v>
      </c>
      <c r="D46" s="20" t="s">
        <v>31</v>
      </c>
      <c r="E46" s="20" t="s">
        <v>21</v>
      </c>
      <c r="F46" s="13">
        <v>17.016110738118499</v>
      </c>
      <c r="G46" s="3">
        <f t="shared" si="3"/>
        <v>4.4288394736121317</v>
      </c>
      <c r="H46" s="3">
        <f t="shared" si="4"/>
        <v>26843.520568421634</v>
      </c>
      <c r="I46" s="3">
        <f t="shared" si="5"/>
        <v>93952.32198947572</v>
      </c>
      <c r="J46" s="15">
        <f t="shared" si="6"/>
        <v>4697616.0994737856</v>
      </c>
      <c r="K46" s="14">
        <f t="shared" si="7"/>
        <v>22.163497386970629</v>
      </c>
    </row>
    <row r="47" spans="3:11" x14ac:dyDescent="0.25">
      <c r="C47" s="19" t="s">
        <v>19</v>
      </c>
      <c r="D47" s="20" t="s">
        <v>32</v>
      </c>
      <c r="E47" s="20" t="s">
        <v>21</v>
      </c>
      <c r="F47" s="13">
        <v>24.108563741048201</v>
      </c>
      <c r="G47" s="3">
        <f t="shared" si="3"/>
        <v>2.144194130573315</v>
      </c>
      <c r="H47" s="3">
        <f t="shared" si="4"/>
        <v>139.37796862560256</v>
      </c>
      <c r="I47" s="3">
        <f t="shared" si="5"/>
        <v>487.82289018960898</v>
      </c>
      <c r="J47" s="15">
        <f t="shared" si="6"/>
        <v>24391.144509480448</v>
      </c>
      <c r="K47" s="14">
        <f t="shared" si="7"/>
        <v>14.574069835076406</v>
      </c>
    </row>
    <row r="48" spans="3:11" x14ac:dyDescent="0.25">
      <c r="C48" s="19" t="s">
        <v>19</v>
      </c>
      <c r="D48" s="20" t="s">
        <v>33</v>
      </c>
      <c r="E48" s="20" t="s">
        <v>21</v>
      </c>
      <c r="F48" s="13">
        <v>20.4979743957519</v>
      </c>
      <c r="G48" s="3">
        <f t="shared" si="3"/>
        <v>3.3072495826079438</v>
      </c>
      <c r="H48" s="3">
        <f t="shared" si="4"/>
        <v>2028.8483336538361</v>
      </c>
      <c r="I48" s="3">
        <f t="shared" si="5"/>
        <v>7100.9691677884266</v>
      </c>
      <c r="J48" s="15">
        <f t="shared" si="6"/>
        <v>355048.45838942134</v>
      </c>
      <c r="K48" s="14">
        <f t="shared" si="7"/>
        <v>18.437656417102161</v>
      </c>
    </row>
    <row r="49" spans="3:11" x14ac:dyDescent="0.25">
      <c r="C49" s="19" t="s">
        <v>19</v>
      </c>
      <c r="D49" s="20" t="s">
        <v>34</v>
      </c>
      <c r="E49" s="20" t="s">
        <v>21</v>
      </c>
      <c r="F49" s="13">
        <v>23.0950113932292</v>
      </c>
      <c r="G49" s="3">
        <f t="shared" si="3"/>
        <v>2.4706830971430231</v>
      </c>
      <c r="H49" s="3">
        <f t="shared" si="4"/>
        <v>295.58548046090777</v>
      </c>
      <c r="I49" s="3">
        <f t="shared" si="5"/>
        <v>1034.5491816131771</v>
      </c>
      <c r="J49" s="15">
        <f t="shared" si="6"/>
        <v>51727.459080658853</v>
      </c>
      <c r="K49" s="14">
        <f t="shared" si="7"/>
        <v>15.658642705795062</v>
      </c>
    </row>
    <row r="50" spans="3:11" x14ac:dyDescent="0.25">
      <c r="C50" s="19" t="s">
        <v>19</v>
      </c>
      <c r="D50" s="20" t="s">
        <v>35</v>
      </c>
      <c r="E50" s="20" t="s">
        <v>21</v>
      </c>
      <c r="F50" s="13">
        <v>22.734736760457299</v>
      </c>
      <c r="G50" s="3">
        <f t="shared" si="3"/>
        <v>2.586736000368091</v>
      </c>
      <c r="H50" s="3">
        <f t="shared" si="4"/>
        <v>386.13218304201837</v>
      </c>
      <c r="I50" s="3">
        <f t="shared" si="5"/>
        <v>1351.4626406470643</v>
      </c>
      <c r="J50" s="15">
        <f t="shared" si="6"/>
        <v>67573.132032353213</v>
      </c>
      <c r="K50" s="14">
        <f t="shared" si="7"/>
        <v>16.044162105511656</v>
      </c>
    </row>
    <row r="51" spans="3:11" x14ac:dyDescent="0.25">
      <c r="C51" s="19" t="s">
        <v>19</v>
      </c>
      <c r="D51" s="20" t="s">
        <v>36</v>
      </c>
      <c r="E51" s="20" t="s">
        <v>21</v>
      </c>
      <c r="F51" s="13">
        <v>14.8129124641418</v>
      </c>
      <c r="G51" s="3">
        <f t="shared" si="3"/>
        <v>5.1385412755631368</v>
      </c>
      <c r="H51" s="3">
        <f t="shared" si="4"/>
        <v>137575.55565531118</v>
      </c>
      <c r="I51" s="3">
        <f t="shared" si="5"/>
        <v>481514.44479358912</v>
      </c>
      <c r="J51" s="15">
        <f t="shared" si="6"/>
        <v>24075722.239679456</v>
      </c>
      <c r="K51" s="14">
        <f t="shared" si="7"/>
        <v>24.521075741863861</v>
      </c>
    </row>
    <row r="52" spans="3:11" x14ac:dyDescent="0.25">
      <c r="C52" s="19" t="s">
        <v>19</v>
      </c>
      <c r="D52" s="20" t="s">
        <v>37</v>
      </c>
      <c r="E52" s="20" t="s">
        <v>21</v>
      </c>
      <c r="F52" s="13">
        <v>16.6607354482015</v>
      </c>
      <c r="G52" s="3">
        <f t="shared" si="3"/>
        <v>4.5433141836743012</v>
      </c>
      <c r="H52" s="3">
        <f t="shared" si="4"/>
        <v>34939.298706340705</v>
      </c>
      <c r="I52" s="3">
        <f t="shared" si="5"/>
        <v>122287.54547219246</v>
      </c>
      <c r="J52" s="15">
        <f t="shared" si="6"/>
        <v>6114377.2736096233</v>
      </c>
      <c r="K52" s="14">
        <f t="shared" si="7"/>
        <v>22.543774142480235</v>
      </c>
    </row>
    <row r="53" spans="3:11" x14ac:dyDescent="0.25">
      <c r="C53" s="19" t="s">
        <v>19</v>
      </c>
      <c r="D53" s="20" t="s">
        <v>38</v>
      </c>
      <c r="E53" s="20" t="s">
        <v>21</v>
      </c>
      <c r="F53" s="13">
        <v>19.641988754272401</v>
      </c>
      <c r="G53" s="3">
        <f t="shared" si="3"/>
        <v>3.5829826200642958</v>
      </c>
      <c r="H53" s="3">
        <f t="shared" si="4"/>
        <v>3828.0942344385207</v>
      </c>
      <c r="I53" s="3">
        <f t="shared" si="5"/>
        <v>13398.329820534822</v>
      </c>
      <c r="J53" s="15">
        <f t="shared" si="6"/>
        <v>669916.4910267411</v>
      </c>
      <c r="K53" s="14">
        <f t="shared" si="7"/>
        <v>19.353621740917049</v>
      </c>
    </row>
    <row r="54" spans="3:11" x14ac:dyDescent="0.25">
      <c r="C54" s="19" t="s">
        <v>19</v>
      </c>
      <c r="D54" s="20" t="s">
        <v>39</v>
      </c>
      <c r="E54" s="20" t="s">
        <v>21</v>
      </c>
      <c r="F54" s="13">
        <v>25.4180603027343</v>
      </c>
      <c r="G54" s="3">
        <f t="shared" si="3"/>
        <v>1.7223745964649209</v>
      </c>
      <c r="H54" s="3">
        <f t="shared" si="4"/>
        <v>52.768481457142059</v>
      </c>
      <c r="I54" s="3">
        <f t="shared" si="5"/>
        <v>184.68968509999721</v>
      </c>
      <c r="J54" s="15">
        <f t="shared" si="6"/>
        <v>9234.4842549998612</v>
      </c>
      <c r="K54" s="14">
        <f t="shared" si="7"/>
        <v>13.172815673749433</v>
      </c>
    </row>
    <row r="55" spans="3:11" x14ac:dyDescent="0.25">
      <c r="C55" s="19" t="s">
        <v>19</v>
      </c>
      <c r="D55" s="20" t="s">
        <v>40</v>
      </c>
      <c r="E55" s="20" t="s">
        <v>21</v>
      </c>
      <c r="F55" s="13">
        <v>23.047119140624901</v>
      </c>
      <c r="G55" s="3">
        <f t="shared" si="3"/>
        <v>2.4861103141911802</v>
      </c>
      <c r="H55" s="3">
        <f t="shared" si="4"/>
        <v>306.27412951106334</v>
      </c>
      <c r="I55" s="3">
        <f t="shared" si="5"/>
        <v>1071.9594532887218</v>
      </c>
      <c r="J55" s="15">
        <f t="shared" si="6"/>
        <v>53597.972664436085</v>
      </c>
      <c r="K55" s="14">
        <f t="shared" si="7"/>
        <v>15.70989081153326</v>
      </c>
    </row>
    <row r="56" spans="3:11" x14ac:dyDescent="0.25">
      <c r="C56" s="19" t="s">
        <v>19</v>
      </c>
      <c r="D56" s="20" t="s">
        <v>41</v>
      </c>
      <c r="E56" s="20" t="s">
        <v>21</v>
      </c>
      <c r="F56" s="13">
        <v>21.294174830118799</v>
      </c>
      <c r="G56" s="3">
        <f t="shared" si="3"/>
        <v>3.0507747615903886</v>
      </c>
      <c r="H56" s="3">
        <f t="shared" si="4"/>
        <v>1124.0218706303224</v>
      </c>
      <c r="I56" s="3">
        <f t="shared" si="5"/>
        <v>3934.0765472061285</v>
      </c>
      <c r="J56" s="15">
        <f t="shared" si="6"/>
        <v>196703.82736030643</v>
      </c>
      <c r="K56" s="14">
        <f t="shared" si="7"/>
        <v>17.585665503532738</v>
      </c>
    </row>
    <row r="57" spans="3:11" x14ac:dyDescent="0.25">
      <c r="C57" s="19" t="s">
        <v>19</v>
      </c>
      <c r="D57" s="20" t="s">
        <v>42</v>
      </c>
      <c r="E57" s="20" t="s">
        <v>21</v>
      </c>
      <c r="F57" s="13">
        <v>25.661924362182599</v>
      </c>
      <c r="G57" s="3">
        <f t="shared" si="3"/>
        <v>1.643820267303634</v>
      </c>
      <c r="H57" s="3">
        <f t="shared" si="4"/>
        <v>44.037257767442341</v>
      </c>
      <c r="I57" s="3">
        <f t="shared" si="5"/>
        <v>154.1304021860482</v>
      </c>
      <c r="J57" s="15">
        <f t="shared" si="6"/>
        <v>7706.5201093024098</v>
      </c>
      <c r="K57" s="14">
        <f t="shared" si="7"/>
        <v>12.911863840733524</v>
      </c>
    </row>
    <row r="58" spans="3:11" x14ac:dyDescent="0.25">
      <c r="C58" s="19" t="s">
        <v>19</v>
      </c>
      <c r="D58" s="20" t="s">
        <v>43</v>
      </c>
      <c r="E58" s="20" t="s">
        <v>21</v>
      </c>
      <c r="F58" s="13">
        <v>19.221968332926402</v>
      </c>
      <c r="G58" s="3">
        <f t="shared" si="3"/>
        <v>3.7182810420930288</v>
      </c>
      <c r="H58" s="3">
        <f t="shared" si="4"/>
        <v>5227.3435316772948</v>
      </c>
      <c r="I58" s="3">
        <f t="shared" si="5"/>
        <v>18295.702360870531</v>
      </c>
      <c r="J58" s="15">
        <f t="shared" si="6"/>
        <v>914785.11804352654</v>
      </c>
      <c r="K58" s="14">
        <f t="shared" si="7"/>
        <v>19.803073370248224</v>
      </c>
    </row>
    <row r="59" spans="3:11" x14ac:dyDescent="0.25">
      <c r="C59" s="19" t="s">
        <v>19</v>
      </c>
      <c r="D59" s="20" t="s">
        <v>44</v>
      </c>
      <c r="E59" s="20" t="s">
        <v>21</v>
      </c>
      <c r="F59" s="13">
        <v>26.460664749145501</v>
      </c>
      <c r="G59" s="3">
        <f t="shared" si="3"/>
        <v>1.3865272680242557</v>
      </c>
      <c r="H59" s="3">
        <f t="shared" si="4"/>
        <v>24.351586913298434</v>
      </c>
      <c r="I59" s="3">
        <f t="shared" si="5"/>
        <v>85.230554196544517</v>
      </c>
      <c r="J59" s="15">
        <f t="shared" si="6"/>
        <v>4261.5277098272254</v>
      </c>
      <c r="K59" s="14">
        <f t="shared" si="7"/>
        <v>12.057154997809524</v>
      </c>
    </row>
    <row r="60" spans="3:11" x14ac:dyDescent="0.25">
      <c r="C60" s="19" t="s">
        <v>19</v>
      </c>
      <c r="D60" s="20" t="s">
        <v>45</v>
      </c>
      <c r="E60" s="20" t="s">
        <v>21</v>
      </c>
      <c r="F60" s="13">
        <v>23.6247959136963</v>
      </c>
      <c r="G60" s="3">
        <f t="shared" si="3"/>
        <v>2.3000270861692118</v>
      </c>
      <c r="H60" s="3">
        <f t="shared" si="4"/>
        <v>199.53867597875154</v>
      </c>
      <c r="I60" s="3">
        <f t="shared" si="5"/>
        <v>698.38536592563037</v>
      </c>
      <c r="J60" s="15">
        <f t="shared" si="6"/>
        <v>34919.268296281516</v>
      </c>
      <c r="K60" s="14">
        <f t="shared" si="7"/>
        <v>15.091735708379751</v>
      </c>
    </row>
    <row r="61" spans="3:11" x14ac:dyDescent="0.25">
      <c r="C61" s="19" t="s">
        <v>19</v>
      </c>
      <c r="D61" s="20" t="s">
        <v>46</v>
      </c>
      <c r="E61" s="20" t="s">
        <v>21</v>
      </c>
      <c r="F61" s="13">
        <v>16.3663024902343</v>
      </c>
      <c r="G61" s="3">
        <f t="shared" si="3"/>
        <v>4.6381579402672655</v>
      </c>
      <c r="H61" s="3">
        <f t="shared" si="4"/>
        <v>43466.827163491391</v>
      </c>
      <c r="I61" s="3">
        <f t="shared" si="5"/>
        <v>152133.89507221986</v>
      </c>
      <c r="J61" s="15">
        <f t="shared" si="6"/>
        <v>7606694.7536109928</v>
      </c>
      <c r="K61" s="14">
        <f t="shared" si="7"/>
        <v>22.858838282131064</v>
      </c>
    </row>
    <row r="62" spans="3:11" x14ac:dyDescent="0.25">
      <c r="C62" s="19" t="s">
        <v>19</v>
      </c>
      <c r="D62" s="20" t="s">
        <v>47</v>
      </c>
      <c r="E62" s="20" t="s">
        <v>21</v>
      </c>
      <c r="F62" s="13">
        <v>20.008599599202402</v>
      </c>
      <c r="G62" s="3">
        <f t="shared" si="3"/>
        <v>3.4648886743968554</v>
      </c>
      <c r="H62" s="3">
        <f t="shared" si="4"/>
        <v>2916.6792663046499</v>
      </c>
      <c r="I62" s="3">
        <f t="shared" si="5"/>
        <v>10208.377432066274</v>
      </c>
      <c r="J62" s="15">
        <f t="shared" si="6"/>
        <v>510418.87160331372</v>
      </c>
      <c r="K62" s="14">
        <f t="shared" si="7"/>
        <v>18.961322144968275</v>
      </c>
    </row>
    <row r="63" spans="3:11" x14ac:dyDescent="0.25">
      <c r="C63" s="19" t="s">
        <v>19</v>
      </c>
      <c r="D63" s="20" t="s">
        <v>48</v>
      </c>
      <c r="E63" s="20" t="s">
        <v>21</v>
      </c>
      <c r="F63" s="13">
        <v>23.4379266103108</v>
      </c>
      <c r="G63" s="3">
        <f t="shared" si="3"/>
        <v>2.3602220685766011</v>
      </c>
      <c r="H63" s="3">
        <f t="shared" si="4"/>
        <v>229.20393457711316</v>
      </c>
      <c r="I63" s="3">
        <f t="shared" si="5"/>
        <v>802.21377101989606</v>
      </c>
      <c r="J63" s="15">
        <f t="shared" si="6"/>
        <v>40110.688550994804</v>
      </c>
      <c r="K63" s="14">
        <f t="shared" si="7"/>
        <v>15.291699111610107</v>
      </c>
    </row>
    <row r="64" spans="3:11" x14ac:dyDescent="0.25">
      <c r="C64" s="19" t="s">
        <v>19</v>
      </c>
      <c r="D64" s="20" t="s">
        <v>49</v>
      </c>
      <c r="E64" s="20" t="s">
        <v>21</v>
      </c>
      <c r="F64" s="13">
        <v>17.199838002522799</v>
      </c>
      <c r="G64" s="3">
        <f t="shared" si="3"/>
        <v>4.3696566156027581</v>
      </c>
      <c r="H64" s="3">
        <f t="shared" si="4"/>
        <v>23423.760322845359</v>
      </c>
      <c r="I64" s="3">
        <f t="shared" si="5"/>
        <v>81983.161129958753</v>
      </c>
      <c r="J64" s="15">
        <f t="shared" si="6"/>
        <v>4099158.0564979375</v>
      </c>
      <c r="K64" s="14">
        <f t="shared" si="7"/>
        <v>21.96689618821356</v>
      </c>
    </row>
    <row r="65" spans="3:11" x14ac:dyDescent="0.25">
      <c r="C65" s="19" t="s">
        <v>19</v>
      </c>
      <c r="D65" s="20" t="s">
        <v>50</v>
      </c>
      <c r="E65" s="20" t="s">
        <v>21</v>
      </c>
      <c r="F65" s="13">
        <v>25.2689711252848</v>
      </c>
      <c r="G65" s="3">
        <f t="shared" si="3"/>
        <v>1.7703997148290171</v>
      </c>
      <c r="H65" s="3">
        <f t="shared" si="4"/>
        <v>58.938586323174711</v>
      </c>
      <c r="I65" s="3">
        <f t="shared" si="5"/>
        <v>206.28505213111148</v>
      </c>
      <c r="J65" s="15">
        <f t="shared" si="6"/>
        <v>10314.252606555574</v>
      </c>
      <c r="K65" s="14">
        <f t="shared" si="7"/>
        <v>13.332351663703417</v>
      </c>
    </row>
    <row r="66" spans="3:11" x14ac:dyDescent="0.25">
      <c r="C66" s="19" t="s">
        <v>19</v>
      </c>
      <c r="D66" s="20" t="s">
        <v>51</v>
      </c>
      <c r="E66" s="20" t="s">
        <v>21</v>
      </c>
      <c r="F66" s="13">
        <v>21.990565617879199</v>
      </c>
      <c r="G66" s="3">
        <f t="shared" si="3"/>
        <v>2.8264509670534732</v>
      </c>
      <c r="H66" s="3">
        <f t="shared" si="4"/>
        <v>670.58057218384454</v>
      </c>
      <c r="I66" s="3">
        <f t="shared" si="5"/>
        <v>2347.0320026434561</v>
      </c>
      <c r="J66" s="15">
        <f t="shared" si="6"/>
        <v>117351.6001321728</v>
      </c>
      <c r="K66" s="14">
        <f t="shared" si="7"/>
        <v>16.84047798810882</v>
      </c>
    </row>
    <row r="67" spans="3:11" x14ac:dyDescent="0.25">
      <c r="C67" s="19" t="s">
        <v>19</v>
      </c>
      <c r="D67" s="20" t="s">
        <v>52</v>
      </c>
      <c r="E67" s="20" t="s">
        <v>21</v>
      </c>
      <c r="F67" s="13">
        <v>20.551943778991699</v>
      </c>
      <c r="G67" s="3">
        <f t="shared" si="3"/>
        <v>3.2898647793481191</v>
      </c>
      <c r="H67" s="3">
        <f t="shared" si="4"/>
        <v>1949.2375963835968</v>
      </c>
      <c r="I67" s="3">
        <f t="shared" si="5"/>
        <v>6822.331587342589</v>
      </c>
      <c r="J67" s="15">
        <f t="shared" si="6"/>
        <v>341116.57936712948</v>
      </c>
      <c r="K67" s="14">
        <f t="shared" si="7"/>
        <v>18.37990535072926</v>
      </c>
    </row>
    <row r="68" spans="3:11" x14ac:dyDescent="0.25">
      <c r="C68" s="19" t="s">
        <v>19</v>
      </c>
      <c r="D68" s="20" t="s">
        <v>53</v>
      </c>
      <c r="E68" s="20" t="s">
        <v>21</v>
      </c>
      <c r="F68" s="13">
        <v>18.090475082397401</v>
      </c>
      <c r="G68" s="3">
        <f t="shared" si="3"/>
        <v>4.0827615376892794</v>
      </c>
      <c r="H68" s="3">
        <f t="shared" si="4"/>
        <v>12099.336010729134</v>
      </c>
      <c r="I68" s="3">
        <f t="shared" si="5"/>
        <v>42347.676037551966</v>
      </c>
      <c r="J68" s="15">
        <f t="shared" si="6"/>
        <v>2117383.8018775983</v>
      </c>
      <c r="K68" s="14">
        <f t="shared" si="7"/>
        <v>21.013851368607877</v>
      </c>
    </row>
    <row r="69" spans="3:11" x14ac:dyDescent="0.25">
      <c r="C69" s="19" t="s">
        <v>19</v>
      </c>
      <c r="D69" s="20" t="s">
        <v>54</v>
      </c>
      <c r="E69" s="20" t="s">
        <v>21</v>
      </c>
      <c r="F69" s="13">
        <v>21.178143183390201</v>
      </c>
      <c r="G69" s="3">
        <f t="shared" si="3"/>
        <v>3.0881512745167501</v>
      </c>
      <c r="H69" s="3">
        <f t="shared" si="4"/>
        <v>1225.0428348755472</v>
      </c>
      <c r="I69" s="3">
        <f t="shared" si="5"/>
        <v>4287.6499220644155</v>
      </c>
      <c r="J69" s="15">
        <f t="shared" si="6"/>
        <v>214382.49610322076</v>
      </c>
      <c r="K69" s="14">
        <f t="shared" si="7"/>
        <v>17.70982759191174</v>
      </c>
    </row>
    <row r="70" spans="3:11" x14ac:dyDescent="0.25">
      <c r="C70" s="19" t="s">
        <v>19</v>
      </c>
      <c r="D70" s="20" t="s">
        <v>55</v>
      </c>
      <c r="E70" s="20" t="s">
        <v>21</v>
      </c>
      <c r="F70" s="13">
        <v>20.4444993336995</v>
      </c>
      <c r="G70" s="3">
        <f t="shared" si="3"/>
        <v>3.3244751534275543</v>
      </c>
      <c r="H70" s="3">
        <f t="shared" si="4"/>
        <v>2110.9364228369172</v>
      </c>
      <c r="I70" s="3">
        <f t="shared" si="5"/>
        <v>7388.2774799292101</v>
      </c>
      <c r="J70" s="15">
        <f t="shared" si="6"/>
        <v>369413.87399646052</v>
      </c>
      <c r="K70" s="14">
        <f t="shared" si="7"/>
        <v>18.494878524758295</v>
      </c>
    </row>
    <row r="71" spans="3:11" x14ac:dyDescent="0.25">
      <c r="C71" s="19" t="s">
        <v>56</v>
      </c>
      <c r="D71" s="20" t="s">
        <v>57</v>
      </c>
      <c r="E71" s="20" t="s">
        <v>58</v>
      </c>
      <c r="F71" s="13">
        <v>19.174796168009397</v>
      </c>
      <c r="G71" s="3">
        <f t="shared" si="3"/>
        <v>3.7334763020199082</v>
      </c>
      <c r="H71" s="3">
        <f t="shared" si="4"/>
        <v>5413.4770756442158</v>
      </c>
      <c r="I71" s="3">
        <f t="shared" si="5"/>
        <v>18947.169764754755</v>
      </c>
      <c r="J71" s="15">
        <f t="shared" si="6"/>
        <v>947358.48823773779</v>
      </c>
      <c r="K71" s="14">
        <f t="shared" si="7"/>
        <v>19.85355093110844</v>
      </c>
    </row>
    <row r="72" spans="3:11" x14ac:dyDescent="0.25">
      <c r="C72" s="19" t="s">
        <v>56</v>
      </c>
      <c r="D72" s="20" t="s">
        <v>59</v>
      </c>
      <c r="E72" s="20" t="s">
        <v>58</v>
      </c>
      <c r="F72" s="13">
        <v>20.400998179117899</v>
      </c>
      <c r="G72" s="3">
        <f t="shared" si="3"/>
        <v>3.3384878948853567</v>
      </c>
      <c r="H72" s="3">
        <f t="shared" si="4"/>
        <v>2180.1576286822274</v>
      </c>
      <c r="I72" s="3">
        <f t="shared" si="5"/>
        <v>7630.5517003877958</v>
      </c>
      <c r="J72" s="15">
        <f t="shared" si="6"/>
        <v>381527.58501938981</v>
      </c>
      <c r="K72" s="14">
        <f t="shared" si="7"/>
        <v>18.541427844293363</v>
      </c>
    </row>
    <row r="73" spans="3:11" x14ac:dyDescent="0.25">
      <c r="C73" s="19" t="s">
        <v>56</v>
      </c>
      <c r="D73" s="20" t="s">
        <v>60</v>
      </c>
      <c r="E73" s="20" t="s">
        <v>58</v>
      </c>
      <c r="F73" s="13">
        <v>22.209042612711599</v>
      </c>
      <c r="G73" s="3">
        <f t="shared" si="3"/>
        <v>2.7560744064194052</v>
      </c>
      <c r="H73" s="3">
        <f t="shared" si="4"/>
        <v>570.26196524745433</v>
      </c>
      <c r="I73" s="3">
        <f t="shared" si="5"/>
        <v>1995.9168783660903</v>
      </c>
      <c r="J73" s="15">
        <f t="shared" si="6"/>
        <v>99795.843918304512</v>
      </c>
      <c r="K73" s="14">
        <f t="shared" si="7"/>
        <v>16.606692114116964</v>
      </c>
    </row>
    <row r="74" spans="3:11" x14ac:dyDescent="0.25">
      <c r="C74" s="19" t="s">
        <v>56</v>
      </c>
      <c r="D74" s="20" t="s">
        <v>61</v>
      </c>
      <c r="E74" s="20" t="s">
        <v>58</v>
      </c>
      <c r="F74" s="13">
        <v>17.3074487686157</v>
      </c>
      <c r="G74" s="3">
        <f t="shared" si="3"/>
        <v>4.3349926656952391</v>
      </c>
      <c r="H74" s="3">
        <f t="shared" si="4"/>
        <v>21626.820003460263</v>
      </c>
      <c r="I74" s="3">
        <f t="shared" si="5"/>
        <v>75693.870012110914</v>
      </c>
      <c r="J74" s="15">
        <f t="shared" si="6"/>
        <v>3784693.5006055459</v>
      </c>
      <c r="K74" s="14">
        <f t="shared" si="7"/>
        <v>21.851745039136006</v>
      </c>
    </row>
    <row r="75" spans="3:11" x14ac:dyDescent="0.25">
      <c r="C75" s="19" t="s">
        <v>56</v>
      </c>
      <c r="D75" s="20" t="s">
        <v>62</v>
      </c>
      <c r="E75" s="20" t="s">
        <v>58</v>
      </c>
      <c r="F75" s="13">
        <v>21.885766092936098</v>
      </c>
      <c r="G75" s="3">
        <f t="shared" si="3"/>
        <v>2.8602093502976107</v>
      </c>
      <c r="H75" s="3">
        <f t="shared" si="4"/>
        <v>724.78525634713878</v>
      </c>
      <c r="I75" s="3">
        <f t="shared" si="5"/>
        <v>2536.7483972149857</v>
      </c>
      <c r="J75" s="15">
        <f t="shared" si="6"/>
        <v>126837.41986074929</v>
      </c>
      <c r="K75" s="14">
        <f t="shared" si="7"/>
        <v>16.952620909845493</v>
      </c>
    </row>
    <row r="76" spans="3:11" x14ac:dyDescent="0.25">
      <c r="C76" s="19" t="s">
        <v>56</v>
      </c>
      <c r="D76" s="20" t="s">
        <v>63</v>
      </c>
      <c r="E76" s="20" t="s">
        <v>58</v>
      </c>
      <c r="F76" s="13">
        <v>20.669348780314099</v>
      </c>
      <c r="G76" s="3">
        <f t="shared" si="3"/>
        <v>3.2520458767188187</v>
      </c>
      <c r="H76" s="3">
        <f t="shared" si="4"/>
        <v>1786.6763005221692</v>
      </c>
      <c r="I76" s="3">
        <f t="shared" si="5"/>
        <v>6253.3670518275921</v>
      </c>
      <c r="J76" s="15">
        <f t="shared" si="6"/>
        <v>312668.3525913796</v>
      </c>
      <c r="K76" s="14">
        <f t="shared" si="7"/>
        <v>18.254273675567177</v>
      </c>
    </row>
    <row r="77" spans="3:11" x14ac:dyDescent="0.25">
      <c r="C77" s="19" t="s">
        <v>56</v>
      </c>
      <c r="D77" s="20" t="s">
        <v>64</v>
      </c>
      <c r="E77" s="20" t="s">
        <v>58</v>
      </c>
      <c r="F77" s="13">
        <v>15.319754346211701</v>
      </c>
      <c r="G77" s="3">
        <f t="shared" si="3"/>
        <v>4.9752756261397693</v>
      </c>
      <c r="H77" s="3">
        <f t="shared" si="4"/>
        <v>94466.021718053744</v>
      </c>
      <c r="I77" s="3">
        <f t="shared" si="5"/>
        <v>330631.07601318811</v>
      </c>
      <c r="J77" s="15">
        <f t="shared" si="6"/>
        <v>16531553.800659405</v>
      </c>
      <c r="K77" s="14">
        <f t="shared" si="7"/>
        <v>23.978718994114342</v>
      </c>
    </row>
    <row r="78" spans="3:11" x14ac:dyDescent="0.25">
      <c r="C78" s="19" t="s">
        <v>56</v>
      </c>
      <c r="D78" s="20" t="s">
        <v>65</v>
      </c>
      <c r="E78" s="20" t="s">
        <v>58</v>
      </c>
      <c r="F78" s="13">
        <v>15.8061768849691</v>
      </c>
      <c r="G78" s="3">
        <f t="shared" si="3"/>
        <v>4.8185875257798285</v>
      </c>
      <c r="H78" s="3">
        <f t="shared" si="4"/>
        <v>65854.813743525054</v>
      </c>
      <c r="I78" s="3">
        <f t="shared" si="5"/>
        <v>230491.84810233768</v>
      </c>
      <c r="J78" s="15">
        <f t="shared" si="6"/>
        <v>11524592.405116884</v>
      </c>
      <c r="K78" s="14">
        <f t="shared" si="7"/>
        <v>23.458212391394124</v>
      </c>
    </row>
    <row r="79" spans="3:11" x14ac:dyDescent="0.25">
      <c r="C79" s="19" t="s">
        <v>56</v>
      </c>
      <c r="D79" s="20" t="s">
        <v>66</v>
      </c>
      <c r="E79" s="20" t="s">
        <v>58</v>
      </c>
      <c r="F79" s="13">
        <v>18.689620081583598</v>
      </c>
      <c r="G79" s="3">
        <f t="shared" si="3"/>
        <v>3.8897628908698629</v>
      </c>
      <c r="H79" s="3">
        <f t="shared" si="4"/>
        <v>7758.2342935742481</v>
      </c>
      <c r="I79" s="3">
        <f t="shared" si="5"/>
        <v>27153.820027509868</v>
      </c>
      <c r="J79" s="15">
        <f t="shared" si="6"/>
        <v>1357691.0013754934</v>
      </c>
      <c r="K79" s="14">
        <f t="shared" si="7"/>
        <v>20.372723741463215</v>
      </c>
    </row>
    <row r="80" spans="3:11" x14ac:dyDescent="0.25">
      <c r="C80" s="19" t="s">
        <v>56</v>
      </c>
      <c r="D80" s="20" t="s">
        <v>67</v>
      </c>
      <c r="E80" s="20" t="s">
        <v>58</v>
      </c>
      <c r="F80" s="13">
        <v>18.189698282877497</v>
      </c>
      <c r="G80" s="3">
        <f t="shared" si="3"/>
        <v>4.0507994192509029</v>
      </c>
      <c r="H80" s="3">
        <f t="shared" si="4"/>
        <v>11240.856903141223</v>
      </c>
      <c r="I80" s="3">
        <f t="shared" si="5"/>
        <v>39342.999160994281</v>
      </c>
      <c r="J80" s="15">
        <f t="shared" si="6"/>
        <v>1967149.9580497141</v>
      </c>
      <c r="K80" s="14">
        <f t="shared" si="7"/>
        <v>20.907675509395318</v>
      </c>
    </row>
    <row r="81" spans="3:11" x14ac:dyDescent="0.25">
      <c r="C81" s="19" t="s">
        <v>56</v>
      </c>
      <c r="D81" s="20" t="s">
        <v>68</v>
      </c>
      <c r="E81" s="20" t="s">
        <v>58</v>
      </c>
      <c r="F81" s="13">
        <v>16.7998486200968</v>
      </c>
      <c r="G81" s="3">
        <f t="shared" si="3"/>
        <v>4.4985025705138515</v>
      </c>
      <c r="H81" s="3">
        <f t="shared" si="4"/>
        <v>31513.930326990852</v>
      </c>
      <c r="I81" s="3">
        <f t="shared" si="5"/>
        <v>110298.75614446799</v>
      </c>
      <c r="J81" s="15">
        <f t="shared" si="6"/>
        <v>5514937.8072233992</v>
      </c>
      <c r="K81" s="14">
        <f t="shared" si="7"/>
        <v>22.394913185745313</v>
      </c>
    </row>
    <row r="82" spans="3:11" x14ac:dyDescent="0.25">
      <c r="C82" s="19" t="s">
        <v>56</v>
      </c>
      <c r="D82" s="20" t="s">
        <v>69</v>
      </c>
      <c r="E82" s="20" t="s">
        <v>58</v>
      </c>
      <c r="F82" s="13">
        <v>15.9716797510783</v>
      </c>
      <c r="G82" s="3">
        <f t="shared" si="3"/>
        <v>4.7652751735993109</v>
      </c>
      <c r="H82" s="3">
        <f t="shared" si="4"/>
        <v>58247.21614270717</v>
      </c>
      <c r="I82" s="3">
        <f t="shared" si="5"/>
        <v>203865.2564994751</v>
      </c>
      <c r="J82" s="15">
        <f t="shared" si="6"/>
        <v>10193262.824973755</v>
      </c>
      <c r="K82" s="14">
        <f t="shared" si="7"/>
        <v>23.281112590881136</v>
      </c>
    </row>
    <row r="83" spans="3:11" x14ac:dyDescent="0.25">
      <c r="C83" s="19" t="s">
        <v>70</v>
      </c>
      <c r="D83" s="20" t="s">
        <v>71</v>
      </c>
      <c r="E83" s="20" t="s">
        <v>58</v>
      </c>
      <c r="F83" s="13">
        <v>16.219326400756799</v>
      </c>
      <c r="G83" s="3">
        <f t="shared" si="3"/>
        <v>4.6855023834696565</v>
      </c>
      <c r="H83" s="3">
        <f t="shared" si="4"/>
        <v>48473.277289921105</v>
      </c>
      <c r="I83" s="3">
        <f t="shared" si="5"/>
        <v>169656.47051472386</v>
      </c>
      <c r="J83" s="15">
        <f t="shared" si="6"/>
        <v>8482823.5257361922</v>
      </c>
      <c r="K83" s="14">
        <f t="shared" si="7"/>
        <v>23.016113118141881</v>
      </c>
    </row>
    <row r="84" spans="3:11" x14ac:dyDescent="0.25">
      <c r="C84" s="19" t="s">
        <v>70</v>
      </c>
      <c r="D84" s="20" t="s">
        <v>72</v>
      </c>
      <c r="E84" s="20" t="s">
        <v>58</v>
      </c>
      <c r="F84" s="13">
        <v>14.6494913736979</v>
      </c>
      <c r="G84" s="3">
        <f t="shared" si="3"/>
        <v>5.1911830390098253</v>
      </c>
      <c r="H84" s="3">
        <f t="shared" si="4"/>
        <v>155304.14213775538</v>
      </c>
      <c r="I84" s="3">
        <f t="shared" si="5"/>
        <v>543564.49748214381</v>
      </c>
      <c r="J84" s="15">
        <f t="shared" si="6"/>
        <v>27178224.874107189</v>
      </c>
      <c r="K84" s="14">
        <f t="shared" si="7"/>
        <v>24.695947894821828</v>
      </c>
    </row>
    <row r="85" spans="3:11" x14ac:dyDescent="0.25">
      <c r="C85" s="19" t="s">
        <v>70</v>
      </c>
      <c r="D85" s="20" t="s">
        <v>73</v>
      </c>
      <c r="E85" s="20" t="s">
        <v>21</v>
      </c>
      <c r="F85" s="13">
        <v>17.818782170613598</v>
      </c>
      <c r="G85" s="3">
        <f t="shared" si="3"/>
        <v>4.1702801924321617</v>
      </c>
      <c r="H85" s="3">
        <f t="shared" si="4"/>
        <v>14800.629678661096</v>
      </c>
      <c r="I85" s="3">
        <f t="shared" si="5"/>
        <v>51802.20387531384</v>
      </c>
      <c r="J85" s="15">
        <f t="shared" si="6"/>
        <v>2590110.1937656919</v>
      </c>
      <c r="K85" s="14">
        <f t="shared" si="7"/>
        <v>21.304582046625004</v>
      </c>
    </row>
    <row r="86" spans="3:11" x14ac:dyDescent="0.25">
      <c r="C86" s="19" t="s">
        <v>70</v>
      </c>
      <c r="D86" s="20" t="s">
        <v>74</v>
      </c>
      <c r="E86" s="20" t="s">
        <v>21</v>
      </c>
      <c r="F86" s="13">
        <v>17.0875129699707</v>
      </c>
      <c r="G86" s="3">
        <f t="shared" si="3"/>
        <v>4.4058391412283537</v>
      </c>
      <c r="H86" s="3">
        <f t="shared" si="4"/>
        <v>25458.871042339459</v>
      </c>
      <c r="I86" s="3">
        <f t="shared" si="5"/>
        <v>89106.048648188109</v>
      </c>
      <c r="J86" s="15">
        <f t="shared" si="6"/>
        <v>4455302.4324094057</v>
      </c>
      <c r="K86" s="14">
        <f t="shared" si="7"/>
        <v>22.087091936633207</v>
      </c>
    </row>
    <row r="87" spans="3:11" x14ac:dyDescent="0.25">
      <c r="C87" s="19" t="s">
        <v>56</v>
      </c>
      <c r="D87" s="20" t="s">
        <v>75</v>
      </c>
      <c r="E87" s="20" t="s">
        <v>58</v>
      </c>
      <c r="F87" s="13">
        <v>15.294790013631101</v>
      </c>
      <c r="G87" s="3">
        <f t="shared" si="3"/>
        <v>4.9833172227705518</v>
      </c>
      <c r="H87" s="3">
        <f t="shared" si="4"/>
        <v>96231.492775749939</v>
      </c>
      <c r="I87" s="3">
        <f t="shared" si="5"/>
        <v>336810.22471512482</v>
      </c>
      <c r="J87" s="15">
        <f t="shared" si="6"/>
        <v>16840511.235756241</v>
      </c>
      <c r="K87" s="14">
        <f t="shared" si="7"/>
        <v>24.005432599889893</v>
      </c>
    </row>
    <row r="88" spans="3:11" x14ac:dyDescent="0.25">
      <c r="C88" s="19" t="s">
        <v>70</v>
      </c>
      <c r="D88" s="20" t="s">
        <v>76</v>
      </c>
      <c r="E88" s="20" t="s">
        <v>58</v>
      </c>
      <c r="F88" s="13">
        <v>17.3258508682251</v>
      </c>
      <c r="G88" s="3">
        <f t="shared" si="3"/>
        <v>4.3290649181081369</v>
      </c>
      <c r="H88" s="3">
        <f t="shared" si="4"/>
        <v>21333.637833972312</v>
      </c>
      <c r="I88" s="3">
        <f t="shared" si="5"/>
        <v>74667.732418903091</v>
      </c>
      <c r="J88" s="15">
        <f t="shared" si="6"/>
        <v>3733386.6209451547</v>
      </c>
      <c r="K88" s="14">
        <f t="shared" si="7"/>
        <v>21.832053487887009</v>
      </c>
    </row>
    <row r="89" spans="3:11" x14ac:dyDescent="0.25">
      <c r="C89" s="19" t="s">
        <v>77</v>
      </c>
      <c r="D89" s="20" t="s">
        <v>78</v>
      </c>
      <c r="E89" s="20" t="s">
        <v>21</v>
      </c>
      <c r="F89" s="13">
        <v>15.5153710047404</v>
      </c>
      <c r="G89" s="3">
        <f t="shared" si="3"/>
        <v>4.9122629156228577</v>
      </c>
      <c r="H89" s="3">
        <f t="shared" si="4"/>
        <v>81707.686822799005</v>
      </c>
      <c r="I89" s="3">
        <f t="shared" si="5"/>
        <v>285976.9038797965</v>
      </c>
      <c r="J89" s="15">
        <f t="shared" si="6"/>
        <v>14298845.193989825</v>
      </c>
      <c r="K89" s="14">
        <f t="shared" si="7"/>
        <v>23.76939530071321</v>
      </c>
    </row>
    <row r="90" spans="3:11" x14ac:dyDescent="0.25">
      <c r="C90" s="19" t="s">
        <v>77</v>
      </c>
      <c r="D90" s="20" t="s">
        <v>79</v>
      </c>
      <c r="E90" s="20" t="s">
        <v>21</v>
      </c>
      <c r="F90" s="13">
        <v>19.4993705749512</v>
      </c>
      <c r="G90" s="3">
        <f t="shared" si="3"/>
        <v>3.6289232782659453</v>
      </c>
      <c r="H90" s="3">
        <f t="shared" si="4"/>
        <v>4255.2323427327892</v>
      </c>
      <c r="I90" s="3">
        <f t="shared" si="5"/>
        <v>14893.313199564762</v>
      </c>
      <c r="J90" s="15">
        <f t="shared" si="6"/>
        <v>744665.65997823805</v>
      </c>
      <c r="K90" s="14">
        <f t="shared" si="7"/>
        <v>19.506233304094724</v>
      </c>
    </row>
    <row r="91" spans="3:11" x14ac:dyDescent="0.25">
      <c r="C91" s="19" t="s">
        <v>77</v>
      </c>
      <c r="D91" s="20" t="s">
        <v>80</v>
      </c>
      <c r="E91" s="20" t="s">
        <v>21</v>
      </c>
      <c r="F91" s="13">
        <v>12.997676213582301</v>
      </c>
      <c r="G91" s="3">
        <f t="shared" si="3"/>
        <v>5.7232714168334295</v>
      </c>
      <c r="H91" s="3">
        <f t="shared" si="4"/>
        <v>528775.61232751061</v>
      </c>
      <c r="I91" s="3">
        <f t="shared" si="5"/>
        <v>1850714.6431462872</v>
      </c>
      <c r="J91" s="15">
        <f t="shared" si="6"/>
        <v>92535732.15731436</v>
      </c>
      <c r="K91" s="14">
        <f t="shared" si="7"/>
        <v>26.463507226077102</v>
      </c>
    </row>
    <row r="92" spans="3:11" x14ac:dyDescent="0.25">
      <c r="C92" s="19" t="s">
        <v>77</v>
      </c>
      <c r="D92" s="20" t="s">
        <v>81</v>
      </c>
      <c r="E92" s="20" t="s">
        <v>21</v>
      </c>
      <c r="F92" s="13">
        <v>15.7382497787475</v>
      </c>
      <c r="G92" s="3">
        <f t="shared" si="3"/>
        <v>4.840468438749034</v>
      </c>
      <c r="H92" s="3">
        <f t="shared" si="4"/>
        <v>69257.759628665706</v>
      </c>
      <c r="I92" s="3">
        <f t="shared" si="5"/>
        <v>242402.15870032998</v>
      </c>
      <c r="J92" s="15">
        <f t="shared" si="6"/>
        <v>12120107.9350165</v>
      </c>
      <c r="K92" s="14">
        <f t="shared" si="7"/>
        <v>23.530899210928311</v>
      </c>
    </row>
    <row r="93" spans="3:11" x14ac:dyDescent="0.25">
      <c r="C93" s="19" t="s">
        <v>77</v>
      </c>
      <c r="D93" s="20" t="s">
        <v>82</v>
      </c>
      <c r="E93" s="20" t="s">
        <v>21</v>
      </c>
      <c r="F93" s="13">
        <v>20.8205464680989</v>
      </c>
      <c r="G93" s="3">
        <f t="shared" si="3"/>
        <v>3.2033415577570867</v>
      </c>
      <c r="H93" s="3">
        <f t="shared" si="4"/>
        <v>1597.134745284495</v>
      </c>
      <c r="I93" s="3">
        <f t="shared" si="5"/>
        <v>5589.9716084957327</v>
      </c>
      <c r="J93" s="15">
        <f t="shared" si="6"/>
        <v>279498.58042478666</v>
      </c>
      <c r="K93" s="14">
        <f t="shared" si="7"/>
        <v>18.092481430065845</v>
      </c>
    </row>
    <row r="94" spans="3:11" x14ac:dyDescent="0.25">
      <c r="C94" s="19" t="s">
        <v>77</v>
      </c>
      <c r="D94" s="20" t="s">
        <v>83</v>
      </c>
      <c r="E94" s="20" t="s">
        <v>21</v>
      </c>
      <c r="F94" s="13">
        <v>19.425687154134099</v>
      </c>
      <c r="G94" s="3">
        <f t="shared" si="3"/>
        <v>3.6526584350811433</v>
      </c>
      <c r="H94" s="3">
        <f t="shared" si="4"/>
        <v>4494.2625007300549</v>
      </c>
      <c r="I94" s="3">
        <f t="shared" si="5"/>
        <v>15729.918752555192</v>
      </c>
      <c r="J94" s="15">
        <f t="shared" si="6"/>
        <v>786495.93762775953</v>
      </c>
      <c r="K94" s="14">
        <f t="shared" si="7"/>
        <v>19.585079788355689</v>
      </c>
    </row>
    <row r="95" spans="3:11" x14ac:dyDescent="0.25">
      <c r="C95" s="19" t="s">
        <v>77</v>
      </c>
      <c r="D95" s="20" t="s">
        <v>84</v>
      </c>
      <c r="E95" s="20" t="s">
        <v>21</v>
      </c>
      <c r="F95" s="13">
        <v>17.967699050903299</v>
      </c>
      <c r="G95" s="3">
        <f t="shared" si="3"/>
        <v>4.1223105750214861</v>
      </c>
      <c r="H95" s="3">
        <f t="shared" si="4"/>
        <v>13252.88944202021</v>
      </c>
      <c r="I95" s="3">
        <f t="shared" si="5"/>
        <v>46385.113047070736</v>
      </c>
      <c r="J95" s="15">
        <f t="shared" si="6"/>
        <v>2319255.6523535368</v>
      </c>
      <c r="K95" s="14">
        <f t="shared" si="7"/>
        <v>21.145230426847483</v>
      </c>
    </row>
    <row r="96" spans="3:11" x14ac:dyDescent="0.25">
      <c r="C96" s="19" t="s">
        <v>77</v>
      </c>
      <c r="D96" s="20" t="s">
        <v>85</v>
      </c>
      <c r="E96" s="20" t="s">
        <v>21</v>
      </c>
      <c r="F96" s="13">
        <v>19.0825176239013</v>
      </c>
      <c r="G96" s="3">
        <f t="shared" si="3"/>
        <v>3.7632013838740823</v>
      </c>
      <c r="H96" s="3">
        <f t="shared" si="4"/>
        <v>5796.9744184942319</v>
      </c>
      <c r="I96" s="3">
        <f t="shared" si="5"/>
        <v>20289.410464729812</v>
      </c>
      <c r="J96" s="15">
        <f t="shared" si="6"/>
        <v>1014470.5232364906</v>
      </c>
      <c r="K96" s="14">
        <f t="shared" si="7"/>
        <v>19.952295515642646</v>
      </c>
    </row>
    <row r="97" spans="3:11" x14ac:dyDescent="0.25">
      <c r="C97" s="19" t="s">
        <v>77</v>
      </c>
      <c r="D97" s="20" t="s">
        <v>86</v>
      </c>
      <c r="E97" s="20" t="s">
        <v>21</v>
      </c>
      <c r="F97" s="13">
        <v>20.025040944417299</v>
      </c>
      <c r="G97" s="3">
        <f t="shared" si="3"/>
        <v>3.4595925317557987</v>
      </c>
      <c r="H97" s="3">
        <f t="shared" si="4"/>
        <v>2881.326886345013</v>
      </c>
      <c r="I97" s="3">
        <f t="shared" si="5"/>
        <v>10084.644102207545</v>
      </c>
      <c r="J97" s="15">
        <f t="shared" si="6"/>
        <v>504232.20511037728</v>
      </c>
      <c r="K97" s="14">
        <f t="shared" si="7"/>
        <v>18.943728739934418</v>
      </c>
    </row>
    <row r="98" spans="3:11" x14ac:dyDescent="0.25">
      <c r="C98" s="19" t="s">
        <v>77</v>
      </c>
      <c r="D98" s="20" t="s">
        <v>87</v>
      </c>
      <c r="E98" s="20" t="s">
        <v>21</v>
      </c>
      <c r="F98" s="13">
        <v>18.432212829589801</v>
      </c>
      <c r="G98" s="3">
        <f t="shared" si="3"/>
        <v>3.9726797997713565</v>
      </c>
      <c r="H98" s="3">
        <f t="shared" si="4"/>
        <v>9390.3071893887809</v>
      </c>
      <c r="I98" s="3">
        <f t="shared" si="5"/>
        <v>32866.075162860732</v>
      </c>
      <c r="J98" s="15">
        <f t="shared" si="6"/>
        <v>1643303.7581430366</v>
      </c>
      <c r="K98" s="14">
        <f t="shared" si="7"/>
        <v>20.648167750684301</v>
      </c>
    </row>
    <row r="99" spans="3:11" x14ac:dyDescent="0.25">
      <c r="C99" s="19" t="s">
        <v>77</v>
      </c>
      <c r="D99" s="20" t="s">
        <v>88</v>
      </c>
      <c r="E99" s="20" t="s">
        <v>21</v>
      </c>
      <c r="F99" s="13">
        <v>13.919845104217501</v>
      </c>
      <c r="G99" s="3">
        <f t="shared" si="3"/>
        <v>5.4262192036407999</v>
      </c>
      <c r="H99" s="3">
        <f t="shared" si="4"/>
        <v>266820.50612827821</v>
      </c>
      <c r="I99" s="3">
        <f t="shared" si="5"/>
        <v>933871.7714489738</v>
      </c>
      <c r="J99" s="15">
        <f t="shared" si="6"/>
        <v>46693588.572448693</v>
      </c>
      <c r="K99" s="14">
        <f t="shared" si="7"/>
        <v>25.476721133424032</v>
      </c>
    </row>
    <row r="100" spans="3:11" x14ac:dyDescent="0.25">
      <c r="C100" s="19" t="s">
        <v>77</v>
      </c>
      <c r="D100" s="20" t="s">
        <v>89</v>
      </c>
      <c r="E100" s="20" t="s">
        <v>21</v>
      </c>
      <c r="F100" s="13">
        <v>20.656266530354799</v>
      </c>
      <c r="G100" s="3">
        <f t="shared" si="3"/>
        <v>3.2562599760485766</v>
      </c>
      <c r="H100" s="3">
        <f t="shared" si="4"/>
        <v>1804.0973809968671</v>
      </c>
      <c r="I100" s="3">
        <f t="shared" si="5"/>
        <v>6314.3408334890346</v>
      </c>
      <c r="J100" s="15">
        <f t="shared" si="6"/>
        <v>315717.04167445173</v>
      </c>
      <c r="K100" s="14">
        <f t="shared" si="7"/>
        <v>18.268272610525347</v>
      </c>
    </row>
    <row r="101" spans="3:11" x14ac:dyDescent="0.25">
      <c r="C101" s="19" t="s">
        <v>77</v>
      </c>
      <c r="D101" s="20" t="s">
        <v>90</v>
      </c>
      <c r="E101" s="20" t="s">
        <v>21</v>
      </c>
      <c r="F101" s="13">
        <v>14.871674855550101</v>
      </c>
      <c r="G101" s="3">
        <f t="shared" ref="G101:G128" si="8">(F101-30.765)/(-3.1044)</f>
        <v>5.119612532035144</v>
      </c>
      <c r="H101" s="3">
        <f t="shared" ref="H101:H128" si="9">10^G101</f>
        <v>131708.11434467934</v>
      </c>
      <c r="I101" s="3">
        <f t="shared" ref="I101:I128" si="10">H101*(35/10)</f>
        <v>460978.40020637773</v>
      </c>
      <c r="J101" s="15">
        <f t="shared" ref="J101:J128" si="11">I101*50</f>
        <v>23048920.010318886</v>
      </c>
      <c r="K101" s="14">
        <f t="shared" ref="K101:K128" si="12">LOG(J101,2)</f>
        <v>24.458195816937302</v>
      </c>
    </row>
    <row r="102" spans="3:11" x14ac:dyDescent="0.25">
      <c r="C102" s="19" t="s">
        <v>77</v>
      </c>
      <c r="D102" s="20" t="s">
        <v>91</v>
      </c>
      <c r="E102" s="20" t="s">
        <v>21</v>
      </c>
      <c r="F102" s="13">
        <v>21.134908676147401</v>
      </c>
      <c r="G102" s="3">
        <f t="shared" si="8"/>
        <v>3.1020781226171241</v>
      </c>
      <c r="H102" s="3">
        <f t="shared" si="9"/>
        <v>1264.9638737344621</v>
      </c>
      <c r="I102" s="3">
        <f t="shared" si="10"/>
        <v>4427.3735580706179</v>
      </c>
      <c r="J102" s="15">
        <f t="shared" si="11"/>
        <v>221368.67790353089</v>
      </c>
      <c r="K102" s="14">
        <f t="shared" si="12"/>
        <v>17.756091579889599</v>
      </c>
    </row>
    <row r="103" spans="3:11" x14ac:dyDescent="0.25">
      <c r="C103" s="19" t="s">
        <v>77</v>
      </c>
      <c r="D103" s="20" t="s">
        <v>92</v>
      </c>
      <c r="E103" s="20" t="s">
        <v>21</v>
      </c>
      <c r="F103" s="13">
        <v>22.250898996988902</v>
      </c>
      <c r="G103" s="3">
        <f t="shared" si="8"/>
        <v>2.7425914840262529</v>
      </c>
      <c r="H103" s="3">
        <f t="shared" si="9"/>
        <v>552.82984915218276</v>
      </c>
      <c r="I103" s="3">
        <f t="shared" si="10"/>
        <v>1934.9044720326397</v>
      </c>
      <c r="J103" s="15">
        <f t="shared" si="11"/>
        <v>96745.22360163198</v>
      </c>
      <c r="K103" s="14">
        <f t="shared" si="12"/>
        <v>16.561902815417966</v>
      </c>
    </row>
    <row r="104" spans="3:11" x14ac:dyDescent="0.25">
      <c r="C104" s="19" t="s">
        <v>77</v>
      </c>
      <c r="D104" s="20" t="s">
        <v>93</v>
      </c>
      <c r="E104" s="20" t="s">
        <v>21</v>
      </c>
      <c r="F104" s="13">
        <v>22.797274271647101</v>
      </c>
      <c r="G104" s="3">
        <f t="shared" si="8"/>
        <v>2.5665912022783468</v>
      </c>
      <c r="H104" s="3">
        <f t="shared" si="9"/>
        <v>368.63044648948375</v>
      </c>
      <c r="I104" s="3">
        <f t="shared" si="10"/>
        <v>1290.2065627131931</v>
      </c>
      <c r="J104" s="15">
        <f t="shared" si="11"/>
        <v>64510.328135659656</v>
      </c>
      <c r="K104" s="14">
        <f t="shared" si="12"/>
        <v>15.977242534771502</v>
      </c>
    </row>
    <row r="105" spans="3:11" x14ac:dyDescent="0.25">
      <c r="C105" s="19" t="s">
        <v>77</v>
      </c>
      <c r="D105" s="20" t="s">
        <v>94</v>
      </c>
      <c r="E105" s="20" t="s">
        <v>21</v>
      </c>
      <c r="F105" s="13">
        <v>19.906853357950801</v>
      </c>
      <c r="G105" s="3">
        <f t="shared" si="8"/>
        <v>3.4976635234020099</v>
      </c>
      <c r="H105" s="3">
        <f t="shared" si="9"/>
        <v>3145.3104902286368</v>
      </c>
      <c r="I105" s="3">
        <f t="shared" si="10"/>
        <v>11008.586715800229</v>
      </c>
      <c r="J105" s="15">
        <f t="shared" si="11"/>
        <v>550429.33579001145</v>
      </c>
      <c r="K105" s="14">
        <f t="shared" si="12"/>
        <v>19.070197836684187</v>
      </c>
    </row>
    <row r="106" spans="3:11" x14ac:dyDescent="0.25">
      <c r="C106" s="19" t="s">
        <v>95</v>
      </c>
      <c r="D106" s="20" t="s">
        <v>96</v>
      </c>
      <c r="E106" s="20" t="s">
        <v>58</v>
      </c>
      <c r="F106" s="13">
        <v>21.1779477437337</v>
      </c>
      <c r="G106" s="3">
        <f t="shared" si="8"/>
        <v>3.0882142302107654</v>
      </c>
      <c r="H106" s="3">
        <f t="shared" si="9"/>
        <v>1225.2204309889919</v>
      </c>
      <c r="I106" s="3">
        <f t="shared" si="10"/>
        <v>4288.271508461472</v>
      </c>
      <c r="J106" s="15">
        <f t="shared" si="11"/>
        <v>214413.57542307361</v>
      </c>
      <c r="K106" s="14">
        <f t="shared" si="12"/>
        <v>17.710036726200421</v>
      </c>
    </row>
    <row r="107" spans="3:11" x14ac:dyDescent="0.25">
      <c r="C107" s="19" t="s">
        <v>95</v>
      </c>
      <c r="D107" s="20" t="s">
        <v>97</v>
      </c>
      <c r="E107" s="20" t="s">
        <v>58</v>
      </c>
      <c r="F107" s="13">
        <v>20.387316767374699</v>
      </c>
      <c r="G107" s="3">
        <f t="shared" si="8"/>
        <v>3.3428949982686835</v>
      </c>
      <c r="H107" s="3">
        <f t="shared" si="9"/>
        <v>2202.3939139610657</v>
      </c>
      <c r="I107" s="3">
        <f t="shared" si="10"/>
        <v>7708.3786988637294</v>
      </c>
      <c r="J107" s="15">
        <f t="shared" si="11"/>
        <v>385418.93494318647</v>
      </c>
      <c r="K107" s="14">
        <f t="shared" si="12"/>
        <v>18.55606792483951</v>
      </c>
    </row>
    <row r="108" spans="3:11" x14ac:dyDescent="0.25">
      <c r="C108" s="19" t="s">
        <v>95</v>
      </c>
      <c r="D108" s="20" t="s">
        <v>98</v>
      </c>
      <c r="E108" s="20" t="s">
        <v>58</v>
      </c>
      <c r="F108" s="13">
        <v>18.561600112914999</v>
      </c>
      <c r="G108" s="3">
        <f t="shared" si="8"/>
        <v>3.9310011232718085</v>
      </c>
      <c r="H108" s="3">
        <f t="shared" si="9"/>
        <v>8531.0232050325121</v>
      </c>
      <c r="I108" s="3">
        <f t="shared" si="10"/>
        <v>29858.581217613792</v>
      </c>
      <c r="J108" s="15">
        <f t="shared" si="11"/>
        <v>1492929.0608806896</v>
      </c>
      <c r="K108" s="14">
        <f t="shared" si="12"/>
        <v>20.50971418426273</v>
      </c>
    </row>
    <row r="109" spans="3:11" x14ac:dyDescent="0.25">
      <c r="C109" s="19" t="s">
        <v>95</v>
      </c>
      <c r="D109" s="20" t="s">
        <v>99</v>
      </c>
      <c r="E109" s="20" t="s">
        <v>58</v>
      </c>
      <c r="F109" s="13">
        <v>18.674365107218399</v>
      </c>
      <c r="G109" s="3">
        <f t="shared" si="8"/>
        <v>3.8946768756544263</v>
      </c>
      <c r="H109" s="3">
        <f t="shared" si="9"/>
        <v>7846.5161985803006</v>
      </c>
      <c r="I109" s="3">
        <f t="shared" si="10"/>
        <v>27462.806695031053</v>
      </c>
      <c r="J109" s="15">
        <f t="shared" si="11"/>
        <v>1373140.3347515527</v>
      </c>
      <c r="K109" s="14">
        <f t="shared" si="12"/>
        <v>20.389047645576902</v>
      </c>
    </row>
    <row r="110" spans="3:11" x14ac:dyDescent="0.25">
      <c r="C110" s="19" t="s">
        <v>95</v>
      </c>
      <c r="D110" s="20" t="s">
        <v>100</v>
      </c>
      <c r="E110" s="20" t="s">
        <v>58</v>
      </c>
      <c r="F110" s="13">
        <v>13.3824857711792</v>
      </c>
      <c r="G110" s="3">
        <f t="shared" si="8"/>
        <v>5.5993152392799903</v>
      </c>
      <c r="H110" s="3">
        <f t="shared" si="9"/>
        <v>397479.96168101981</v>
      </c>
      <c r="I110" s="3">
        <f t="shared" si="10"/>
        <v>1391179.8658835692</v>
      </c>
      <c r="J110" s="15">
        <f t="shared" si="11"/>
        <v>69558993.294178456</v>
      </c>
      <c r="K110" s="14">
        <f t="shared" si="12"/>
        <v>26.051733717327483</v>
      </c>
    </row>
    <row r="111" spans="3:11" x14ac:dyDescent="0.25">
      <c r="C111" s="19" t="s">
        <v>95</v>
      </c>
      <c r="D111" s="20" t="s">
        <v>101</v>
      </c>
      <c r="E111" s="20" t="s">
        <v>58</v>
      </c>
      <c r="F111" s="13">
        <v>19.863857014973998</v>
      </c>
      <c r="G111" s="3">
        <f t="shared" si="8"/>
        <v>3.5115136532102826</v>
      </c>
      <c r="H111" s="3">
        <f t="shared" si="9"/>
        <v>3247.2345055876749</v>
      </c>
      <c r="I111" s="3">
        <f t="shared" si="10"/>
        <v>11365.320769556862</v>
      </c>
      <c r="J111" s="15">
        <f t="shared" si="11"/>
        <v>568266.03847784305</v>
      </c>
      <c r="K111" s="14">
        <f t="shared" si="12"/>
        <v>19.116206972012126</v>
      </c>
    </row>
    <row r="112" spans="3:11" x14ac:dyDescent="0.25">
      <c r="C112" s="19" t="s">
        <v>95</v>
      </c>
      <c r="D112" s="20" t="s">
        <v>102</v>
      </c>
      <c r="E112" s="20" t="s">
        <v>58</v>
      </c>
      <c r="F112" s="13">
        <v>14.682478014628101</v>
      </c>
      <c r="G112" s="3">
        <f t="shared" si="8"/>
        <v>5.1805572688351686</v>
      </c>
      <c r="H112" s="3">
        <f t="shared" si="9"/>
        <v>151550.46346119803</v>
      </c>
      <c r="I112" s="3">
        <f t="shared" si="10"/>
        <v>530426.62211419316</v>
      </c>
      <c r="J112" s="15">
        <f t="shared" si="11"/>
        <v>26521331.105709657</v>
      </c>
      <c r="K112" s="14">
        <f t="shared" si="12"/>
        <v>24.660649850348818</v>
      </c>
    </row>
    <row r="113" spans="3:11" x14ac:dyDescent="0.25">
      <c r="C113" s="19" t="s">
        <v>95</v>
      </c>
      <c r="D113" s="20" t="s">
        <v>103</v>
      </c>
      <c r="E113" s="20" t="s">
        <v>58</v>
      </c>
      <c r="F113" s="13">
        <v>18.002417945861801</v>
      </c>
      <c r="G113" s="3">
        <f t="shared" si="8"/>
        <v>4.111126805224262</v>
      </c>
      <c r="H113" s="3">
        <f t="shared" si="9"/>
        <v>12915.963386284708</v>
      </c>
      <c r="I113" s="3">
        <f t="shared" si="10"/>
        <v>45205.871851996475</v>
      </c>
      <c r="J113" s="15">
        <f t="shared" si="11"/>
        <v>2260293.5925998236</v>
      </c>
      <c r="K113" s="14">
        <f t="shared" si="12"/>
        <v>21.108078747751332</v>
      </c>
    </row>
    <row r="114" spans="3:11" x14ac:dyDescent="0.25">
      <c r="C114" s="19" t="s">
        <v>95</v>
      </c>
      <c r="D114" s="20" t="s">
        <v>104</v>
      </c>
      <c r="E114" s="20" t="s">
        <v>58</v>
      </c>
      <c r="F114" s="13">
        <v>16.523030662536598</v>
      </c>
      <c r="G114" s="3">
        <f t="shared" si="8"/>
        <v>4.5876721226206039</v>
      </c>
      <c r="H114" s="3">
        <f t="shared" si="9"/>
        <v>38696.538906991598</v>
      </c>
      <c r="I114" s="3">
        <f t="shared" si="10"/>
        <v>135437.88617447059</v>
      </c>
      <c r="J114" s="15">
        <f t="shared" si="11"/>
        <v>6771894.3087235298</v>
      </c>
      <c r="K114" s="14">
        <f t="shared" si="12"/>
        <v>22.691128026097257</v>
      </c>
    </row>
    <row r="115" spans="3:11" x14ac:dyDescent="0.25">
      <c r="C115" s="19" t="s">
        <v>95</v>
      </c>
      <c r="D115" s="20" t="s">
        <v>105</v>
      </c>
      <c r="E115" s="20" t="s">
        <v>58</v>
      </c>
      <c r="F115" s="13">
        <v>15.7796612421671</v>
      </c>
      <c r="G115" s="3">
        <f t="shared" si="8"/>
        <v>4.8271288357920694</v>
      </c>
      <c r="H115" s="3">
        <f t="shared" si="9"/>
        <v>67162.806545088053</v>
      </c>
      <c r="I115" s="3">
        <f t="shared" si="10"/>
        <v>235069.82290780818</v>
      </c>
      <c r="J115" s="15">
        <f t="shared" si="11"/>
        <v>11753491.145390408</v>
      </c>
      <c r="K115" s="14">
        <f t="shared" si="12"/>
        <v>23.486586009090928</v>
      </c>
    </row>
    <row r="116" spans="3:11" x14ac:dyDescent="0.25">
      <c r="C116" s="19" t="s">
        <v>95</v>
      </c>
      <c r="D116" s="20" t="s">
        <v>106</v>
      </c>
      <c r="E116" s="20" t="s">
        <v>58</v>
      </c>
      <c r="F116" s="13">
        <v>16.7779389063517</v>
      </c>
      <c r="G116" s="3">
        <f t="shared" si="8"/>
        <v>4.5055602028244746</v>
      </c>
      <c r="H116" s="3">
        <f t="shared" si="9"/>
        <v>32030.24073863008</v>
      </c>
      <c r="I116" s="3">
        <f t="shared" si="10"/>
        <v>112105.84258520528</v>
      </c>
      <c r="J116" s="15">
        <f t="shared" si="11"/>
        <v>5605292.1292602634</v>
      </c>
      <c r="K116" s="14">
        <f t="shared" si="12"/>
        <v>22.418358132801355</v>
      </c>
    </row>
    <row r="117" spans="3:11" x14ac:dyDescent="0.25">
      <c r="C117" s="19" t="s">
        <v>95</v>
      </c>
      <c r="D117" s="20" t="s">
        <v>107</v>
      </c>
      <c r="E117" s="20" t="s">
        <v>58</v>
      </c>
      <c r="F117" s="13">
        <v>17.265750312805199</v>
      </c>
      <c r="G117" s="3">
        <f t="shared" si="8"/>
        <v>4.3484247156277549</v>
      </c>
      <c r="H117" s="3">
        <f t="shared" si="9"/>
        <v>22306.154997278409</v>
      </c>
      <c r="I117" s="3">
        <f t="shared" si="10"/>
        <v>78071.542490474429</v>
      </c>
      <c r="J117" s="15">
        <f t="shared" si="11"/>
        <v>3903577.1245237216</v>
      </c>
      <c r="K117" s="14">
        <f t="shared" si="12"/>
        <v>21.896365343178758</v>
      </c>
    </row>
    <row r="118" spans="3:11" x14ac:dyDescent="0.25">
      <c r="C118" s="19" t="s">
        <v>95</v>
      </c>
      <c r="D118" s="20" t="s">
        <v>108</v>
      </c>
      <c r="E118" s="20" t="s">
        <v>58</v>
      </c>
      <c r="F118" s="13">
        <v>16.3062401453654</v>
      </c>
      <c r="G118" s="3">
        <f t="shared" si="8"/>
        <v>4.6575054292728382</v>
      </c>
      <c r="H118" s="3">
        <f t="shared" si="9"/>
        <v>45447.021867103744</v>
      </c>
      <c r="I118" s="3">
        <f t="shared" si="10"/>
        <v>159064.5765348631</v>
      </c>
      <c r="J118" s="15">
        <f t="shared" si="11"/>
        <v>7953228.8267431548</v>
      </c>
      <c r="K118" s="14">
        <f t="shared" si="12"/>
        <v>22.923109249424197</v>
      </c>
    </row>
    <row r="119" spans="3:11" x14ac:dyDescent="0.25">
      <c r="C119" s="19" t="s">
        <v>95</v>
      </c>
      <c r="D119" s="20" t="s">
        <v>109</v>
      </c>
      <c r="E119" s="20" t="s">
        <v>58</v>
      </c>
      <c r="F119" s="13">
        <v>15.4755548477172</v>
      </c>
      <c r="G119" s="3">
        <f t="shared" si="8"/>
        <v>4.9250886329992269</v>
      </c>
      <c r="H119" s="3">
        <f t="shared" si="9"/>
        <v>84156.687531537405</v>
      </c>
      <c r="I119" s="3">
        <f t="shared" si="10"/>
        <v>294548.40636038093</v>
      </c>
      <c r="J119" s="15">
        <f t="shared" si="11"/>
        <v>14727420.318019047</v>
      </c>
      <c r="K119" s="14">
        <f t="shared" si="12"/>
        <v>23.812001411602857</v>
      </c>
    </row>
    <row r="120" spans="3:11" x14ac:dyDescent="0.25">
      <c r="C120" s="19" t="s">
        <v>95</v>
      </c>
      <c r="D120" s="20" t="s">
        <v>110</v>
      </c>
      <c r="E120" s="20" t="s">
        <v>58</v>
      </c>
      <c r="F120" s="13">
        <v>20.879330062866199</v>
      </c>
      <c r="G120" s="3">
        <f t="shared" si="8"/>
        <v>3.1844059841302026</v>
      </c>
      <c r="H120" s="3">
        <f t="shared" si="9"/>
        <v>1528.9947145163355</v>
      </c>
      <c r="I120" s="3">
        <f t="shared" si="10"/>
        <v>5351.4815008071746</v>
      </c>
      <c r="J120" s="15">
        <f t="shared" si="11"/>
        <v>267574.0750403587</v>
      </c>
      <c r="K120" s="14">
        <f t="shared" si="12"/>
        <v>18.029578816041891</v>
      </c>
    </row>
    <row r="121" spans="3:11" x14ac:dyDescent="0.25">
      <c r="C121" s="19" t="s">
        <v>95</v>
      </c>
      <c r="D121" s="20" t="s">
        <v>111</v>
      </c>
      <c r="E121" s="20" t="s">
        <v>58</v>
      </c>
      <c r="F121" s="13">
        <v>18.498161697387697</v>
      </c>
      <c r="G121" s="3">
        <f t="shared" si="8"/>
        <v>3.9514361237637878</v>
      </c>
      <c r="H121" s="3">
        <f t="shared" si="9"/>
        <v>8942.0300246283732</v>
      </c>
      <c r="I121" s="3">
        <f t="shared" si="10"/>
        <v>31297.105086199306</v>
      </c>
      <c r="J121" s="15">
        <f t="shared" si="11"/>
        <v>1564855.2543099653</v>
      </c>
      <c r="K121" s="14">
        <f t="shared" si="12"/>
        <v>20.577597786516073</v>
      </c>
    </row>
    <row r="122" spans="3:11" x14ac:dyDescent="0.25">
      <c r="C122" s="19" t="s">
        <v>95</v>
      </c>
      <c r="D122" s="20" t="s">
        <v>112</v>
      </c>
      <c r="E122" s="20" t="s">
        <v>58</v>
      </c>
      <c r="F122" s="13">
        <v>16.205772463480599</v>
      </c>
      <c r="G122" s="3">
        <f t="shared" si="8"/>
        <v>4.6898684243394539</v>
      </c>
      <c r="H122" s="3">
        <f t="shared" si="9"/>
        <v>48963.045641797122</v>
      </c>
      <c r="I122" s="3">
        <f t="shared" si="10"/>
        <v>171370.65974628992</v>
      </c>
      <c r="J122" s="15">
        <f t="shared" si="11"/>
        <v>8568532.9873144962</v>
      </c>
      <c r="K122" s="14">
        <f t="shared" si="12"/>
        <v>23.03061679197069</v>
      </c>
    </row>
    <row r="123" spans="3:11" x14ac:dyDescent="0.25">
      <c r="C123" s="19" t="s">
        <v>95</v>
      </c>
      <c r="D123" s="20" t="s">
        <v>113</v>
      </c>
      <c r="E123" s="20" t="s">
        <v>58</v>
      </c>
      <c r="F123" s="13">
        <v>13.8355198542277</v>
      </c>
      <c r="G123" s="3">
        <f t="shared" si="8"/>
        <v>5.4533823430525388</v>
      </c>
      <c r="H123" s="3">
        <f t="shared" si="9"/>
        <v>284041.85683624528</v>
      </c>
      <c r="I123" s="3">
        <f t="shared" si="10"/>
        <v>994146.49892685842</v>
      </c>
      <c r="J123" s="15">
        <f t="shared" si="11"/>
        <v>49707324.946342923</v>
      </c>
      <c r="K123" s="14">
        <f t="shared" si="12"/>
        <v>25.566955129381231</v>
      </c>
    </row>
    <row r="124" spans="3:11" x14ac:dyDescent="0.25">
      <c r="C124" s="19" t="s">
        <v>95</v>
      </c>
      <c r="D124" s="20" t="s">
        <v>114</v>
      </c>
      <c r="E124" s="20" t="s">
        <v>58</v>
      </c>
      <c r="F124" s="13">
        <v>15.678847694397</v>
      </c>
      <c r="G124" s="3">
        <f t="shared" si="8"/>
        <v>4.8596032423666413</v>
      </c>
      <c r="H124" s="3">
        <f t="shared" si="9"/>
        <v>72377.444062774026</v>
      </c>
      <c r="I124" s="3">
        <f t="shared" si="10"/>
        <v>253321.0542197091</v>
      </c>
      <c r="J124" s="15">
        <f t="shared" si="11"/>
        <v>12666052.710985456</v>
      </c>
      <c r="K124" s="14">
        <f t="shared" si="12"/>
        <v>23.594463652655797</v>
      </c>
    </row>
    <row r="125" spans="3:11" x14ac:dyDescent="0.25">
      <c r="C125" s="19" t="s">
        <v>95</v>
      </c>
      <c r="D125" s="20" t="s">
        <v>115</v>
      </c>
      <c r="E125" s="20" t="s">
        <v>58</v>
      </c>
      <c r="F125" s="13">
        <v>23.457095845540298</v>
      </c>
      <c r="G125" s="3">
        <f t="shared" si="8"/>
        <v>2.35404720862637</v>
      </c>
      <c r="H125" s="3">
        <f t="shared" si="9"/>
        <v>225.9681388484791</v>
      </c>
      <c r="I125" s="3">
        <f t="shared" si="10"/>
        <v>790.88848596967682</v>
      </c>
      <c r="J125" s="15">
        <f t="shared" si="11"/>
        <v>39544.424298483842</v>
      </c>
      <c r="K125" s="14">
        <f t="shared" si="12"/>
        <v>15.271186670859439</v>
      </c>
    </row>
    <row r="126" spans="3:11" x14ac:dyDescent="0.25">
      <c r="C126" s="19" t="s">
        <v>95</v>
      </c>
      <c r="D126" s="20" t="s">
        <v>116</v>
      </c>
      <c r="E126" s="20" t="s">
        <v>58</v>
      </c>
      <c r="F126" s="13">
        <v>17.4363251368205</v>
      </c>
      <c r="G126" s="3">
        <f t="shared" si="8"/>
        <v>4.2934785669306468</v>
      </c>
      <c r="H126" s="3">
        <f t="shared" si="9"/>
        <v>19655.2497664771</v>
      </c>
      <c r="I126" s="3">
        <f t="shared" si="10"/>
        <v>68793.374182669853</v>
      </c>
      <c r="J126" s="15">
        <f t="shared" si="11"/>
        <v>3439668.7091334928</v>
      </c>
      <c r="K126" s="14">
        <f t="shared" si="12"/>
        <v>21.713838188115979</v>
      </c>
    </row>
    <row r="127" spans="3:11" x14ac:dyDescent="0.25">
      <c r="C127" s="19" t="s">
        <v>95</v>
      </c>
      <c r="D127" s="20" t="s">
        <v>117</v>
      </c>
      <c r="E127" s="20" t="s">
        <v>58</v>
      </c>
      <c r="F127" s="13">
        <v>15.4033648808797</v>
      </c>
      <c r="G127" s="3">
        <f t="shared" si="8"/>
        <v>4.9483427132844673</v>
      </c>
      <c r="H127" s="3">
        <f t="shared" si="9"/>
        <v>88785.636665453174</v>
      </c>
      <c r="I127" s="3">
        <f t="shared" si="10"/>
        <v>310749.72832908609</v>
      </c>
      <c r="J127" s="15">
        <f t="shared" si="11"/>
        <v>15537486.416454304</v>
      </c>
      <c r="K127" s="14">
        <f t="shared" si="12"/>
        <v>23.889249794223161</v>
      </c>
    </row>
    <row r="128" spans="3:11" x14ac:dyDescent="0.25">
      <c r="C128" s="19" t="s">
        <v>95</v>
      </c>
      <c r="D128" s="20" t="s">
        <v>118</v>
      </c>
      <c r="E128" s="20" t="s">
        <v>58</v>
      </c>
      <c r="F128" s="13">
        <v>17.708233578999799</v>
      </c>
      <c r="G128" s="3">
        <f t="shared" si="8"/>
        <v>4.2058904847958383</v>
      </c>
      <c r="H128" s="3">
        <f t="shared" si="9"/>
        <v>16065.360848153541</v>
      </c>
      <c r="I128" s="3">
        <f t="shared" si="10"/>
        <v>56228.762968537398</v>
      </c>
      <c r="J128" s="15">
        <f t="shared" si="11"/>
        <v>2811438.1484268699</v>
      </c>
      <c r="K128" s="14">
        <f t="shared" si="12"/>
        <v>21.422876877295057</v>
      </c>
    </row>
    <row r="129" spans="3:11" x14ac:dyDescent="0.25">
      <c r="C129" s="12"/>
      <c r="D129" s="3"/>
      <c r="E129" s="3"/>
      <c r="F129" s="13"/>
      <c r="G129" s="6"/>
      <c r="H129" s="6"/>
      <c r="I129" s="6"/>
      <c r="J129" s="22"/>
      <c r="K129" s="14"/>
    </row>
    <row r="130" spans="3:11" x14ac:dyDescent="0.25">
      <c r="C130" s="12"/>
      <c r="D130" s="3"/>
      <c r="E130" s="3"/>
      <c r="F130" s="6"/>
      <c r="G130" s="6"/>
      <c r="H130" s="6"/>
      <c r="I130" s="6"/>
      <c r="J130" s="22"/>
      <c r="K130" s="14"/>
    </row>
    <row r="131" spans="3:11" x14ac:dyDescent="0.25">
      <c r="C131" s="19" t="s">
        <v>119</v>
      </c>
      <c r="D131" s="20" t="s">
        <v>120</v>
      </c>
      <c r="E131" s="20" t="s">
        <v>21</v>
      </c>
      <c r="F131" s="13">
        <v>16.212491512298499</v>
      </c>
      <c r="G131" s="3">
        <f t="shared" ref="G131:G194" si="13">(F131-30.765)/(-3.1044)</f>
        <v>4.6877040612361496</v>
      </c>
      <c r="H131" s="3">
        <f t="shared" ref="H131:H194" si="14">10^G131</f>
        <v>48719.638956234776</v>
      </c>
      <c r="I131" s="3">
        <f t="shared" ref="I131:I194" si="15">H131*(35/10)</f>
        <v>170518.73634682171</v>
      </c>
      <c r="J131" s="15">
        <f t="shared" ref="J131:J194" si="16">I131*50</f>
        <v>8525936.8173410855</v>
      </c>
      <c r="K131" s="14">
        <f t="shared" ref="K131:K194" si="17">LOG(J131,2)</f>
        <v>23.023426933370285</v>
      </c>
    </row>
    <row r="132" spans="3:11" x14ac:dyDescent="0.25">
      <c r="C132" s="19" t="s">
        <v>119</v>
      </c>
      <c r="D132" s="20" t="s">
        <v>121</v>
      </c>
      <c r="E132" s="20" t="s">
        <v>21</v>
      </c>
      <c r="F132" s="13">
        <v>21.138562520345001</v>
      </c>
      <c r="G132" s="3">
        <f t="shared" si="13"/>
        <v>3.1009011337633678</v>
      </c>
      <c r="H132" s="3">
        <f t="shared" si="14"/>
        <v>1261.540314867382</v>
      </c>
      <c r="I132" s="3">
        <f t="shared" si="15"/>
        <v>4415.3911020358373</v>
      </c>
      <c r="J132" s="15">
        <f t="shared" si="16"/>
        <v>220769.55510179186</v>
      </c>
      <c r="K132" s="14">
        <f t="shared" si="17"/>
        <v>17.752181707548935</v>
      </c>
    </row>
    <row r="133" spans="3:11" x14ac:dyDescent="0.25">
      <c r="C133" s="19" t="s">
        <v>119</v>
      </c>
      <c r="D133" s="20" t="s">
        <v>122</v>
      </c>
      <c r="E133" s="20" t="s">
        <v>21</v>
      </c>
      <c r="F133" s="13">
        <v>19.783653259277301</v>
      </c>
      <c r="G133" s="3">
        <f t="shared" si="13"/>
        <v>3.5373491627118603</v>
      </c>
      <c r="H133" s="3">
        <f t="shared" si="14"/>
        <v>3446.2689145789273</v>
      </c>
      <c r="I133" s="3">
        <f t="shared" si="15"/>
        <v>12061.941201026246</v>
      </c>
      <c r="J133" s="15">
        <f t="shared" si="16"/>
        <v>603097.06005131232</v>
      </c>
      <c r="K133" s="14">
        <f t="shared" si="17"/>
        <v>19.202030676871146</v>
      </c>
    </row>
    <row r="134" spans="3:11" x14ac:dyDescent="0.25">
      <c r="C134" s="19" t="s">
        <v>119</v>
      </c>
      <c r="D134" s="20" t="s">
        <v>123</v>
      </c>
      <c r="E134" s="20" t="s">
        <v>21</v>
      </c>
      <c r="F134" s="13">
        <v>20.511213302612301</v>
      </c>
      <c r="G134" s="3">
        <f t="shared" si="13"/>
        <v>3.3029850204186637</v>
      </c>
      <c r="H134" s="3">
        <f t="shared" si="14"/>
        <v>2009.0235166553216</v>
      </c>
      <c r="I134" s="3">
        <f t="shared" si="15"/>
        <v>7031.5823082936258</v>
      </c>
      <c r="J134" s="15">
        <f t="shared" si="16"/>
        <v>351579.11541468126</v>
      </c>
      <c r="K134" s="14">
        <f t="shared" si="17"/>
        <v>18.423489848153196</v>
      </c>
    </row>
    <row r="135" spans="3:11" x14ac:dyDescent="0.25">
      <c r="C135" s="19" t="s">
        <v>119</v>
      </c>
      <c r="D135" s="20" t="s">
        <v>124</v>
      </c>
      <c r="E135" s="20" t="s">
        <v>21</v>
      </c>
      <c r="F135" s="13">
        <v>15.171368916829399</v>
      </c>
      <c r="G135" s="3">
        <f t="shared" si="13"/>
        <v>5.0230740507571836</v>
      </c>
      <c r="H135" s="3">
        <f t="shared" si="14"/>
        <v>105456.66932990166</v>
      </c>
      <c r="I135" s="3">
        <f t="shared" si="15"/>
        <v>369098.3426546558</v>
      </c>
      <c r="J135" s="15">
        <f t="shared" si="16"/>
        <v>18454917.13273279</v>
      </c>
      <c r="K135" s="14">
        <f t="shared" si="17"/>
        <v>24.137501923742288</v>
      </c>
    </row>
    <row r="136" spans="3:11" x14ac:dyDescent="0.25">
      <c r="C136" s="19" t="s">
        <v>119</v>
      </c>
      <c r="D136" s="20" t="s">
        <v>125</v>
      </c>
      <c r="E136" s="20" t="s">
        <v>21</v>
      </c>
      <c r="F136" s="13">
        <v>19.436133702595999</v>
      </c>
      <c r="G136" s="3">
        <f t="shared" si="13"/>
        <v>3.6492933569784824</v>
      </c>
      <c r="H136" s="3">
        <f t="shared" si="14"/>
        <v>4459.5738170848863</v>
      </c>
      <c r="I136" s="3">
        <f t="shared" si="15"/>
        <v>15608.508359797102</v>
      </c>
      <c r="J136" s="15">
        <f t="shared" si="16"/>
        <v>780425.41798985517</v>
      </c>
      <c r="K136" s="14">
        <f t="shared" si="17"/>
        <v>19.573901240864966</v>
      </c>
    </row>
    <row r="137" spans="3:11" x14ac:dyDescent="0.25">
      <c r="C137" s="19" t="s">
        <v>119</v>
      </c>
      <c r="D137" s="20" t="s">
        <v>126</v>
      </c>
      <c r="E137" s="20" t="s">
        <v>21</v>
      </c>
      <c r="F137" s="13">
        <v>19.050636927286799</v>
      </c>
      <c r="G137" s="3">
        <f t="shared" si="13"/>
        <v>3.7734709034638581</v>
      </c>
      <c r="H137" s="3">
        <f t="shared" si="14"/>
        <v>5935.685793964557</v>
      </c>
      <c r="I137" s="3">
        <f t="shared" si="15"/>
        <v>20774.90027887595</v>
      </c>
      <c r="J137" s="15">
        <f t="shared" si="16"/>
        <v>1038745.0139437974</v>
      </c>
      <c r="K137" s="14">
        <f t="shared" si="17"/>
        <v>19.98641012128892</v>
      </c>
    </row>
    <row r="138" spans="3:11" x14ac:dyDescent="0.25">
      <c r="C138" s="19" t="s">
        <v>119</v>
      </c>
      <c r="D138" s="20" t="s">
        <v>127</v>
      </c>
      <c r="E138" s="20" t="s">
        <v>21</v>
      </c>
      <c r="F138" s="13">
        <v>13.086514472961399</v>
      </c>
      <c r="G138" s="3">
        <f t="shared" si="13"/>
        <v>5.6946545313228327</v>
      </c>
      <c r="H138" s="3">
        <f t="shared" si="14"/>
        <v>495056.23124559072</v>
      </c>
      <c r="I138" s="3">
        <f t="shared" si="15"/>
        <v>1732696.8093595675</v>
      </c>
      <c r="J138" s="15">
        <f t="shared" si="16"/>
        <v>86634840.467978373</v>
      </c>
      <c r="K138" s="14">
        <f t="shared" si="17"/>
        <v>26.368443990111274</v>
      </c>
    </row>
    <row r="139" spans="3:11" x14ac:dyDescent="0.25">
      <c r="C139" s="19" t="s">
        <v>119</v>
      </c>
      <c r="D139" s="20" t="s">
        <v>128</v>
      </c>
      <c r="E139" s="20" t="s">
        <v>21</v>
      </c>
      <c r="F139" s="13">
        <v>17.397294998168899</v>
      </c>
      <c r="G139" s="3">
        <f t="shared" si="13"/>
        <v>4.3060510893670605</v>
      </c>
      <c r="H139" s="3">
        <f t="shared" si="14"/>
        <v>20232.571758279933</v>
      </c>
      <c r="I139" s="3">
        <f t="shared" si="15"/>
        <v>70814.001153979771</v>
      </c>
      <c r="J139" s="15">
        <f t="shared" si="16"/>
        <v>3540700.0576989884</v>
      </c>
      <c r="K139" s="14">
        <f t="shared" si="17"/>
        <v>21.755603203621099</v>
      </c>
    </row>
    <row r="140" spans="3:11" x14ac:dyDescent="0.25">
      <c r="C140" s="19" t="s">
        <v>119</v>
      </c>
      <c r="D140" s="20" t="s">
        <v>129</v>
      </c>
      <c r="E140" s="20" t="s">
        <v>21</v>
      </c>
      <c r="F140" s="13">
        <v>22.9417324066162</v>
      </c>
      <c r="G140" s="3">
        <f t="shared" si="13"/>
        <v>2.5200578512381782</v>
      </c>
      <c r="H140" s="3">
        <f t="shared" si="14"/>
        <v>331.17523353585364</v>
      </c>
      <c r="I140" s="3">
        <f t="shared" si="15"/>
        <v>1159.1133173754877</v>
      </c>
      <c r="J140" s="15">
        <f t="shared" si="16"/>
        <v>57955.665868774384</v>
      </c>
      <c r="K140" s="14">
        <f t="shared" si="17"/>
        <v>15.822662088601913</v>
      </c>
    </row>
    <row r="141" spans="3:11" x14ac:dyDescent="0.25">
      <c r="C141" s="19" t="s">
        <v>119</v>
      </c>
      <c r="D141" s="20" t="s">
        <v>130</v>
      </c>
      <c r="E141" s="20" t="s">
        <v>21</v>
      </c>
      <c r="F141" s="13">
        <v>18.483630498250299</v>
      </c>
      <c r="G141" s="3">
        <f t="shared" si="13"/>
        <v>3.9561169635838489</v>
      </c>
      <c r="H141" s="3">
        <f t="shared" si="14"/>
        <v>9038.9287611253203</v>
      </c>
      <c r="I141" s="3">
        <f t="shared" si="15"/>
        <v>31636.250663938619</v>
      </c>
      <c r="J141" s="15">
        <f t="shared" si="16"/>
        <v>1581812.533196931</v>
      </c>
      <c r="K141" s="14">
        <f t="shared" si="17"/>
        <v>20.593147199822003</v>
      </c>
    </row>
    <row r="142" spans="3:11" x14ac:dyDescent="0.25">
      <c r="C142" s="19" t="s">
        <v>119</v>
      </c>
      <c r="D142" s="20" t="s">
        <v>131</v>
      </c>
      <c r="E142" s="20" t="s">
        <v>21</v>
      </c>
      <c r="F142" s="13">
        <v>23.216087977091501</v>
      </c>
      <c r="G142" s="3">
        <f t="shared" si="13"/>
        <v>2.4316814917241656</v>
      </c>
      <c r="H142" s="3">
        <f t="shared" si="14"/>
        <v>270.19760285770116</v>
      </c>
      <c r="I142" s="3">
        <f t="shared" si="15"/>
        <v>945.69161000195402</v>
      </c>
      <c r="J142" s="15">
        <f t="shared" si="16"/>
        <v>47284.580500097698</v>
      </c>
      <c r="K142" s="14">
        <f t="shared" si="17"/>
        <v>15.529082177008448</v>
      </c>
    </row>
    <row r="143" spans="3:11" x14ac:dyDescent="0.25">
      <c r="C143" s="19" t="s">
        <v>119</v>
      </c>
      <c r="D143" s="20" t="s">
        <v>132</v>
      </c>
      <c r="E143" s="20" t="s">
        <v>21</v>
      </c>
      <c r="F143" s="13">
        <v>16.197917938232401</v>
      </c>
      <c r="G143" s="3">
        <f t="shared" si="13"/>
        <v>4.6923985510139152</v>
      </c>
      <c r="H143" s="3">
        <f t="shared" si="14"/>
        <v>49249.128644758246</v>
      </c>
      <c r="I143" s="3">
        <f t="shared" si="15"/>
        <v>172371.95025665386</v>
      </c>
      <c r="J143" s="15">
        <f t="shared" si="16"/>
        <v>8618597.5128326938</v>
      </c>
      <c r="K143" s="14">
        <f t="shared" si="17"/>
        <v>23.039021690854206</v>
      </c>
    </row>
    <row r="144" spans="3:11" x14ac:dyDescent="0.25">
      <c r="C144" s="19" t="s">
        <v>119</v>
      </c>
      <c r="D144" s="20" t="s">
        <v>133</v>
      </c>
      <c r="E144" s="20" t="s">
        <v>21</v>
      </c>
      <c r="F144" s="13">
        <v>24.725845336914102</v>
      </c>
      <c r="G144" s="3">
        <f t="shared" si="13"/>
        <v>1.9453532608832298</v>
      </c>
      <c r="H144" s="3">
        <f t="shared" si="14"/>
        <v>88.17658213777527</v>
      </c>
      <c r="I144" s="3">
        <f t="shared" si="15"/>
        <v>308.61803748221342</v>
      </c>
      <c r="J144" s="15">
        <f t="shared" si="16"/>
        <v>15430.901874110672</v>
      </c>
      <c r="K144" s="14">
        <f t="shared" si="17"/>
        <v>13.913534763641076</v>
      </c>
    </row>
    <row r="145" spans="3:11" x14ac:dyDescent="0.25">
      <c r="C145" s="19" t="s">
        <v>119</v>
      </c>
      <c r="D145" s="20" t="s">
        <v>134</v>
      </c>
      <c r="E145" s="20" t="s">
        <v>21</v>
      </c>
      <c r="F145" s="13">
        <v>13.248730659484799</v>
      </c>
      <c r="G145" s="3">
        <f t="shared" si="13"/>
        <v>5.6424008956691152</v>
      </c>
      <c r="H145" s="3">
        <f t="shared" si="14"/>
        <v>438935.69077471667</v>
      </c>
      <c r="I145" s="3">
        <f t="shared" si="15"/>
        <v>1536274.9177115085</v>
      </c>
      <c r="J145" s="15">
        <f t="shared" si="16"/>
        <v>76813745.885575429</v>
      </c>
      <c r="K145" s="14">
        <f t="shared" si="17"/>
        <v>26.19486116977318</v>
      </c>
    </row>
    <row r="146" spans="3:11" x14ac:dyDescent="0.25">
      <c r="C146" s="19" t="s">
        <v>119</v>
      </c>
      <c r="D146" s="20" t="s">
        <v>135</v>
      </c>
      <c r="E146" s="20" t="s">
        <v>21</v>
      </c>
      <c r="F146" s="13">
        <v>18.132174173990801</v>
      </c>
      <c r="G146" s="3">
        <f t="shared" si="13"/>
        <v>4.0693292829561907</v>
      </c>
      <c r="H146" s="3">
        <f t="shared" si="14"/>
        <v>11730.844634648391</v>
      </c>
      <c r="I146" s="3">
        <f t="shared" si="15"/>
        <v>41057.956221269371</v>
      </c>
      <c r="J146" s="15">
        <f t="shared" si="16"/>
        <v>2052897.8110634685</v>
      </c>
      <c r="K146" s="14">
        <f t="shared" si="17"/>
        <v>20.969230384232347</v>
      </c>
    </row>
    <row r="147" spans="3:11" x14ac:dyDescent="0.25">
      <c r="C147" s="19" t="s">
        <v>119</v>
      </c>
      <c r="D147" s="20" t="s">
        <v>136</v>
      </c>
      <c r="E147" s="20" t="s">
        <v>21</v>
      </c>
      <c r="F147" s="13">
        <v>23.4166653951009</v>
      </c>
      <c r="G147" s="3">
        <f t="shared" si="13"/>
        <v>2.3670708043097219</v>
      </c>
      <c r="H147" s="3">
        <f t="shared" si="14"/>
        <v>232.8470844187872</v>
      </c>
      <c r="I147" s="3">
        <f t="shared" si="15"/>
        <v>814.96479546575517</v>
      </c>
      <c r="J147" s="15">
        <f t="shared" si="16"/>
        <v>40748.239773287758</v>
      </c>
      <c r="K147" s="14">
        <f t="shared" si="17"/>
        <v>15.314450119256422</v>
      </c>
    </row>
    <row r="148" spans="3:11" x14ac:dyDescent="0.25">
      <c r="C148" s="19" t="s">
        <v>119</v>
      </c>
      <c r="D148" s="20" t="s">
        <v>137</v>
      </c>
      <c r="E148" s="20" t="s">
        <v>21</v>
      </c>
      <c r="F148" s="13">
        <v>18.129693349202402</v>
      </c>
      <c r="G148" s="3">
        <f t="shared" si="13"/>
        <v>4.0701284147653647</v>
      </c>
      <c r="H148" s="3">
        <f t="shared" si="14"/>
        <v>11752.450069750019</v>
      </c>
      <c r="I148" s="3">
        <f t="shared" si="15"/>
        <v>41133.575244125066</v>
      </c>
      <c r="J148" s="15">
        <f t="shared" si="16"/>
        <v>2056678.7622062534</v>
      </c>
      <c r="K148" s="14">
        <f t="shared" si="17"/>
        <v>20.971885042640757</v>
      </c>
    </row>
    <row r="149" spans="3:11" x14ac:dyDescent="0.25">
      <c r="C149" s="19" t="s">
        <v>119</v>
      </c>
      <c r="D149" s="20" t="s">
        <v>138</v>
      </c>
      <c r="E149" s="20" t="s">
        <v>21</v>
      </c>
      <c r="F149" s="13">
        <v>19.8589776357015</v>
      </c>
      <c r="G149" s="3">
        <f t="shared" si="13"/>
        <v>3.5130854156353886</v>
      </c>
      <c r="H149" s="3">
        <f t="shared" si="14"/>
        <v>3259.0079181388373</v>
      </c>
      <c r="I149" s="3">
        <f t="shared" si="15"/>
        <v>11406.527713485932</v>
      </c>
      <c r="J149" s="15">
        <f t="shared" si="16"/>
        <v>570326.38567429653</v>
      </c>
      <c r="K149" s="14">
        <f t="shared" si="17"/>
        <v>19.121428253770574</v>
      </c>
    </row>
    <row r="150" spans="3:11" x14ac:dyDescent="0.25">
      <c r="C150" s="19" t="s">
        <v>119</v>
      </c>
      <c r="D150" s="20" t="s">
        <v>139</v>
      </c>
      <c r="E150" s="20" t="s">
        <v>21</v>
      </c>
      <c r="F150" s="13">
        <v>22.9443155924479</v>
      </c>
      <c r="G150" s="3">
        <f t="shared" si="13"/>
        <v>2.5192257465378498</v>
      </c>
      <c r="H150" s="3">
        <f t="shared" si="14"/>
        <v>330.54131196616186</v>
      </c>
      <c r="I150" s="3">
        <f t="shared" si="15"/>
        <v>1156.8945918815666</v>
      </c>
      <c r="J150" s="15">
        <f t="shared" si="16"/>
        <v>57844.72959407833</v>
      </c>
      <c r="K150" s="14">
        <f t="shared" si="17"/>
        <v>15.819897896620002</v>
      </c>
    </row>
    <row r="151" spans="3:11" x14ac:dyDescent="0.25">
      <c r="C151" s="19" t="s">
        <v>119</v>
      </c>
      <c r="D151" s="20" t="s">
        <v>140</v>
      </c>
      <c r="E151" s="20" t="s">
        <v>21</v>
      </c>
      <c r="F151" s="13">
        <v>24.537887573242099</v>
      </c>
      <c r="G151" s="3">
        <f t="shared" si="13"/>
        <v>2.005898861859909</v>
      </c>
      <c r="H151" s="3">
        <f t="shared" si="14"/>
        <v>101.36752943824041</v>
      </c>
      <c r="I151" s="3">
        <f t="shared" si="15"/>
        <v>354.78635303384146</v>
      </c>
      <c r="J151" s="15">
        <f t="shared" si="16"/>
        <v>17739.317651692072</v>
      </c>
      <c r="K151" s="14">
        <f t="shared" si="17"/>
        <v>14.114662896547344</v>
      </c>
    </row>
    <row r="152" spans="3:11" x14ac:dyDescent="0.25">
      <c r="C152" s="19" t="s">
        <v>119</v>
      </c>
      <c r="D152" s="20" t="s">
        <v>141</v>
      </c>
      <c r="E152" s="20" t="s">
        <v>21</v>
      </c>
      <c r="F152" s="13">
        <v>24.827397664387998</v>
      </c>
      <c r="G152" s="3">
        <f t="shared" si="13"/>
        <v>1.9126408760507674</v>
      </c>
      <c r="H152" s="3">
        <f t="shared" si="14"/>
        <v>81.778826834166878</v>
      </c>
      <c r="I152" s="3">
        <f t="shared" si="15"/>
        <v>286.22589391958405</v>
      </c>
      <c r="J152" s="15">
        <f t="shared" si="16"/>
        <v>14311.294695979203</v>
      </c>
      <c r="K152" s="14">
        <f t="shared" si="17"/>
        <v>13.804866573415353</v>
      </c>
    </row>
    <row r="153" spans="3:11" x14ac:dyDescent="0.25">
      <c r="C153" s="19" t="s">
        <v>119</v>
      </c>
      <c r="D153" s="20" t="s">
        <v>142</v>
      </c>
      <c r="E153" s="20" t="s">
        <v>21</v>
      </c>
      <c r="F153" s="13">
        <v>23.468612670898398</v>
      </c>
      <c r="G153" s="3">
        <f t="shared" si="13"/>
        <v>2.3503373692506129</v>
      </c>
      <c r="H153" s="3">
        <f t="shared" si="14"/>
        <v>224.04609007285035</v>
      </c>
      <c r="I153" s="3">
        <f t="shared" si="15"/>
        <v>784.16131525497622</v>
      </c>
      <c r="J153" s="15">
        <f t="shared" si="16"/>
        <v>39208.065762748811</v>
      </c>
      <c r="K153" s="14">
        <f t="shared" si="17"/>
        <v>15.258862851209594</v>
      </c>
    </row>
    <row r="154" spans="3:11" x14ac:dyDescent="0.25">
      <c r="C154" s="19" t="s">
        <v>119</v>
      </c>
      <c r="D154" s="20" t="s">
        <v>143</v>
      </c>
      <c r="E154" s="20" t="s">
        <v>21</v>
      </c>
      <c r="F154" s="13">
        <v>23.129173914591401</v>
      </c>
      <c r="G154" s="3">
        <f t="shared" si="13"/>
        <v>2.4596785483212855</v>
      </c>
      <c r="H154" s="3">
        <f t="shared" si="14"/>
        <v>288.18976197956823</v>
      </c>
      <c r="I154" s="3">
        <f t="shared" si="15"/>
        <v>1008.6641669284888</v>
      </c>
      <c r="J154" s="15">
        <f t="shared" si="16"/>
        <v>50433.208346424442</v>
      </c>
      <c r="K154" s="14">
        <f t="shared" si="17"/>
        <v>15.622086385892572</v>
      </c>
    </row>
    <row r="155" spans="3:11" x14ac:dyDescent="0.25">
      <c r="C155" s="19" t="s">
        <v>119</v>
      </c>
      <c r="D155" s="20" t="s">
        <v>144</v>
      </c>
      <c r="E155" s="20" t="s">
        <v>21</v>
      </c>
      <c r="F155" s="13">
        <v>22.777524312337199</v>
      </c>
      <c r="G155" s="3">
        <f t="shared" si="13"/>
        <v>2.5729531270657136</v>
      </c>
      <c r="H155" s="3">
        <f t="shared" si="14"/>
        <v>374.07021309925699</v>
      </c>
      <c r="I155" s="3">
        <f t="shared" si="15"/>
        <v>1309.2457458473996</v>
      </c>
      <c r="J155" s="15">
        <f t="shared" si="16"/>
        <v>65462.287292369976</v>
      </c>
      <c r="K155" s="14">
        <f t="shared" si="17"/>
        <v>15.998376391460218</v>
      </c>
    </row>
    <row r="156" spans="3:11" x14ac:dyDescent="0.25">
      <c r="C156" s="19" t="s">
        <v>119</v>
      </c>
      <c r="D156" s="20" t="s">
        <v>145</v>
      </c>
      <c r="E156" s="20" t="s">
        <v>21</v>
      </c>
      <c r="F156" s="13">
        <v>20.667739232381098</v>
      </c>
      <c r="G156" s="3">
        <f t="shared" si="13"/>
        <v>3.2525643498321419</v>
      </c>
      <c r="H156" s="3">
        <f t="shared" si="14"/>
        <v>1788.8105592577849</v>
      </c>
      <c r="I156" s="3">
        <f t="shared" si="15"/>
        <v>6260.8369574022472</v>
      </c>
      <c r="J156" s="15">
        <f t="shared" si="16"/>
        <v>313041.84787011234</v>
      </c>
      <c r="K156" s="14">
        <f t="shared" si="17"/>
        <v>18.255996005968768</v>
      </c>
    </row>
    <row r="157" spans="3:11" x14ac:dyDescent="0.25">
      <c r="C157" s="19" t="s">
        <v>119</v>
      </c>
      <c r="D157" s="20" t="s">
        <v>146</v>
      </c>
      <c r="E157" s="20" t="s">
        <v>21</v>
      </c>
      <c r="F157" s="13">
        <v>25.054811477661101</v>
      </c>
      <c r="G157" s="3">
        <f t="shared" si="13"/>
        <v>1.8393855567384678</v>
      </c>
      <c r="H157" s="3">
        <f t="shared" si="14"/>
        <v>69.085285508578266</v>
      </c>
      <c r="I157" s="3">
        <f t="shared" si="15"/>
        <v>241.79849928002392</v>
      </c>
      <c r="J157" s="15">
        <f t="shared" si="16"/>
        <v>12089.924964001197</v>
      </c>
      <c r="K157" s="14">
        <f t="shared" si="17"/>
        <v>13.561517670091879</v>
      </c>
    </row>
    <row r="158" spans="3:11" x14ac:dyDescent="0.25">
      <c r="C158" s="19" t="s">
        <v>119</v>
      </c>
      <c r="D158" s="20" t="s">
        <v>147</v>
      </c>
      <c r="E158" s="20" t="s">
        <v>21</v>
      </c>
      <c r="F158" s="13">
        <v>22.587093353271499</v>
      </c>
      <c r="G158" s="3">
        <f t="shared" si="13"/>
        <v>2.6342954022447178</v>
      </c>
      <c r="H158" s="3">
        <f t="shared" si="14"/>
        <v>430.81954948809437</v>
      </c>
      <c r="I158" s="3">
        <f t="shared" si="15"/>
        <v>1507.8684232083303</v>
      </c>
      <c r="J158" s="15">
        <f t="shared" si="16"/>
        <v>75393.421160416518</v>
      </c>
      <c r="K158" s="14">
        <f t="shared" si="17"/>
        <v>16.202151018781663</v>
      </c>
    </row>
    <row r="159" spans="3:11" x14ac:dyDescent="0.25">
      <c r="C159" s="19" t="s">
        <v>119</v>
      </c>
      <c r="D159" s="20" t="s">
        <v>148</v>
      </c>
      <c r="E159" s="20" t="s">
        <v>21</v>
      </c>
      <c r="F159" s="13">
        <v>26.2746594746908</v>
      </c>
      <c r="G159" s="3">
        <f t="shared" si="13"/>
        <v>1.4464439264621829</v>
      </c>
      <c r="H159" s="3">
        <f t="shared" si="14"/>
        <v>27.95399778774523</v>
      </c>
      <c r="I159" s="3">
        <f t="shared" si="15"/>
        <v>97.838992257108302</v>
      </c>
      <c r="J159" s="15">
        <f t="shared" si="16"/>
        <v>4891.9496128554147</v>
      </c>
      <c r="K159" s="14">
        <f t="shared" si="17"/>
        <v>12.256193828826245</v>
      </c>
    </row>
    <row r="160" spans="3:11" x14ac:dyDescent="0.25">
      <c r="C160" s="19" t="s">
        <v>119</v>
      </c>
      <c r="D160" s="20" t="s">
        <v>149</v>
      </c>
      <c r="E160" s="20" t="s">
        <v>21</v>
      </c>
      <c r="F160" s="13">
        <v>21.084244410196899</v>
      </c>
      <c r="G160" s="3">
        <f t="shared" si="13"/>
        <v>3.1183982701337141</v>
      </c>
      <c r="H160" s="3">
        <f t="shared" si="14"/>
        <v>1313.4038050191384</v>
      </c>
      <c r="I160" s="3">
        <f t="shared" si="15"/>
        <v>4596.9133175669849</v>
      </c>
      <c r="J160" s="15">
        <f t="shared" si="16"/>
        <v>229845.66587834925</v>
      </c>
      <c r="K160" s="14">
        <f t="shared" si="17"/>
        <v>17.810305936437668</v>
      </c>
    </row>
    <row r="161" spans="3:11" x14ac:dyDescent="0.25">
      <c r="C161" s="19" t="s">
        <v>119</v>
      </c>
      <c r="D161" s="20" t="s">
        <v>150</v>
      </c>
      <c r="E161" s="20" t="s">
        <v>21</v>
      </c>
      <c r="F161" s="13">
        <v>21.9945761362711</v>
      </c>
      <c r="G161" s="3">
        <f t="shared" si="13"/>
        <v>2.8251590850821096</v>
      </c>
      <c r="H161" s="3">
        <f t="shared" si="14"/>
        <v>668.58878142790775</v>
      </c>
      <c r="I161" s="3">
        <f t="shared" si="15"/>
        <v>2340.0607349976772</v>
      </c>
      <c r="J161" s="15">
        <f t="shared" si="16"/>
        <v>117003.03674988386</v>
      </c>
      <c r="K161" s="14">
        <f t="shared" si="17"/>
        <v>16.836186449092867</v>
      </c>
    </row>
    <row r="162" spans="3:11" x14ac:dyDescent="0.25">
      <c r="C162" s="19" t="s">
        <v>119</v>
      </c>
      <c r="D162" s="20" t="s">
        <v>151</v>
      </c>
      <c r="E162" s="20" t="s">
        <v>21</v>
      </c>
      <c r="F162" s="13">
        <v>18.8999315897623</v>
      </c>
      <c r="G162" s="3">
        <f t="shared" si="13"/>
        <v>3.8220166248671887</v>
      </c>
      <c r="H162" s="3">
        <f t="shared" si="14"/>
        <v>6637.6847908670552</v>
      </c>
      <c r="I162" s="3">
        <f t="shared" si="15"/>
        <v>23231.896768034694</v>
      </c>
      <c r="J162" s="15">
        <f t="shared" si="16"/>
        <v>1161594.8384017346</v>
      </c>
      <c r="K162" s="14">
        <f t="shared" si="17"/>
        <v>20.147675517105217</v>
      </c>
    </row>
    <row r="163" spans="3:11" x14ac:dyDescent="0.25">
      <c r="C163" s="19" t="s">
        <v>119</v>
      </c>
      <c r="D163" s="20" t="s">
        <v>152</v>
      </c>
      <c r="E163" s="20" t="s">
        <v>21</v>
      </c>
      <c r="F163" s="13">
        <v>19.478541692097998</v>
      </c>
      <c r="G163" s="3">
        <f t="shared" si="13"/>
        <v>3.6356327496140968</v>
      </c>
      <c r="H163" s="3">
        <f t="shared" si="14"/>
        <v>4321.4824101033264</v>
      </c>
      <c r="I163" s="3">
        <f t="shared" si="15"/>
        <v>15125.188435361642</v>
      </c>
      <c r="J163" s="15">
        <f t="shared" si="16"/>
        <v>756259.42176808207</v>
      </c>
      <c r="K163" s="14">
        <f t="shared" si="17"/>
        <v>19.528521685467989</v>
      </c>
    </row>
    <row r="164" spans="3:11" x14ac:dyDescent="0.25">
      <c r="C164" s="19" t="s">
        <v>119</v>
      </c>
      <c r="D164" s="20" t="s">
        <v>153</v>
      </c>
      <c r="E164" s="20" t="s">
        <v>21</v>
      </c>
      <c r="F164" s="13">
        <v>17.385636647542299</v>
      </c>
      <c r="G164" s="3">
        <f t="shared" si="13"/>
        <v>4.3098065173488278</v>
      </c>
      <c r="H164" s="3">
        <f t="shared" si="14"/>
        <v>20408.285320412917</v>
      </c>
      <c r="I164" s="3">
        <f t="shared" si="15"/>
        <v>71428.998621445207</v>
      </c>
      <c r="J164" s="15">
        <f t="shared" si="16"/>
        <v>3571449.9310722603</v>
      </c>
      <c r="K164" s="14">
        <f t="shared" si="17"/>
        <v>21.768078465342061</v>
      </c>
    </row>
    <row r="165" spans="3:11" x14ac:dyDescent="0.25">
      <c r="C165" s="19" t="s">
        <v>119</v>
      </c>
      <c r="D165" s="20" t="s">
        <v>154</v>
      </c>
      <c r="E165" s="20" t="s">
        <v>21</v>
      </c>
      <c r="F165" s="13">
        <v>15.1684516270955</v>
      </c>
      <c r="G165" s="3">
        <f t="shared" si="13"/>
        <v>5.0240137781550382</v>
      </c>
      <c r="H165" s="3">
        <f t="shared" si="14"/>
        <v>105685.10376766611</v>
      </c>
      <c r="I165" s="3">
        <f t="shared" si="15"/>
        <v>369897.86318683135</v>
      </c>
      <c r="J165" s="15">
        <f t="shared" si="16"/>
        <v>18494893.159341566</v>
      </c>
      <c r="K165" s="14">
        <f t="shared" si="17"/>
        <v>24.140623630586756</v>
      </c>
    </row>
    <row r="166" spans="3:11" x14ac:dyDescent="0.25">
      <c r="C166" s="19" t="s">
        <v>155</v>
      </c>
      <c r="D166" s="20" t="s">
        <v>156</v>
      </c>
      <c r="E166" s="20" t="s">
        <v>21</v>
      </c>
      <c r="F166" s="13">
        <v>19.332085291544502</v>
      </c>
      <c r="G166" s="3">
        <f t="shared" si="13"/>
        <v>3.6828097888337519</v>
      </c>
      <c r="H166" s="3">
        <f t="shared" si="14"/>
        <v>4817.3676160163004</v>
      </c>
      <c r="I166" s="3">
        <f t="shared" si="15"/>
        <v>16860.786656057051</v>
      </c>
      <c r="J166" s="15">
        <f t="shared" si="16"/>
        <v>843039.3328028525</v>
      </c>
      <c r="K166" s="14">
        <f t="shared" si="17"/>
        <v>19.685240417485364</v>
      </c>
    </row>
    <row r="167" spans="3:11" x14ac:dyDescent="0.25">
      <c r="C167" s="19" t="s">
        <v>155</v>
      </c>
      <c r="D167" s="20" t="s">
        <v>157</v>
      </c>
      <c r="E167" s="20" t="s">
        <v>21</v>
      </c>
      <c r="F167" s="13">
        <v>16.1224250793456</v>
      </c>
      <c r="G167" s="3">
        <f t="shared" si="13"/>
        <v>4.7167165702404334</v>
      </c>
      <c r="H167" s="3">
        <f t="shared" si="14"/>
        <v>52085.467938694084</v>
      </c>
      <c r="I167" s="3">
        <f t="shared" si="15"/>
        <v>182299.13778542931</v>
      </c>
      <c r="J167" s="15">
        <f t="shared" si="16"/>
        <v>9114956.8892714661</v>
      </c>
      <c r="K167" s="14">
        <f t="shared" si="17"/>
        <v>23.119804402134786</v>
      </c>
    </row>
    <row r="168" spans="3:11" x14ac:dyDescent="0.25">
      <c r="C168" s="19" t="s">
        <v>155</v>
      </c>
      <c r="D168" s="20" t="s">
        <v>158</v>
      </c>
      <c r="E168" s="20" t="s">
        <v>21</v>
      </c>
      <c r="F168" s="13">
        <v>14.745282173156699</v>
      </c>
      <c r="G168" s="3">
        <f t="shared" si="13"/>
        <v>5.1603265773879983</v>
      </c>
      <c r="H168" s="3">
        <f t="shared" si="14"/>
        <v>144652.71100801462</v>
      </c>
      <c r="I168" s="3">
        <f t="shared" si="15"/>
        <v>506284.48852805118</v>
      </c>
      <c r="J168" s="15">
        <f t="shared" si="16"/>
        <v>25314224.426402558</v>
      </c>
      <c r="K168" s="14">
        <f t="shared" si="17"/>
        <v>24.593444948051467</v>
      </c>
    </row>
    <row r="169" spans="3:11" x14ac:dyDescent="0.25">
      <c r="C169" s="19" t="s">
        <v>155</v>
      </c>
      <c r="D169" s="20" t="s">
        <v>159</v>
      </c>
      <c r="E169" s="20" t="s">
        <v>21</v>
      </c>
      <c r="F169" s="13">
        <v>23.972771962483701</v>
      </c>
      <c r="G169" s="3">
        <f t="shared" si="13"/>
        <v>2.1879358450960891</v>
      </c>
      <c r="H169" s="3">
        <f t="shared" si="14"/>
        <v>154.14727265024706</v>
      </c>
      <c r="I169" s="3">
        <f t="shared" si="15"/>
        <v>539.51545427586473</v>
      </c>
      <c r="J169" s="15">
        <f t="shared" si="16"/>
        <v>26975.772713793238</v>
      </c>
      <c r="K169" s="14">
        <f t="shared" si="17"/>
        <v>14.719376665468152</v>
      </c>
    </row>
    <row r="170" spans="3:11" x14ac:dyDescent="0.25">
      <c r="C170" s="19" t="s">
        <v>155</v>
      </c>
      <c r="D170" s="20" t="s">
        <v>160</v>
      </c>
      <c r="E170" s="20" t="s">
        <v>21</v>
      </c>
      <c r="F170" s="13">
        <v>20.838394800821899</v>
      </c>
      <c r="G170" s="3">
        <f t="shared" si="13"/>
        <v>3.1975921914631176</v>
      </c>
      <c r="H170" s="3">
        <f t="shared" si="14"/>
        <v>1576.130566164217</v>
      </c>
      <c r="I170" s="3">
        <f t="shared" si="15"/>
        <v>5516.45698157476</v>
      </c>
      <c r="J170" s="15">
        <f t="shared" si="16"/>
        <v>275822.84907873801</v>
      </c>
      <c r="K170" s="14">
        <f t="shared" si="17"/>
        <v>18.073382448646111</v>
      </c>
    </row>
    <row r="171" spans="3:11" x14ac:dyDescent="0.25">
      <c r="C171" s="19" t="s">
        <v>155</v>
      </c>
      <c r="D171" s="20" t="s">
        <v>161</v>
      </c>
      <c r="E171" s="20" t="s">
        <v>21</v>
      </c>
      <c r="F171" s="13">
        <v>18.553817113240498</v>
      </c>
      <c r="G171" s="3">
        <f t="shared" si="13"/>
        <v>3.9335082098825866</v>
      </c>
      <c r="H171" s="3">
        <f t="shared" si="14"/>
        <v>8580.413349425804</v>
      </c>
      <c r="I171" s="3">
        <f t="shared" si="15"/>
        <v>30031.446722990313</v>
      </c>
      <c r="J171" s="15">
        <f t="shared" si="16"/>
        <v>1501572.3361495156</v>
      </c>
      <c r="K171" s="14">
        <f t="shared" si="17"/>
        <v>20.518042545711392</v>
      </c>
    </row>
    <row r="172" spans="3:11" x14ac:dyDescent="0.25">
      <c r="C172" s="19" t="s">
        <v>155</v>
      </c>
      <c r="D172" s="20" t="s">
        <v>162</v>
      </c>
      <c r="E172" s="20" t="s">
        <v>21</v>
      </c>
      <c r="F172" s="13">
        <v>22.295834223429299</v>
      </c>
      <c r="G172" s="3">
        <f t="shared" si="13"/>
        <v>2.7281167944113842</v>
      </c>
      <c r="H172" s="3">
        <f t="shared" si="14"/>
        <v>534.70813862566047</v>
      </c>
      <c r="I172" s="3">
        <f t="shared" si="15"/>
        <v>1871.4784851898116</v>
      </c>
      <c r="J172" s="15">
        <f t="shared" si="16"/>
        <v>93573.924259490581</v>
      </c>
      <c r="K172" s="14">
        <f t="shared" si="17"/>
        <v>16.51381893732156</v>
      </c>
    </row>
    <row r="173" spans="3:11" x14ac:dyDescent="0.25">
      <c r="C173" s="19" t="s">
        <v>155</v>
      </c>
      <c r="D173" s="20" t="s">
        <v>163</v>
      </c>
      <c r="E173" s="20" t="s">
        <v>21</v>
      </c>
      <c r="F173" s="13">
        <v>22.0070584615071</v>
      </c>
      <c r="G173" s="3">
        <f t="shared" si="13"/>
        <v>2.8211382355665831</v>
      </c>
      <c r="H173" s="3">
        <f t="shared" si="14"/>
        <v>662.42732020485232</v>
      </c>
      <c r="I173" s="3">
        <f t="shared" si="15"/>
        <v>2318.495620716983</v>
      </c>
      <c r="J173" s="15">
        <f t="shared" si="16"/>
        <v>115924.78103584916</v>
      </c>
      <c r="K173" s="14">
        <f t="shared" si="17"/>
        <v>16.822829476121925</v>
      </c>
    </row>
    <row r="174" spans="3:11" x14ac:dyDescent="0.25">
      <c r="C174" s="19" t="s">
        <v>155</v>
      </c>
      <c r="D174" s="20" t="s">
        <v>164</v>
      </c>
      <c r="E174" s="20" t="s">
        <v>21</v>
      </c>
      <c r="F174" s="13">
        <v>16.2426751454671</v>
      </c>
      <c r="G174" s="3">
        <f t="shared" si="13"/>
        <v>4.6779812055575638</v>
      </c>
      <c r="H174" s="3">
        <f t="shared" si="14"/>
        <v>47641.036931801777</v>
      </c>
      <c r="I174" s="3">
        <f t="shared" si="15"/>
        <v>166743.62926130623</v>
      </c>
      <c r="J174" s="15">
        <f t="shared" si="16"/>
        <v>8337181.4630653113</v>
      </c>
      <c r="K174" s="14">
        <f t="shared" si="17"/>
        <v>22.991128305929056</v>
      </c>
    </row>
    <row r="175" spans="3:11" x14ac:dyDescent="0.25">
      <c r="C175" s="19" t="s">
        <v>155</v>
      </c>
      <c r="D175" s="20" t="s">
        <v>165</v>
      </c>
      <c r="E175" s="20" t="s">
        <v>21</v>
      </c>
      <c r="F175" s="13">
        <v>17.1440722147623</v>
      </c>
      <c r="G175" s="3">
        <f t="shared" si="13"/>
        <v>4.3876200828622922</v>
      </c>
      <c r="H175" s="3">
        <f t="shared" si="14"/>
        <v>24412.939949806878</v>
      </c>
      <c r="I175" s="3">
        <f t="shared" si="15"/>
        <v>85445.289824324078</v>
      </c>
      <c r="J175" s="15">
        <f t="shared" si="16"/>
        <v>4272264.4912162041</v>
      </c>
      <c r="K175" s="14">
        <f t="shared" si="17"/>
        <v>22.026569534784596</v>
      </c>
    </row>
    <row r="176" spans="3:11" x14ac:dyDescent="0.25">
      <c r="C176" s="19" t="s">
        <v>155</v>
      </c>
      <c r="D176" s="20" t="s">
        <v>166</v>
      </c>
      <c r="E176" s="20" t="s">
        <v>21</v>
      </c>
      <c r="F176" s="13">
        <v>24.700426737467499</v>
      </c>
      <c r="G176" s="3">
        <f t="shared" si="13"/>
        <v>1.9535411875185227</v>
      </c>
      <c r="H176" s="3">
        <f t="shared" si="14"/>
        <v>89.854780479655545</v>
      </c>
      <c r="I176" s="3">
        <f t="shared" si="15"/>
        <v>314.49173167879439</v>
      </c>
      <c r="J176" s="15">
        <f t="shared" si="16"/>
        <v>15724.586583939719</v>
      </c>
      <c r="K176" s="14">
        <f t="shared" si="17"/>
        <v>13.940734467169731</v>
      </c>
    </row>
    <row r="177" spans="3:11" x14ac:dyDescent="0.25">
      <c r="C177" s="19" t="s">
        <v>155</v>
      </c>
      <c r="D177" s="20" t="s">
        <v>167</v>
      </c>
      <c r="E177" s="20" t="s">
        <v>21</v>
      </c>
      <c r="F177" s="13">
        <v>16.542716979980401</v>
      </c>
      <c r="G177" s="3">
        <f t="shared" si="13"/>
        <v>4.5813306983699267</v>
      </c>
      <c r="H177" s="3">
        <f t="shared" si="14"/>
        <v>38135.610071229989</v>
      </c>
      <c r="I177" s="3">
        <f t="shared" si="15"/>
        <v>133474.63524930496</v>
      </c>
      <c r="J177" s="15">
        <f t="shared" si="16"/>
        <v>6673731.7624652479</v>
      </c>
      <c r="K177" s="14">
        <f t="shared" si="17"/>
        <v>22.670062270717331</v>
      </c>
    </row>
    <row r="178" spans="3:11" x14ac:dyDescent="0.25">
      <c r="C178" s="19" t="s">
        <v>168</v>
      </c>
      <c r="D178" s="20" t="s">
        <v>169</v>
      </c>
      <c r="E178" s="20" t="s">
        <v>21</v>
      </c>
      <c r="F178" s="13">
        <v>14.6851247151693</v>
      </c>
      <c r="G178" s="3">
        <f t="shared" si="13"/>
        <v>5.1797047045582714</v>
      </c>
      <c r="H178" s="3">
        <f t="shared" si="14"/>
        <v>151253.24630359231</v>
      </c>
      <c r="I178" s="3">
        <f t="shared" si="15"/>
        <v>529386.36206257308</v>
      </c>
      <c r="J178" s="15">
        <f t="shared" si="16"/>
        <v>26469318.103128653</v>
      </c>
      <c r="K178" s="14">
        <f t="shared" si="17"/>
        <v>24.657817693124695</v>
      </c>
    </row>
    <row r="179" spans="3:11" x14ac:dyDescent="0.25">
      <c r="C179" s="19" t="s">
        <v>168</v>
      </c>
      <c r="D179" s="20" t="s">
        <v>170</v>
      </c>
      <c r="E179" s="20" t="s">
        <v>21</v>
      </c>
      <c r="F179" s="13">
        <v>16.959598541259801</v>
      </c>
      <c r="G179" s="3">
        <f t="shared" si="13"/>
        <v>4.4470433767363096</v>
      </c>
      <c r="H179" s="3">
        <f t="shared" si="14"/>
        <v>27992.608920053328</v>
      </c>
      <c r="I179" s="3">
        <f t="shared" si="15"/>
        <v>97974.131220186653</v>
      </c>
      <c r="J179" s="15">
        <f t="shared" si="16"/>
        <v>4898706.5610093325</v>
      </c>
      <c r="K179" s="14">
        <f t="shared" si="17"/>
        <v>22.223969444195443</v>
      </c>
    </row>
    <row r="180" spans="3:11" x14ac:dyDescent="0.25">
      <c r="C180" s="19" t="s">
        <v>168</v>
      </c>
      <c r="D180" s="20" t="s">
        <v>171</v>
      </c>
      <c r="E180" s="20" t="s">
        <v>21</v>
      </c>
      <c r="F180" s="13">
        <v>19.6349061330159</v>
      </c>
      <c r="G180" s="3">
        <f t="shared" si="13"/>
        <v>3.5852640983713764</v>
      </c>
      <c r="H180" s="3">
        <f t="shared" si="14"/>
        <v>3848.2572688373211</v>
      </c>
      <c r="I180" s="3">
        <f t="shared" si="15"/>
        <v>13468.900440930624</v>
      </c>
      <c r="J180" s="15">
        <f t="shared" si="16"/>
        <v>673445.0220465312</v>
      </c>
      <c r="K180" s="14">
        <f t="shared" si="17"/>
        <v>19.361200647803216</v>
      </c>
    </row>
    <row r="181" spans="3:11" x14ac:dyDescent="0.25">
      <c r="C181" s="19" t="s">
        <v>168</v>
      </c>
      <c r="D181" s="20" t="s">
        <v>172</v>
      </c>
      <c r="E181" s="20" t="s">
        <v>21</v>
      </c>
      <c r="F181" s="13">
        <v>19.806851069132499</v>
      </c>
      <c r="G181" s="3">
        <f t="shared" si="13"/>
        <v>3.5298766044541625</v>
      </c>
      <c r="H181" s="3">
        <f t="shared" si="14"/>
        <v>3387.4789445058</v>
      </c>
      <c r="I181" s="3">
        <f t="shared" si="15"/>
        <v>11856.176305770299</v>
      </c>
      <c r="J181" s="15">
        <f t="shared" si="16"/>
        <v>592808.81528851495</v>
      </c>
      <c r="K181" s="14">
        <f t="shared" si="17"/>
        <v>19.17720737565422</v>
      </c>
    </row>
    <row r="182" spans="3:11" x14ac:dyDescent="0.25">
      <c r="C182" s="19" t="s">
        <v>155</v>
      </c>
      <c r="D182" s="20" t="s">
        <v>173</v>
      </c>
      <c r="E182" s="20" t="s">
        <v>58</v>
      </c>
      <c r="F182" s="13">
        <v>17.138213857015</v>
      </c>
      <c r="G182" s="3">
        <f t="shared" si="13"/>
        <v>4.3895071971991371</v>
      </c>
      <c r="H182" s="3">
        <f t="shared" si="14"/>
        <v>24519.250871761204</v>
      </c>
      <c r="I182" s="3">
        <f t="shared" si="15"/>
        <v>85817.378051164211</v>
      </c>
      <c r="J182" s="15">
        <f t="shared" si="16"/>
        <v>4290868.9025582103</v>
      </c>
      <c r="K182" s="14">
        <f t="shared" si="17"/>
        <v>22.032838392918425</v>
      </c>
    </row>
    <row r="183" spans="3:11" x14ac:dyDescent="0.25">
      <c r="C183" s="19" t="s">
        <v>168</v>
      </c>
      <c r="D183" s="20" t="s">
        <v>174</v>
      </c>
      <c r="E183" s="20" t="s">
        <v>58</v>
      </c>
      <c r="F183" s="13">
        <v>18.779920323689698</v>
      </c>
      <c r="G183" s="3">
        <f t="shared" si="13"/>
        <v>3.8606750664573837</v>
      </c>
      <c r="H183" s="3">
        <f t="shared" si="14"/>
        <v>7255.6289748230602</v>
      </c>
      <c r="I183" s="3">
        <f t="shared" si="15"/>
        <v>25394.701411880709</v>
      </c>
      <c r="J183" s="15">
        <f t="shared" si="16"/>
        <v>1269735.0705940356</v>
      </c>
      <c r="K183" s="14">
        <f t="shared" si="17"/>
        <v>20.276096080328248</v>
      </c>
    </row>
    <row r="184" spans="3:11" x14ac:dyDescent="0.25">
      <c r="C184" s="19" t="s">
        <v>175</v>
      </c>
      <c r="D184" s="20" t="s">
        <v>176</v>
      </c>
      <c r="E184" s="20" t="s">
        <v>21</v>
      </c>
      <c r="F184" s="13">
        <v>19.768795649210599</v>
      </c>
      <c r="G184" s="3">
        <f t="shared" si="13"/>
        <v>3.5421351471425724</v>
      </c>
      <c r="H184" s="3">
        <f t="shared" si="14"/>
        <v>3484.4573022515697</v>
      </c>
      <c r="I184" s="3">
        <f t="shared" si="15"/>
        <v>12195.600557880494</v>
      </c>
      <c r="J184" s="15">
        <f t="shared" si="16"/>
        <v>609780.02789402474</v>
      </c>
      <c r="K184" s="14">
        <f t="shared" si="17"/>
        <v>19.217929373013224</v>
      </c>
    </row>
    <row r="185" spans="3:11" x14ac:dyDescent="0.25">
      <c r="C185" s="19" t="s">
        <v>175</v>
      </c>
      <c r="D185" s="20" t="s">
        <v>177</v>
      </c>
      <c r="E185" s="20" t="s">
        <v>21</v>
      </c>
      <c r="F185" s="13">
        <v>22.551833152771</v>
      </c>
      <c r="G185" s="3">
        <f t="shared" si="13"/>
        <v>2.6456535392439764</v>
      </c>
      <c r="H185" s="3">
        <f t="shared" si="14"/>
        <v>442.23543590812756</v>
      </c>
      <c r="I185" s="3">
        <f t="shared" si="15"/>
        <v>1547.8240256784466</v>
      </c>
      <c r="J185" s="15">
        <f t="shared" si="16"/>
        <v>77391.201283922332</v>
      </c>
      <c r="K185" s="14">
        <f t="shared" si="17"/>
        <v>16.239881933185078</v>
      </c>
    </row>
    <row r="186" spans="3:11" x14ac:dyDescent="0.25">
      <c r="C186" s="19" t="s">
        <v>175</v>
      </c>
      <c r="D186" s="20" t="s">
        <v>178</v>
      </c>
      <c r="E186" s="20" t="s">
        <v>21</v>
      </c>
      <c r="F186" s="13">
        <v>18.587804158528598</v>
      </c>
      <c r="G186" s="3">
        <f t="shared" si="13"/>
        <v>3.9225601860170731</v>
      </c>
      <c r="H186" s="3">
        <f t="shared" si="14"/>
        <v>8366.8153791555451</v>
      </c>
      <c r="I186" s="3">
        <f t="shared" si="15"/>
        <v>29283.853827044408</v>
      </c>
      <c r="J186" s="15">
        <f t="shared" si="16"/>
        <v>1464192.6913522205</v>
      </c>
      <c r="K186" s="14">
        <f t="shared" si="17"/>
        <v>20.481673997649043</v>
      </c>
    </row>
    <row r="187" spans="3:11" x14ac:dyDescent="0.25">
      <c r="C187" s="19" t="s">
        <v>175</v>
      </c>
      <c r="D187" s="20" t="s">
        <v>179</v>
      </c>
      <c r="E187" s="20" t="s">
        <v>21</v>
      </c>
      <c r="F187" s="13">
        <v>16.3195788065592</v>
      </c>
      <c r="G187" s="3">
        <f t="shared" si="13"/>
        <v>4.6532087338747585</v>
      </c>
      <c r="H187" s="3">
        <f t="shared" si="14"/>
        <v>44999.608342281099</v>
      </c>
      <c r="I187" s="3">
        <f t="shared" si="15"/>
        <v>157498.62919798386</v>
      </c>
      <c r="J187" s="15">
        <f t="shared" si="16"/>
        <v>7874931.4598991927</v>
      </c>
      <c r="K187" s="14">
        <f t="shared" si="17"/>
        <v>22.908835936266144</v>
      </c>
    </row>
    <row r="188" spans="3:11" x14ac:dyDescent="0.25">
      <c r="C188" s="19" t="s">
        <v>175</v>
      </c>
      <c r="D188" s="20" t="s">
        <v>180</v>
      </c>
      <c r="E188" s="20" t="s">
        <v>21</v>
      </c>
      <c r="F188" s="13">
        <v>23.545682907104499</v>
      </c>
      <c r="G188" s="3">
        <f t="shared" si="13"/>
        <v>2.3255112398194502</v>
      </c>
      <c r="H188" s="3">
        <f t="shared" si="14"/>
        <v>211.59784474102597</v>
      </c>
      <c r="I188" s="3">
        <f t="shared" si="15"/>
        <v>740.5924565935909</v>
      </c>
      <c r="J188" s="15">
        <f t="shared" si="16"/>
        <v>37029.622829679545</v>
      </c>
      <c r="K188" s="14">
        <f t="shared" si="17"/>
        <v>15.176392234364904</v>
      </c>
    </row>
    <row r="189" spans="3:11" x14ac:dyDescent="0.25">
      <c r="C189" s="19" t="s">
        <v>175</v>
      </c>
      <c r="D189" s="20" t="s">
        <v>181</v>
      </c>
      <c r="E189" s="20" t="s">
        <v>21</v>
      </c>
      <c r="F189" s="13">
        <v>22.773902893066399</v>
      </c>
      <c r="G189" s="3">
        <f t="shared" si="13"/>
        <v>2.5741196710905814</v>
      </c>
      <c r="H189" s="3">
        <f t="shared" si="14"/>
        <v>375.07634136918028</v>
      </c>
      <c r="I189" s="3">
        <f t="shared" si="15"/>
        <v>1312.767194792131</v>
      </c>
      <c r="J189" s="15">
        <f t="shared" si="16"/>
        <v>65638.359739606545</v>
      </c>
      <c r="K189" s="14">
        <f t="shared" si="17"/>
        <v>16.002251566830349</v>
      </c>
    </row>
    <row r="190" spans="3:11" x14ac:dyDescent="0.25">
      <c r="C190" s="19" t="s">
        <v>175</v>
      </c>
      <c r="D190" s="20" t="s">
        <v>182</v>
      </c>
      <c r="E190" s="20" t="s">
        <v>21</v>
      </c>
      <c r="F190" s="13">
        <v>17.852736790974902</v>
      </c>
      <c r="G190" s="3">
        <f t="shared" si="13"/>
        <v>4.1593426133955349</v>
      </c>
      <c r="H190" s="3">
        <f t="shared" si="14"/>
        <v>14432.534801480891</v>
      </c>
      <c r="I190" s="3">
        <f t="shared" si="15"/>
        <v>50513.871805183124</v>
      </c>
      <c r="J190" s="15">
        <f t="shared" si="16"/>
        <v>2525693.5902591562</v>
      </c>
      <c r="K190" s="14">
        <f t="shared" si="17"/>
        <v>21.268248195533182</v>
      </c>
    </row>
    <row r="191" spans="3:11" x14ac:dyDescent="0.25">
      <c r="C191" s="19" t="s">
        <v>175</v>
      </c>
      <c r="D191" s="20" t="s">
        <v>183</v>
      </c>
      <c r="E191" s="20" t="s">
        <v>21</v>
      </c>
      <c r="F191" s="13">
        <v>20.568314870198499</v>
      </c>
      <c r="G191" s="3">
        <f t="shared" si="13"/>
        <v>3.2845912671696627</v>
      </c>
      <c r="H191" s="3">
        <f t="shared" si="14"/>
        <v>1925.7116916870405</v>
      </c>
      <c r="I191" s="3">
        <f t="shared" si="15"/>
        <v>6739.9909209046418</v>
      </c>
      <c r="J191" s="15">
        <f t="shared" si="16"/>
        <v>336999.5460452321</v>
      </c>
      <c r="K191" s="14">
        <f t="shared" si="17"/>
        <v>18.362387122464913</v>
      </c>
    </row>
    <row r="192" spans="3:11" x14ac:dyDescent="0.25">
      <c r="C192" s="19" t="s">
        <v>175</v>
      </c>
      <c r="D192" s="20" t="s">
        <v>184</v>
      </c>
      <c r="E192" s="20" t="s">
        <v>21</v>
      </c>
      <c r="F192" s="13">
        <v>21.583667119344</v>
      </c>
      <c r="G192" s="3">
        <f t="shared" si="13"/>
        <v>2.9575225101971396</v>
      </c>
      <c r="H192" s="3">
        <f t="shared" si="14"/>
        <v>906.82296549128557</v>
      </c>
      <c r="I192" s="3">
        <f t="shared" si="15"/>
        <v>3173.8803792194994</v>
      </c>
      <c r="J192" s="15">
        <f t="shared" si="16"/>
        <v>158694.01896097497</v>
      </c>
      <c r="K192" s="14">
        <f t="shared" si="17"/>
        <v>17.275888229718003</v>
      </c>
    </row>
    <row r="193" spans="3:11" x14ac:dyDescent="0.25">
      <c r="C193" s="19" t="s">
        <v>175</v>
      </c>
      <c r="D193" s="20" t="s">
        <v>185</v>
      </c>
      <c r="E193" s="20" t="s">
        <v>21</v>
      </c>
      <c r="F193" s="13">
        <v>20.560335795084601</v>
      </c>
      <c r="G193" s="3">
        <f t="shared" si="13"/>
        <v>3.2871615142750286</v>
      </c>
      <c r="H193" s="3">
        <f t="shared" si="14"/>
        <v>1937.1422539057055</v>
      </c>
      <c r="I193" s="3">
        <f t="shared" si="15"/>
        <v>6779.9978886699691</v>
      </c>
      <c r="J193" s="15">
        <f t="shared" si="16"/>
        <v>338999.89443349844</v>
      </c>
      <c r="K193" s="14">
        <f t="shared" si="17"/>
        <v>18.370925298535035</v>
      </c>
    </row>
    <row r="194" spans="3:11" x14ac:dyDescent="0.25">
      <c r="C194" s="19" t="s">
        <v>175</v>
      </c>
      <c r="D194" s="20" t="s">
        <v>186</v>
      </c>
      <c r="E194" s="20" t="s">
        <v>21</v>
      </c>
      <c r="F194" s="13">
        <v>21.542050679524699</v>
      </c>
      <c r="G194" s="3">
        <f t="shared" si="13"/>
        <v>2.970928140856623</v>
      </c>
      <c r="H194" s="3">
        <f t="shared" si="14"/>
        <v>935.250913052025</v>
      </c>
      <c r="I194" s="3">
        <f t="shared" si="15"/>
        <v>3273.3781956820876</v>
      </c>
      <c r="J194" s="15">
        <f t="shared" si="16"/>
        <v>163668.90978410438</v>
      </c>
      <c r="K194" s="14">
        <f t="shared" si="17"/>
        <v>17.320420770835426</v>
      </c>
    </row>
    <row r="195" spans="3:11" x14ac:dyDescent="0.25">
      <c r="C195" s="19" t="s">
        <v>175</v>
      </c>
      <c r="D195" s="20" t="s">
        <v>187</v>
      </c>
      <c r="E195" s="20" t="s">
        <v>21</v>
      </c>
      <c r="F195" s="13">
        <v>17.386042277018198</v>
      </c>
      <c r="G195" s="3">
        <f t="shared" ref="G195:G223" si="18">(F195-30.765)/(-3.1044)</f>
        <v>4.3096758545876179</v>
      </c>
      <c r="H195" s="3">
        <f t="shared" ref="H195:H223" si="19">10^G195</f>
        <v>20402.146163866037</v>
      </c>
      <c r="I195" s="3">
        <f t="shared" ref="I195:I223" si="20">H195*(35/10)</f>
        <v>71407.511573531126</v>
      </c>
      <c r="J195" s="15">
        <f t="shared" ref="J195:J223" si="21">I195*50</f>
        <v>3570375.5786765562</v>
      </c>
      <c r="K195" s="14">
        <f t="shared" ref="K195:K223" si="22">LOG(J195,2)</f>
        <v>21.767644413044643</v>
      </c>
    </row>
    <row r="196" spans="3:11" x14ac:dyDescent="0.25">
      <c r="C196" s="19" t="s">
        <v>175</v>
      </c>
      <c r="D196" s="20" t="s">
        <v>188</v>
      </c>
      <c r="E196" s="20" t="s">
        <v>21</v>
      </c>
      <c r="F196" s="13">
        <v>14.7999216715495</v>
      </c>
      <c r="G196" s="3">
        <f t="shared" si="18"/>
        <v>5.1427259143314332</v>
      </c>
      <c r="H196" s="3">
        <f t="shared" si="19"/>
        <v>138907.57011061502</v>
      </c>
      <c r="I196" s="3">
        <f t="shared" si="20"/>
        <v>486176.49538715259</v>
      </c>
      <c r="J196" s="15">
        <f t="shared" si="21"/>
        <v>24308824.769357629</v>
      </c>
      <c r="K196" s="14">
        <f t="shared" si="22"/>
        <v>24.534976810955218</v>
      </c>
    </row>
    <row r="197" spans="3:11" x14ac:dyDescent="0.25">
      <c r="C197" s="19" t="s">
        <v>175</v>
      </c>
      <c r="D197" s="20" t="s">
        <v>189</v>
      </c>
      <c r="E197" s="20" t="s">
        <v>21</v>
      </c>
      <c r="F197" s="13">
        <v>17.3688659667968</v>
      </c>
      <c r="G197" s="3">
        <f t="shared" si="18"/>
        <v>4.315208746683159</v>
      </c>
      <c r="H197" s="3">
        <f t="shared" si="19"/>
        <v>20663.731338636553</v>
      </c>
      <c r="I197" s="3">
        <f t="shared" si="20"/>
        <v>72323.059685227941</v>
      </c>
      <c r="J197" s="15">
        <f t="shared" si="21"/>
        <v>3616152.9842613973</v>
      </c>
      <c r="K197" s="14">
        <f t="shared" si="22"/>
        <v>21.786024282742801</v>
      </c>
    </row>
    <row r="198" spans="3:11" x14ac:dyDescent="0.25">
      <c r="C198" s="19" t="s">
        <v>175</v>
      </c>
      <c r="D198" s="20" t="s">
        <v>190</v>
      </c>
      <c r="E198" s="20" t="s">
        <v>21</v>
      </c>
      <c r="F198" s="13">
        <v>17.0717957814534</v>
      </c>
      <c r="G198" s="3">
        <f t="shared" si="18"/>
        <v>4.4109020160245462</v>
      </c>
      <c r="H198" s="3">
        <f t="shared" si="19"/>
        <v>25757.399621576849</v>
      </c>
      <c r="I198" s="3">
        <f t="shared" si="20"/>
        <v>90150.898675518969</v>
      </c>
      <c r="J198" s="15">
        <f t="shared" si="21"/>
        <v>4507544.9337759484</v>
      </c>
      <c r="K198" s="14">
        <f t="shared" si="22"/>
        <v>22.103910442659579</v>
      </c>
    </row>
    <row r="199" spans="3:11" x14ac:dyDescent="0.25">
      <c r="C199" s="19" t="s">
        <v>175</v>
      </c>
      <c r="D199" s="20" t="s">
        <v>191</v>
      </c>
      <c r="E199" s="20" t="s">
        <v>21</v>
      </c>
      <c r="F199" s="13">
        <v>17.8636163075764</v>
      </c>
      <c r="G199" s="3">
        <f t="shared" si="18"/>
        <v>4.1558380661073313</v>
      </c>
      <c r="H199" s="3">
        <f t="shared" si="19"/>
        <v>14316.539838335944</v>
      </c>
      <c r="I199" s="3">
        <f t="shared" si="20"/>
        <v>50107.889434175806</v>
      </c>
      <c r="J199" s="15">
        <f t="shared" si="21"/>
        <v>2505394.4717087904</v>
      </c>
      <c r="K199" s="14">
        <f t="shared" si="22"/>
        <v>21.256606341436637</v>
      </c>
    </row>
    <row r="200" spans="3:11" x14ac:dyDescent="0.25">
      <c r="C200" s="19" t="s">
        <v>175</v>
      </c>
      <c r="D200" s="20" t="s">
        <v>192</v>
      </c>
      <c r="E200" s="20" t="s">
        <v>21</v>
      </c>
      <c r="F200" s="13">
        <v>16.691902796427399</v>
      </c>
      <c r="G200" s="3">
        <f t="shared" si="18"/>
        <v>4.5332744503197402</v>
      </c>
      <c r="H200" s="3">
        <f t="shared" si="19"/>
        <v>34140.859499267957</v>
      </c>
      <c r="I200" s="3">
        <f t="shared" si="20"/>
        <v>119493.00824743786</v>
      </c>
      <c r="J200" s="15">
        <f t="shared" si="21"/>
        <v>5974650.4123718925</v>
      </c>
      <c r="K200" s="14">
        <f t="shared" si="22"/>
        <v>22.510422870184538</v>
      </c>
    </row>
    <row r="201" spans="3:11" x14ac:dyDescent="0.25">
      <c r="C201" s="19" t="s">
        <v>193</v>
      </c>
      <c r="D201" s="20" t="s">
        <v>194</v>
      </c>
      <c r="E201" s="20" t="s">
        <v>21</v>
      </c>
      <c r="F201" s="13">
        <v>20.6892700195312</v>
      </c>
      <c r="G201" s="3">
        <f t="shared" si="18"/>
        <v>3.245628778658936</v>
      </c>
      <c r="H201" s="3">
        <f t="shared" si="19"/>
        <v>1760.4706078835043</v>
      </c>
      <c r="I201" s="3">
        <f t="shared" si="20"/>
        <v>6161.647127592265</v>
      </c>
      <c r="J201" s="15">
        <f t="shared" si="21"/>
        <v>308082.35637961322</v>
      </c>
      <c r="K201" s="14">
        <f t="shared" si="22"/>
        <v>18.232956537234404</v>
      </c>
    </row>
    <row r="202" spans="3:11" x14ac:dyDescent="0.25">
      <c r="C202" s="19" t="s">
        <v>193</v>
      </c>
      <c r="D202" s="20" t="s">
        <v>195</v>
      </c>
      <c r="E202" s="20" t="s">
        <v>21</v>
      </c>
      <c r="F202" s="13">
        <v>18.0143114725748</v>
      </c>
      <c r="G202" s="3">
        <f t="shared" si="18"/>
        <v>4.107295621513078</v>
      </c>
      <c r="H202" s="3">
        <f t="shared" si="19"/>
        <v>12802.524674013472</v>
      </c>
      <c r="I202" s="3">
        <f t="shared" si="20"/>
        <v>44808.836359047149</v>
      </c>
      <c r="J202" s="15">
        <f t="shared" si="21"/>
        <v>2240441.8179523572</v>
      </c>
      <c r="K202" s="14">
        <f t="shared" si="22"/>
        <v>21.095351830944477</v>
      </c>
    </row>
    <row r="203" spans="3:11" x14ac:dyDescent="0.25">
      <c r="C203" s="19" t="s">
        <v>193</v>
      </c>
      <c r="D203" s="20" t="s">
        <v>196</v>
      </c>
      <c r="E203" s="20" t="s">
        <v>21</v>
      </c>
      <c r="F203" s="13">
        <v>18.484032948811802</v>
      </c>
      <c r="G203" s="3">
        <f t="shared" si="18"/>
        <v>3.9559873248254731</v>
      </c>
      <c r="H203" s="3">
        <f t="shared" si="19"/>
        <v>9036.2310049371099</v>
      </c>
      <c r="I203" s="3">
        <f t="shared" si="20"/>
        <v>31626.808517279886</v>
      </c>
      <c r="J203" s="15">
        <f t="shared" si="21"/>
        <v>1581340.4258639943</v>
      </c>
      <c r="K203" s="14">
        <f t="shared" si="22"/>
        <v>20.592716549188367</v>
      </c>
    </row>
    <row r="204" spans="3:11" x14ac:dyDescent="0.25">
      <c r="C204" s="19" t="s">
        <v>193</v>
      </c>
      <c r="D204" s="20" t="s">
        <v>197</v>
      </c>
      <c r="E204" s="20" t="s">
        <v>21</v>
      </c>
      <c r="F204" s="13">
        <v>24.457800547281899</v>
      </c>
      <c r="G204" s="3">
        <f t="shared" si="18"/>
        <v>2.0316967699774842</v>
      </c>
      <c r="H204" s="3">
        <f t="shared" si="19"/>
        <v>107.5713874027457</v>
      </c>
      <c r="I204" s="3">
        <f t="shared" si="20"/>
        <v>376.49985590960995</v>
      </c>
      <c r="J204" s="15">
        <f t="shared" si="21"/>
        <v>18824.992795480499</v>
      </c>
      <c r="K204" s="14">
        <f t="shared" si="22"/>
        <v>14.200361692312439</v>
      </c>
    </row>
    <row r="205" spans="3:11" x14ac:dyDescent="0.25">
      <c r="C205" s="19" t="s">
        <v>193</v>
      </c>
      <c r="D205" s="20" t="s">
        <v>198</v>
      </c>
      <c r="E205" s="20" t="s">
        <v>21</v>
      </c>
      <c r="F205" s="13">
        <v>20.430407206217399</v>
      </c>
      <c r="G205" s="3">
        <f t="shared" si="18"/>
        <v>3.3290145579766142</v>
      </c>
      <c r="H205" s="3">
        <f t="shared" si="19"/>
        <v>2133.1164161007327</v>
      </c>
      <c r="I205" s="3">
        <f t="shared" si="20"/>
        <v>7465.9074563525646</v>
      </c>
      <c r="J205" s="15">
        <f t="shared" si="21"/>
        <v>373295.3728176282</v>
      </c>
      <c r="K205" s="14">
        <f t="shared" si="22"/>
        <v>18.50995810026388</v>
      </c>
    </row>
    <row r="206" spans="3:11" x14ac:dyDescent="0.25">
      <c r="C206" s="19" t="s">
        <v>193</v>
      </c>
      <c r="D206" s="20" t="s">
        <v>199</v>
      </c>
      <c r="E206" s="20" t="s">
        <v>21</v>
      </c>
      <c r="F206" s="13">
        <v>13.807868003845099</v>
      </c>
      <c r="G206" s="3">
        <f t="shared" si="18"/>
        <v>5.462289652156584</v>
      </c>
      <c r="H206" s="3">
        <f t="shared" si="19"/>
        <v>289927.66118927882</v>
      </c>
      <c r="I206" s="3">
        <f t="shared" si="20"/>
        <v>1014746.8141624759</v>
      </c>
      <c r="J206" s="15">
        <f t="shared" si="21"/>
        <v>50737340.708123796</v>
      </c>
      <c r="K206" s="14">
        <f t="shared" si="22"/>
        <v>25.596544569743806</v>
      </c>
    </row>
    <row r="207" spans="3:11" x14ac:dyDescent="0.25">
      <c r="C207" s="19" t="s">
        <v>193</v>
      </c>
      <c r="D207" s="20" t="s">
        <v>200</v>
      </c>
      <c r="E207" s="20" t="s">
        <v>21</v>
      </c>
      <c r="F207" s="13">
        <v>15.2293392817179</v>
      </c>
      <c r="G207" s="3">
        <f t="shared" si="18"/>
        <v>5.0044004375344997</v>
      </c>
      <c r="H207" s="3">
        <f t="shared" si="19"/>
        <v>101018.38882646018</v>
      </c>
      <c r="I207" s="3">
        <f t="shared" si="20"/>
        <v>353564.36089261062</v>
      </c>
      <c r="J207" s="15">
        <f t="shared" si="21"/>
        <v>17678218.044630531</v>
      </c>
      <c r="K207" s="14">
        <f t="shared" si="22"/>
        <v>24.075469523344793</v>
      </c>
    </row>
    <row r="208" spans="3:11" x14ac:dyDescent="0.25">
      <c r="C208" s="19" t="s">
        <v>193</v>
      </c>
      <c r="D208" s="20" t="s">
        <v>201</v>
      </c>
      <c r="E208" s="20" t="s">
        <v>21</v>
      </c>
      <c r="F208" s="13">
        <v>24.707551320393801</v>
      </c>
      <c r="G208" s="3">
        <f t="shared" si="18"/>
        <v>1.951246192374114</v>
      </c>
      <c r="H208" s="3">
        <f t="shared" si="19"/>
        <v>89.381202331465317</v>
      </c>
      <c r="I208" s="3">
        <f t="shared" si="20"/>
        <v>312.83420816012858</v>
      </c>
      <c r="J208" s="15">
        <f t="shared" si="21"/>
        <v>15641.710408006429</v>
      </c>
      <c r="K208" s="14">
        <f t="shared" si="22"/>
        <v>13.933110658321889</v>
      </c>
    </row>
    <row r="209" spans="3:11" x14ac:dyDescent="0.25">
      <c r="C209" s="19" t="s">
        <v>193</v>
      </c>
      <c r="D209" s="20" t="s">
        <v>202</v>
      </c>
      <c r="E209" s="20" t="s">
        <v>21</v>
      </c>
      <c r="F209" s="13">
        <v>20.201298395792598</v>
      </c>
      <c r="G209" s="3">
        <f t="shared" si="18"/>
        <v>3.4028158755983129</v>
      </c>
      <c r="H209" s="3">
        <f t="shared" si="19"/>
        <v>2528.2258972302961</v>
      </c>
      <c r="I209" s="3">
        <f t="shared" si="20"/>
        <v>8848.7906403060369</v>
      </c>
      <c r="J209" s="15">
        <f t="shared" si="21"/>
        <v>442439.53201530187</v>
      </c>
      <c r="K209" s="14">
        <f t="shared" si="22"/>
        <v>18.755120770711105</v>
      </c>
    </row>
    <row r="210" spans="3:11" x14ac:dyDescent="0.25">
      <c r="C210" s="19" t="s">
        <v>193</v>
      </c>
      <c r="D210" s="20" t="s">
        <v>203</v>
      </c>
      <c r="E210" s="20" t="s">
        <v>21</v>
      </c>
      <c r="F210" s="13">
        <v>20.7573941548665</v>
      </c>
      <c r="G210" s="3">
        <f t="shared" si="18"/>
        <v>3.2236843979942988</v>
      </c>
      <c r="H210" s="3">
        <f t="shared" si="19"/>
        <v>1673.7261364012761</v>
      </c>
      <c r="I210" s="3">
        <f t="shared" si="20"/>
        <v>5858.0414774044666</v>
      </c>
      <c r="J210" s="15">
        <f t="shared" si="21"/>
        <v>292902.07387022331</v>
      </c>
      <c r="K210" s="14">
        <f t="shared" si="22"/>
        <v>18.160058882579644</v>
      </c>
    </row>
    <row r="211" spans="3:11" x14ac:dyDescent="0.25">
      <c r="C211" s="19" t="s">
        <v>193</v>
      </c>
      <c r="D211" s="20" t="s">
        <v>204</v>
      </c>
      <c r="E211" s="20" t="s">
        <v>21</v>
      </c>
      <c r="F211" s="13">
        <v>15.9912881851196</v>
      </c>
      <c r="G211" s="3">
        <f t="shared" si="18"/>
        <v>4.7589588374179872</v>
      </c>
      <c r="H211" s="3">
        <f t="shared" si="19"/>
        <v>57406.204982805473</v>
      </c>
      <c r="I211" s="3">
        <f t="shared" si="20"/>
        <v>200921.71743981916</v>
      </c>
      <c r="J211" s="15">
        <f t="shared" si="21"/>
        <v>10046085.871990958</v>
      </c>
      <c r="K211" s="14">
        <f t="shared" si="22"/>
        <v>23.260130176263644</v>
      </c>
    </row>
    <row r="212" spans="3:11" x14ac:dyDescent="0.25">
      <c r="C212" s="19" t="s">
        <v>193</v>
      </c>
      <c r="D212" s="20" t="s">
        <v>205</v>
      </c>
      <c r="E212" s="20" t="s">
        <v>21</v>
      </c>
      <c r="F212" s="13">
        <v>17.285037994384801</v>
      </c>
      <c r="G212" s="3">
        <f t="shared" si="18"/>
        <v>4.3422117013320447</v>
      </c>
      <c r="H212" s="3">
        <f t="shared" si="19"/>
        <v>21989.3150345414</v>
      </c>
      <c r="I212" s="3">
        <f t="shared" si="20"/>
        <v>76962.602620894904</v>
      </c>
      <c r="J212" s="15">
        <f t="shared" si="21"/>
        <v>3848130.1310447454</v>
      </c>
      <c r="K212" s="14">
        <f t="shared" si="22"/>
        <v>21.875726156435903</v>
      </c>
    </row>
    <row r="213" spans="3:11" x14ac:dyDescent="0.25">
      <c r="C213" s="19" t="s">
        <v>193</v>
      </c>
      <c r="D213" s="20" t="s">
        <v>206</v>
      </c>
      <c r="E213" s="20" t="s">
        <v>21</v>
      </c>
      <c r="F213" s="13">
        <v>24.700616200765001</v>
      </c>
      <c r="G213" s="3">
        <f t="shared" si="18"/>
        <v>1.953480156949813</v>
      </c>
      <c r="H213" s="3">
        <f t="shared" si="19"/>
        <v>89.842154247270997</v>
      </c>
      <c r="I213" s="3">
        <f t="shared" si="20"/>
        <v>314.4475398654485</v>
      </c>
      <c r="J213" s="15">
        <f t="shared" si="21"/>
        <v>15722.376993272424</v>
      </c>
      <c r="K213" s="14">
        <f t="shared" si="22"/>
        <v>13.940531728008889</v>
      </c>
    </row>
    <row r="214" spans="3:11" x14ac:dyDescent="0.25">
      <c r="C214" s="19" t="s">
        <v>193</v>
      </c>
      <c r="D214" s="20" t="s">
        <v>207</v>
      </c>
      <c r="E214" s="20" t="s">
        <v>21</v>
      </c>
      <c r="F214" s="13">
        <v>14.8841505050659</v>
      </c>
      <c r="G214" s="3">
        <f t="shared" si="18"/>
        <v>5.1155938329255575</v>
      </c>
      <c r="H214" s="3">
        <f t="shared" si="19"/>
        <v>130494.98834314702</v>
      </c>
      <c r="I214" s="3">
        <f t="shared" si="20"/>
        <v>456732.4592010146</v>
      </c>
      <c r="J214" s="15">
        <f t="shared" si="21"/>
        <v>22836622.960050732</v>
      </c>
      <c r="K214" s="14">
        <f t="shared" si="22"/>
        <v>24.444845987460265</v>
      </c>
    </row>
    <row r="215" spans="3:11" x14ac:dyDescent="0.25">
      <c r="C215" s="19" t="s">
        <v>193</v>
      </c>
      <c r="D215" s="20" t="s">
        <v>208</v>
      </c>
      <c r="E215" s="20" t="s">
        <v>21</v>
      </c>
      <c r="F215" s="13">
        <v>21.002139409383101</v>
      </c>
      <c r="G215" s="3">
        <f t="shared" si="18"/>
        <v>3.1448462152483248</v>
      </c>
      <c r="H215" s="3">
        <f t="shared" si="19"/>
        <v>1395.8739910948302</v>
      </c>
      <c r="I215" s="3">
        <f t="shared" si="20"/>
        <v>4885.558968831906</v>
      </c>
      <c r="J215" s="15">
        <f t="shared" si="21"/>
        <v>244277.9484415953</v>
      </c>
      <c r="K215" s="14">
        <f t="shared" si="22"/>
        <v>17.898164108365929</v>
      </c>
    </row>
    <row r="216" spans="3:11" x14ac:dyDescent="0.25">
      <c r="C216" s="19" t="s">
        <v>193</v>
      </c>
      <c r="D216" s="20" t="s">
        <v>209</v>
      </c>
      <c r="E216" s="20" t="s">
        <v>21</v>
      </c>
      <c r="F216" s="13">
        <v>24.2493699391683</v>
      </c>
      <c r="G216" s="3">
        <f t="shared" si="18"/>
        <v>2.0988371539852144</v>
      </c>
      <c r="H216" s="3">
        <f t="shared" si="19"/>
        <v>125.55590824389616</v>
      </c>
      <c r="I216" s="3">
        <f t="shared" si="20"/>
        <v>439.44567885363654</v>
      </c>
      <c r="J216" s="15">
        <f t="shared" si="21"/>
        <v>21972.283942681828</v>
      </c>
      <c r="K216" s="14">
        <f t="shared" si="22"/>
        <v>14.423397220249248</v>
      </c>
    </row>
    <row r="217" spans="3:11" x14ac:dyDescent="0.25">
      <c r="C217" s="19" t="s">
        <v>193</v>
      </c>
      <c r="D217" s="20" t="s">
        <v>210</v>
      </c>
      <c r="E217" s="20" t="s">
        <v>58</v>
      </c>
      <c r="F217" s="13">
        <v>12.714476331075</v>
      </c>
      <c r="G217" s="3">
        <f t="shared" si="18"/>
        <v>5.814496736543294</v>
      </c>
      <c r="H217" s="3">
        <f t="shared" si="19"/>
        <v>652374.13878819847</v>
      </c>
      <c r="I217" s="3">
        <f t="shared" si="20"/>
        <v>2283309.4857586948</v>
      </c>
      <c r="J217" s="15">
        <f t="shared" si="21"/>
        <v>114165474.28793474</v>
      </c>
      <c r="K217" s="14">
        <f t="shared" si="22"/>
        <v>26.766551178586379</v>
      </c>
    </row>
    <row r="218" spans="3:11" x14ac:dyDescent="0.25">
      <c r="C218" s="19" t="s">
        <v>193</v>
      </c>
      <c r="D218" s="20" t="s">
        <v>211</v>
      </c>
      <c r="E218" s="20" t="s">
        <v>58</v>
      </c>
      <c r="F218" s="13">
        <v>20.683249537150097</v>
      </c>
      <c r="G218" s="3">
        <f t="shared" si="18"/>
        <v>3.2475681171401569</v>
      </c>
      <c r="H218" s="3">
        <f t="shared" si="19"/>
        <v>1768.3495536745647</v>
      </c>
      <c r="I218" s="3">
        <f t="shared" si="20"/>
        <v>6189.2234378609764</v>
      </c>
      <c r="J218" s="15">
        <f t="shared" si="21"/>
        <v>309461.1718930488</v>
      </c>
      <c r="K218" s="14">
        <f t="shared" si="22"/>
        <v>18.239398880220669</v>
      </c>
    </row>
    <row r="219" spans="3:11" x14ac:dyDescent="0.25">
      <c r="C219" s="19" t="s">
        <v>193</v>
      </c>
      <c r="D219" s="20" t="s">
        <v>212</v>
      </c>
      <c r="E219" s="20" t="s">
        <v>58</v>
      </c>
      <c r="F219" s="13">
        <v>24.324372990926097</v>
      </c>
      <c r="G219" s="3">
        <f t="shared" si="18"/>
        <v>2.0746769131149025</v>
      </c>
      <c r="H219" s="3">
        <f t="shared" si="19"/>
        <v>118.76183877789424</v>
      </c>
      <c r="I219" s="3">
        <f t="shared" si="20"/>
        <v>415.66643572262984</v>
      </c>
      <c r="J219" s="15">
        <f t="shared" si="21"/>
        <v>20783.321786131492</v>
      </c>
      <c r="K219" s="14">
        <f t="shared" si="22"/>
        <v>14.343138637322911</v>
      </c>
    </row>
    <row r="220" spans="3:11" x14ac:dyDescent="0.25">
      <c r="C220" s="19" t="s">
        <v>193</v>
      </c>
      <c r="D220" s="20" t="s">
        <v>213</v>
      </c>
      <c r="E220" s="20" t="s">
        <v>58</v>
      </c>
      <c r="F220" s="13">
        <v>18.6891693115235</v>
      </c>
      <c r="G220" s="3">
        <f t="shared" si="18"/>
        <v>3.8899080944712345</v>
      </c>
      <c r="H220" s="3">
        <f t="shared" si="19"/>
        <v>7760.8286436077942</v>
      </c>
      <c r="I220" s="3">
        <f t="shared" si="20"/>
        <v>27162.900252627282</v>
      </c>
      <c r="J220" s="15">
        <f t="shared" si="21"/>
        <v>1358145.0126313642</v>
      </c>
      <c r="K220" s="14">
        <f t="shared" si="22"/>
        <v>20.373206097386088</v>
      </c>
    </row>
    <row r="221" spans="3:11" x14ac:dyDescent="0.25">
      <c r="C221" s="19" t="s">
        <v>193</v>
      </c>
      <c r="D221" s="20" t="s">
        <v>214</v>
      </c>
      <c r="E221" s="20" t="s">
        <v>58</v>
      </c>
      <c r="F221" s="13">
        <v>15.8638655980427</v>
      </c>
      <c r="G221" s="3">
        <f t="shared" si="18"/>
        <v>4.8000046392079954</v>
      </c>
      <c r="H221" s="3">
        <f t="shared" si="19"/>
        <v>63096.408451054987</v>
      </c>
      <c r="I221" s="3">
        <f t="shared" si="20"/>
        <v>220837.42957869245</v>
      </c>
      <c r="J221" s="15">
        <f t="shared" si="21"/>
        <v>11041871.478934623</v>
      </c>
      <c r="K221" s="14">
        <f t="shared" si="22"/>
        <v>23.396481378407046</v>
      </c>
    </row>
    <row r="222" spans="3:11" x14ac:dyDescent="0.25">
      <c r="C222" s="19" t="s">
        <v>193</v>
      </c>
      <c r="D222" s="20" t="s">
        <v>215</v>
      </c>
      <c r="E222" s="20" t="s">
        <v>58</v>
      </c>
      <c r="F222" s="13">
        <v>16.8532353083292</v>
      </c>
      <c r="G222" s="3">
        <f t="shared" si="18"/>
        <v>4.481305466972942</v>
      </c>
      <c r="H222" s="3">
        <f t="shared" si="19"/>
        <v>30290.431980381501</v>
      </c>
      <c r="I222" s="3">
        <f t="shared" si="20"/>
        <v>106016.51193133526</v>
      </c>
      <c r="J222" s="15">
        <f t="shared" si="21"/>
        <v>5300825.5965667628</v>
      </c>
      <c r="K222" s="14">
        <f t="shared" si="22"/>
        <v>22.337785644342077</v>
      </c>
    </row>
    <row r="223" spans="3:11" x14ac:dyDescent="0.25">
      <c r="C223" s="19" t="s">
        <v>193</v>
      </c>
      <c r="D223" s="20" t="s">
        <v>216</v>
      </c>
      <c r="E223" s="20" t="s">
        <v>58</v>
      </c>
      <c r="F223" s="13">
        <v>18.114712778727199</v>
      </c>
      <c r="G223" s="3">
        <f t="shared" si="18"/>
        <v>4.0749540076255641</v>
      </c>
      <c r="H223" s="3">
        <f t="shared" si="19"/>
        <v>11883.763701041502</v>
      </c>
      <c r="I223" s="3">
        <f t="shared" si="20"/>
        <v>41593.172953645255</v>
      </c>
      <c r="J223" s="15">
        <f t="shared" si="21"/>
        <v>2079658.6476822628</v>
      </c>
      <c r="K223" s="14">
        <f t="shared" si="22"/>
        <v>20.987915315137545</v>
      </c>
    </row>
    <row r="224" spans="3:11" ht="15.75" thickBot="1" x14ac:dyDescent="0.3">
      <c r="C224" s="16"/>
      <c r="D224" s="17"/>
      <c r="E224" s="17"/>
      <c r="F224" s="17"/>
      <c r="G224" s="17"/>
      <c r="H224" s="17"/>
      <c r="I224" s="17"/>
      <c r="J224" s="23"/>
      <c r="K224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DAEB-1917-4A7A-B6B3-CE32D44E35EB}">
  <dimension ref="B1:BJ276"/>
  <sheetViews>
    <sheetView zoomScale="85" zoomScaleNormal="85" workbookViewId="0">
      <selection activeCell="J142" sqref="J142"/>
    </sheetView>
  </sheetViews>
  <sheetFormatPr defaultColWidth="8.85546875" defaultRowHeight="15" x14ac:dyDescent="0.25"/>
  <cols>
    <col min="2" max="2" width="19.85546875" customWidth="1"/>
    <col min="3" max="4" width="33.28515625" customWidth="1"/>
    <col min="5" max="5" width="14.140625" customWidth="1"/>
    <col min="7" max="7" width="29.28515625" style="96" customWidth="1"/>
    <col min="8" max="14" width="17.42578125" customWidth="1"/>
    <col min="15" max="20" width="35.28515625" customWidth="1"/>
    <col min="21" max="21" width="38.140625" customWidth="1"/>
    <col min="22" max="22" width="42.28515625" customWidth="1"/>
    <col min="23" max="42" width="15.140625" customWidth="1"/>
  </cols>
  <sheetData>
    <row r="1" spans="2:42" ht="15.75" thickBot="1" x14ac:dyDescent="0.3"/>
    <row r="2" spans="2:42" ht="21" x14ac:dyDescent="0.35">
      <c r="G2" s="97"/>
      <c r="H2" s="172" t="s">
        <v>557</v>
      </c>
      <c r="I2" s="173"/>
      <c r="J2" s="173"/>
      <c r="K2" s="173"/>
      <c r="L2" s="173"/>
      <c r="M2" s="173"/>
      <c r="N2" s="173"/>
      <c r="O2" s="173"/>
      <c r="P2" s="173" t="s">
        <v>218</v>
      </c>
      <c r="Q2" s="173"/>
      <c r="R2" s="33" t="s">
        <v>219</v>
      </c>
      <c r="S2" s="34"/>
      <c r="T2" s="34"/>
      <c r="U2" s="34"/>
      <c r="V2" s="34"/>
      <c r="W2" s="163" t="s">
        <v>351</v>
      </c>
      <c r="X2" s="163"/>
      <c r="Y2" s="163"/>
      <c r="Z2" s="163"/>
      <c r="AA2" s="163"/>
      <c r="AB2" s="163"/>
      <c r="AC2" s="163"/>
      <c r="AD2" s="163"/>
      <c r="AE2" s="163"/>
      <c r="AF2" s="163"/>
      <c r="AG2" s="163" t="s">
        <v>352</v>
      </c>
      <c r="AH2" s="163"/>
      <c r="AI2" s="163"/>
      <c r="AJ2" s="163"/>
      <c r="AK2" s="163"/>
      <c r="AL2" s="163"/>
      <c r="AM2" s="163"/>
      <c r="AN2" s="163"/>
      <c r="AO2" s="163"/>
      <c r="AP2" s="164"/>
    </row>
    <row r="3" spans="2:42" ht="15.75" thickBot="1" x14ac:dyDescent="0.3">
      <c r="B3" s="174" t="s">
        <v>558</v>
      </c>
      <c r="C3" s="174"/>
      <c r="D3" s="174"/>
      <c r="E3" s="174"/>
      <c r="G3" s="100" t="s">
        <v>11</v>
      </c>
      <c r="H3" s="26" t="s">
        <v>220</v>
      </c>
      <c r="I3" s="26" t="s">
        <v>221</v>
      </c>
      <c r="J3" s="26" t="s">
        <v>222</v>
      </c>
      <c r="K3" s="26" t="s">
        <v>223</v>
      </c>
      <c r="L3" s="26" t="s">
        <v>224</v>
      </c>
      <c r="M3" s="26" t="s">
        <v>226</v>
      </c>
      <c r="N3" s="26" t="s">
        <v>225</v>
      </c>
      <c r="O3" s="26" t="s">
        <v>227</v>
      </c>
      <c r="P3" s="26" t="s">
        <v>228</v>
      </c>
      <c r="Q3" s="26" t="s">
        <v>229</v>
      </c>
      <c r="R3" s="26" t="s">
        <v>230</v>
      </c>
      <c r="S3" s="26" t="s">
        <v>231</v>
      </c>
      <c r="T3" s="26" t="s">
        <v>232</v>
      </c>
      <c r="U3" s="26" t="s">
        <v>233</v>
      </c>
      <c r="V3" s="26" t="s">
        <v>234</v>
      </c>
      <c r="W3" s="26" t="s">
        <v>341</v>
      </c>
      <c r="X3" s="26" t="s">
        <v>342</v>
      </c>
      <c r="Y3" s="26" t="s">
        <v>343</v>
      </c>
      <c r="Z3" s="26" t="s">
        <v>344</v>
      </c>
      <c r="AA3" s="27" t="s">
        <v>345</v>
      </c>
      <c r="AB3" s="26" t="s">
        <v>346</v>
      </c>
      <c r="AC3" s="26" t="s">
        <v>347</v>
      </c>
      <c r="AD3" s="26" t="s">
        <v>348</v>
      </c>
      <c r="AE3" s="26" t="s">
        <v>349</v>
      </c>
      <c r="AF3" s="26" t="s">
        <v>350</v>
      </c>
      <c r="AG3" s="26" t="s">
        <v>341</v>
      </c>
      <c r="AH3" s="26" t="s">
        <v>342</v>
      </c>
      <c r="AI3" s="26" t="s">
        <v>343</v>
      </c>
      <c r="AJ3" s="26" t="s">
        <v>344</v>
      </c>
      <c r="AK3" s="27" t="s">
        <v>345</v>
      </c>
      <c r="AL3" s="26" t="s">
        <v>346</v>
      </c>
      <c r="AM3" s="26" t="s">
        <v>347</v>
      </c>
      <c r="AN3" s="26" t="s">
        <v>348</v>
      </c>
      <c r="AO3" s="26" t="s">
        <v>349</v>
      </c>
      <c r="AP3" s="35" t="s">
        <v>350</v>
      </c>
    </row>
    <row r="4" spans="2:42" x14ac:dyDescent="0.25">
      <c r="B4" s="3" t="s">
        <v>559</v>
      </c>
      <c r="C4" s="3" t="s">
        <v>221</v>
      </c>
      <c r="D4" s="3" t="s">
        <v>560</v>
      </c>
      <c r="E4" s="3">
        <v>1</v>
      </c>
      <c r="G4" s="98" t="s">
        <v>19</v>
      </c>
      <c r="H4" s="56">
        <v>1</v>
      </c>
      <c r="I4" s="56">
        <v>1</v>
      </c>
      <c r="J4" s="56">
        <v>1</v>
      </c>
      <c r="K4" s="56" t="s">
        <v>235</v>
      </c>
      <c r="L4" s="56"/>
      <c r="M4" s="124">
        <v>25</v>
      </c>
      <c r="N4" s="124">
        <v>1</v>
      </c>
      <c r="O4" s="56">
        <v>1</v>
      </c>
      <c r="P4" s="56">
        <v>1</v>
      </c>
      <c r="Q4" s="56">
        <v>4</v>
      </c>
      <c r="R4" s="56">
        <v>1</v>
      </c>
      <c r="S4" s="56">
        <f>IF(T4=1,0,1)</f>
        <v>0</v>
      </c>
      <c r="T4" s="56">
        <v>1</v>
      </c>
      <c r="U4" s="56">
        <v>1</v>
      </c>
      <c r="V4" s="57">
        <v>2</v>
      </c>
      <c r="W4" s="44">
        <v>0</v>
      </c>
      <c r="X4" s="45">
        <v>1</v>
      </c>
      <c r="Y4" s="45">
        <v>0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0</v>
      </c>
      <c r="AF4" s="46">
        <v>1</v>
      </c>
      <c r="AG4" s="51">
        <v>0</v>
      </c>
      <c r="AH4" s="52">
        <v>12.026593360900804</v>
      </c>
      <c r="AI4" s="52">
        <v>0</v>
      </c>
      <c r="AJ4" s="52">
        <v>10.659696896870804</v>
      </c>
      <c r="AK4" s="52">
        <v>5.9101635615031007</v>
      </c>
      <c r="AL4" s="52">
        <v>6.6426831817625995</v>
      </c>
      <c r="AM4" s="52">
        <v>8.021047426859397</v>
      </c>
      <c r="AN4" s="52">
        <v>8.6083776092530027</v>
      </c>
      <c r="AO4" s="52">
        <v>0</v>
      </c>
      <c r="AP4" s="53">
        <v>3.8890385627746973</v>
      </c>
    </row>
    <row r="5" spans="2:42" x14ac:dyDescent="0.25">
      <c r="B5" s="3"/>
      <c r="C5" s="3"/>
      <c r="D5" s="3" t="s">
        <v>561</v>
      </c>
      <c r="E5" s="3">
        <v>2</v>
      </c>
      <c r="G5" s="98" t="s">
        <v>19</v>
      </c>
      <c r="H5" s="28">
        <v>2</v>
      </c>
      <c r="I5" s="28">
        <v>1</v>
      </c>
      <c r="J5" s="28">
        <v>1</v>
      </c>
      <c r="K5" s="28" t="s">
        <v>236</v>
      </c>
      <c r="L5" s="28"/>
      <c r="M5" s="128">
        <v>30</v>
      </c>
      <c r="N5" s="128">
        <v>1</v>
      </c>
      <c r="O5" s="28">
        <v>1</v>
      </c>
      <c r="P5" s="28">
        <v>1</v>
      </c>
      <c r="Q5" s="28">
        <v>4</v>
      </c>
      <c r="R5" s="28">
        <v>1</v>
      </c>
      <c r="S5" s="28">
        <f t="shared" ref="S5:S68" si="0">IF(T5=1,0,1)</f>
        <v>0</v>
      </c>
      <c r="T5" s="28">
        <v>1</v>
      </c>
      <c r="U5" s="28">
        <v>0</v>
      </c>
      <c r="V5" s="58">
        <v>4</v>
      </c>
      <c r="W5" s="47">
        <v>0</v>
      </c>
      <c r="X5" s="29">
        <v>1</v>
      </c>
      <c r="Y5" s="29">
        <v>1</v>
      </c>
      <c r="Z5" s="29">
        <v>1</v>
      </c>
      <c r="AA5" s="29">
        <v>1</v>
      </c>
      <c r="AB5" s="29">
        <v>1</v>
      </c>
      <c r="AC5" s="29">
        <v>1</v>
      </c>
      <c r="AD5" s="29">
        <v>1</v>
      </c>
      <c r="AE5" s="29">
        <v>0</v>
      </c>
      <c r="AF5" s="48">
        <v>1</v>
      </c>
      <c r="AG5" s="54">
        <v>0</v>
      </c>
      <c r="AH5" s="30">
        <v>12.070508791605604</v>
      </c>
      <c r="AI5" s="30">
        <v>8.4912644958495989</v>
      </c>
      <c r="AJ5" s="30">
        <v>7.5104869206746034</v>
      </c>
      <c r="AK5" s="30">
        <v>5.1314140955607002</v>
      </c>
      <c r="AL5" s="30">
        <v>10.405895385742298</v>
      </c>
      <c r="AM5" s="30">
        <v>8.312217547098701</v>
      </c>
      <c r="AN5" s="30">
        <v>6.2860013580323031</v>
      </c>
      <c r="AO5" s="30">
        <v>0</v>
      </c>
      <c r="AP5" s="37">
        <v>5.7696302731831999</v>
      </c>
    </row>
    <row r="6" spans="2:42" x14ac:dyDescent="0.25">
      <c r="B6" s="3"/>
      <c r="C6" s="3"/>
      <c r="D6" s="3" t="s">
        <v>354</v>
      </c>
      <c r="E6" s="3">
        <v>3</v>
      </c>
      <c r="G6" s="98" t="s">
        <v>19</v>
      </c>
      <c r="H6" s="28">
        <v>3</v>
      </c>
      <c r="I6" s="28">
        <v>1</v>
      </c>
      <c r="J6" s="28">
        <v>1</v>
      </c>
      <c r="K6" s="28" t="s">
        <v>237</v>
      </c>
      <c r="L6" s="28"/>
      <c r="M6" s="128">
        <v>48</v>
      </c>
      <c r="N6" s="128">
        <v>0</v>
      </c>
      <c r="O6" s="28">
        <v>1</v>
      </c>
      <c r="P6" s="28">
        <v>1</v>
      </c>
      <c r="Q6" s="28">
        <v>4</v>
      </c>
      <c r="R6" s="28">
        <v>1</v>
      </c>
      <c r="S6" s="28">
        <f t="shared" si="0"/>
        <v>0</v>
      </c>
      <c r="T6" s="28">
        <v>1</v>
      </c>
      <c r="U6" s="28">
        <v>0</v>
      </c>
      <c r="V6" s="58">
        <v>0</v>
      </c>
      <c r="W6" s="47">
        <v>0</v>
      </c>
      <c r="X6" s="29">
        <v>1</v>
      </c>
      <c r="Y6" s="29">
        <v>0</v>
      </c>
      <c r="Z6" s="29">
        <v>1</v>
      </c>
      <c r="AA6" s="29">
        <v>1</v>
      </c>
      <c r="AB6" s="29">
        <v>1</v>
      </c>
      <c r="AC6" s="29">
        <v>1</v>
      </c>
      <c r="AD6" s="29">
        <v>1</v>
      </c>
      <c r="AE6" s="29">
        <v>1</v>
      </c>
      <c r="AF6" s="48">
        <v>1</v>
      </c>
      <c r="AG6" s="54">
        <v>0</v>
      </c>
      <c r="AH6" s="30">
        <v>7.4920010503133057</v>
      </c>
      <c r="AI6" s="30">
        <v>0</v>
      </c>
      <c r="AJ6" s="30">
        <v>10.872490882873402</v>
      </c>
      <c r="AK6" s="30">
        <v>5.2044223149617004</v>
      </c>
      <c r="AL6" s="30">
        <v>9.7265969848632992</v>
      </c>
      <c r="AM6" s="30">
        <v>10.691456311543597</v>
      </c>
      <c r="AN6" s="30">
        <v>1.028030548095801</v>
      </c>
      <c r="AO6" s="30">
        <v>6.9491505559284015</v>
      </c>
      <c r="AP6" s="37">
        <v>10.4068481127421</v>
      </c>
    </row>
    <row r="7" spans="2:42" x14ac:dyDescent="0.25">
      <c r="B7" s="3"/>
      <c r="C7" s="3"/>
      <c r="D7" s="3" t="s">
        <v>562</v>
      </c>
      <c r="E7" s="3">
        <v>4</v>
      </c>
      <c r="G7" s="98" t="s">
        <v>19</v>
      </c>
      <c r="H7" s="28">
        <v>4</v>
      </c>
      <c r="I7" s="28">
        <v>1</v>
      </c>
      <c r="J7" s="28">
        <v>1</v>
      </c>
      <c r="K7" s="28" t="s">
        <v>238</v>
      </c>
      <c r="L7" s="28"/>
      <c r="M7" s="128">
        <v>29</v>
      </c>
      <c r="N7" s="128">
        <v>1</v>
      </c>
      <c r="O7" s="28">
        <v>1</v>
      </c>
      <c r="P7" s="28">
        <v>1</v>
      </c>
      <c r="Q7" s="28">
        <v>4</v>
      </c>
      <c r="R7" s="28">
        <v>1</v>
      </c>
      <c r="S7" s="28">
        <f t="shared" si="0"/>
        <v>0</v>
      </c>
      <c r="T7" s="28">
        <v>1</v>
      </c>
      <c r="U7" s="28">
        <v>0</v>
      </c>
      <c r="V7" s="58">
        <v>2</v>
      </c>
      <c r="W7" s="47">
        <v>0</v>
      </c>
      <c r="X7" s="29">
        <v>1</v>
      </c>
      <c r="Y7" s="29">
        <v>0</v>
      </c>
      <c r="Z7" s="29">
        <v>1</v>
      </c>
      <c r="AA7" s="29">
        <v>1</v>
      </c>
      <c r="AB7" s="29">
        <v>1</v>
      </c>
      <c r="AC7" s="29">
        <v>1</v>
      </c>
      <c r="AD7" s="29">
        <v>1</v>
      </c>
      <c r="AE7" s="29">
        <v>1</v>
      </c>
      <c r="AF7" s="48">
        <v>1</v>
      </c>
      <c r="AG7" s="54">
        <v>0</v>
      </c>
      <c r="AH7" s="30">
        <v>5.4464144643147048</v>
      </c>
      <c r="AI7" s="30">
        <v>0</v>
      </c>
      <c r="AJ7" s="30">
        <v>10.3164348602294</v>
      </c>
      <c r="AK7" s="30">
        <v>5.8215668996174994</v>
      </c>
      <c r="AL7" s="30">
        <v>4.8130427932738975</v>
      </c>
      <c r="AM7" s="30">
        <v>11.032112274169796</v>
      </c>
      <c r="AN7" s="30">
        <v>4.8595197931926002</v>
      </c>
      <c r="AO7" s="30">
        <v>10.485660069783501</v>
      </c>
      <c r="AP7" s="37">
        <v>8.6376477877298985</v>
      </c>
    </row>
    <row r="8" spans="2:42" x14ac:dyDescent="0.25">
      <c r="B8" s="3"/>
      <c r="C8" s="3"/>
      <c r="D8" s="3" t="s">
        <v>563</v>
      </c>
      <c r="E8" s="3">
        <v>5</v>
      </c>
      <c r="G8" s="98" t="s">
        <v>19</v>
      </c>
      <c r="H8" s="28">
        <v>5</v>
      </c>
      <c r="I8" s="28">
        <v>1</v>
      </c>
      <c r="J8" s="28">
        <v>1</v>
      </c>
      <c r="K8" s="28" t="s">
        <v>239</v>
      </c>
      <c r="L8" s="28"/>
      <c r="M8" s="128">
        <v>23</v>
      </c>
      <c r="N8" s="128">
        <v>0</v>
      </c>
      <c r="O8" s="28">
        <v>1</v>
      </c>
      <c r="P8" s="28">
        <v>1</v>
      </c>
      <c r="Q8" s="28">
        <v>4</v>
      </c>
      <c r="R8" s="28">
        <v>1</v>
      </c>
      <c r="S8" s="28">
        <f t="shared" si="0"/>
        <v>0</v>
      </c>
      <c r="T8" s="28">
        <v>1</v>
      </c>
      <c r="U8" s="28">
        <v>0</v>
      </c>
      <c r="V8" s="58">
        <v>0</v>
      </c>
      <c r="W8" s="47">
        <v>0</v>
      </c>
      <c r="X8" s="29">
        <v>1</v>
      </c>
      <c r="Y8" s="29">
        <v>0</v>
      </c>
      <c r="Z8" s="29">
        <v>1</v>
      </c>
      <c r="AA8" s="29">
        <v>1</v>
      </c>
      <c r="AB8" s="29">
        <v>1</v>
      </c>
      <c r="AC8" s="29">
        <v>1</v>
      </c>
      <c r="AD8" s="29">
        <v>1</v>
      </c>
      <c r="AE8" s="29">
        <v>1</v>
      </c>
      <c r="AF8" s="48">
        <v>1</v>
      </c>
      <c r="AG8" s="54">
        <v>0</v>
      </c>
      <c r="AH8" s="30">
        <v>8.5220055516560045</v>
      </c>
      <c r="AI8" s="30">
        <v>0</v>
      </c>
      <c r="AJ8" s="30">
        <v>10.110548337300502</v>
      </c>
      <c r="AK8" s="30">
        <v>4.9777790705362044</v>
      </c>
      <c r="AL8" s="30">
        <v>7.487272415161101</v>
      </c>
      <c r="AM8" s="30">
        <v>8.7375817235309015</v>
      </c>
      <c r="AN8" s="30">
        <v>6.0994321441650019</v>
      </c>
      <c r="AO8" s="30">
        <v>6.3754315312702019</v>
      </c>
      <c r="AP8" s="37">
        <v>7.2333639462788994</v>
      </c>
    </row>
    <row r="9" spans="2:42" x14ac:dyDescent="0.25">
      <c r="B9" s="3"/>
      <c r="C9" s="3"/>
      <c r="D9" s="3" t="s">
        <v>358</v>
      </c>
      <c r="E9" s="3">
        <v>6</v>
      </c>
      <c r="G9" s="98" t="s">
        <v>19</v>
      </c>
      <c r="H9" s="28">
        <v>6</v>
      </c>
      <c r="I9" s="28">
        <v>1</v>
      </c>
      <c r="J9" s="28">
        <v>1</v>
      </c>
      <c r="K9" s="28" t="s">
        <v>26</v>
      </c>
      <c r="L9" s="28"/>
      <c r="M9" s="128">
        <v>41</v>
      </c>
      <c r="N9" s="128">
        <v>0</v>
      </c>
      <c r="O9" s="28">
        <v>1</v>
      </c>
      <c r="P9" s="28">
        <v>1</v>
      </c>
      <c r="Q9" s="28">
        <v>4</v>
      </c>
      <c r="R9" s="28">
        <v>1</v>
      </c>
      <c r="S9" s="28">
        <f t="shared" si="0"/>
        <v>0</v>
      </c>
      <c r="T9" s="28">
        <v>1</v>
      </c>
      <c r="U9" s="28">
        <v>0</v>
      </c>
      <c r="V9" s="58">
        <v>0</v>
      </c>
      <c r="W9" s="47">
        <v>0</v>
      </c>
      <c r="X9" s="29">
        <v>1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1</v>
      </c>
      <c r="AE9" s="29">
        <v>0</v>
      </c>
      <c r="AF9" s="48">
        <v>1</v>
      </c>
      <c r="AG9" s="54">
        <v>0</v>
      </c>
      <c r="AH9" s="30">
        <v>9.3017646408080061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6.1973732248943012</v>
      </c>
      <c r="AO9" s="30">
        <v>0</v>
      </c>
      <c r="AP9" s="37">
        <v>3.8312548001606999</v>
      </c>
    </row>
    <row r="10" spans="2:42" x14ac:dyDescent="0.25">
      <c r="B10" s="3"/>
      <c r="C10" s="3" t="s">
        <v>222</v>
      </c>
      <c r="D10" s="3" t="s">
        <v>564</v>
      </c>
      <c r="E10" s="3">
        <v>1</v>
      </c>
      <c r="G10" s="98" t="s">
        <v>19</v>
      </c>
      <c r="H10" s="28">
        <v>7</v>
      </c>
      <c r="I10" s="28">
        <v>1</v>
      </c>
      <c r="J10" s="28">
        <v>1</v>
      </c>
      <c r="K10" s="28" t="s">
        <v>240</v>
      </c>
      <c r="L10" s="28"/>
      <c r="M10" s="128">
        <v>25</v>
      </c>
      <c r="N10" s="128">
        <v>0</v>
      </c>
      <c r="O10" s="28">
        <v>1</v>
      </c>
      <c r="P10" s="28">
        <v>1</v>
      </c>
      <c r="Q10" s="28">
        <v>4</v>
      </c>
      <c r="R10" s="28">
        <v>1</v>
      </c>
      <c r="S10" s="28">
        <f t="shared" si="0"/>
        <v>0</v>
      </c>
      <c r="T10" s="28">
        <v>1</v>
      </c>
      <c r="U10" s="28">
        <v>0</v>
      </c>
      <c r="V10" s="58">
        <v>0</v>
      </c>
      <c r="W10" s="47">
        <v>0</v>
      </c>
      <c r="X10" s="29">
        <v>1</v>
      </c>
      <c r="Y10" s="29">
        <v>0</v>
      </c>
      <c r="Z10" s="29">
        <v>1</v>
      </c>
      <c r="AA10" s="29">
        <v>1</v>
      </c>
      <c r="AB10" s="29">
        <v>0</v>
      </c>
      <c r="AC10" s="29">
        <v>0</v>
      </c>
      <c r="AD10" s="29">
        <v>1</v>
      </c>
      <c r="AE10" s="29">
        <v>1</v>
      </c>
      <c r="AF10" s="48">
        <v>0</v>
      </c>
      <c r="AG10" s="54">
        <v>0</v>
      </c>
      <c r="AH10" s="30">
        <v>6.7332831954955026</v>
      </c>
      <c r="AI10" s="30">
        <v>0</v>
      </c>
      <c r="AJ10" s="30">
        <v>8.364419937133702</v>
      </c>
      <c r="AK10" s="30">
        <v>6.7233839035034038</v>
      </c>
      <c r="AL10" s="30">
        <v>0</v>
      </c>
      <c r="AM10" s="30">
        <v>0</v>
      </c>
      <c r="AN10" s="30">
        <v>6.9994788106283021</v>
      </c>
      <c r="AO10" s="30">
        <v>6.0571986770628996</v>
      </c>
      <c r="AP10" s="37">
        <v>0</v>
      </c>
    </row>
    <row r="11" spans="2:42" x14ac:dyDescent="0.25">
      <c r="B11" s="3"/>
      <c r="C11" s="3"/>
      <c r="D11" s="3" t="s">
        <v>565</v>
      </c>
      <c r="E11" s="3">
        <v>2</v>
      </c>
      <c r="G11" s="98" t="s">
        <v>19</v>
      </c>
      <c r="H11" s="28">
        <v>8</v>
      </c>
      <c r="I11" s="28">
        <v>1</v>
      </c>
      <c r="J11" s="28">
        <v>1</v>
      </c>
      <c r="K11" s="28" t="s">
        <v>241</v>
      </c>
      <c r="L11" s="28"/>
      <c r="M11" s="29">
        <v>24</v>
      </c>
      <c r="N11" s="128">
        <v>0</v>
      </c>
      <c r="O11" s="28">
        <v>1</v>
      </c>
      <c r="P11" s="28">
        <v>1</v>
      </c>
      <c r="Q11" s="28">
        <v>4</v>
      </c>
      <c r="R11" s="28">
        <v>1</v>
      </c>
      <c r="S11" s="28">
        <f t="shared" si="0"/>
        <v>0</v>
      </c>
      <c r="T11" s="28">
        <v>1</v>
      </c>
      <c r="U11" s="28">
        <v>0</v>
      </c>
      <c r="V11" s="58">
        <v>3</v>
      </c>
      <c r="W11" s="47">
        <v>0</v>
      </c>
      <c r="X11" s="29">
        <v>1</v>
      </c>
      <c r="Y11" s="29">
        <v>0</v>
      </c>
      <c r="Z11" s="29">
        <v>0</v>
      </c>
      <c r="AA11" s="29">
        <v>0</v>
      </c>
      <c r="AB11" s="29">
        <v>1</v>
      </c>
      <c r="AC11" s="29">
        <v>0</v>
      </c>
      <c r="AD11" s="29">
        <v>1</v>
      </c>
      <c r="AE11" s="29">
        <v>0</v>
      </c>
      <c r="AF11" s="48">
        <v>1</v>
      </c>
      <c r="AG11" s="54">
        <v>0</v>
      </c>
      <c r="AH11" s="30">
        <v>7.4878182347615017</v>
      </c>
      <c r="AI11" s="30">
        <v>0</v>
      </c>
      <c r="AJ11" s="30">
        <v>0</v>
      </c>
      <c r="AK11" s="30">
        <v>0</v>
      </c>
      <c r="AL11" s="30">
        <v>13.2138880030314</v>
      </c>
      <c r="AM11" s="30">
        <v>0</v>
      </c>
      <c r="AN11" s="30">
        <v>4.3999762471517041</v>
      </c>
      <c r="AO11" s="30">
        <v>0</v>
      </c>
      <c r="AP11" s="37">
        <v>4.1405301094055993</v>
      </c>
    </row>
    <row r="12" spans="2:42" x14ac:dyDescent="0.25">
      <c r="B12" s="6"/>
      <c r="C12" s="6"/>
      <c r="D12" s="3" t="s">
        <v>566</v>
      </c>
      <c r="E12" s="3">
        <v>3</v>
      </c>
      <c r="G12" s="98" t="s">
        <v>19</v>
      </c>
      <c r="H12" s="28">
        <v>9</v>
      </c>
      <c r="I12" s="28">
        <v>1</v>
      </c>
      <c r="J12" s="28">
        <v>1</v>
      </c>
      <c r="K12" s="28" t="s">
        <v>29</v>
      </c>
      <c r="L12" s="28"/>
      <c r="M12" s="128">
        <v>30</v>
      </c>
      <c r="N12" s="128">
        <v>0</v>
      </c>
      <c r="O12" s="28">
        <v>1</v>
      </c>
      <c r="P12" s="28">
        <v>1</v>
      </c>
      <c r="Q12" s="28">
        <v>4</v>
      </c>
      <c r="R12" s="28">
        <v>1</v>
      </c>
      <c r="S12" s="28">
        <f t="shared" si="0"/>
        <v>0</v>
      </c>
      <c r="T12" s="28">
        <v>1</v>
      </c>
      <c r="U12" s="28">
        <v>1</v>
      </c>
      <c r="V12" s="58">
        <v>4</v>
      </c>
      <c r="W12" s="47">
        <v>0</v>
      </c>
      <c r="X12" s="29">
        <v>1</v>
      </c>
      <c r="Y12" s="29">
        <v>0</v>
      </c>
      <c r="Z12" s="29">
        <v>1</v>
      </c>
      <c r="AA12" s="29">
        <v>1</v>
      </c>
      <c r="AB12" s="29">
        <v>1</v>
      </c>
      <c r="AC12" s="29">
        <v>0</v>
      </c>
      <c r="AD12" s="29">
        <v>1</v>
      </c>
      <c r="AE12" s="29">
        <v>1</v>
      </c>
      <c r="AF12" s="48">
        <v>1</v>
      </c>
      <c r="AG12" s="54">
        <v>0</v>
      </c>
      <c r="AH12" s="30">
        <v>6.868045005798205</v>
      </c>
      <c r="AI12" s="30">
        <v>0</v>
      </c>
      <c r="AJ12" s="30">
        <v>6.317026774088502</v>
      </c>
      <c r="AK12" s="30">
        <v>5.1338510513304989</v>
      </c>
      <c r="AL12" s="30">
        <v>9.7594567871094</v>
      </c>
      <c r="AM12" s="30">
        <v>0</v>
      </c>
      <c r="AN12" s="30">
        <v>7.0241757965088016</v>
      </c>
      <c r="AO12" s="30">
        <v>7.5811365381876037</v>
      </c>
      <c r="AP12" s="37">
        <v>7.9724647204081975</v>
      </c>
    </row>
    <row r="13" spans="2:42" x14ac:dyDescent="0.25">
      <c r="B13" s="6"/>
      <c r="C13" s="6"/>
      <c r="D13" s="3" t="s">
        <v>567</v>
      </c>
      <c r="E13" s="3">
        <v>4</v>
      </c>
      <c r="G13" s="98" t="s">
        <v>19</v>
      </c>
      <c r="H13" s="28">
        <v>10</v>
      </c>
      <c r="I13" s="28">
        <v>1</v>
      </c>
      <c r="J13" s="28">
        <v>1</v>
      </c>
      <c r="K13" s="28" t="s">
        <v>30</v>
      </c>
      <c r="L13" s="28"/>
      <c r="M13" s="128">
        <v>48</v>
      </c>
      <c r="N13" s="128">
        <v>1</v>
      </c>
      <c r="O13" s="28">
        <v>1</v>
      </c>
      <c r="P13" s="28">
        <v>1</v>
      </c>
      <c r="Q13" s="28">
        <v>4</v>
      </c>
      <c r="R13" s="28">
        <v>1</v>
      </c>
      <c r="S13" s="28">
        <f t="shared" si="0"/>
        <v>1</v>
      </c>
      <c r="T13" s="28">
        <v>2</v>
      </c>
      <c r="U13" s="28">
        <v>0</v>
      </c>
      <c r="V13" s="58">
        <v>2</v>
      </c>
      <c r="W13" s="47">
        <v>0</v>
      </c>
      <c r="X13" s="29">
        <v>1</v>
      </c>
      <c r="Y13" s="29">
        <v>1</v>
      </c>
      <c r="Z13" s="29">
        <v>0</v>
      </c>
      <c r="AA13" s="29">
        <v>1</v>
      </c>
      <c r="AB13" s="29">
        <v>1</v>
      </c>
      <c r="AC13" s="29">
        <v>1</v>
      </c>
      <c r="AD13" s="29">
        <v>1</v>
      </c>
      <c r="AE13" s="29">
        <v>1</v>
      </c>
      <c r="AF13" s="48">
        <v>1</v>
      </c>
      <c r="AG13" s="54">
        <v>0</v>
      </c>
      <c r="AH13" s="30">
        <v>6.6311052576701037</v>
      </c>
      <c r="AI13" s="30">
        <v>5.497169329325299</v>
      </c>
      <c r="AJ13" s="30">
        <v>0</v>
      </c>
      <c r="AK13" s="30">
        <v>3.7579876581828024</v>
      </c>
      <c r="AL13" s="30">
        <v>5.1958870824177978</v>
      </c>
      <c r="AM13" s="30">
        <v>11.423023694356196</v>
      </c>
      <c r="AN13" s="30">
        <v>6.3279954528809004</v>
      </c>
      <c r="AO13" s="30">
        <v>10.0579228337605</v>
      </c>
      <c r="AP13" s="37">
        <v>7.6680226325988947</v>
      </c>
    </row>
    <row r="14" spans="2:42" x14ac:dyDescent="0.25">
      <c r="B14" s="3"/>
      <c r="C14" s="3" t="s">
        <v>225</v>
      </c>
      <c r="D14" s="3" t="s">
        <v>568</v>
      </c>
      <c r="E14" s="3">
        <v>0</v>
      </c>
      <c r="G14" s="98" t="s">
        <v>19</v>
      </c>
      <c r="H14" s="28">
        <v>11</v>
      </c>
      <c r="I14" s="28">
        <v>1</v>
      </c>
      <c r="J14" s="28">
        <v>1</v>
      </c>
      <c r="K14" s="28" t="s">
        <v>31</v>
      </c>
      <c r="L14" s="28"/>
      <c r="M14" s="128">
        <v>41</v>
      </c>
      <c r="N14" s="128">
        <v>0</v>
      </c>
      <c r="O14" s="28">
        <v>1</v>
      </c>
      <c r="P14" s="28">
        <v>1</v>
      </c>
      <c r="Q14" s="28">
        <v>4</v>
      </c>
      <c r="R14" s="28">
        <v>1</v>
      </c>
      <c r="S14" s="28">
        <f t="shared" si="0"/>
        <v>0</v>
      </c>
      <c r="T14" s="28">
        <v>1</v>
      </c>
      <c r="U14" s="28">
        <v>0</v>
      </c>
      <c r="V14" s="58">
        <v>0</v>
      </c>
      <c r="W14" s="47">
        <v>0</v>
      </c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48">
        <v>1</v>
      </c>
      <c r="AG14" s="54">
        <v>0</v>
      </c>
      <c r="AH14" s="30">
        <v>7.9932217534383021</v>
      </c>
      <c r="AI14" s="30">
        <v>7.2593413925171006</v>
      </c>
      <c r="AJ14" s="30">
        <v>7.1733516057332007</v>
      </c>
      <c r="AK14" s="30">
        <v>4.9619379043580025</v>
      </c>
      <c r="AL14" s="30">
        <v>5.6947105662027973</v>
      </c>
      <c r="AM14" s="30">
        <v>10.392981046040795</v>
      </c>
      <c r="AN14" s="30">
        <v>7.1946908569336987</v>
      </c>
      <c r="AO14" s="30">
        <v>6.6021548843384004</v>
      </c>
      <c r="AP14" s="37">
        <v>7.7442078590393955</v>
      </c>
    </row>
    <row r="15" spans="2:42" x14ac:dyDescent="0.25">
      <c r="B15" s="3"/>
      <c r="C15" s="3"/>
      <c r="D15" s="3" t="s">
        <v>569</v>
      </c>
      <c r="E15" s="3">
        <v>1</v>
      </c>
      <c r="G15" s="98" t="s">
        <v>19</v>
      </c>
      <c r="H15" s="28">
        <v>12</v>
      </c>
      <c r="I15" s="28">
        <v>1</v>
      </c>
      <c r="J15" s="28">
        <v>1</v>
      </c>
      <c r="K15" s="28" t="s">
        <v>32</v>
      </c>
      <c r="L15" s="28"/>
      <c r="M15" s="128">
        <v>27</v>
      </c>
      <c r="N15" s="128">
        <v>1</v>
      </c>
      <c r="O15" s="28">
        <v>1</v>
      </c>
      <c r="P15" s="28">
        <v>1</v>
      </c>
      <c r="Q15" s="28">
        <v>4</v>
      </c>
      <c r="R15" s="28">
        <v>1</v>
      </c>
      <c r="S15" s="28">
        <f t="shared" si="0"/>
        <v>0</v>
      </c>
      <c r="T15" s="28">
        <v>1</v>
      </c>
      <c r="U15" s="28">
        <v>0</v>
      </c>
      <c r="V15" s="58">
        <v>3</v>
      </c>
      <c r="W15" s="47">
        <v>0</v>
      </c>
      <c r="X15" s="29">
        <v>1</v>
      </c>
      <c r="Y15" s="29">
        <v>0</v>
      </c>
      <c r="Z15" s="29">
        <v>1</v>
      </c>
      <c r="AA15" s="29">
        <v>0</v>
      </c>
      <c r="AB15" s="29">
        <v>0</v>
      </c>
      <c r="AC15" s="29">
        <v>0</v>
      </c>
      <c r="AD15" s="29">
        <v>1</v>
      </c>
      <c r="AE15" s="29">
        <v>0</v>
      </c>
      <c r="AF15" s="48">
        <v>1</v>
      </c>
      <c r="AG15" s="54">
        <v>0</v>
      </c>
      <c r="AH15" s="30">
        <v>10.133214149475105</v>
      </c>
      <c r="AI15" s="30">
        <v>0</v>
      </c>
      <c r="AJ15" s="30">
        <v>7.3320112228393004</v>
      </c>
      <c r="AK15" s="30">
        <v>0</v>
      </c>
      <c r="AL15" s="30">
        <v>0</v>
      </c>
      <c r="AM15" s="30">
        <v>0</v>
      </c>
      <c r="AN15" s="30">
        <v>6.8392214711509016</v>
      </c>
      <c r="AO15" s="30">
        <v>0</v>
      </c>
      <c r="AP15" s="37">
        <v>5.9827542304992996</v>
      </c>
    </row>
    <row r="16" spans="2:42" x14ac:dyDescent="0.25">
      <c r="B16" s="3"/>
      <c r="C16" s="3" t="s">
        <v>231</v>
      </c>
      <c r="D16" s="3" t="s">
        <v>570</v>
      </c>
      <c r="E16" s="3">
        <v>0</v>
      </c>
      <c r="G16" s="98" t="s">
        <v>19</v>
      </c>
      <c r="H16" s="28">
        <v>13</v>
      </c>
      <c r="I16" s="28">
        <v>1</v>
      </c>
      <c r="J16" s="28">
        <v>1</v>
      </c>
      <c r="K16" s="28" t="s">
        <v>33</v>
      </c>
      <c r="L16" s="28"/>
      <c r="M16" s="128">
        <v>33</v>
      </c>
      <c r="N16" s="128">
        <v>1</v>
      </c>
      <c r="O16" s="28">
        <v>1</v>
      </c>
      <c r="P16" s="28">
        <v>1</v>
      </c>
      <c r="Q16" s="28">
        <v>4</v>
      </c>
      <c r="R16" s="28">
        <v>1</v>
      </c>
      <c r="S16" s="28">
        <f t="shared" si="0"/>
        <v>0</v>
      </c>
      <c r="T16" s="28">
        <v>1</v>
      </c>
      <c r="U16" s="28">
        <v>0</v>
      </c>
      <c r="V16" s="58">
        <v>5</v>
      </c>
      <c r="W16" s="47">
        <v>0</v>
      </c>
      <c r="X16" s="29">
        <v>1</v>
      </c>
      <c r="Y16" s="29">
        <v>0</v>
      </c>
      <c r="Z16" s="29">
        <v>0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48">
        <v>1</v>
      </c>
      <c r="AG16" s="54">
        <v>0</v>
      </c>
      <c r="AH16" s="30">
        <v>10.167353782653702</v>
      </c>
      <c r="AI16" s="30">
        <v>0</v>
      </c>
      <c r="AJ16" s="30">
        <v>0</v>
      </c>
      <c r="AK16" s="30">
        <v>5.1106945673623976</v>
      </c>
      <c r="AL16" s="30">
        <v>7.9125628407796</v>
      </c>
      <c r="AM16" s="30">
        <v>7.9811908340453002</v>
      </c>
      <c r="AN16" s="30">
        <v>6.1845081583659027</v>
      </c>
      <c r="AO16" s="30">
        <v>7.8452661768594005</v>
      </c>
      <c r="AP16" s="37">
        <v>4.7941479682921972</v>
      </c>
    </row>
    <row r="17" spans="2:42" x14ac:dyDescent="0.25">
      <c r="B17" s="3"/>
      <c r="C17" s="3"/>
      <c r="D17" s="3" t="s">
        <v>571</v>
      </c>
      <c r="E17" s="3">
        <v>1</v>
      </c>
      <c r="G17" s="98" t="s">
        <v>19</v>
      </c>
      <c r="H17" s="28">
        <v>14</v>
      </c>
      <c r="I17" s="28">
        <v>1</v>
      </c>
      <c r="J17" s="28">
        <v>1</v>
      </c>
      <c r="K17" s="28" t="s">
        <v>34</v>
      </c>
      <c r="L17" s="28"/>
      <c r="M17" s="128">
        <v>51</v>
      </c>
      <c r="N17" s="128">
        <v>0</v>
      </c>
      <c r="O17" s="28">
        <v>1</v>
      </c>
      <c r="P17" s="28">
        <v>1</v>
      </c>
      <c r="Q17" s="28">
        <v>4</v>
      </c>
      <c r="R17" s="28">
        <v>1</v>
      </c>
      <c r="S17" s="28">
        <f t="shared" si="0"/>
        <v>0</v>
      </c>
      <c r="T17" s="28">
        <v>1</v>
      </c>
      <c r="U17" s="28">
        <v>0</v>
      </c>
      <c r="V17" s="58">
        <v>3</v>
      </c>
      <c r="W17" s="47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1</v>
      </c>
      <c r="AC17" s="29">
        <v>0</v>
      </c>
      <c r="AD17" s="29">
        <v>1</v>
      </c>
      <c r="AE17" s="29">
        <v>1</v>
      </c>
      <c r="AF17" s="48">
        <v>1</v>
      </c>
      <c r="AG17" s="54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10.445314559936495</v>
      </c>
      <c r="AM17" s="30">
        <v>0</v>
      </c>
      <c r="AN17" s="30">
        <v>6.4444463984173002</v>
      </c>
      <c r="AO17" s="30">
        <v>9.9429249699910009</v>
      </c>
      <c r="AP17" s="37">
        <v>7.5984133084615983</v>
      </c>
    </row>
    <row r="18" spans="2:42" x14ac:dyDescent="0.25">
      <c r="B18" s="3"/>
      <c r="C18" s="3" t="s">
        <v>232</v>
      </c>
      <c r="D18" s="3" t="s">
        <v>572</v>
      </c>
      <c r="E18" s="3">
        <v>1</v>
      </c>
      <c r="G18" s="98" t="s">
        <v>19</v>
      </c>
      <c r="H18" s="28">
        <v>15</v>
      </c>
      <c r="I18" s="28">
        <v>1</v>
      </c>
      <c r="J18" s="28">
        <v>1</v>
      </c>
      <c r="K18" s="28" t="s">
        <v>35</v>
      </c>
      <c r="L18" s="28"/>
      <c r="M18" s="128">
        <v>22</v>
      </c>
      <c r="N18" s="128">
        <v>0</v>
      </c>
      <c r="O18" s="28">
        <v>1</v>
      </c>
      <c r="P18" s="28">
        <v>1</v>
      </c>
      <c r="Q18" s="28">
        <v>4</v>
      </c>
      <c r="R18" s="28">
        <v>1</v>
      </c>
      <c r="S18" s="28">
        <f t="shared" si="0"/>
        <v>0</v>
      </c>
      <c r="T18" s="28">
        <v>1</v>
      </c>
      <c r="U18" s="28">
        <v>0</v>
      </c>
      <c r="V18" s="58">
        <v>1</v>
      </c>
      <c r="W18" s="47">
        <v>0</v>
      </c>
      <c r="X18" s="29">
        <v>1</v>
      </c>
      <c r="Y18" s="29">
        <v>0</v>
      </c>
      <c r="Z18" s="29">
        <v>1</v>
      </c>
      <c r="AA18" s="29">
        <v>0</v>
      </c>
      <c r="AB18" s="29">
        <v>0</v>
      </c>
      <c r="AC18" s="29">
        <v>0</v>
      </c>
      <c r="AD18" s="29">
        <v>1</v>
      </c>
      <c r="AE18" s="29">
        <v>1</v>
      </c>
      <c r="AF18" s="48">
        <v>1</v>
      </c>
      <c r="AG18" s="54">
        <v>0</v>
      </c>
      <c r="AH18" s="30">
        <v>11.371743990580203</v>
      </c>
      <c r="AI18" s="30">
        <v>0</v>
      </c>
      <c r="AJ18" s="30">
        <v>9.4551293055216004</v>
      </c>
      <c r="AK18" s="30">
        <v>0</v>
      </c>
      <c r="AL18" s="30">
        <v>0</v>
      </c>
      <c r="AM18" s="30">
        <v>0</v>
      </c>
      <c r="AN18" s="30">
        <v>8.2228019968669006</v>
      </c>
      <c r="AO18" s="30">
        <v>7.9402038192747995</v>
      </c>
      <c r="AP18" s="37">
        <v>5.0185659726460976</v>
      </c>
    </row>
    <row r="19" spans="2:42" x14ac:dyDescent="0.25">
      <c r="B19" s="3"/>
      <c r="C19" s="3"/>
      <c r="D19" s="3" t="s">
        <v>573</v>
      </c>
      <c r="E19" s="3">
        <v>2</v>
      </c>
      <c r="G19" s="98" t="s">
        <v>19</v>
      </c>
      <c r="H19" s="28">
        <v>16</v>
      </c>
      <c r="I19" s="28">
        <v>1</v>
      </c>
      <c r="J19" s="28">
        <v>1</v>
      </c>
      <c r="K19" s="28" t="s">
        <v>36</v>
      </c>
      <c r="L19" s="28"/>
      <c r="M19" s="128">
        <v>38</v>
      </c>
      <c r="N19" s="128">
        <v>0</v>
      </c>
      <c r="O19" s="28">
        <v>1</v>
      </c>
      <c r="P19" s="28">
        <v>1</v>
      </c>
      <c r="Q19" s="28">
        <v>4</v>
      </c>
      <c r="R19" s="28">
        <v>1</v>
      </c>
      <c r="S19" s="28">
        <f t="shared" si="0"/>
        <v>0</v>
      </c>
      <c r="T19" s="28">
        <v>1</v>
      </c>
      <c r="U19" s="28">
        <v>0</v>
      </c>
      <c r="V19" s="58">
        <v>2</v>
      </c>
      <c r="W19" s="47">
        <v>0</v>
      </c>
      <c r="X19" s="29">
        <v>1</v>
      </c>
      <c r="Y19" s="29">
        <v>0</v>
      </c>
      <c r="Z19" s="29">
        <v>1</v>
      </c>
      <c r="AA19" s="29">
        <v>1</v>
      </c>
      <c r="AB19" s="29">
        <v>0</v>
      </c>
      <c r="AC19" s="29">
        <v>1</v>
      </c>
      <c r="AD19" s="29">
        <v>1</v>
      </c>
      <c r="AE19" s="29">
        <v>1</v>
      </c>
      <c r="AF19" s="48">
        <v>1</v>
      </c>
      <c r="AG19" s="54">
        <v>0</v>
      </c>
      <c r="AH19" s="30">
        <v>7.2443977928161019</v>
      </c>
      <c r="AI19" s="30">
        <v>0</v>
      </c>
      <c r="AJ19" s="30">
        <v>12.246277014414401</v>
      </c>
      <c r="AK19" s="30">
        <v>3.5165400505064994</v>
      </c>
      <c r="AL19" s="30">
        <v>0</v>
      </c>
      <c r="AM19" s="30">
        <v>9.5038665072121979</v>
      </c>
      <c r="AN19" s="30">
        <v>5.5565833981833013</v>
      </c>
      <c r="AO19" s="30">
        <v>6.5038798586527022</v>
      </c>
      <c r="AP19" s="37">
        <v>5.3012329737344963</v>
      </c>
    </row>
    <row r="20" spans="2:42" x14ac:dyDescent="0.25">
      <c r="B20" s="3"/>
      <c r="C20" s="3"/>
      <c r="D20" s="3" t="s">
        <v>574</v>
      </c>
      <c r="E20" s="3">
        <v>3</v>
      </c>
      <c r="G20" s="98" t="s">
        <v>19</v>
      </c>
      <c r="H20" s="28">
        <v>17</v>
      </c>
      <c r="I20" s="28">
        <v>1</v>
      </c>
      <c r="J20" s="28">
        <v>1</v>
      </c>
      <c r="K20" s="28" t="s">
        <v>37</v>
      </c>
      <c r="L20" s="28"/>
      <c r="M20" s="128">
        <v>26</v>
      </c>
      <c r="N20" s="128">
        <v>1</v>
      </c>
      <c r="O20" s="28">
        <v>1</v>
      </c>
      <c r="P20" s="28">
        <v>1</v>
      </c>
      <c r="Q20" s="28">
        <v>4</v>
      </c>
      <c r="R20" s="28">
        <v>1</v>
      </c>
      <c r="S20" s="28">
        <f t="shared" si="0"/>
        <v>0</v>
      </c>
      <c r="T20" s="28">
        <v>1</v>
      </c>
      <c r="U20" s="28">
        <v>0</v>
      </c>
      <c r="V20" s="58">
        <v>0</v>
      </c>
      <c r="W20" s="47">
        <v>0</v>
      </c>
      <c r="X20" s="29">
        <v>1</v>
      </c>
      <c r="Y20" s="29">
        <v>0</v>
      </c>
      <c r="Z20" s="29">
        <v>1</v>
      </c>
      <c r="AA20" s="29">
        <v>1</v>
      </c>
      <c r="AB20" s="29">
        <v>1</v>
      </c>
      <c r="AC20" s="29">
        <v>1</v>
      </c>
      <c r="AD20" s="29">
        <v>1</v>
      </c>
      <c r="AE20" s="29">
        <v>1</v>
      </c>
      <c r="AF20" s="48">
        <v>1</v>
      </c>
      <c r="AG20" s="54">
        <v>0</v>
      </c>
      <c r="AH20" s="30">
        <v>11.654949022928903</v>
      </c>
      <c r="AI20" s="30">
        <v>0</v>
      </c>
      <c r="AJ20" s="30">
        <v>11.417728106180801</v>
      </c>
      <c r="AK20" s="30">
        <v>3.8651138941446987</v>
      </c>
      <c r="AL20" s="30">
        <v>4.1125190989175984</v>
      </c>
      <c r="AM20" s="30">
        <v>9.5405017471312981</v>
      </c>
      <c r="AN20" s="30">
        <v>8.7153709665936017</v>
      </c>
      <c r="AO20" s="30">
        <v>9.6973029708862022</v>
      </c>
      <c r="AP20" s="37">
        <v>6.8147835731506987</v>
      </c>
    </row>
    <row r="21" spans="2:42" x14ac:dyDescent="0.25">
      <c r="B21" s="3"/>
      <c r="C21" s="3" t="s">
        <v>575</v>
      </c>
      <c r="D21" s="3" t="s">
        <v>570</v>
      </c>
      <c r="E21" s="3">
        <v>0</v>
      </c>
      <c r="G21" s="98" t="s">
        <v>19</v>
      </c>
      <c r="H21" s="28">
        <v>18</v>
      </c>
      <c r="I21" s="28">
        <v>1</v>
      </c>
      <c r="J21" s="28">
        <v>1</v>
      </c>
      <c r="K21" s="28" t="s">
        <v>38</v>
      </c>
      <c r="L21" s="28"/>
      <c r="M21" s="128">
        <v>41</v>
      </c>
      <c r="N21" s="128">
        <v>0</v>
      </c>
      <c r="O21" s="28">
        <v>1</v>
      </c>
      <c r="P21" s="28">
        <v>1</v>
      </c>
      <c r="Q21" s="28">
        <v>4</v>
      </c>
      <c r="R21" s="28">
        <v>1</v>
      </c>
      <c r="S21" s="28">
        <f t="shared" si="0"/>
        <v>0</v>
      </c>
      <c r="T21" s="28">
        <v>1</v>
      </c>
      <c r="U21" s="28">
        <v>0</v>
      </c>
      <c r="V21" s="58">
        <v>1</v>
      </c>
      <c r="W21" s="47">
        <v>0</v>
      </c>
      <c r="X21" s="29">
        <v>1</v>
      </c>
      <c r="Y21" s="29">
        <v>0</v>
      </c>
      <c r="Z21" s="29">
        <v>1</v>
      </c>
      <c r="AA21" s="29">
        <v>1</v>
      </c>
      <c r="AB21" s="29">
        <v>1</v>
      </c>
      <c r="AC21" s="29">
        <v>0</v>
      </c>
      <c r="AD21" s="29">
        <v>1</v>
      </c>
      <c r="AE21" s="29">
        <v>1</v>
      </c>
      <c r="AF21" s="48">
        <v>1</v>
      </c>
      <c r="AG21" s="54">
        <v>0</v>
      </c>
      <c r="AH21" s="30">
        <v>6.3494515355427055</v>
      </c>
      <c r="AI21" s="30">
        <v>0</v>
      </c>
      <c r="AJ21" s="30">
        <v>9.871172269185303</v>
      </c>
      <c r="AK21" s="30">
        <v>6.1688731511432984</v>
      </c>
      <c r="AL21" s="30">
        <v>7.2551697031655991</v>
      </c>
      <c r="AM21" s="30">
        <v>0</v>
      </c>
      <c r="AN21" s="30">
        <v>5.018866373697902</v>
      </c>
      <c r="AO21" s="30">
        <v>10.354706281026001</v>
      </c>
      <c r="AP21" s="37">
        <v>5.8276912371317984</v>
      </c>
    </row>
    <row r="22" spans="2:42" x14ac:dyDescent="0.25">
      <c r="B22" s="3"/>
      <c r="C22" s="3"/>
      <c r="D22" s="3" t="s">
        <v>571</v>
      </c>
      <c r="E22" s="3">
        <v>1</v>
      </c>
      <c r="G22" s="98" t="s">
        <v>19</v>
      </c>
      <c r="H22" s="28">
        <v>19</v>
      </c>
      <c r="I22" s="28">
        <v>1</v>
      </c>
      <c r="J22" s="28">
        <v>1</v>
      </c>
      <c r="K22" s="28" t="s">
        <v>39</v>
      </c>
      <c r="L22" s="28"/>
      <c r="M22" s="128">
        <v>53</v>
      </c>
      <c r="N22" s="128">
        <v>0</v>
      </c>
      <c r="O22" s="28">
        <v>1</v>
      </c>
      <c r="P22" s="28">
        <v>1</v>
      </c>
      <c r="Q22" s="28">
        <v>4</v>
      </c>
      <c r="R22" s="28">
        <v>1</v>
      </c>
      <c r="S22" s="28">
        <f t="shared" si="0"/>
        <v>0</v>
      </c>
      <c r="T22" s="28">
        <v>1</v>
      </c>
      <c r="U22" s="28">
        <v>0</v>
      </c>
      <c r="V22" s="58">
        <v>1</v>
      </c>
      <c r="W22" s="47">
        <v>0</v>
      </c>
      <c r="X22" s="29">
        <v>1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1</v>
      </c>
      <c r="AE22" s="29">
        <v>0</v>
      </c>
      <c r="AF22" s="48">
        <v>1</v>
      </c>
      <c r="AG22" s="54">
        <v>0</v>
      </c>
      <c r="AH22" s="30">
        <v>8.4436783727009015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5.4169904327393024</v>
      </c>
      <c r="AO22" s="30">
        <v>0</v>
      </c>
      <c r="AP22" s="37">
        <v>6.6809341112772991</v>
      </c>
    </row>
    <row r="23" spans="2:42" x14ac:dyDescent="0.25">
      <c r="B23" s="3"/>
      <c r="C23" s="3" t="s">
        <v>576</v>
      </c>
      <c r="D23" s="3" t="s">
        <v>577</v>
      </c>
      <c r="E23" s="3">
        <v>1</v>
      </c>
      <c r="G23" s="98" t="s">
        <v>19</v>
      </c>
      <c r="H23" s="28">
        <v>20</v>
      </c>
      <c r="I23" s="28">
        <v>1</v>
      </c>
      <c r="J23" s="28">
        <v>1</v>
      </c>
      <c r="K23" s="28" t="s">
        <v>40</v>
      </c>
      <c r="L23" s="28"/>
      <c r="M23" s="128">
        <v>39</v>
      </c>
      <c r="N23" s="128">
        <v>0</v>
      </c>
      <c r="O23" s="28">
        <v>1</v>
      </c>
      <c r="P23" s="28">
        <v>1</v>
      </c>
      <c r="Q23" s="28">
        <v>4</v>
      </c>
      <c r="R23" s="28">
        <v>1</v>
      </c>
      <c r="S23" s="28">
        <f t="shared" si="0"/>
        <v>0</v>
      </c>
      <c r="T23" s="28">
        <v>1</v>
      </c>
      <c r="U23" s="28">
        <v>0</v>
      </c>
      <c r="V23" s="58">
        <v>1</v>
      </c>
      <c r="W23" s="47">
        <v>0</v>
      </c>
      <c r="X23" s="29">
        <v>1</v>
      </c>
      <c r="Y23" s="29">
        <v>0</v>
      </c>
      <c r="Z23" s="29">
        <v>0</v>
      </c>
      <c r="AA23" s="29">
        <v>0</v>
      </c>
      <c r="AB23" s="29">
        <v>0</v>
      </c>
      <c r="AC23" s="29">
        <v>1</v>
      </c>
      <c r="AD23" s="29">
        <v>1</v>
      </c>
      <c r="AE23" s="29">
        <v>0</v>
      </c>
      <c r="AF23" s="48">
        <v>1</v>
      </c>
      <c r="AG23" s="54">
        <v>0</v>
      </c>
      <c r="AH23" s="30">
        <v>5.3904347356159015</v>
      </c>
      <c r="AI23" s="30">
        <v>0</v>
      </c>
      <c r="AJ23" s="30">
        <v>0</v>
      </c>
      <c r="AK23" s="30">
        <v>0</v>
      </c>
      <c r="AL23" s="30">
        <v>0</v>
      </c>
      <c r="AM23" s="30">
        <v>9.7192800776162009</v>
      </c>
      <c r="AN23" s="30">
        <v>6.2449437713623031</v>
      </c>
      <c r="AO23" s="30">
        <v>0</v>
      </c>
      <c r="AP23" s="37">
        <v>6.9825488726297991</v>
      </c>
    </row>
    <row r="24" spans="2:42" x14ac:dyDescent="0.25">
      <c r="B24" s="3"/>
      <c r="C24" s="3"/>
      <c r="D24" s="3" t="s">
        <v>578</v>
      </c>
      <c r="E24" s="3">
        <v>2</v>
      </c>
      <c r="G24" s="98" t="s">
        <v>19</v>
      </c>
      <c r="H24" s="28">
        <v>21</v>
      </c>
      <c r="I24" s="28">
        <v>1</v>
      </c>
      <c r="J24" s="28">
        <v>1</v>
      </c>
      <c r="K24" s="28" t="s">
        <v>41</v>
      </c>
      <c r="L24" s="28"/>
      <c r="M24" s="128">
        <v>36</v>
      </c>
      <c r="N24" s="128">
        <v>1</v>
      </c>
      <c r="O24" s="28">
        <v>1</v>
      </c>
      <c r="P24" s="28">
        <v>1</v>
      </c>
      <c r="Q24" s="28">
        <v>4</v>
      </c>
      <c r="R24" s="28">
        <v>1</v>
      </c>
      <c r="S24" s="28">
        <f t="shared" si="0"/>
        <v>0</v>
      </c>
      <c r="T24" s="28">
        <v>1</v>
      </c>
      <c r="U24" s="28">
        <v>0</v>
      </c>
      <c r="V24" s="58">
        <v>5</v>
      </c>
      <c r="W24" s="47">
        <v>0</v>
      </c>
      <c r="X24" s="29">
        <v>1</v>
      </c>
      <c r="Y24" s="29">
        <v>0</v>
      </c>
      <c r="Z24" s="29">
        <v>0</v>
      </c>
      <c r="AA24" s="29">
        <v>0</v>
      </c>
      <c r="AB24" s="29">
        <v>1</v>
      </c>
      <c r="AC24" s="29">
        <v>1</v>
      </c>
      <c r="AD24" s="29">
        <v>1</v>
      </c>
      <c r="AE24" s="29">
        <v>0</v>
      </c>
      <c r="AF24" s="48">
        <v>1</v>
      </c>
      <c r="AG24" s="54">
        <v>0</v>
      </c>
      <c r="AH24" s="30">
        <v>5.8689338302612022</v>
      </c>
      <c r="AI24" s="30">
        <v>0</v>
      </c>
      <c r="AJ24" s="30">
        <v>0</v>
      </c>
      <c r="AK24" s="30">
        <v>0</v>
      </c>
      <c r="AL24" s="30">
        <v>9.2305070495604973</v>
      </c>
      <c r="AM24" s="30">
        <v>10.301079266865994</v>
      </c>
      <c r="AN24" s="30">
        <v>1.8175082143149002</v>
      </c>
      <c r="AO24" s="30">
        <v>0</v>
      </c>
      <c r="AP24" s="37">
        <v>5.2312436103820943</v>
      </c>
    </row>
    <row r="25" spans="2:42" x14ac:dyDescent="0.25">
      <c r="B25" s="3"/>
      <c r="C25" s="3"/>
      <c r="D25" s="3" t="s">
        <v>579</v>
      </c>
      <c r="E25" s="3">
        <v>3</v>
      </c>
      <c r="G25" s="98" t="s">
        <v>19</v>
      </c>
      <c r="H25" s="28">
        <v>22</v>
      </c>
      <c r="I25" s="28">
        <v>1</v>
      </c>
      <c r="J25" s="28">
        <v>1</v>
      </c>
      <c r="K25" s="28" t="s">
        <v>42</v>
      </c>
      <c r="L25" s="28"/>
      <c r="M25" s="128">
        <v>45</v>
      </c>
      <c r="N25" s="128">
        <v>0</v>
      </c>
      <c r="O25" s="28">
        <v>1</v>
      </c>
      <c r="P25" s="28">
        <v>1</v>
      </c>
      <c r="Q25" s="28">
        <v>4</v>
      </c>
      <c r="R25" s="28">
        <v>1</v>
      </c>
      <c r="S25" s="28">
        <f t="shared" si="0"/>
        <v>0</v>
      </c>
      <c r="T25" s="28">
        <v>1</v>
      </c>
      <c r="U25" s="28">
        <v>0</v>
      </c>
      <c r="V25" s="58">
        <v>1</v>
      </c>
      <c r="W25" s="47">
        <v>0</v>
      </c>
      <c r="X25" s="29">
        <v>1</v>
      </c>
      <c r="Y25" s="29">
        <v>0</v>
      </c>
      <c r="Z25" s="29">
        <v>1</v>
      </c>
      <c r="AA25" s="29">
        <v>0</v>
      </c>
      <c r="AB25" s="29">
        <v>0</v>
      </c>
      <c r="AC25" s="29">
        <v>0</v>
      </c>
      <c r="AD25" s="29">
        <v>1</v>
      </c>
      <c r="AE25" s="29">
        <v>0</v>
      </c>
      <c r="AF25" s="48">
        <v>0</v>
      </c>
      <c r="AG25" s="54">
        <v>0</v>
      </c>
      <c r="AH25" s="30">
        <v>10.086801999410003</v>
      </c>
      <c r="AI25" s="30">
        <v>0</v>
      </c>
      <c r="AJ25" s="30">
        <v>12.423275311787799</v>
      </c>
      <c r="AK25" s="30">
        <v>0</v>
      </c>
      <c r="AL25" s="30">
        <v>0</v>
      </c>
      <c r="AM25" s="30">
        <v>0</v>
      </c>
      <c r="AN25" s="30">
        <v>7.1079109446208992</v>
      </c>
      <c r="AO25" s="30">
        <v>0</v>
      </c>
      <c r="AP25" s="37">
        <v>0</v>
      </c>
    </row>
    <row r="26" spans="2:42" x14ac:dyDescent="0.25">
      <c r="B26" s="3"/>
      <c r="C26" s="3"/>
      <c r="D26" s="3" t="s">
        <v>580</v>
      </c>
      <c r="E26" s="3">
        <v>4</v>
      </c>
      <c r="G26" s="98" t="s">
        <v>19</v>
      </c>
      <c r="H26" s="28">
        <v>23</v>
      </c>
      <c r="I26" s="28">
        <v>1</v>
      </c>
      <c r="J26" s="28">
        <v>1</v>
      </c>
      <c r="K26" s="28" t="s">
        <v>43</v>
      </c>
      <c r="L26" s="28"/>
      <c r="M26" s="128">
        <v>25</v>
      </c>
      <c r="N26" s="128">
        <v>1</v>
      </c>
      <c r="O26" s="28">
        <v>1</v>
      </c>
      <c r="P26" s="28">
        <v>1</v>
      </c>
      <c r="Q26" s="28">
        <v>4</v>
      </c>
      <c r="R26" s="28">
        <v>1</v>
      </c>
      <c r="S26" s="28">
        <f t="shared" si="0"/>
        <v>0</v>
      </c>
      <c r="T26" s="28">
        <v>1</v>
      </c>
      <c r="U26" s="28">
        <v>0</v>
      </c>
      <c r="V26" s="58">
        <v>0</v>
      </c>
      <c r="W26" s="47">
        <v>0</v>
      </c>
      <c r="X26" s="29">
        <v>1</v>
      </c>
      <c r="Y26" s="29">
        <v>0</v>
      </c>
      <c r="Z26" s="29">
        <v>1</v>
      </c>
      <c r="AA26" s="29">
        <v>1</v>
      </c>
      <c r="AB26" s="29">
        <v>1</v>
      </c>
      <c r="AC26" s="29">
        <v>1</v>
      </c>
      <c r="AD26" s="29">
        <v>1</v>
      </c>
      <c r="AE26" s="29">
        <v>0</v>
      </c>
      <c r="AF26" s="48">
        <v>1</v>
      </c>
      <c r="AG26" s="54">
        <v>0</v>
      </c>
      <c r="AH26" s="30">
        <v>6.1826456324259063</v>
      </c>
      <c r="AI26" s="30">
        <v>0</v>
      </c>
      <c r="AJ26" s="30">
        <v>12.196178118387701</v>
      </c>
      <c r="AK26" s="30">
        <v>6.399919827779101</v>
      </c>
      <c r="AL26" s="30">
        <v>7.1808950042723971</v>
      </c>
      <c r="AM26" s="30">
        <v>10.798325691223098</v>
      </c>
      <c r="AN26" s="30">
        <v>4.0121842956543023</v>
      </c>
      <c r="AO26" s="30">
        <v>0</v>
      </c>
      <c r="AP26" s="37">
        <v>7.3565640449523997</v>
      </c>
    </row>
    <row r="27" spans="2:42" x14ac:dyDescent="0.25">
      <c r="B27" s="3"/>
      <c r="C27" s="3" t="s">
        <v>228</v>
      </c>
      <c r="D27" s="3" t="s">
        <v>581</v>
      </c>
      <c r="E27" s="3">
        <v>1</v>
      </c>
      <c r="G27" s="98" t="s">
        <v>19</v>
      </c>
      <c r="H27" s="28">
        <v>24</v>
      </c>
      <c r="I27" s="28">
        <v>1</v>
      </c>
      <c r="J27" s="28">
        <v>1</v>
      </c>
      <c r="K27" s="28" t="s">
        <v>242</v>
      </c>
      <c r="L27" s="28"/>
      <c r="M27" s="128">
        <v>35</v>
      </c>
      <c r="N27" s="128">
        <v>0</v>
      </c>
      <c r="O27" s="28">
        <v>1</v>
      </c>
      <c r="P27" s="28">
        <v>1</v>
      </c>
      <c r="Q27" s="28">
        <v>4</v>
      </c>
      <c r="R27" s="28">
        <v>1</v>
      </c>
      <c r="S27" s="28">
        <f t="shared" si="0"/>
        <v>0</v>
      </c>
      <c r="T27" s="28">
        <v>1</v>
      </c>
      <c r="U27" s="28">
        <v>0</v>
      </c>
      <c r="V27" s="58">
        <v>1</v>
      </c>
      <c r="W27" s="47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48">
        <v>0</v>
      </c>
      <c r="AG27" s="54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7">
        <v>0</v>
      </c>
    </row>
    <row r="28" spans="2:42" x14ac:dyDescent="0.25">
      <c r="B28" s="3"/>
      <c r="C28" s="3"/>
      <c r="D28" s="3" t="s">
        <v>582</v>
      </c>
      <c r="E28" s="3">
        <v>2</v>
      </c>
      <c r="G28" s="98" t="s">
        <v>19</v>
      </c>
      <c r="H28" s="28">
        <v>25</v>
      </c>
      <c r="I28" s="28">
        <v>1</v>
      </c>
      <c r="J28" s="28">
        <v>1</v>
      </c>
      <c r="K28" s="28" t="s">
        <v>45</v>
      </c>
      <c r="L28" s="28"/>
      <c r="M28" s="128">
        <v>26</v>
      </c>
      <c r="N28" s="128">
        <v>0</v>
      </c>
      <c r="O28" s="28">
        <v>1</v>
      </c>
      <c r="P28" s="28">
        <v>1</v>
      </c>
      <c r="Q28" s="28">
        <v>4</v>
      </c>
      <c r="R28" s="28">
        <v>1</v>
      </c>
      <c r="S28" s="28">
        <f t="shared" si="0"/>
        <v>0</v>
      </c>
      <c r="T28" s="28">
        <v>1</v>
      </c>
      <c r="U28" s="28">
        <v>1</v>
      </c>
      <c r="V28" s="58">
        <v>6</v>
      </c>
      <c r="W28" s="47">
        <v>0</v>
      </c>
      <c r="X28" s="29">
        <v>1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1</v>
      </c>
      <c r="AE28" s="29">
        <v>1</v>
      </c>
      <c r="AF28" s="48">
        <v>1</v>
      </c>
      <c r="AG28" s="54">
        <v>0</v>
      </c>
      <c r="AH28" s="30">
        <v>5.4866026178996066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2.8306403096518</v>
      </c>
      <c r="AO28" s="30">
        <v>7.6145151392618011</v>
      </c>
      <c r="AP28" s="37">
        <v>3.7533389727275974</v>
      </c>
    </row>
    <row r="29" spans="2:42" x14ac:dyDescent="0.25">
      <c r="B29" s="3"/>
      <c r="C29" s="3"/>
      <c r="D29" s="3" t="s">
        <v>583</v>
      </c>
      <c r="E29" s="3">
        <v>3</v>
      </c>
      <c r="G29" s="98" t="s">
        <v>19</v>
      </c>
      <c r="H29" s="28">
        <v>26</v>
      </c>
      <c r="I29" s="28">
        <v>1</v>
      </c>
      <c r="J29" s="28">
        <v>1</v>
      </c>
      <c r="K29" s="28" t="s">
        <v>243</v>
      </c>
      <c r="L29" s="28"/>
      <c r="M29" s="128">
        <v>46</v>
      </c>
      <c r="N29" s="128">
        <v>1</v>
      </c>
      <c r="O29" s="28">
        <v>1</v>
      </c>
      <c r="P29" s="28">
        <v>1</v>
      </c>
      <c r="Q29" s="28">
        <v>4</v>
      </c>
      <c r="R29" s="28">
        <v>1</v>
      </c>
      <c r="S29" s="28">
        <f t="shared" si="0"/>
        <v>0</v>
      </c>
      <c r="T29" s="28">
        <v>1</v>
      </c>
      <c r="U29" s="28">
        <v>1</v>
      </c>
      <c r="V29" s="58">
        <v>2</v>
      </c>
      <c r="W29" s="47">
        <v>0</v>
      </c>
      <c r="X29" s="29">
        <v>1</v>
      </c>
      <c r="Y29" s="29">
        <v>0</v>
      </c>
      <c r="Z29" s="29">
        <v>1</v>
      </c>
      <c r="AA29" s="29">
        <v>1</v>
      </c>
      <c r="AB29" s="29">
        <v>1</v>
      </c>
      <c r="AC29" s="29">
        <v>1</v>
      </c>
      <c r="AD29" s="29">
        <v>1</v>
      </c>
      <c r="AE29" s="29">
        <v>1</v>
      </c>
      <c r="AF29" s="48">
        <v>1</v>
      </c>
      <c r="AG29" s="54">
        <v>0</v>
      </c>
      <c r="AH29" s="30">
        <v>4.7276838556925043</v>
      </c>
      <c r="AI29" s="30">
        <v>0</v>
      </c>
      <c r="AJ29" s="30">
        <v>2.131840070088602</v>
      </c>
      <c r="AK29" s="30">
        <v>4.2372357050578024</v>
      </c>
      <c r="AL29" s="30">
        <v>4.2046427663166952</v>
      </c>
      <c r="AM29" s="30">
        <v>9.0469091669716981</v>
      </c>
      <c r="AN29" s="30">
        <v>4.2646765645345024</v>
      </c>
      <c r="AO29" s="30">
        <v>6.443993721008102</v>
      </c>
      <c r="AP29" s="37">
        <v>3.4407073656717984</v>
      </c>
    </row>
    <row r="30" spans="2:42" x14ac:dyDescent="0.25">
      <c r="B30" s="3"/>
      <c r="C30" s="3" t="s">
        <v>229</v>
      </c>
      <c r="D30" s="3" t="s">
        <v>581</v>
      </c>
      <c r="E30" s="3">
        <v>1</v>
      </c>
      <c r="G30" s="98" t="s">
        <v>19</v>
      </c>
      <c r="H30" s="28">
        <v>27</v>
      </c>
      <c r="I30" s="28">
        <v>1</v>
      </c>
      <c r="J30" s="28">
        <v>1</v>
      </c>
      <c r="K30" s="28" t="s">
        <v>244</v>
      </c>
      <c r="L30" s="28"/>
      <c r="M30" s="128">
        <v>25</v>
      </c>
      <c r="N30" s="128">
        <v>0</v>
      </c>
      <c r="O30" s="28">
        <v>1</v>
      </c>
      <c r="P30" s="28">
        <v>1</v>
      </c>
      <c r="Q30" s="28">
        <v>4</v>
      </c>
      <c r="R30" s="28">
        <v>1</v>
      </c>
      <c r="S30" s="28">
        <f t="shared" si="0"/>
        <v>1</v>
      </c>
      <c r="T30" s="28">
        <v>2</v>
      </c>
      <c r="U30" s="28">
        <v>0</v>
      </c>
      <c r="V30" s="58">
        <v>1</v>
      </c>
      <c r="W30" s="47">
        <v>0</v>
      </c>
      <c r="X30" s="29">
        <v>1</v>
      </c>
      <c r="Y30" s="29">
        <v>0</v>
      </c>
      <c r="Z30" s="29">
        <v>1</v>
      </c>
      <c r="AA30" s="29">
        <v>1</v>
      </c>
      <c r="AB30" s="29">
        <v>0</v>
      </c>
      <c r="AC30" s="29">
        <v>1</v>
      </c>
      <c r="AD30" s="29">
        <v>1</v>
      </c>
      <c r="AE30" s="29">
        <v>1</v>
      </c>
      <c r="AF30" s="48">
        <v>1</v>
      </c>
      <c r="AG30" s="54">
        <v>0</v>
      </c>
      <c r="AH30" s="30">
        <v>10.662741177876704</v>
      </c>
      <c r="AI30" s="30">
        <v>0</v>
      </c>
      <c r="AJ30" s="30">
        <v>10.574516614278002</v>
      </c>
      <c r="AK30" s="30">
        <v>4.4370965957640998</v>
      </c>
      <c r="AL30" s="30">
        <v>0</v>
      </c>
      <c r="AM30" s="30">
        <v>9.0946933364866993</v>
      </c>
      <c r="AN30" s="30">
        <v>6.9876748657227044</v>
      </c>
      <c r="AO30" s="30">
        <v>5.7570474878945035</v>
      </c>
      <c r="AP30" s="37">
        <v>6.9347087542215995</v>
      </c>
    </row>
    <row r="31" spans="2:42" x14ac:dyDescent="0.25">
      <c r="B31" s="3"/>
      <c r="C31" s="3"/>
      <c r="D31" s="3" t="s">
        <v>582</v>
      </c>
      <c r="E31" s="3">
        <v>2</v>
      </c>
      <c r="G31" s="98" t="s">
        <v>19</v>
      </c>
      <c r="H31" s="28">
        <v>28</v>
      </c>
      <c r="I31" s="28">
        <v>1</v>
      </c>
      <c r="J31" s="28">
        <v>1</v>
      </c>
      <c r="K31" s="28" t="s">
        <v>48</v>
      </c>
      <c r="L31" s="28"/>
      <c r="M31" s="128">
        <v>47</v>
      </c>
      <c r="N31" s="128">
        <v>1</v>
      </c>
      <c r="O31" s="28">
        <v>1</v>
      </c>
      <c r="P31" s="28">
        <v>1</v>
      </c>
      <c r="Q31" s="28">
        <v>4</v>
      </c>
      <c r="R31" s="28">
        <v>1</v>
      </c>
      <c r="S31" s="28">
        <f t="shared" si="0"/>
        <v>0</v>
      </c>
      <c r="T31" s="28">
        <v>1</v>
      </c>
      <c r="U31" s="28">
        <v>0</v>
      </c>
      <c r="V31" s="58">
        <v>0</v>
      </c>
      <c r="W31" s="47">
        <v>1</v>
      </c>
      <c r="X31" s="29">
        <v>0</v>
      </c>
      <c r="Y31" s="29">
        <v>1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48">
        <v>0</v>
      </c>
      <c r="AG31" s="54">
        <v>10.4493155415852</v>
      </c>
      <c r="AH31" s="30">
        <v>0</v>
      </c>
      <c r="AI31" s="30">
        <v>11.034694506327202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7">
        <v>0</v>
      </c>
    </row>
    <row r="32" spans="2:42" x14ac:dyDescent="0.25">
      <c r="B32" s="3"/>
      <c r="C32" s="3"/>
      <c r="D32" s="3" t="s">
        <v>584</v>
      </c>
      <c r="E32" s="3">
        <v>3</v>
      </c>
      <c r="G32" s="98" t="s">
        <v>19</v>
      </c>
      <c r="H32" s="28">
        <v>29</v>
      </c>
      <c r="I32" s="28">
        <v>1</v>
      </c>
      <c r="J32" s="28">
        <v>1</v>
      </c>
      <c r="K32" s="28" t="s">
        <v>49</v>
      </c>
      <c r="L32" s="28"/>
      <c r="M32" s="128">
        <v>34</v>
      </c>
      <c r="N32" s="128">
        <v>1</v>
      </c>
      <c r="O32" s="28">
        <v>1</v>
      </c>
      <c r="P32" s="28">
        <v>1</v>
      </c>
      <c r="Q32" s="28">
        <v>4</v>
      </c>
      <c r="R32" s="28">
        <v>1</v>
      </c>
      <c r="S32" s="28">
        <f t="shared" si="0"/>
        <v>1</v>
      </c>
      <c r="T32" s="28">
        <v>2</v>
      </c>
      <c r="U32" s="28">
        <v>0</v>
      </c>
      <c r="V32" s="58">
        <v>6</v>
      </c>
      <c r="W32" s="47">
        <v>0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1</v>
      </c>
      <c r="AD32" s="29">
        <v>1</v>
      </c>
      <c r="AE32" s="29">
        <v>1</v>
      </c>
      <c r="AF32" s="48">
        <v>1</v>
      </c>
      <c r="AG32" s="54">
        <v>0</v>
      </c>
      <c r="AH32" s="30">
        <v>5.1429295476278014</v>
      </c>
      <c r="AI32" s="30">
        <v>0</v>
      </c>
      <c r="AJ32" s="30">
        <v>10.797430356343602</v>
      </c>
      <c r="AK32" s="30">
        <v>3.1580050786337033</v>
      </c>
      <c r="AL32" s="30">
        <v>0</v>
      </c>
      <c r="AM32" s="30">
        <v>10.216343396504698</v>
      </c>
      <c r="AN32" s="30">
        <v>4.2036515808107016</v>
      </c>
      <c r="AO32" s="30">
        <v>6.7987230555216023</v>
      </c>
      <c r="AP32" s="37">
        <v>7.020571867624998</v>
      </c>
    </row>
    <row r="33" spans="2:42" x14ac:dyDescent="0.25">
      <c r="B33" s="3"/>
      <c r="C33" s="3"/>
      <c r="D33" s="3" t="s">
        <v>585</v>
      </c>
      <c r="E33" s="3">
        <v>4</v>
      </c>
      <c r="G33" s="98" t="s">
        <v>19</v>
      </c>
      <c r="H33" s="28">
        <v>30</v>
      </c>
      <c r="I33" s="28">
        <v>1</v>
      </c>
      <c r="J33" s="28">
        <v>1</v>
      </c>
      <c r="K33" s="28" t="s">
        <v>50</v>
      </c>
      <c r="L33" s="28"/>
      <c r="M33" s="128">
        <v>24</v>
      </c>
      <c r="N33" s="128">
        <v>1</v>
      </c>
      <c r="O33" s="28">
        <v>1</v>
      </c>
      <c r="P33" s="28">
        <v>1</v>
      </c>
      <c r="Q33" s="28">
        <v>4</v>
      </c>
      <c r="R33" s="28">
        <v>1</v>
      </c>
      <c r="S33" s="28">
        <f t="shared" si="0"/>
        <v>0</v>
      </c>
      <c r="T33" s="28">
        <v>1</v>
      </c>
      <c r="U33" s="28">
        <v>0</v>
      </c>
      <c r="V33" s="58">
        <v>2</v>
      </c>
      <c r="W33" s="47">
        <v>0</v>
      </c>
      <c r="X33" s="29">
        <v>1</v>
      </c>
      <c r="Y33" s="29">
        <v>0</v>
      </c>
      <c r="Z33" s="29">
        <v>0</v>
      </c>
      <c r="AA33" s="29">
        <v>0</v>
      </c>
      <c r="AB33" s="29">
        <v>0</v>
      </c>
      <c r="AC33" s="29">
        <v>1</v>
      </c>
      <c r="AD33" s="29">
        <v>1</v>
      </c>
      <c r="AE33" s="29">
        <v>0</v>
      </c>
      <c r="AF33" s="48">
        <v>1</v>
      </c>
      <c r="AG33" s="54">
        <v>0</v>
      </c>
      <c r="AH33" s="30">
        <v>8.2402125930786063</v>
      </c>
      <c r="AI33" s="30">
        <v>0</v>
      </c>
      <c r="AJ33" s="30">
        <v>0</v>
      </c>
      <c r="AK33" s="30">
        <v>0</v>
      </c>
      <c r="AL33" s="30">
        <v>0</v>
      </c>
      <c r="AM33" s="30">
        <v>12.955910199483096</v>
      </c>
      <c r="AN33" s="30">
        <v>8.8984586334228997</v>
      </c>
      <c r="AO33" s="30">
        <v>0</v>
      </c>
      <c r="AP33" s="37">
        <v>5.2159701983133999</v>
      </c>
    </row>
    <row r="34" spans="2:42" x14ac:dyDescent="0.25">
      <c r="B34" s="3"/>
      <c r="C34" s="3" t="s">
        <v>586</v>
      </c>
      <c r="D34" s="3" t="s">
        <v>587</v>
      </c>
      <c r="E34" s="3">
        <v>1</v>
      </c>
      <c r="G34" s="98" t="s">
        <v>19</v>
      </c>
      <c r="H34" s="28">
        <v>31</v>
      </c>
      <c r="I34" s="28">
        <v>1</v>
      </c>
      <c r="J34" s="28">
        <v>1</v>
      </c>
      <c r="K34" s="28" t="s">
        <v>51</v>
      </c>
      <c r="L34" s="28"/>
      <c r="M34" s="128">
        <v>29</v>
      </c>
      <c r="N34" s="128">
        <v>1</v>
      </c>
      <c r="O34" s="28">
        <v>1</v>
      </c>
      <c r="P34" s="28">
        <v>1</v>
      </c>
      <c r="Q34" s="28">
        <v>4</v>
      </c>
      <c r="R34" s="28">
        <v>1</v>
      </c>
      <c r="S34" s="28">
        <f t="shared" si="0"/>
        <v>0</v>
      </c>
      <c r="T34" s="28">
        <v>1</v>
      </c>
      <c r="U34" s="28">
        <v>1</v>
      </c>
      <c r="V34" s="58">
        <v>4</v>
      </c>
      <c r="W34" s="47">
        <v>0</v>
      </c>
      <c r="X34" s="29">
        <v>1</v>
      </c>
      <c r="Y34" s="29">
        <v>0</v>
      </c>
      <c r="Z34" s="29">
        <v>1</v>
      </c>
      <c r="AA34" s="29">
        <v>1</v>
      </c>
      <c r="AB34" s="29">
        <v>0</v>
      </c>
      <c r="AC34" s="29">
        <v>1</v>
      </c>
      <c r="AD34" s="29">
        <v>1</v>
      </c>
      <c r="AE34" s="29">
        <v>1</v>
      </c>
      <c r="AF34" s="48">
        <v>0</v>
      </c>
      <c r="AG34" s="54">
        <v>0</v>
      </c>
      <c r="AH34" s="30">
        <v>12.013681246439504</v>
      </c>
      <c r="AI34" s="30">
        <v>0</v>
      </c>
      <c r="AJ34" s="30">
        <v>8.4370342890421011</v>
      </c>
      <c r="AK34" s="30">
        <v>5.6619418462116968</v>
      </c>
      <c r="AL34" s="30">
        <v>0</v>
      </c>
      <c r="AM34" s="30">
        <v>11.709476305643594</v>
      </c>
      <c r="AN34" s="30">
        <v>6.7334901428222995</v>
      </c>
      <c r="AO34" s="30">
        <v>6.7782044347125989</v>
      </c>
      <c r="AP34" s="37">
        <v>0</v>
      </c>
    </row>
    <row r="35" spans="2:42" x14ac:dyDescent="0.25">
      <c r="B35" s="3"/>
      <c r="C35" s="3"/>
      <c r="D35" s="3" t="s">
        <v>588</v>
      </c>
      <c r="E35" s="3">
        <v>2</v>
      </c>
      <c r="G35" s="98" t="s">
        <v>19</v>
      </c>
      <c r="H35" s="28">
        <v>32</v>
      </c>
      <c r="I35" s="28">
        <v>1</v>
      </c>
      <c r="J35" s="28">
        <v>1</v>
      </c>
      <c r="K35" s="28" t="s">
        <v>52</v>
      </c>
      <c r="L35" s="28"/>
      <c r="M35" s="128">
        <v>56</v>
      </c>
      <c r="N35" s="128">
        <v>0</v>
      </c>
      <c r="O35" s="28">
        <v>1</v>
      </c>
      <c r="P35" s="28">
        <v>1</v>
      </c>
      <c r="Q35" s="28">
        <v>4</v>
      </c>
      <c r="R35" s="28">
        <v>1</v>
      </c>
      <c r="S35" s="28">
        <f t="shared" si="0"/>
        <v>0</v>
      </c>
      <c r="T35" s="28">
        <v>1</v>
      </c>
      <c r="U35" s="28">
        <v>0</v>
      </c>
      <c r="V35" s="58">
        <v>0</v>
      </c>
      <c r="W35" s="47">
        <v>0</v>
      </c>
      <c r="X35" s="29">
        <v>0</v>
      </c>
      <c r="Y35" s="29">
        <v>1</v>
      </c>
      <c r="Z35" s="29">
        <v>1</v>
      </c>
      <c r="AA35" s="29">
        <v>1</v>
      </c>
      <c r="AB35" s="29">
        <v>0</v>
      </c>
      <c r="AC35" s="29">
        <v>0</v>
      </c>
      <c r="AD35" s="29">
        <v>1</v>
      </c>
      <c r="AE35" s="29">
        <v>0</v>
      </c>
      <c r="AF35" s="48">
        <v>0</v>
      </c>
      <c r="AG35" s="54">
        <v>0</v>
      </c>
      <c r="AH35" s="30">
        <v>0</v>
      </c>
      <c r="AI35" s="30">
        <v>10.1857237752278</v>
      </c>
      <c r="AJ35" s="30">
        <v>4.6553211212158008</v>
      </c>
      <c r="AK35" s="30">
        <v>5.5657844543457031</v>
      </c>
      <c r="AL35" s="30">
        <v>0</v>
      </c>
      <c r="AM35" s="30">
        <v>0</v>
      </c>
      <c r="AN35" s="30">
        <v>6.9778300857544995</v>
      </c>
      <c r="AO35" s="30">
        <v>0</v>
      </c>
      <c r="AP35" s="37">
        <v>0</v>
      </c>
    </row>
    <row r="36" spans="2:42" x14ac:dyDescent="0.25">
      <c r="B36" s="3"/>
      <c r="C36" s="3"/>
      <c r="D36" s="3" t="s">
        <v>589</v>
      </c>
      <c r="E36" s="3">
        <v>3</v>
      </c>
      <c r="G36" s="98" t="s">
        <v>19</v>
      </c>
      <c r="H36" s="28">
        <v>33</v>
      </c>
      <c r="I36" s="28">
        <v>1</v>
      </c>
      <c r="J36" s="28">
        <v>1</v>
      </c>
      <c r="K36" s="28" t="s">
        <v>53</v>
      </c>
      <c r="L36" s="28"/>
      <c r="M36" s="128">
        <v>28</v>
      </c>
      <c r="N36" s="128">
        <v>0</v>
      </c>
      <c r="O36" s="28">
        <v>1</v>
      </c>
      <c r="P36" s="28">
        <v>1</v>
      </c>
      <c r="Q36" s="28">
        <v>4</v>
      </c>
      <c r="R36" s="28">
        <v>1</v>
      </c>
      <c r="S36" s="28">
        <f t="shared" si="0"/>
        <v>0</v>
      </c>
      <c r="T36" s="28">
        <v>1</v>
      </c>
      <c r="U36" s="28">
        <v>0</v>
      </c>
      <c r="V36" s="58">
        <v>0</v>
      </c>
      <c r="W36" s="47">
        <v>0</v>
      </c>
      <c r="X36" s="29">
        <v>1</v>
      </c>
      <c r="Y36" s="29">
        <v>0</v>
      </c>
      <c r="Z36" s="29">
        <v>1</v>
      </c>
      <c r="AA36" s="29">
        <v>1</v>
      </c>
      <c r="AB36" s="29">
        <v>0</v>
      </c>
      <c r="AC36" s="29">
        <v>1</v>
      </c>
      <c r="AD36" s="29">
        <v>1</v>
      </c>
      <c r="AE36" s="29">
        <v>1</v>
      </c>
      <c r="AF36" s="48">
        <v>1</v>
      </c>
      <c r="AG36" s="54">
        <v>0</v>
      </c>
      <c r="AH36" s="30">
        <v>7.5173980331420047</v>
      </c>
      <c r="AI36" s="30">
        <v>0</v>
      </c>
      <c r="AJ36" s="30">
        <v>9.7930599848428006</v>
      </c>
      <c r="AK36" s="30">
        <v>4.833823204040403</v>
      </c>
      <c r="AL36" s="30">
        <v>0</v>
      </c>
      <c r="AM36" s="30">
        <v>9.1688631312050966</v>
      </c>
      <c r="AN36" s="30">
        <v>5.5816995239258009</v>
      </c>
      <c r="AO36" s="30">
        <v>5.0446915562946018</v>
      </c>
      <c r="AP36" s="37">
        <v>7.0685340563455981</v>
      </c>
    </row>
    <row r="37" spans="2:42" x14ac:dyDescent="0.25">
      <c r="B37" s="3"/>
      <c r="C37" s="3"/>
      <c r="D37" s="3" t="s">
        <v>590</v>
      </c>
      <c r="E37" s="3">
        <v>4</v>
      </c>
      <c r="G37" s="98" t="s">
        <v>19</v>
      </c>
      <c r="H37" s="28">
        <v>34</v>
      </c>
      <c r="I37" s="28">
        <v>1</v>
      </c>
      <c r="J37" s="28">
        <v>1</v>
      </c>
      <c r="K37" s="28" t="s">
        <v>54</v>
      </c>
      <c r="L37" s="28"/>
      <c r="M37" s="128">
        <v>29</v>
      </c>
      <c r="N37" s="128">
        <v>0</v>
      </c>
      <c r="O37" s="28">
        <v>1</v>
      </c>
      <c r="P37" s="28">
        <v>1</v>
      </c>
      <c r="Q37" s="28">
        <v>4</v>
      </c>
      <c r="R37" s="28">
        <v>1</v>
      </c>
      <c r="S37" s="28">
        <f t="shared" si="0"/>
        <v>0</v>
      </c>
      <c r="T37" s="28">
        <v>1</v>
      </c>
      <c r="U37" s="28">
        <v>0</v>
      </c>
      <c r="V37" s="58">
        <v>2</v>
      </c>
      <c r="W37" s="47">
        <v>0</v>
      </c>
      <c r="X37" s="29">
        <v>0</v>
      </c>
      <c r="Y37" s="29">
        <v>0</v>
      </c>
      <c r="Z37" s="29">
        <v>1</v>
      </c>
      <c r="AA37" s="29">
        <v>0</v>
      </c>
      <c r="AB37" s="29">
        <v>0</v>
      </c>
      <c r="AC37" s="29">
        <v>0</v>
      </c>
      <c r="AD37" s="29">
        <v>1</v>
      </c>
      <c r="AE37" s="29">
        <v>0</v>
      </c>
      <c r="AF37" s="48">
        <v>0</v>
      </c>
      <c r="AG37" s="54">
        <v>0</v>
      </c>
      <c r="AH37" s="30">
        <v>0</v>
      </c>
      <c r="AI37" s="30">
        <v>0</v>
      </c>
      <c r="AJ37" s="30">
        <v>4.6283731460569992</v>
      </c>
      <c r="AK37" s="30">
        <v>0</v>
      </c>
      <c r="AL37" s="30">
        <v>0</v>
      </c>
      <c r="AM37" s="30">
        <v>0</v>
      </c>
      <c r="AN37" s="30">
        <v>6.7293804423014034</v>
      </c>
      <c r="AO37" s="30">
        <v>0</v>
      </c>
      <c r="AP37" s="37">
        <v>0</v>
      </c>
    </row>
    <row r="38" spans="2:42" x14ac:dyDescent="0.25">
      <c r="B38" s="3"/>
      <c r="C38" s="3"/>
      <c r="D38" s="3" t="s">
        <v>591</v>
      </c>
      <c r="E38" s="3">
        <v>5</v>
      </c>
      <c r="G38" s="98" t="s">
        <v>19</v>
      </c>
      <c r="H38" s="28">
        <v>35</v>
      </c>
      <c r="I38" s="28">
        <v>1</v>
      </c>
      <c r="J38" s="28">
        <v>1</v>
      </c>
      <c r="K38" s="28" t="s">
        <v>55</v>
      </c>
      <c r="L38" s="28"/>
      <c r="M38" s="128">
        <v>24</v>
      </c>
      <c r="N38" s="128">
        <v>0</v>
      </c>
      <c r="O38" s="28">
        <v>1</v>
      </c>
      <c r="P38" s="28">
        <v>1</v>
      </c>
      <c r="Q38" s="28">
        <v>4</v>
      </c>
      <c r="R38" s="28">
        <v>1</v>
      </c>
      <c r="S38" s="28">
        <f t="shared" si="0"/>
        <v>0</v>
      </c>
      <c r="T38" s="28">
        <v>1</v>
      </c>
      <c r="U38" s="28">
        <v>0</v>
      </c>
      <c r="V38" s="58">
        <v>0</v>
      </c>
      <c r="W38" s="47">
        <v>0</v>
      </c>
      <c r="X38" s="29">
        <v>1</v>
      </c>
      <c r="Y38" s="29">
        <v>1</v>
      </c>
      <c r="Z38" s="29">
        <v>1</v>
      </c>
      <c r="AA38" s="29">
        <v>1</v>
      </c>
      <c r="AB38" s="29">
        <v>0</v>
      </c>
      <c r="AC38" s="29">
        <v>1</v>
      </c>
      <c r="AD38" s="29">
        <v>1</v>
      </c>
      <c r="AE38" s="29">
        <v>1</v>
      </c>
      <c r="AF38" s="48">
        <v>1</v>
      </c>
      <c r="AG38" s="54">
        <v>0</v>
      </c>
      <c r="AH38" s="30">
        <v>6.2775902684529044</v>
      </c>
      <c r="AI38" s="30">
        <v>13.2385551071166</v>
      </c>
      <c r="AJ38" s="30">
        <v>5.8580643335977012</v>
      </c>
      <c r="AK38" s="30">
        <v>3.9375740687051994</v>
      </c>
      <c r="AL38" s="30">
        <v>0</v>
      </c>
      <c r="AM38" s="30">
        <v>6.5834457015989969</v>
      </c>
      <c r="AN38" s="30">
        <v>5.8307967122396018</v>
      </c>
      <c r="AO38" s="30">
        <v>9.542081667582103</v>
      </c>
      <c r="AP38" s="37">
        <v>6.5797556241353981</v>
      </c>
    </row>
    <row r="39" spans="2:42" x14ac:dyDescent="0.25">
      <c r="B39" s="3"/>
      <c r="C39" s="3"/>
      <c r="D39" s="3" t="s">
        <v>592</v>
      </c>
      <c r="E39" s="3">
        <v>6</v>
      </c>
      <c r="G39" s="98" t="s">
        <v>56</v>
      </c>
      <c r="H39" s="28">
        <v>36</v>
      </c>
      <c r="I39" s="28">
        <v>2</v>
      </c>
      <c r="J39" s="28">
        <v>1</v>
      </c>
      <c r="K39" s="28" t="s">
        <v>245</v>
      </c>
      <c r="L39" s="28"/>
      <c r="M39" s="128">
        <v>91</v>
      </c>
      <c r="N39" s="128">
        <v>1</v>
      </c>
      <c r="O39" s="28">
        <v>3</v>
      </c>
      <c r="P39" s="28">
        <v>2</v>
      </c>
      <c r="Q39" s="28">
        <v>4</v>
      </c>
      <c r="R39" s="28">
        <v>1</v>
      </c>
      <c r="S39" s="28">
        <f t="shared" si="0"/>
        <v>0</v>
      </c>
      <c r="T39" s="28">
        <v>1</v>
      </c>
      <c r="U39" s="28">
        <v>0</v>
      </c>
      <c r="V39" s="58">
        <v>0</v>
      </c>
      <c r="W39" s="47">
        <v>0</v>
      </c>
      <c r="X39" s="29">
        <v>1</v>
      </c>
      <c r="Y39" s="29">
        <v>0</v>
      </c>
      <c r="Z39" s="29">
        <v>1</v>
      </c>
      <c r="AA39" s="29">
        <v>1</v>
      </c>
      <c r="AB39" s="29">
        <v>0</v>
      </c>
      <c r="AC39" s="29">
        <v>1</v>
      </c>
      <c r="AD39" s="29">
        <v>1</v>
      </c>
      <c r="AE39" s="29">
        <v>1</v>
      </c>
      <c r="AF39" s="48">
        <v>1</v>
      </c>
      <c r="AG39" s="54">
        <v>0</v>
      </c>
      <c r="AH39" s="30">
        <v>11.115175565083703</v>
      </c>
      <c r="AI39" s="30">
        <v>0</v>
      </c>
      <c r="AJ39" s="30">
        <v>8.2796931330361989</v>
      </c>
      <c r="AK39" s="30">
        <v>6.0725919469197009</v>
      </c>
      <c r="AL39" s="30">
        <v>0</v>
      </c>
      <c r="AM39" s="30">
        <v>6.965436617533296</v>
      </c>
      <c r="AN39" s="30">
        <v>6.6057230631512009</v>
      </c>
      <c r="AO39" s="30">
        <v>9.2299127578734996</v>
      </c>
      <c r="AP39" s="37">
        <v>7.2155936622619947</v>
      </c>
    </row>
    <row r="40" spans="2:42" x14ac:dyDescent="0.25">
      <c r="B40" s="3"/>
      <c r="C40" s="3"/>
      <c r="D40" s="3" t="s">
        <v>593</v>
      </c>
      <c r="E40" s="3">
        <v>7</v>
      </c>
      <c r="G40" s="98" t="s">
        <v>56</v>
      </c>
      <c r="H40" s="28">
        <v>37</v>
      </c>
      <c r="I40" s="28">
        <v>2</v>
      </c>
      <c r="J40" s="28">
        <v>1</v>
      </c>
      <c r="K40" s="28" t="s">
        <v>246</v>
      </c>
      <c r="L40" s="28"/>
      <c r="M40" s="128">
        <v>76</v>
      </c>
      <c r="N40" s="128">
        <v>1</v>
      </c>
      <c r="O40" s="28">
        <v>3</v>
      </c>
      <c r="P40" s="28">
        <v>2</v>
      </c>
      <c r="Q40" s="28">
        <v>4</v>
      </c>
      <c r="R40" s="28">
        <v>1</v>
      </c>
      <c r="S40" s="28">
        <f t="shared" si="0"/>
        <v>0</v>
      </c>
      <c r="T40" s="28">
        <v>1</v>
      </c>
      <c r="U40" s="28">
        <v>1</v>
      </c>
      <c r="V40" s="58">
        <v>2</v>
      </c>
      <c r="W40" s="47">
        <v>0</v>
      </c>
      <c r="X40" s="29">
        <v>1</v>
      </c>
      <c r="Y40" s="29">
        <v>0</v>
      </c>
      <c r="Z40" s="29">
        <v>0</v>
      </c>
      <c r="AA40" s="29">
        <v>1</v>
      </c>
      <c r="AB40" s="29">
        <v>0</v>
      </c>
      <c r="AC40" s="29">
        <v>1</v>
      </c>
      <c r="AD40" s="29">
        <v>1</v>
      </c>
      <c r="AE40" s="29">
        <v>1</v>
      </c>
      <c r="AF40" s="48">
        <v>1</v>
      </c>
      <c r="AG40" s="54">
        <v>0</v>
      </c>
      <c r="AH40" s="30">
        <v>9.3478841781616033</v>
      </c>
      <c r="AI40" s="30">
        <v>0</v>
      </c>
      <c r="AJ40" s="30">
        <v>0</v>
      </c>
      <c r="AK40" s="30">
        <v>4.8146192296346975</v>
      </c>
      <c r="AL40" s="30">
        <v>0</v>
      </c>
      <c r="AM40" s="30">
        <v>8.5127115249634002</v>
      </c>
      <c r="AN40" s="30">
        <v>4.9670677185061027</v>
      </c>
      <c r="AO40" s="30">
        <v>10.387838045756101</v>
      </c>
      <c r="AP40" s="37">
        <v>7.0499556922914977</v>
      </c>
    </row>
    <row r="41" spans="2:42" x14ac:dyDescent="0.25">
      <c r="B41" s="3"/>
      <c r="C41" s="3"/>
      <c r="D41" s="3" t="s">
        <v>594</v>
      </c>
      <c r="E41" s="3">
        <v>8</v>
      </c>
      <c r="G41" s="98" t="s">
        <v>56</v>
      </c>
      <c r="H41" s="28">
        <v>38</v>
      </c>
      <c r="I41" s="28">
        <v>2</v>
      </c>
      <c r="J41" s="28">
        <v>1</v>
      </c>
      <c r="K41" s="28" t="s">
        <v>247</v>
      </c>
      <c r="L41" s="28"/>
      <c r="M41" s="128">
        <v>68</v>
      </c>
      <c r="N41" s="128">
        <v>0</v>
      </c>
      <c r="O41" s="28">
        <v>3</v>
      </c>
      <c r="P41" s="28">
        <v>2</v>
      </c>
      <c r="Q41" s="28">
        <v>4</v>
      </c>
      <c r="R41" s="28">
        <v>1</v>
      </c>
      <c r="S41" s="28">
        <f t="shared" si="0"/>
        <v>0</v>
      </c>
      <c r="T41" s="28">
        <v>1</v>
      </c>
      <c r="U41" s="28">
        <v>0</v>
      </c>
      <c r="V41" s="58">
        <v>0</v>
      </c>
      <c r="W41" s="47">
        <v>0</v>
      </c>
      <c r="X41" s="29">
        <v>1</v>
      </c>
      <c r="Y41" s="29">
        <v>0</v>
      </c>
      <c r="Z41" s="29">
        <v>1</v>
      </c>
      <c r="AA41" s="29">
        <v>1</v>
      </c>
      <c r="AB41" s="29">
        <v>0</v>
      </c>
      <c r="AC41" s="29">
        <v>0</v>
      </c>
      <c r="AD41" s="29">
        <v>1</v>
      </c>
      <c r="AE41" s="29">
        <v>0</v>
      </c>
      <c r="AF41" s="48">
        <v>1</v>
      </c>
      <c r="AG41" s="54">
        <v>0</v>
      </c>
      <c r="AH41" s="30">
        <v>9.4222904841105048</v>
      </c>
      <c r="AI41" s="30">
        <v>0</v>
      </c>
      <c r="AJ41" s="30">
        <v>9.5673136774699028</v>
      </c>
      <c r="AK41" s="30">
        <v>6.3217832310994986</v>
      </c>
      <c r="AL41" s="30">
        <v>0</v>
      </c>
      <c r="AM41" s="30">
        <v>6.9755474726358955</v>
      </c>
      <c r="AN41" s="30">
        <v>7.4492505391440016</v>
      </c>
      <c r="AO41" s="30">
        <v>4.4956185022988997</v>
      </c>
      <c r="AP41" s="37">
        <v>7.9650087420145965</v>
      </c>
    </row>
    <row r="42" spans="2:42" x14ac:dyDescent="0.25">
      <c r="B42" s="3"/>
      <c r="C42" s="3"/>
      <c r="D42" s="3" t="s">
        <v>595</v>
      </c>
      <c r="E42" s="3">
        <v>9</v>
      </c>
      <c r="G42" s="98" t="s">
        <v>56</v>
      </c>
      <c r="H42" s="28">
        <v>39</v>
      </c>
      <c r="I42" s="28">
        <v>2</v>
      </c>
      <c r="J42" s="28">
        <v>1</v>
      </c>
      <c r="K42" s="28" t="s">
        <v>248</v>
      </c>
      <c r="L42" s="28"/>
      <c r="M42" s="128">
        <v>78</v>
      </c>
      <c r="N42" s="128">
        <v>1</v>
      </c>
      <c r="O42" s="28">
        <v>3</v>
      </c>
      <c r="P42" s="28">
        <v>2</v>
      </c>
      <c r="Q42" s="28">
        <v>4</v>
      </c>
      <c r="R42" s="28">
        <v>1</v>
      </c>
      <c r="S42" s="28">
        <f t="shared" si="0"/>
        <v>0</v>
      </c>
      <c r="T42" s="28">
        <v>1</v>
      </c>
      <c r="U42" s="28">
        <v>0</v>
      </c>
      <c r="V42" s="58">
        <v>0</v>
      </c>
      <c r="W42" s="47">
        <v>0</v>
      </c>
      <c r="X42" s="29">
        <v>1</v>
      </c>
      <c r="Y42" s="29">
        <v>0</v>
      </c>
      <c r="Z42" s="29">
        <v>1</v>
      </c>
      <c r="AA42" s="29">
        <v>1</v>
      </c>
      <c r="AB42" s="29">
        <v>0</v>
      </c>
      <c r="AC42" s="29">
        <v>1</v>
      </c>
      <c r="AD42" s="29">
        <v>1</v>
      </c>
      <c r="AE42" s="29">
        <v>1</v>
      </c>
      <c r="AF42" s="48">
        <v>1</v>
      </c>
      <c r="AG42" s="54">
        <v>0</v>
      </c>
      <c r="AH42" s="30">
        <v>10.362698872884105</v>
      </c>
      <c r="AI42" s="30">
        <v>0</v>
      </c>
      <c r="AJ42" s="30">
        <v>10.8387780253092</v>
      </c>
      <c r="AK42" s="30">
        <v>3.5008727773031048</v>
      </c>
      <c r="AL42" s="30">
        <v>0</v>
      </c>
      <c r="AM42" s="30">
        <v>7.1969718933105948</v>
      </c>
      <c r="AN42" s="30">
        <v>5.8759139378867005</v>
      </c>
      <c r="AO42" s="30">
        <v>7.9141731262207013</v>
      </c>
      <c r="AP42" s="37">
        <v>7.8993530337016953</v>
      </c>
    </row>
    <row r="43" spans="2:42" x14ac:dyDescent="0.25">
      <c r="B43" s="3"/>
      <c r="C43" s="3" t="s">
        <v>230</v>
      </c>
      <c r="D43" s="3" t="s">
        <v>570</v>
      </c>
      <c r="E43" s="3">
        <v>0</v>
      </c>
      <c r="G43" s="98" t="s">
        <v>56</v>
      </c>
      <c r="H43" s="28">
        <v>40</v>
      </c>
      <c r="I43" s="28">
        <v>2</v>
      </c>
      <c r="J43" s="28">
        <v>1</v>
      </c>
      <c r="K43" s="28" t="s">
        <v>249</v>
      </c>
      <c r="L43" s="28"/>
      <c r="M43" s="128">
        <v>68</v>
      </c>
      <c r="N43" s="128">
        <v>1</v>
      </c>
      <c r="O43" s="28">
        <v>3</v>
      </c>
      <c r="P43" s="28">
        <v>2</v>
      </c>
      <c r="Q43" s="28">
        <v>4</v>
      </c>
      <c r="R43" s="28">
        <v>1</v>
      </c>
      <c r="S43" s="28">
        <f t="shared" si="0"/>
        <v>0</v>
      </c>
      <c r="T43" s="28">
        <v>1</v>
      </c>
      <c r="U43" s="28">
        <v>0</v>
      </c>
      <c r="V43" s="58">
        <v>0</v>
      </c>
      <c r="W43" s="47">
        <v>0</v>
      </c>
      <c r="X43" s="29">
        <v>1</v>
      </c>
      <c r="Y43" s="29">
        <v>0</v>
      </c>
      <c r="Z43" s="29">
        <v>0</v>
      </c>
      <c r="AA43" s="29">
        <v>1</v>
      </c>
      <c r="AB43" s="29">
        <v>0</v>
      </c>
      <c r="AC43" s="29">
        <v>0</v>
      </c>
      <c r="AD43" s="29">
        <v>1</v>
      </c>
      <c r="AE43" s="29">
        <v>1</v>
      </c>
      <c r="AF43" s="48">
        <v>1</v>
      </c>
      <c r="AG43" s="54">
        <v>0</v>
      </c>
      <c r="AH43" s="30">
        <v>6.5144058863322023</v>
      </c>
      <c r="AI43" s="30">
        <v>0</v>
      </c>
      <c r="AJ43" s="30">
        <v>0</v>
      </c>
      <c r="AK43" s="30">
        <v>6.0363968276977005</v>
      </c>
      <c r="AL43" s="30">
        <v>7.4582862854004013</v>
      </c>
      <c r="AM43" s="30">
        <v>6.5562677383420969</v>
      </c>
      <c r="AN43" s="30">
        <v>6.0131295522054007</v>
      </c>
      <c r="AO43" s="30">
        <v>8.2189989089965003</v>
      </c>
      <c r="AP43" s="37">
        <v>5.8788531684875984</v>
      </c>
    </row>
    <row r="44" spans="2:42" x14ac:dyDescent="0.25">
      <c r="B44" s="3"/>
      <c r="C44" s="3"/>
      <c r="D44" s="3" t="s">
        <v>571</v>
      </c>
      <c r="E44" s="3">
        <v>1</v>
      </c>
      <c r="G44" s="98" t="s">
        <v>56</v>
      </c>
      <c r="H44" s="28">
        <v>41</v>
      </c>
      <c r="I44" s="28">
        <v>2</v>
      </c>
      <c r="J44" s="28">
        <v>1</v>
      </c>
      <c r="K44" s="28" t="s">
        <v>250</v>
      </c>
      <c r="L44" s="28"/>
      <c r="M44" s="128">
        <v>68</v>
      </c>
      <c r="N44" s="128">
        <v>1</v>
      </c>
      <c r="O44" s="28">
        <v>3</v>
      </c>
      <c r="P44" s="28">
        <v>2</v>
      </c>
      <c r="Q44" s="28">
        <v>4</v>
      </c>
      <c r="R44" s="28">
        <v>1</v>
      </c>
      <c r="S44" s="28">
        <f t="shared" si="0"/>
        <v>0</v>
      </c>
      <c r="T44" s="28">
        <v>1</v>
      </c>
      <c r="U44" s="28">
        <v>0</v>
      </c>
      <c r="V44" s="58">
        <v>0</v>
      </c>
      <c r="W44" s="47">
        <v>0</v>
      </c>
      <c r="X44" s="29">
        <v>1</v>
      </c>
      <c r="Y44" s="29">
        <v>0</v>
      </c>
      <c r="Z44" s="29">
        <v>0</v>
      </c>
      <c r="AA44" s="29">
        <v>1</v>
      </c>
      <c r="AB44" s="29">
        <v>0</v>
      </c>
      <c r="AC44" s="29">
        <v>1</v>
      </c>
      <c r="AD44" s="29">
        <v>1</v>
      </c>
      <c r="AE44" s="29">
        <v>0</v>
      </c>
      <c r="AF44" s="48">
        <v>1</v>
      </c>
      <c r="AG44" s="54">
        <v>0</v>
      </c>
      <c r="AH44" s="30">
        <v>7.3712434768676047</v>
      </c>
      <c r="AI44" s="30">
        <v>0</v>
      </c>
      <c r="AJ44" s="30">
        <v>0</v>
      </c>
      <c r="AK44" s="30">
        <v>5.7365393702189991</v>
      </c>
      <c r="AL44" s="30">
        <v>0</v>
      </c>
      <c r="AM44" s="30">
        <v>7.6591596603391956</v>
      </c>
      <c r="AN44" s="30">
        <v>3.2397410074871029</v>
      </c>
      <c r="AO44" s="30">
        <v>0</v>
      </c>
      <c r="AP44" s="37">
        <v>6.8770825131734981</v>
      </c>
    </row>
    <row r="45" spans="2:42" ht="15.75" x14ac:dyDescent="0.25">
      <c r="B45" s="3" t="s">
        <v>596</v>
      </c>
      <c r="C45" s="3" t="s">
        <v>399</v>
      </c>
      <c r="D45" s="3" t="s">
        <v>570</v>
      </c>
      <c r="E45" s="3">
        <v>0</v>
      </c>
      <c r="G45" s="98" t="s">
        <v>56</v>
      </c>
      <c r="H45" s="28">
        <v>42</v>
      </c>
      <c r="I45" s="28">
        <v>2</v>
      </c>
      <c r="J45" s="28">
        <v>1</v>
      </c>
      <c r="K45" s="28" t="s">
        <v>251</v>
      </c>
      <c r="L45" s="28"/>
      <c r="M45" s="128">
        <v>74</v>
      </c>
      <c r="N45" s="128">
        <v>1</v>
      </c>
      <c r="O45" s="28">
        <v>3</v>
      </c>
      <c r="P45" s="28">
        <v>2</v>
      </c>
      <c r="Q45" s="28">
        <v>4</v>
      </c>
      <c r="R45" s="28">
        <v>1</v>
      </c>
      <c r="S45" s="28">
        <f t="shared" si="0"/>
        <v>0</v>
      </c>
      <c r="T45" s="28">
        <v>1</v>
      </c>
      <c r="U45" s="28">
        <v>0</v>
      </c>
      <c r="V45" s="58">
        <v>1</v>
      </c>
      <c r="W45" s="47">
        <v>0</v>
      </c>
      <c r="X45" s="29">
        <v>0</v>
      </c>
      <c r="Y45" s="29">
        <v>1</v>
      </c>
      <c r="Z45" s="29">
        <v>1</v>
      </c>
      <c r="AA45" s="29">
        <v>1</v>
      </c>
      <c r="AB45" s="29">
        <v>1</v>
      </c>
      <c r="AC45" s="29">
        <v>1</v>
      </c>
      <c r="AD45" s="29">
        <v>1</v>
      </c>
      <c r="AE45" s="29">
        <v>1</v>
      </c>
      <c r="AF45" s="48">
        <v>1</v>
      </c>
      <c r="AG45" s="54">
        <v>0</v>
      </c>
      <c r="AH45" s="30">
        <v>0</v>
      </c>
      <c r="AI45" s="30">
        <v>3.9133071899413991</v>
      </c>
      <c r="AJ45" s="30">
        <v>11.749568150838103</v>
      </c>
      <c r="AK45" s="30">
        <v>4.7853754425049004</v>
      </c>
      <c r="AL45" s="30">
        <v>2.854927380879797</v>
      </c>
      <c r="AM45" s="30">
        <v>6.6529922485349964</v>
      </c>
      <c r="AN45" s="30">
        <v>2.171813646952403</v>
      </c>
      <c r="AO45" s="30">
        <v>5.7109177907308002</v>
      </c>
      <c r="AP45" s="37">
        <v>7.7487150891621965</v>
      </c>
    </row>
    <row r="46" spans="2:42" x14ac:dyDescent="0.25">
      <c r="B46" s="3"/>
      <c r="C46" s="3"/>
      <c r="D46" s="3" t="s">
        <v>571</v>
      </c>
      <c r="E46" s="3">
        <v>1</v>
      </c>
      <c r="G46" s="98" t="s">
        <v>56</v>
      </c>
      <c r="H46" s="28">
        <v>43</v>
      </c>
      <c r="I46" s="28">
        <v>2</v>
      </c>
      <c r="J46" s="28">
        <v>1</v>
      </c>
      <c r="K46" s="28" t="s">
        <v>252</v>
      </c>
      <c r="L46" s="28"/>
      <c r="M46" s="128">
        <v>72</v>
      </c>
      <c r="N46" s="128">
        <v>1</v>
      </c>
      <c r="O46" s="28">
        <v>3</v>
      </c>
      <c r="P46" s="28">
        <v>2</v>
      </c>
      <c r="Q46" s="28">
        <v>4</v>
      </c>
      <c r="R46" s="28">
        <v>1</v>
      </c>
      <c r="S46" s="28">
        <f t="shared" si="0"/>
        <v>0</v>
      </c>
      <c r="T46" s="28">
        <v>1</v>
      </c>
      <c r="U46" s="28">
        <v>0</v>
      </c>
      <c r="V46" s="58">
        <v>1</v>
      </c>
      <c r="W46" s="47">
        <v>0</v>
      </c>
      <c r="X46" s="29">
        <v>1</v>
      </c>
      <c r="Y46" s="29">
        <v>0</v>
      </c>
      <c r="Z46" s="29">
        <v>1</v>
      </c>
      <c r="AA46" s="29">
        <v>1</v>
      </c>
      <c r="AB46" s="29">
        <v>0</v>
      </c>
      <c r="AC46" s="29">
        <v>1</v>
      </c>
      <c r="AD46" s="29">
        <v>1</v>
      </c>
      <c r="AE46" s="29">
        <v>1</v>
      </c>
      <c r="AF46" s="48">
        <v>1</v>
      </c>
      <c r="AG46" s="54">
        <v>0</v>
      </c>
      <c r="AH46" s="30">
        <v>8.3060814539592016</v>
      </c>
      <c r="AI46" s="30">
        <v>0</v>
      </c>
      <c r="AJ46" s="30">
        <v>4.6710848871866997</v>
      </c>
      <c r="AK46" s="30">
        <v>5.2908409500122993</v>
      </c>
      <c r="AL46" s="30">
        <v>0</v>
      </c>
      <c r="AM46" s="30">
        <v>12.869379997253496</v>
      </c>
      <c r="AN46" s="30">
        <v>4.5096708933514993</v>
      </c>
      <c r="AO46" s="30">
        <v>9.0237309137980013</v>
      </c>
      <c r="AP46" s="37">
        <v>6.0963678423564964</v>
      </c>
    </row>
    <row r="47" spans="2:42" ht="15.75" x14ac:dyDescent="0.25">
      <c r="B47" s="3"/>
      <c r="C47" s="3" t="s">
        <v>402</v>
      </c>
      <c r="D47" s="3" t="s">
        <v>570</v>
      </c>
      <c r="E47" s="3">
        <v>0</v>
      </c>
      <c r="G47" s="98" t="s">
        <v>56</v>
      </c>
      <c r="H47" s="28">
        <v>44</v>
      </c>
      <c r="I47" s="28">
        <v>2</v>
      </c>
      <c r="J47" s="28">
        <v>1</v>
      </c>
      <c r="K47" s="28" t="s">
        <v>253</v>
      </c>
      <c r="L47" s="28"/>
      <c r="M47" s="128">
        <v>80</v>
      </c>
      <c r="N47" s="128">
        <v>0</v>
      </c>
      <c r="O47" s="28">
        <v>3</v>
      </c>
      <c r="P47" s="28">
        <v>2</v>
      </c>
      <c r="Q47" s="28">
        <v>4</v>
      </c>
      <c r="R47" s="28">
        <v>1</v>
      </c>
      <c r="S47" s="28">
        <f t="shared" si="0"/>
        <v>1</v>
      </c>
      <c r="T47" s="28">
        <v>2</v>
      </c>
      <c r="U47" s="28">
        <v>0</v>
      </c>
      <c r="V47" s="58">
        <v>0</v>
      </c>
      <c r="W47" s="47">
        <v>0</v>
      </c>
      <c r="X47" s="29">
        <v>1</v>
      </c>
      <c r="Y47" s="29">
        <v>1</v>
      </c>
      <c r="Z47" s="29">
        <v>1</v>
      </c>
      <c r="AA47" s="29">
        <v>1</v>
      </c>
      <c r="AB47" s="29">
        <v>1</v>
      </c>
      <c r="AC47" s="29">
        <v>1</v>
      </c>
      <c r="AD47" s="29">
        <v>1</v>
      </c>
      <c r="AE47" s="29">
        <v>1</v>
      </c>
      <c r="AF47" s="48">
        <v>1</v>
      </c>
      <c r="AG47" s="54">
        <v>0</v>
      </c>
      <c r="AH47" s="30">
        <v>10.546160062154204</v>
      </c>
      <c r="AI47" s="30">
        <v>5.4205821355182984</v>
      </c>
      <c r="AJ47" s="30">
        <v>9.1364951197304993</v>
      </c>
      <c r="AK47" s="30">
        <v>5.3441608810423986</v>
      </c>
      <c r="AL47" s="30">
        <v>5.7345132827759002</v>
      </c>
      <c r="AM47" s="30">
        <v>12.442501386006597</v>
      </c>
      <c r="AN47" s="30">
        <v>7.3221817016602007</v>
      </c>
      <c r="AO47" s="30">
        <v>7.6739511489866992</v>
      </c>
      <c r="AP47" s="37">
        <v>3.9018157386779961</v>
      </c>
    </row>
    <row r="48" spans="2:42" x14ac:dyDescent="0.25">
      <c r="B48" s="3"/>
      <c r="C48" s="3"/>
      <c r="D48" s="3" t="s">
        <v>571</v>
      </c>
      <c r="E48" s="3">
        <v>1</v>
      </c>
      <c r="G48" s="98" t="s">
        <v>56</v>
      </c>
      <c r="H48" s="28">
        <v>45</v>
      </c>
      <c r="I48" s="28">
        <v>2</v>
      </c>
      <c r="J48" s="28">
        <v>1</v>
      </c>
      <c r="K48" s="28" t="s">
        <v>254</v>
      </c>
      <c r="L48" s="28"/>
      <c r="M48" s="128">
        <v>66</v>
      </c>
      <c r="N48" s="128">
        <v>0</v>
      </c>
      <c r="O48" s="28">
        <v>3</v>
      </c>
      <c r="P48" s="28">
        <v>2</v>
      </c>
      <c r="Q48" s="28">
        <v>4</v>
      </c>
      <c r="R48" s="28">
        <v>1</v>
      </c>
      <c r="S48" s="28">
        <f t="shared" si="0"/>
        <v>1</v>
      </c>
      <c r="T48" s="28">
        <v>2</v>
      </c>
      <c r="U48" s="28">
        <v>0</v>
      </c>
      <c r="V48" s="58">
        <v>3</v>
      </c>
      <c r="W48" s="47">
        <v>0</v>
      </c>
      <c r="X48" s="29">
        <v>1</v>
      </c>
      <c r="Y48" s="29">
        <v>1</v>
      </c>
      <c r="Z48" s="29">
        <v>1</v>
      </c>
      <c r="AA48" s="29">
        <v>1</v>
      </c>
      <c r="AB48" s="29">
        <v>0</v>
      </c>
      <c r="AC48" s="29">
        <v>1</v>
      </c>
      <c r="AD48" s="29">
        <v>1</v>
      </c>
      <c r="AE48" s="29">
        <v>1</v>
      </c>
      <c r="AF48" s="48">
        <v>1</v>
      </c>
      <c r="AG48" s="54">
        <v>0</v>
      </c>
      <c r="AH48" s="30">
        <v>12.404784202575602</v>
      </c>
      <c r="AI48" s="30">
        <v>5.4235760370888997</v>
      </c>
      <c r="AJ48" s="30">
        <v>9.7125334803261989</v>
      </c>
      <c r="AK48" s="30">
        <v>5.806024080912298</v>
      </c>
      <c r="AL48" s="30">
        <v>4.4452514648436967</v>
      </c>
      <c r="AM48" s="30">
        <v>8.387662569681595</v>
      </c>
      <c r="AN48" s="30">
        <v>5.1109917958576982</v>
      </c>
      <c r="AO48" s="30">
        <v>10.083410580952901</v>
      </c>
      <c r="AP48" s="37">
        <v>6.4977935218810963</v>
      </c>
    </row>
    <row r="49" spans="2:42" ht="15.75" x14ac:dyDescent="0.25">
      <c r="B49" s="3"/>
      <c r="C49" s="3" t="s">
        <v>404</v>
      </c>
      <c r="D49" s="3" t="s">
        <v>570</v>
      </c>
      <c r="E49" s="3">
        <v>0</v>
      </c>
      <c r="G49" s="98" t="s">
        <v>56</v>
      </c>
      <c r="H49" s="28">
        <v>46</v>
      </c>
      <c r="I49" s="28">
        <v>2</v>
      </c>
      <c r="J49" s="28">
        <v>1</v>
      </c>
      <c r="K49" s="28" t="s">
        <v>255</v>
      </c>
      <c r="L49" s="28"/>
      <c r="M49" s="128">
        <v>73</v>
      </c>
      <c r="N49" s="128">
        <v>0</v>
      </c>
      <c r="O49" s="28">
        <v>3</v>
      </c>
      <c r="P49" s="28">
        <v>2</v>
      </c>
      <c r="Q49" s="28">
        <v>4</v>
      </c>
      <c r="R49" s="28">
        <v>1</v>
      </c>
      <c r="S49" s="28">
        <f t="shared" si="0"/>
        <v>0</v>
      </c>
      <c r="T49" s="28">
        <v>1</v>
      </c>
      <c r="U49" s="28">
        <v>0</v>
      </c>
      <c r="V49" s="58">
        <v>0</v>
      </c>
      <c r="W49" s="47">
        <v>0</v>
      </c>
      <c r="X49" s="29">
        <v>1</v>
      </c>
      <c r="Y49" s="29">
        <v>0</v>
      </c>
      <c r="Z49" s="29">
        <v>1</v>
      </c>
      <c r="AA49" s="29">
        <v>1</v>
      </c>
      <c r="AB49" s="29">
        <v>0</v>
      </c>
      <c r="AC49" s="29">
        <v>1</v>
      </c>
      <c r="AD49" s="29">
        <v>1</v>
      </c>
      <c r="AE49" s="29">
        <v>1</v>
      </c>
      <c r="AF49" s="48">
        <v>1</v>
      </c>
      <c r="AG49" s="54">
        <v>0</v>
      </c>
      <c r="AH49" s="30">
        <v>8.3714860280355037</v>
      </c>
      <c r="AI49" s="30">
        <v>0</v>
      </c>
      <c r="AJ49" s="30">
        <v>7.5819974009196009</v>
      </c>
      <c r="AK49" s="30">
        <v>4.1717012786866015</v>
      </c>
      <c r="AL49" s="30">
        <v>0</v>
      </c>
      <c r="AM49" s="30">
        <v>3.4696801503498946</v>
      </c>
      <c r="AN49" s="30">
        <v>5.4051097234092005</v>
      </c>
      <c r="AO49" s="30">
        <v>3.1957550048827006</v>
      </c>
      <c r="AP49" s="37">
        <v>2.0852114423116976</v>
      </c>
    </row>
    <row r="50" spans="2:42" x14ac:dyDescent="0.25">
      <c r="B50" s="3"/>
      <c r="C50" s="3"/>
      <c r="D50" s="3" t="s">
        <v>571</v>
      </c>
      <c r="E50" s="3">
        <v>1</v>
      </c>
      <c r="G50" s="98" t="s">
        <v>56</v>
      </c>
      <c r="H50" s="28">
        <v>47</v>
      </c>
      <c r="I50" s="28">
        <v>2</v>
      </c>
      <c r="J50" s="28">
        <v>1</v>
      </c>
      <c r="K50" s="28" t="s">
        <v>256</v>
      </c>
      <c r="L50" s="28"/>
      <c r="M50" s="128">
        <v>73</v>
      </c>
      <c r="N50" s="128">
        <v>0</v>
      </c>
      <c r="O50" s="28">
        <v>3</v>
      </c>
      <c r="P50" s="28">
        <v>2</v>
      </c>
      <c r="Q50" s="28">
        <v>4</v>
      </c>
      <c r="R50" s="28">
        <v>1</v>
      </c>
      <c r="S50" s="28">
        <f t="shared" si="0"/>
        <v>1</v>
      </c>
      <c r="T50" s="28">
        <v>2</v>
      </c>
      <c r="U50" s="28">
        <v>0</v>
      </c>
      <c r="V50" s="58">
        <v>0</v>
      </c>
      <c r="W50" s="47">
        <v>0</v>
      </c>
      <c r="X50" s="29">
        <v>1</v>
      </c>
      <c r="Y50" s="29">
        <v>0</v>
      </c>
      <c r="Z50" s="29">
        <v>1</v>
      </c>
      <c r="AA50" s="29">
        <v>1</v>
      </c>
      <c r="AB50" s="29">
        <v>0</v>
      </c>
      <c r="AC50" s="29">
        <v>1</v>
      </c>
      <c r="AD50" s="29">
        <v>1</v>
      </c>
      <c r="AE50" s="29">
        <v>0</v>
      </c>
      <c r="AF50" s="48">
        <v>1</v>
      </c>
      <c r="AG50" s="54">
        <v>0</v>
      </c>
      <c r="AH50" s="30">
        <v>6.2525310516358026</v>
      </c>
      <c r="AI50" s="30">
        <v>0</v>
      </c>
      <c r="AJ50" s="30">
        <v>9.2025380198160018</v>
      </c>
      <c r="AK50" s="30">
        <v>5.6203020477294992</v>
      </c>
      <c r="AL50" s="30">
        <v>1.7900819778443946</v>
      </c>
      <c r="AM50" s="30">
        <v>7.2572186787923947</v>
      </c>
      <c r="AN50" s="30">
        <v>7.7403688430787998</v>
      </c>
      <c r="AO50" s="30">
        <v>0</v>
      </c>
      <c r="AP50" s="37">
        <v>7.0316429201761963</v>
      </c>
    </row>
    <row r="51" spans="2:42" ht="15.75" x14ac:dyDescent="0.25">
      <c r="B51" s="3"/>
      <c r="C51" s="3" t="s">
        <v>406</v>
      </c>
      <c r="D51" s="3" t="s">
        <v>570</v>
      </c>
      <c r="E51" s="3">
        <v>0</v>
      </c>
      <c r="G51" s="98" t="s">
        <v>70</v>
      </c>
      <c r="H51" s="28">
        <v>48</v>
      </c>
      <c r="I51" s="28">
        <v>1</v>
      </c>
      <c r="J51" s="28">
        <v>1</v>
      </c>
      <c r="K51" s="28" t="s">
        <v>257</v>
      </c>
      <c r="L51" s="28"/>
      <c r="M51" s="29">
        <v>68</v>
      </c>
      <c r="N51" s="29">
        <v>1</v>
      </c>
      <c r="O51" s="28">
        <v>3</v>
      </c>
      <c r="P51" s="28">
        <v>1</v>
      </c>
      <c r="Q51" s="28">
        <v>4</v>
      </c>
      <c r="R51" s="28">
        <v>1</v>
      </c>
      <c r="S51" s="28">
        <f t="shared" si="0"/>
        <v>1</v>
      </c>
      <c r="T51" s="28">
        <v>2</v>
      </c>
      <c r="U51" s="28">
        <v>0</v>
      </c>
      <c r="V51" s="58">
        <v>1</v>
      </c>
      <c r="W51" s="47">
        <v>0</v>
      </c>
      <c r="X51" s="29">
        <v>1</v>
      </c>
      <c r="Y51" s="29">
        <v>0</v>
      </c>
      <c r="Z51" s="29">
        <v>0</v>
      </c>
      <c r="AA51" s="29">
        <v>1</v>
      </c>
      <c r="AB51" s="29">
        <v>0</v>
      </c>
      <c r="AC51" s="29">
        <v>1</v>
      </c>
      <c r="AD51" s="29">
        <v>1</v>
      </c>
      <c r="AE51" s="29">
        <v>1</v>
      </c>
      <c r="AF51" s="48">
        <v>0</v>
      </c>
      <c r="AG51" s="54">
        <v>0</v>
      </c>
      <c r="AH51" s="30">
        <v>8.0878616968791022</v>
      </c>
      <c r="AI51" s="30">
        <v>2.0135119756062032</v>
      </c>
      <c r="AJ51" s="30">
        <v>0</v>
      </c>
      <c r="AK51" s="30">
        <v>4.0519633356730012</v>
      </c>
      <c r="AL51" s="30">
        <v>1.8677533467610985</v>
      </c>
      <c r="AM51" s="30">
        <v>2.2438675562539956</v>
      </c>
      <c r="AN51" s="30">
        <v>3.601486206054803</v>
      </c>
      <c r="AO51" s="30">
        <v>3.8250125249226024</v>
      </c>
      <c r="AP51" s="37">
        <v>0</v>
      </c>
    </row>
    <row r="52" spans="2:42" x14ac:dyDescent="0.25">
      <c r="B52" s="3"/>
      <c r="C52" s="3"/>
      <c r="D52" s="3" t="s">
        <v>571</v>
      </c>
      <c r="E52" s="3">
        <v>1</v>
      </c>
      <c r="G52" s="98" t="s">
        <v>70</v>
      </c>
      <c r="H52" s="28">
        <v>49</v>
      </c>
      <c r="I52" s="28">
        <v>1</v>
      </c>
      <c r="J52" s="28">
        <v>1</v>
      </c>
      <c r="K52" s="28" t="s">
        <v>258</v>
      </c>
      <c r="L52" s="28"/>
      <c r="M52" s="29">
        <v>84</v>
      </c>
      <c r="N52" s="29">
        <v>1</v>
      </c>
      <c r="O52" s="28">
        <v>3</v>
      </c>
      <c r="P52" s="28">
        <v>1</v>
      </c>
      <c r="Q52" s="28">
        <v>4</v>
      </c>
      <c r="R52" s="28">
        <v>1</v>
      </c>
      <c r="S52" s="28">
        <v>-1</v>
      </c>
      <c r="T52" s="28">
        <v>-1</v>
      </c>
      <c r="U52" s="28">
        <v>0</v>
      </c>
      <c r="V52" s="58">
        <v>0</v>
      </c>
      <c r="W52" s="47">
        <v>1</v>
      </c>
      <c r="X52" s="29">
        <v>1</v>
      </c>
      <c r="Y52" s="29">
        <v>1</v>
      </c>
      <c r="Z52" s="29">
        <v>1</v>
      </c>
      <c r="AA52" s="29">
        <v>1</v>
      </c>
      <c r="AB52" s="29">
        <v>0</v>
      </c>
      <c r="AC52" s="29">
        <v>1</v>
      </c>
      <c r="AD52" s="29">
        <v>1</v>
      </c>
      <c r="AE52" s="29">
        <v>1</v>
      </c>
      <c r="AF52" s="48">
        <v>1</v>
      </c>
      <c r="AG52" s="54">
        <v>0</v>
      </c>
      <c r="AH52" s="30">
        <v>7.4164196650187044</v>
      </c>
      <c r="AI52" s="30">
        <v>2.2383069992065998</v>
      </c>
      <c r="AJ52" s="30">
        <v>10.8097357813517</v>
      </c>
      <c r="AK52" s="30">
        <v>3.1904584630330994</v>
      </c>
      <c r="AL52" s="30">
        <v>0</v>
      </c>
      <c r="AM52" s="30">
        <v>9.9880641301471975</v>
      </c>
      <c r="AN52" s="30">
        <v>3.5769831339519005</v>
      </c>
      <c r="AO52" s="30">
        <v>9.3934049606322993</v>
      </c>
      <c r="AP52" s="37">
        <v>5.9451665941873983</v>
      </c>
    </row>
    <row r="53" spans="2:42" x14ac:dyDescent="0.25">
      <c r="B53" s="3"/>
      <c r="C53" s="150" t="s">
        <v>345</v>
      </c>
      <c r="D53" s="3" t="s">
        <v>570</v>
      </c>
      <c r="E53" s="3">
        <v>0</v>
      </c>
      <c r="G53" s="98" t="s">
        <v>70</v>
      </c>
      <c r="H53" s="28">
        <v>50</v>
      </c>
      <c r="I53" s="28">
        <v>1</v>
      </c>
      <c r="J53" s="28">
        <v>1</v>
      </c>
      <c r="K53" s="28" t="s">
        <v>73</v>
      </c>
      <c r="L53" s="28"/>
      <c r="M53" s="25">
        <v>76</v>
      </c>
      <c r="N53" s="25">
        <v>0</v>
      </c>
      <c r="O53" s="28">
        <v>3</v>
      </c>
      <c r="P53" s="28">
        <v>1</v>
      </c>
      <c r="Q53" s="28">
        <v>2</v>
      </c>
      <c r="R53" s="28">
        <v>1</v>
      </c>
      <c r="S53" s="28">
        <f t="shared" si="0"/>
        <v>1</v>
      </c>
      <c r="T53" s="28">
        <v>2</v>
      </c>
      <c r="U53" s="28">
        <v>0</v>
      </c>
      <c r="V53" s="58">
        <v>0</v>
      </c>
      <c r="W53" s="47">
        <v>0</v>
      </c>
      <c r="X53" s="29">
        <v>1</v>
      </c>
      <c r="Y53" s="29">
        <v>0</v>
      </c>
      <c r="Z53" s="29">
        <v>0</v>
      </c>
      <c r="AA53" s="29">
        <v>1</v>
      </c>
      <c r="AB53" s="29">
        <v>0</v>
      </c>
      <c r="AC53" s="29">
        <v>0</v>
      </c>
      <c r="AD53" s="29">
        <v>1</v>
      </c>
      <c r="AE53" s="29">
        <v>0</v>
      </c>
      <c r="AF53" s="48">
        <v>1</v>
      </c>
      <c r="AG53" s="54">
        <v>0</v>
      </c>
      <c r="AH53" s="30">
        <v>9.1062798436483021</v>
      </c>
      <c r="AI53" s="30">
        <v>0</v>
      </c>
      <c r="AJ53" s="30">
        <v>0</v>
      </c>
      <c r="AK53" s="30">
        <v>5.0529177983602018</v>
      </c>
      <c r="AL53" s="30">
        <v>0</v>
      </c>
      <c r="AM53" s="30">
        <v>0</v>
      </c>
      <c r="AN53" s="30">
        <v>4.189125213623198</v>
      </c>
      <c r="AO53" s="30">
        <v>0</v>
      </c>
      <c r="AP53" s="37">
        <v>4.4293033281961947</v>
      </c>
    </row>
    <row r="54" spans="2:42" x14ac:dyDescent="0.25">
      <c r="B54" s="3"/>
      <c r="C54" s="3"/>
      <c r="D54" s="3" t="s">
        <v>571</v>
      </c>
      <c r="E54" s="3">
        <v>1</v>
      </c>
      <c r="G54" s="98" t="s">
        <v>70</v>
      </c>
      <c r="H54" s="28">
        <v>51</v>
      </c>
      <c r="I54" s="28">
        <v>1</v>
      </c>
      <c r="J54" s="28">
        <v>1</v>
      </c>
      <c r="K54" s="28" t="s">
        <v>74</v>
      </c>
      <c r="L54" s="28"/>
      <c r="M54" s="25">
        <v>79</v>
      </c>
      <c r="N54" s="25">
        <v>1</v>
      </c>
      <c r="O54" s="28">
        <v>3</v>
      </c>
      <c r="P54" s="28">
        <v>1</v>
      </c>
      <c r="Q54" s="28">
        <v>4</v>
      </c>
      <c r="R54" s="28">
        <v>1</v>
      </c>
      <c r="S54" s="28">
        <f t="shared" si="0"/>
        <v>0</v>
      </c>
      <c r="T54" s="28">
        <v>1</v>
      </c>
      <c r="U54" s="28">
        <v>0</v>
      </c>
      <c r="V54" s="58">
        <v>0</v>
      </c>
      <c r="W54" s="47">
        <v>0</v>
      </c>
      <c r="X54" s="29">
        <v>1</v>
      </c>
      <c r="Y54" s="29">
        <v>0</v>
      </c>
      <c r="Z54" s="29">
        <v>1</v>
      </c>
      <c r="AA54" s="29">
        <v>1</v>
      </c>
      <c r="AB54" s="29">
        <v>1</v>
      </c>
      <c r="AC54" s="29">
        <v>1</v>
      </c>
      <c r="AD54" s="29">
        <v>1</v>
      </c>
      <c r="AE54" s="29">
        <v>1</v>
      </c>
      <c r="AF54" s="48">
        <v>1</v>
      </c>
      <c r="AG54" s="54">
        <v>0</v>
      </c>
      <c r="AH54" s="30">
        <v>9.6008051172892017</v>
      </c>
      <c r="AI54" s="30">
        <v>0</v>
      </c>
      <c r="AJ54" s="30">
        <v>7.7509806950887015</v>
      </c>
      <c r="AK54" s="30">
        <v>6.1181160608927989</v>
      </c>
      <c r="AL54" s="30">
        <v>4.898896687825598</v>
      </c>
      <c r="AM54" s="30">
        <v>5.7340823745727931</v>
      </c>
      <c r="AN54" s="30">
        <v>3.2182784016928014</v>
      </c>
      <c r="AO54" s="30">
        <v>6.6861379877726002</v>
      </c>
      <c r="AP54" s="37">
        <v>1.4937278429667984</v>
      </c>
    </row>
    <row r="55" spans="2:42" ht="15.75" x14ac:dyDescent="0.25">
      <c r="B55" s="3"/>
      <c r="C55" s="3" t="s">
        <v>411</v>
      </c>
      <c r="D55" s="3" t="s">
        <v>570</v>
      </c>
      <c r="E55" s="3">
        <v>0</v>
      </c>
      <c r="G55" s="98" t="s">
        <v>56</v>
      </c>
      <c r="H55" s="28">
        <v>52</v>
      </c>
      <c r="I55" s="28">
        <v>2</v>
      </c>
      <c r="J55" s="28">
        <v>1</v>
      </c>
      <c r="K55" s="28" t="s">
        <v>259</v>
      </c>
      <c r="L55" s="28"/>
      <c r="M55" s="128">
        <v>74</v>
      </c>
      <c r="N55" s="128">
        <v>1</v>
      </c>
      <c r="O55" s="28">
        <v>3</v>
      </c>
      <c r="P55" s="28">
        <v>2</v>
      </c>
      <c r="Q55" s="28">
        <v>4</v>
      </c>
      <c r="R55" s="28">
        <v>1</v>
      </c>
      <c r="S55" s="28">
        <f t="shared" si="0"/>
        <v>0</v>
      </c>
      <c r="T55" s="28">
        <v>1</v>
      </c>
      <c r="U55" s="28">
        <v>0</v>
      </c>
      <c r="V55" s="58">
        <v>2</v>
      </c>
      <c r="W55" s="47">
        <v>0</v>
      </c>
      <c r="X55" s="29">
        <v>1</v>
      </c>
      <c r="Y55" s="29">
        <v>0</v>
      </c>
      <c r="Z55" s="29">
        <v>1</v>
      </c>
      <c r="AA55" s="29">
        <v>1</v>
      </c>
      <c r="AB55" s="29">
        <v>0</v>
      </c>
      <c r="AC55" s="29">
        <v>1</v>
      </c>
      <c r="AD55" s="29">
        <v>0</v>
      </c>
      <c r="AE55" s="29">
        <v>1</v>
      </c>
      <c r="AF55" s="48">
        <v>1</v>
      </c>
      <c r="AG55" s="54">
        <v>0</v>
      </c>
      <c r="AH55" s="30">
        <v>3.3468535741169045</v>
      </c>
      <c r="AI55" s="30">
        <v>1.8257239659626983</v>
      </c>
      <c r="AJ55" s="30">
        <v>10.754497693379601</v>
      </c>
      <c r="AK55" s="30">
        <v>4.3130501174927041</v>
      </c>
      <c r="AL55" s="30">
        <v>0</v>
      </c>
      <c r="AM55" s="30">
        <v>6.2263949712116968</v>
      </c>
      <c r="AN55" s="30">
        <v>0</v>
      </c>
      <c r="AO55" s="30">
        <v>5.0790440241495016</v>
      </c>
      <c r="AP55" s="37">
        <v>5.8373092079161975</v>
      </c>
    </row>
    <row r="56" spans="2:42" x14ac:dyDescent="0.25">
      <c r="B56" s="3"/>
      <c r="C56" s="3"/>
      <c r="D56" s="3" t="s">
        <v>571</v>
      </c>
      <c r="E56" s="3">
        <v>1</v>
      </c>
      <c r="G56" s="98" t="s">
        <v>70</v>
      </c>
      <c r="H56" s="28">
        <v>53</v>
      </c>
      <c r="I56" s="28">
        <v>1</v>
      </c>
      <c r="J56" s="28">
        <v>1</v>
      </c>
      <c r="K56" s="28" t="s">
        <v>260</v>
      </c>
      <c r="L56" s="28"/>
      <c r="M56" s="128">
        <v>27</v>
      </c>
      <c r="N56" s="128">
        <v>1</v>
      </c>
      <c r="O56" s="28">
        <v>3</v>
      </c>
      <c r="P56" s="28">
        <v>1</v>
      </c>
      <c r="Q56" s="28">
        <v>4</v>
      </c>
      <c r="R56" s="28">
        <v>1</v>
      </c>
      <c r="S56" s="28">
        <f t="shared" si="0"/>
        <v>0</v>
      </c>
      <c r="T56" s="28">
        <v>1</v>
      </c>
      <c r="U56" s="28">
        <v>0</v>
      </c>
      <c r="V56" s="58">
        <v>1</v>
      </c>
      <c r="W56" s="47">
        <v>0</v>
      </c>
      <c r="X56" s="29">
        <v>1</v>
      </c>
      <c r="Y56" s="29">
        <v>0</v>
      </c>
      <c r="Z56" s="29">
        <v>1</v>
      </c>
      <c r="AA56" s="29">
        <v>1</v>
      </c>
      <c r="AB56" s="29">
        <v>0</v>
      </c>
      <c r="AC56" s="29">
        <v>1</v>
      </c>
      <c r="AD56" s="29">
        <v>1</v>
      </c>
      <c r="AE56" s="29">
        <v>1</v>
      </c>
      <c r="AF56" s="48">
        <v>1</v>
      </c>
      <c r="AG56" s="54">
        <v>0</v>
      </c>
      <c r="AH56" s="30">
        <v>11.072067260742203</v>
      </c>
      <c r="AI56" s="30">
        <v>0</v>
      </c>
      <c r="AJ56" s="30">
        <v>11.852447357177802</v>
      </c>
      <c r="AK56" s="30">
        <v>3.4692400360107989</v>
      </c>
      <c r="AL56" s="30">
        <v>0</v>
      </c>
      <c r="AM56" s="30">
        <v>8.253145853678296</v>
      </c>
      <c r="AN56" s="30">
        <v>5.8622719446819005</v>
      </c>
      <c r="AO56" s="30">
        <v>7.9877897898356007</v>
      </c>
      <c r="AP56" s="37">
        <v>6.6001370811462952</v>
      </c>
    </row>
    <row r="57" spans="2:42" ht="15.75" x14ac:dyDescent="0.25">
      <c r="B57" s="3"/>
      <c r="C57" s="3" t="s">
        <v>413</v>
      </c>
      <c r="D57" s="3" t="s">
        <v>570</v>
      </c>
      <c r="E57" s="3">
        <v>0</v>
      </c>
      <c r="G57" s="98" t="s">
        <v>77</v>
      </c>
      <c r="H57" s="28">
        <v>54</v>
      </c>
      <c r="I57" s="28">
        <v>3</v>
      </c>
      <c r="J57" s="28">
        <v>2</v>
      </c>
      <c r="K57" s="28" t="s">
        <v>261</v>
      </c>
      <c r="L57" s="28"/>
      <c r="M57" s="128">
        <v>37</v>
      </c>
      <c r="N57" s="128">
        <v>0</v>
      </c>
      <c r="O57" s="28">
        <v>1</v>
      </c>
      <c r="P57" s="28">
        <v>3</v>
      </c>
      <c r="Q57" s="28">
        <v>4</v>
      </c>
      <c r="R57" s="28">
        <v>0</v>
      </c>
      <c r="S57" s="28">
        <f t="shared" si="0"/>
        <v>0</v>
      </c>
      <c r="T57" s="28">
        <v>1</v>
      </c>
      <c r="U57" s="28">
        <v>1</v>
      </c>
      <c r="V57" s="58">
        <v>1</v>
      </c>
      <c r="W57" s="47">
        <v>0</v>
      </c>
      <c r="X57" s="29">
        <v>1</v>
      </c>
      <c r="Y57" s="29">
        <v>0</v>
      </c>
      <c r="Z57" s="29">
        <v>1</v>
      </c>
      <c r="AA57" s="29">
        <v>1</v>
      </c>
      <c r="AB57" s="29">
        <v>1</v>
      </c>
      <c r="AC57" s="29">
        <v>0</v>
      </c>
      <c r="AD57" s="29">
        <v>1</v>
      </c>
      <c r="AE57" s="29">
        <v>1</v>
      </c>
      <c r="AF57" s="48">
        <v>0</v>
      </c>
      <c r="AG57" s="54">
        <v>0</v>
      </c>
      <c r="AH57" s="30">
        <v>0.89058255513510254</v>
      </c>
      <c r="AI57" s="30">
        <v>0</v>
      </c>
      <c r="AJ57" s="30">
        <v>0</v>
      </c>
      <c r="AK57" s="30">
        <v>0</v>
      </c>
      <c r="AL57" s="30">
        <v>5.9969913101195989</v>
      </c>
      <c r="AM57" s="30">
        <v>0</v>
      </c>
      <c r="AN57" s="30">
        <v>3.161467068990202</v>
      </c>
      <c r="AO57" s="30">
        <v>8.3098883565266011</v>
      </c>
      <c r="AP57" s="37">
        <v>0</v>
      </c>
    </row>
    <row r="58" spans="2:42" x14ac:dyDescent="0.25">
      <c r="B58" s="3"/>
      <c r="C58" s="3"/>
      <c r="D58" s="3" t="s">
        <v>571</v>
      </c>
      <c r="E58" s="3">
        <v>1</v>
      </c>
      <c r="G58" s="98" t="s">
        <v>77</v>
      </c>
      <c r="H58" s="28">
        <v>55</v>
      </c>
      <c r="I58" s="28">
        <v>3</v>
      </c>
      <c r="J58" s="28">
        <v>2</v>
      </c>
      <c r="K58" s="28" t="s">
        <v>79</v>
      </c>
      <c r="L58" s="28"/>
      <c r="M58" s="128">
        <v>24</v>
      </c>
      <c r="N58" s="128">
        <v>1</v>
      </c>
      <c r="O58" s="28">
        <v>1</v>
      </c>
      <c r="P58" s="28">
        <v>3</v>
      </c>
      <c r="Q58" s="28">
        <v>4</v>
      </c>
      <c r="R58" s="28">
        <v>0</v>
      </c>
      <c r="S58" s="28">
        <f t="shared" si="0"/>
        <v>1</v>
      </c>
      <c r="T58" s="28">
        <v>2</v>
      </c>
      <c r="U58" s="28">
        <v>0</v>
      </c>
      <c r="V58" s="58">
        <v>0</v>
      </c>
      <c r="W58" s="47">
        <v>1</v>
      </c>
      <c r="X58" s="29">
        <v>0</v>
      </c>
      <c r="Y58" s="29">
        <v>1</v>
      </c>
      <c r="Z58" s="29">
        <v>1</v>
      </c>
      <c r="AA58" s="29">
        <v>1</v>
      </c>
      <c r="AB58" s="29">
        <v>0</v>
      </c>
      <c r="AC58" s="29">
        <v>1</v>
      </c>
      <c r="AD58" s="29">
        <v>1</v>
      </c>
      <c r="AE58" s="29">
        <v>0</v>
      </c>
      <c r="AF58" s="48">
        <v>1</v>
      </c>
      <c r="AG58" s="54">
        <v>7.0499758656820006</v>
      </c>
      <c r="AH58" s="30">
        <v>0</v>
      </c>
      <c r="AI58" s="30">
        <v>8.0041324234009004</v>
      </c>
      <c r="AJ58" s="30">
        <v>5.3059174219766998</v>
      </c>
      <c r="AK58" s="30">
        <v>4.0715735753378013</v>
      </c>
      <c r="AL58" s="30">
        <v>0</v>
      </c>
      <c r="AM58" s="30">
        <v>6.0826503372191958</v>
      </c>
      <c r="AN58" s="30">
        <v>2.0513917541506022</v>
      </c>
      <c r="AO58" s="30">
        <v>0</v>
      </c>
      <c r="AP58" s="37">
        <v>5.3377944628397991</v>
      </c>
    </row>
    <row r="59" spans="2:42" ht="15.75" x14ac:dyDescent="0.25">
      <c r="B59" s="3"/>
      <c r="C59" s="3" t="s">
        <v>415</v>
      </c>
      <c r="D59" s="3" t="s">
        <v>570</v>
      </c>
      <c r="E59" s="3">
        <v>0</v>
      </c>
      <c r="G59" s="98" t="s">
        <v>77</v>
      </c>
      <c r="H59" s="28">
        <v>56</v>
      </c>
      <c r="I59" s="28">
        <v>3</v>
      </c>
      <c r="J59" s="28">
        <v>2</v>
      </c>
      <c r="K59" s="28" t="s">
        <v>80</v>
      </c>
      <c r="L59" s="28"/>
      <c r="M59" s="128">
        <v>34</v>
      </c>
      <c r="N59" s="128">
        <v>1</v>
      </c>
      <c r="O59" s="28">
        <v>1</v>
      </c>
      <c r="P59" s="28">
        <v>3</v>
      </c>
      <c r="Q59" s="28">
        <v>4</v>
      </c>
      <c r="R59" s="28">
        <v>0</v>
      </c>
      <c r="S59" s="28">
        <f t="shared" si="0"/>
        <v>0</v>
      </c>
      <c r="T59" s="28">
        <v>1</v>
      </c>
      <c r="U59" s="28">
        <v>0</v>
      </c>
      <c r="V59" s="58">
        <v>1</v>
      </c>
      <c r="W59" s="47">
        <v>0</v>
      </c>
      <c r="X59" s="29">
        <v>1</v>
      </c>
      <c r="Y59" s="29">
        <v>0</v>
      </c>
      <c r="Z59" s="29">
        <v>1</v>
      </c>
      <c r="AA59" s="29">
        <v>1</v>
      </c>
      <c r="AB59" s="29">
        <v>0</v>
      </c>
      <c r="AC59" s="29">
        <v>1</v>
      </c>
      <c r="AD59" s="29">
        <v>1</v>
      </c>
      <c r="AE59" s="29">
        <v>1</v>
      </c>
      <c r="AF59" s="48">
        <v>1</v>
      </c>
      <c r="AG59" s="54">
        <v>0</v>
      </c>
      <c r="AH59" s="30">
        <v>7.7866641616820029</v>
      </c>
      <c r="AI59" s="30">
        <v>0</v>
      </c>
      <c r="AJ59" s="30">
        <v>8.5182428359984002</v>
      </c>
      <c r="AK59" s="30">
        <v>3.2619492212931007</v>
      </c>
      <c r="AL59" s="30">
        <v>0</v>
      </c>
      <c r="AM59" s="30">
        <v>5.6090423202512945</v>
      </c>
      <c r="AN59" s="30">
        <v>4.5452189381918018</v>
      </c>
      <c r="AO59" s="30">
        <v>0.24222484588610094</v>
      </c>
      <c r="AP59" s="37">
        <v>7.5167380968729969</v>
      </c>
    </row>
    <row r="60" spans="2:42" x14ac:dyDescent="0.25">
      <c r="B60" s="3"/>
      <c r="C60" s="3"/>
      <c r="D60" s="3" t="s">
        <v>571</v>
      </c>
      <c r="E60" s="3">
        <v>1</v>
      </c>
      <c r="G60" s="98" t="s">
        <v>77</v>
      </c>
      <c r="H60" s="28">
        <v>57</v>
      </c>
      <c r="I60" s="28">
        <v>3</v>
      </c>
      <c r="J60" s="28">
        <v>2</v>
      </c>
      <c r="K60" s="28" t="s">
        <v>81</v>
      </c>
      <c r="L60" s="28"/>
      <c r="M60" s="128">
        <v>57</v>
      </c>
      <c r="N60" s="128">
        <v>1</v>
      </c>
      <c r="O60" s="28">
        <v>1</v>
      </c>
      <c r="P60" s="28">
        <v>3</v>
      </c>
      <c r="Q60" s="28">
        <v>4</v>
      </c>
      <c r="R60" s="28">
        <v>0</v>
      </c>
      <c r="S60" s="28">
        <f t="shared" si="0"/>
        <v>1</v>
      </c>
      <c r="T60" s="28">
        <v>2</v>
      </c>
      <c r="U60" s="28">
        <v>0</v>
      </c>
      <c r="V60" s="58">
        <v>2</v>
      </c>
      <c r="W60" s="47">
        <v>0</v>
      </c>
      <c r="X60" s="29">
        <v>1</v>
      </c>
      <c r="Y60" s="29">
        <v>0</v>
      </c>
      <c r="Z60" s="29">
        <v>1</v>
      </c>
      <c r="AA60" s="29">
        <v>1</v>
      </c>
      <c r="AB60" s="29">
        <v>1</v>
      </c>
      <c r="AC60" s="29">
        <v>1</v>
      </c>
      <c r="AD60" s="29">
        <v>1</v>
      </c>
      <c r="AE60" s="29">
        <v>1</v>
      </c>
      <c r="AF60" s="48">
        <v>1</v>
      </c>
      <c r="AG60" s="54">
        <v>0</v>
      </c>
      <c r="AH60" s="30">
        <v>8.0326030985514034</v>
      </c>
      <c r="AI60" s="30">
        <v>0</v>
      </c>
      <c r="AJ60" s="30">
        <v>8.8774058024087026</v>
      </c>
      <c r="AK60" s="30">
        <v>2.9336967468261008</v>
      </c>
      <c r="AL60" s="30">
        <v>2.8412098821003973</v>
      </c>
      <c r="AM60" s="30">
        <v>8.2782276407875965</v>
      </c>
      <c r="AN60" s="30">
        <v>7.3939633305868</v>
      </c>
      <c r="AO60" s="30">
        <v>8.7129028574624012</v>
      </c>
      <c r="AP60" s="37">
        <v>7.570420106251996</v>
      </c>
    </row>
    <row r="61" spans="2:42" ht="15.75" x14ac:dyDescent="0.25">
      <c r="B61" s="3"/>
      <c r="C61" s="3" t="s">
        <v>417</v>
      </c>
      <c r="D61" s="3" t="s">
        <v>570</v>
      </c>
      <c r="E61" s="3">
        <v>0</v>
      </c>
      <c r="G61" s="98" t="s">
        <v>77</v>
      </c>
      <c r="H61" s="28">
        <v>58</v>
      </c>
      <c r="I61" s="28">
        <v>3</v>
      </c>
      <c r="J61" s="28">
        <v>2</v>
      </c>
      <c r="K61" s="28" t="s">
        <v>262</v>
      </c>
      <c r="L61" s="28"/>
      <c r="M61" s="128">
        <v>26</v>
      </c>
      <c r="N61" s="128">
        <v>1</v>
      </c>
      <c r="O61" s="28">
        <v>1</v>
      </c>
      <c r="P61" s="28">
        <v>3</v>
      </c>
      <c r="Q61" s="28">
        <v>4</v>
      </c>
      <c r="R61" s="28">
        <v>0</v>
      </c>
      <c r="S61" s="28">
        <f t="shared" si="0"/>
        <v>1</v>
      </c>
      <c r="T61" s="28">
        <v>2</v>
      </c>
      <c r="U61" s="28">
        <v>0</v>
      </c>
      <c r="V61" s="58">
        <v>0</v>
      </c>
      <c r="W61" s="47">
        <v>0</v>
      </c>
      <c r="X61" s="29">
        <v>1</v>
      </c>
      <c r="Y61" s="29">
        <v>0</v>
      </c>
      <c r="Z61" s="29">
        <v>0</v>
      </c>
      <c r="AA61" s="29">
        <v>0</v>
      </c>
      <c r="AB61" s="29">
        <v>1</v>
      </c>
      <c r="AC61" s="29">
        <v>0</v>
      </c>
      <c r="AD61" s="29">
        <v>1</v>
      </c>
      <c r="AE61" s="29">
        <v>0</v>
      </c>
      <c r="AF61" s="48">
        <v>1</v>
      </c>
      <c r="AG61" s="54">
        <v>0</v>
      </c>
      <c r="AH61" s="30">
        <v>5.1873021062214022</v>
      </c>
      <c r="AI61" s="30">
        <v>0</v>
      </c>
      <c r="AJ61" s="30">
        <v>0</v>
      </c>
      <c r="AK61" s="30">
        <v>0</v>
      </c>
      <c r="AL61" s="30">
        <v>8.3453892008462986</v>
      </c>
      <c r="AM61" s="30">
        <v>0</v>
      </c>
      <c r="AN61" s="30">
        <v>5.1640423075358033</v>
      </c>
      <c r="AO61" s="30">
        <v>0</v>
      </c>
      <c r="AP61" s="37">
        <v>5.9158590634663994</v>
      </c>
    </row>
    <row r="62" spans="2:42" x14ac:dyDescent="0.25">
      <c r="B62" s="3"/>
      <c r="C62" s="3"/>
      <c r="D62" s="3" t="s">
        <v>571</v>
      </c>
      <c r="E62" s="3">
        <v>1</v>
      </c>
      <c r="G62" s="98" t="s">
        <v>77</v>
      </c>
      <c r="H62" s="28">
        <v>59</v>
      </c>
      <c r="I62" s="28">
        <v>3</v>
      </c>
      <c r="J62" s="28">
        <v>2</v>
      </c>
      <c r="K62" s="28" t="s">
        <v>263</v>
      </c>
      <c r="L62" s="28"/>
      <c r="M62" s="128">
        <v>32</v>
      </c>
      <c r="N62" s="128">
        <v>1</v>
      </c>
      <c r="O62" s="28">
        <v>1</v>
      </c>
      <c r="P62" s="28">
        <v>3</v>
      </c>
      <c r="Q62" s="28">
        <v>4</v>
      </c>
      <c r="R62" s="28">
        <v>0</v>
      </c>
      <c r="S62" s="28">
        <f t="shared" si="0"/>
        <v>0</v>
      </c>
      <c r="T62" s="28">
        <v>1</v>
      </c>
      <c r="U62" s="28">
        <v>0</v>
      </c>
      <c r="V62" s="58">
        <v>0</v>
      </c>
      <c r="W62" s="47">
        <v>0</v>
      </c>
      <c r="X62" s="29">
        <v>1</v>
      </c>
      <c r="Y62" s="29">
        <v>0</v>
      </c>
      <c r="Z62" s="29">
        <v>1</v>
      </c>
      <c r="AA62" s="29">
        <v>0</v>
      </c>
      <c r="AB62" s="29">
        <v>1</v>
      </c>
      <c r="AC62" s="29">
        <v>1</v>
      </c>
      <c r="AD62" s="29">
        <v>1</v>
      </c>
      <c r="AE62" s="29">
        <v>1</v>
      </c>
      <c r="AF62" s="48">
        <v>1</v>
      </c>
      <c r="AG62" s="54">
        <v>0</v>
      </c>
      <c r="AH62" s="30">
        <v>8.8718450800577031</v>
      </c>
      <c r="AI62" s="30">
        <v>0</v>
      </c>
      <c r="AJ62" s="30">
        <v>6.7543191909788991</v>
      </c>
      <c r="AK62" s="30">
        <v>0</v>
      </c>
      <c r="AL62" s="30">
        <v>9.1330987548827984</v>
      </c>
      <c r="AM62" s="30">
        <v>5.4114117558796977</v>
      </c>
      <c r="AN62" s="30">
        <v>6.7353822326660993</v>
      </c>
      <c r="AO62" s="30">
        <v>5.5287899907430003</v>
      </c>
      <c r="AP62" s="37">
        <v>3.7113092740376956</v>
      </c>
    </row>
    <row r="63" spans="2:42" ht="15.75" x14ac:dyDescent="0.25">
      <c r="B63" s="3"/>
      <c r="C63" s="3" t="s">
        <v>418</v>
      </c>
      <c r="D63" s="3" t="s">
        <v>570</v>
      </c>
      <c r="E63" s="3">
        <v>0</v>
      </c>
      <c r="G63" s="98" t="s">
        <v>77</v>
      </c>
      <c r="H63" s="28">
        <v>60</v>
      </c>
      <c r="I63" s="28">
        <v>3</v>
      </c>
      <c r="J63" s="28">
        <v>2</v>
      </c>
      <c r="K63" s="28" t="s">
        <v>264</v>
      </c>
      <c r="L63" s="28"/>
      <c r="M63" s="128">
        <v>38</v>
      </c>
      <c r="N63" s="128">
        <v>0</v>
      </c>
      <c r="O63" s="28">
        <v>1</v>
      </c>
      <c r="P63" s="28">
        <v>3</v>
      </c>
      <c r="Q63" s="28">
        <v>4</v>
      </c>
      <c r="R63" s="28">
        <v>0</v>
      </c>
      <c r="S63" s="28">
        <f t="shared" si="0"/>
        <v>0</v>
      </c>
      <c r="T63" s="28">
        <v>1</v>
      </c>
      <c r="U63" s="28">
        <v>0</v>
      </c>
      <c r="V63" s="58">
        <v>1</v>
      </c>
      <c r="W63" s="47">
        <v>0</v>
      </c>
      <c r="X63" s="29">
        <v>1</v>
      </c>
      <c r="Y63" s="29">
        <v>0</v>
      </c>
      <c r="Z63" s="29">
        <v>1</v>
      </c>
      <c r="AA63" s="29">
        <v>1</v>
      </c>
      <c r="AB63" s="29">
        <v>0</v>
      </c>
      <c r="AC63" s="29">
        <v>0</v>
      </c>
      <c r="AD63" s="29">
        <v>1</v>
      </c>
      <c r="AE63" s="29">
        <v>1</v>
      </c>
      <c r="AF63" s="48">
        <v>1</v>
      </c>
      <c r="AG63" s="54">
        <v>0</v>
      </c>
      <c r="AH63" s="30">
        <v>2.5180878575642041</v>
      </c>
      <c r="AI63" s="30">
        <v>0</v>
      </c>
      <c r="AJ63" s="30">
        <v>5.6072842280068986</v>
      </c>
      <c r="AK63" s="30">
        <v>2.6279211044312021</v>
      </c>
      <c r="AL63" s="30">
        <v>0</v>
      </c>
      <c r="AM63" s="30">
        <v>0</v>
      </c>
      <c r="AN63" s="30">
        <v>5.2746628061932004</v>
      </c>
      <c r="AO63" s="30">
        <v>8.4688076909381991</v>
      </c>
      <c r="AP63" s="37">
        <v>6.392910480499296</v>
      </c>
    </row>
    <row r="64" spans="2:42" x14ac:dyDescent="0.25">
      <c r="B64" s="3"/>
      <c r="C64" s="3"/>
      <c r="D64" s="3" t="s">
        <v>571</v>
      </c>
      <c r="E64" s="3">
        <v>1</v>
      </c>
      <c r="G64" s="98" t="s">
        <v>77</v>
      </c>
      <c r="H64" s="28">
        <v>61</v>
      </c>
      <c r="I64" s="28">
        <v>3</v>
      </c>
      <c r="J64" s="28">
        <v>2</v>
      </c>
      <c r="K64" s="28" t="s">
        <v>265</v>
      </c>
      <c r="L64" s="28"/>
      <c r="M64" s="128">
        <v>21</v>
      </c>
      <c r="N64" s="128">
        <v>0</v>
      </c>
      <c r="O64" s="28">
        <v>2</v>
      </c>
      <c r="P64" s="28">
        <v>3</v>
      </c>
      <c r="Q64" s="28">
        <v>4</v>
      </c>
      <c r="R64" s="28">
        <v>0</v>
      </c>
      <c r="S64" s="28">
        <f t="shared" si="0"/>
        <v>0</v>
      </c>
      <c r="T64" s="28">
        <v>1</v>
      </c>
      <c r="U64" s="28">
        <v>0</v>
      </c>
      <c r="V64" s="58">
        <v>0</v>
      </c>
      <c r="W64" s="47">
        <v>0</v>
      </c>
      <c r="X64" s="29">
        <v>1</v>
      </c>
      <c r="Y64" s="29">
        <v>0</v>
      </c>
      <c r="Z64" s="29">
        <v>1</v>
      </c>
      <c r="AA64" s="29">
        <v>1</v>
      </c>
      <c r="AB64" s="29">
        <v>0</v>
      </c>
      <c r="AC64" s="29">
        <v>0</v>
      </c>
      <c r="AD64" s="29">
        <v>1</v>
      </c>
      <c r="AE64" s="29">
        <v>1</v>
      </c>
      <c r="AF64" s="48">
        <v>1</v>
      </c>
      <c r="AG64" s="54">
        <v>0</v>
      </c>
      <c r="AH64" s="30">
        <v>7.1409465408325019</v>
      </c>
      <c r="AI64" s="30">
        <v>0</v>
      </c>
      <c r="AJ64" s="30">
        <v>6.1450681686399999</v>
      </c>
      <c r="AK64" s="30">
        <v>2.7651878992715986</v>
      </c>
      <c r="AL64" s="30">
        <v>0</v>
      </c>
      <c r="AM64" s="30">
        <v>0</v>
      </c>
      <c r="AN64" s="30">
        <v>3.7338894144694006</v>
      </c>
      <c r="AO64" s="30">
        <v>6.6198188400268023</v>
      </c>
      <c r="AP64" s="37">
        <v>3.5802432696023985</v>
      </c>
    </row>
    <row r="65" spans="2:42" x14ac:dyDescent="0.25">
      <c r="B65" s="3" t="s">
        <v>597</v>
      </c>
      <c r="C65" s="3"/>
      <c r="D65" s="3"/>
      <c r="E65" s="3"/>
      <c r="G65" s="98" t="s">
        <v>77</v>
      </c>
      <c r="H65" s="28">
        <v>62</v>
      </c>
      <c r="I65" s="28">
        <v>3</v>
      </c>
      <c r="J65" s="28">
        <v>2</v>
      </c>
      <c r="K65" s="28" t="s">
        <v>266</v>
      </c>
      <c r="L65" s="28"/>
      <c r="M65" s="128">
        <v>35</v>
      </c>
      <c r="N65" s="128">
        <v>1</v>
      </c>
      <c r="O65" s="28">
        <v>2</v>
      </c>
      <c r="P65" s="28">
        <v>3</v>
      </c>
      <c r="Q65" s="28">
        <v>4</v>
      </c>
      <c r="R65" s="28">
        <v>0</v>
      </c>
      <c r="S65" s="28">
        <f t="shared" si="0"/>
        <v>0</v>
      </c>
      <c r="T65" s="28">
        <v>1</v>
      </c>
      <c r="U65" s="28">
        <v>0</v>
      </c>
      <c r="V65" s="58">
        <v>0</v>
      </c>
      <c r="W65" s="47">
        <v>0</v>
      </c>
      <c r="X65" s="29">
        <v>1</v>
      </c>
      <c r="Y65" s="29">
        <v>0</v>
      </c>
      <c r="Z65" s="29">
        <v>1</v>
      </c>
      <c r="AA65" s="29">
        <v>0</v>
      </c>
      <c r="AB65" s="29">
        <v>0</v>
      </c>
      <c r="AC65" s="29">
        <v>0</v>
      </c>
      <c r="AD65" s="29">
        <v>1</v>
      </c>
      <c r="AE65" s="29">
        <v>1</v>
      </c>
      <c r="AF65" s="48">
        <v>1</v>
      </c>
      <c r="AG65" s="54">
        <v>0</v>
      </c>
      <c r="AH65" s="30">
        <v>7.0435268020630026</v>
      </c>
      <c r="AI65" s="30">
        <v>0</v>
      </c>
      <c r="AJ65" s="30">
        <v>6.0085140864054001</v>
      </c>
      <c r="AK65" s="30">
        <v>0</v>
      </c>
      <c r="AL65" s="30">
        <v>0</v>
      </c>
      <c r="AM65" s="30">
        <v>0</v>
      </c>
      <c r="AN65" s="30">
        <v>5.1002713775635993</v>
      </c>
      <c r="AO65" s="30">
        <v>6.6057852045694005</v>
      </c>
      <c r="AP65" s="37">
        <v>5.8535745938618966</v>
      </c>
    </row>
    <row r="66" spans="2:42" x14ac:dyDescent="0.25">
      <c r="B66" s="3" t="s">
        <v>559</v>
      </c>
      <c r="C66" s="3" t="s">
        <v>598</v>
      </c>
      <c r="D66" s="3"/>
      <c r="E66" s="3" t="s">
        <v>599</v>
      </c>
      <c r="G66" s="98" t="s">
        <v>77</v>
      </c>
      <c r="H66" s="28">
        <v>63</v>
      </c>
      <c r="I66" s="28">
        <v>3</v>
      </c>
      <c r="J66" s="28">
        <v>2</v>
      </c>
      <c r="K66" s="28" t="s">
        <v>267</v>
      </c>
      <c r="L66" s="28"/>
      <c r="M66" s="128">
        <v>28</v>
      </c>
      <c r="N66" s="128">
        <v>1</v>
      </c>
      <c r="O66" s="28">
        <v>2</v>
      </c>
      <c r="P66" s="28">
        <v>3</v>
      </c>
      <c r="Q66" s="28">
        <v>4</v>
      </c>
      <c r="R66" s="28">
        <v>0</v>
      </c>
      <c r="S66" s="28">
        <f t="shared" si="0"/>
        <v>0</v>
      </c>
      <c r="T66" s="28">
        <v>1</v>
      </c>
      <c r="U66" s="28">
        <v>0</v>
      </c>
      <c r="V66" s="58">
        <v>0</v>
      </c>
      <c r="W66" s="47">
        <v>0</v>
      </c>
      <c r="X66" s="29">
        <v>1</v>
      </c>
      <c r="Y66" s="29">
        <v>0</v>
      </c>
      <c r="Z66" s="29">
        <v>0</v>
      </c>
      <c r="AA66" s="29">
        <v>1</v>
      </c>
      <c r="AB66" s="29">
        <v>1</v>
      </c>
      <c r="AC66" s="29">
        <v>1</v>
      </c>
      <c r="AD66" s="29">
        <v>1</v>
      </c>
      <c r="AE66" s="29">
        <v>1</v>
      </c>
      <c r="AF66" s="48">
        <v>1</v>
      </c>
      <c r="AG66" s="54">
        <v>0</v>
      </c>
      <c r="AH66" s="30">
        <v>6.4531235631307062</v>
      </c>
      <c r="AI66" s="30">
        <v>0</v>
      </c>
      <c r="AJ66" s="30">
        <v>0</v>
      </c>
      <c r="AK66" s="30">
        <v>4.1810681025187009</v>
      </c>
      <c r="AL66" s="30">
        <v>6.2244709269204996</v>
      </c>
      <c r="AM66" s="30">
        <v>13.368581606546897</v>
      </c>
      <c r="AN66" s="30">
        <v>7.3944957987468012</v>
      </c>
      <c r="AO66" s="30">
        <v>10.525596453348701</v>
      </c>
      <c r="AP66" s="37">
        <v>5.1733676592508999</v>
      </c>
    </row>
    <row r="67" spans="2:42" x14ac:dyDescent="0.25">
      <c r="B67" s="3"/>
      <c r="C67" s="3" t="s">
        <v>226</v>
      </c>
      <c r="D67" s="3"/>
      <c r="E67" s="3"/>
      <c r="G67" s="98" t="s">
        <v>77</v>
      </c>
      <c r="H67" s="28">
        <v>64</v>
      </c>
      <c r="I67" s="28">
        <v>3</v>
      </c>
      <c r="J67" s="28">
        <v>2</v>
      </c>
      <c r="K67" s="28" t="s">
        <v>268</v>
      </c>
      <c r="L67" s="28"/>
      <c r="M67" s="128">
        <v>23</v>
      </c>
      <c r="N67" s="128">
        <v>0</v>
      </c>
      <c r="O67" s="28">
        <v>2</v>
      </c>
      <c r="P67" s="28">
        <v>3</v>
      </c>
      <c r="Q67" s="28">
        <v>4</v>
      </c>
      <c r="R67" s="28">
        <v>0</v>
      </c>
      <c r="S67" s="28">
        <f t="shared" si="0"/>
        <v>0</v>
      </c>
      <c r="T67" s="28">
        <v>1</v>
      </c>
      <c r="U67" s="28">
        <v>0</v>
      </c>
      <c r="V67" s="58">
        <v>0</v>
      </c>
      <c r="W67" s="47">
        <v>0</v>
      </c>
      <c r="X67" s="29">
        <v>1</v>
      </c>
      <c r="Y67" s="29">
        <v>0</v>
      </c>
      <c r="Z67" s="29">
        <v>0</v>
      </c>
      <c r="AA67" s="29">
        <v>1</v>
      </c>
      <c r="AB67" s="29">
        <v>1</v>
      </c>
      <c r="AC67" s="29">
        <v>1</v>
      </c>
      <c r="AD67" s="29">
        <v>1</v>
      </c>
      <c r="AE67" s="29">
        <v>1</v>
      </c>
      <c r="AF67" s="48">
        <v>1</v>
      </c>
      <c r="AG67" s="54">
        <v>0</v>
      </c>
      <c r="AH67" s="30">
        <v>5.1685638364155047</v>
      </c>
      <c r="AI67" s="30">
        <v>0</v>
      </c>
      <c r="AJ67" s="30">
        <v>0</v>
      </c>
      <c r="AK67" s="30">
        <v>1.1000854174296038</v>
      </c>
      <c r="AL67" s="30">
        <v>0.94041156133009807</v>
      </c>
      <c r="AM67" s="30">
        <v>11.560798638661598</v>
      </c>
      <c r="AN67" s="30">
        <v>3.0185333824159013</v>
      </c>
      <c r="AO67" s="30">
        <v>2.5413481330871015</v>
      </c>
      <c r="AP67" s="37">
        <v>0</v>
      </c>
    </row>
    <row r="68" spans="2:42" x14ac:dyDescent="0.25">
      <c r="B68" s="3" t="s">
        <v>600</v>
      </c>
      <c r="C68" s="151" t="s">
        <v>601</v>
      </c>
      <c r="D68" s="3"/>
      <c r="E68" s="3"/>
      <c r="G68" s="98" t="s">
        <v>77</v>
      </c>
      <c r="H68" s="28">
        <v>65</v>
      </c>
      <c r="I68" s="28">
        <v>3</v>
      </c>
      <c r="J68" s="28">
        <v>2</v>
      </c>
      <c r="K68" s="28" t="s">
        <v>269</v>
      </c>
      <c r="L68" s="28"/>
      <c r="M68" s="128">
        <v>40</v>
      </c>
      <c r="N68" s="128">
        <v>0</v>
      </c>
      <c r="O68" s="28">
        <v>2</v>
      </c>
      <c r="P68" s="28">
        <v>3</v>
      </c>
      <c r="Q68" s="28">
        <v>4</v>
      </c>
      <c r="R68" s="28">
        <v>0</v>
      </c>
      <c r="S68" s="28">
        <f t="shared" si="0"/>
        <v>0</v>
      </c>
      <c r="T68" s="28">
        <v>1</v>
      </c>
      <c r="U68" s="28">
        <v>0</v>
      </c>
      <c r="V68" s="58">
        <v>0</v>
      </c>
      <c r="W68" s="47">
        <v>0</v>
      </c>
      <c r="X68" s="29">
        <v>1</v>
      </c>
      <c r="Y68" s="29">
        <v>0</v>
      </c>
      <c r="Z68" s="29">
        <v>1</v>
      </c>
      <c r="AA68" s="29">
        <v>0</v>
      </c>
      <c r="AB68" s="29">
        <v>1</v>
      </c>
      <c r="AC68" s="29">
        <v>0</v>
      </c>
      <c r="AD68" s="29">
        <v>1</v>
      </c>
      <c r="AE68" s="29">
        <v>0</v>
      </c>
      <c r="AF68" s="48">
        <v>1</v>
      </c>
      <c r="AG68" s="54">
        <v>0</v>
      </c>
      <c r="AH68" s="30">
        <v>7.8600112533569018</v>
      </c>
      <c r="AI68" s="30">
        <v>0</v>
      </c>
      <c r="AJ68" s="30">
        <v>7.3450384140013991</v>
      </c>
      <c r="AK68" s="30">
        <v>0</v>
      </c>
      <c r="AL68" s="30">
        <v>8.2004631296793953</v>
      </c>
      <c r="AM68" s="30">
        <v>0</v>
      </c>
      <c r="AN68" s="30">
        <v>6.2744873301188999</v>
      </c>
      <c r="AO68" s="30">
        <v>0</v>
      </c>
      <c r="AP68" s="37">
        <v>2.343397617340095</v>
      </c>
    </row>
    <row r="69" spans="2:42" x14ac:dyDescent="0.25">
      <c r="B69" s="3"/>
      <c r="C69" s="151" t="s">
        <v>602</v>
      </c>
      <c r="D69" s="3"/>
      <c r="E69" s="3"/>
      <c r="G69" s="98" t="s">
        <v>77</v>
      </c>
      <c r="H69" s="28">
        <v>66</v>
      </c>
      <c r="I69" s="28">
        <v>3</v>
      </c>
      <c r="J69" s="28">
        <v>2</v>
      </c>
      <c r="K69" s="28" t="s">
        <v>270</v>
      </c>
      <c r="L69" s="28"/>
      <c r="M69" s="128">
        <v>27</v>
      </c>
      <c r="N69" s="128">
        <v>0</v>
      </c>
      <c r="O69" s="28">
        <v>1</v>
      </c>
      <c r="P69" s="28">
        <v>3</v>
      </c>
      <c r="Q69" s="28">
        <v>4</v>
      </c>
      <c r="R69" s="28">
        <v>0</v>
      </c>
      <c r="S69" s="28">
        <f t="shared" ref="S69:S132" si="1">IF(T69=1,0,1)</f>
        <v>0</v>
      </c>
      <c r="T69" s="28">
        <v>1</v>
      </c>
      <c r="U69" s="28">
        <v>0</v>
      </c>
      <c r="V69" s="58">
        <v>0</v>
      </c>
      <c r="W69" s="47">
        <v>0</v>
      </c>
      <c r="X69" s="29">
        <v>1</v>
      </c>
      <c r="Y69" s="29">
        <v>0</v>
      </c>
      <c r="Z69" s="29">
        <v>1</v>
      </c>
      <c r="AA69" s="29">
        <v>1</v>
      </c>
      <c r="AB69" s="29">
        <v>1</v>
      </c>
      <c r="AC69" s="29">
        <v>1</v>
      </c>
      <c r="AD69" s="29">
        <v>1</v>
      </c>
      <c r="AE69" s="29">
        <v>1</v>
      </c>
      <c r="AF69" s="48">
        <v>1</v>
      </c>
      <c r="AG69" s="54">
        <v>0</v>
      </c>
      <c r="AH69" s="30">
        <v>6.8456673558553049</v>
      </c>
      <c r="AI69" s="30">
        <v>0</v>
      </c>
      <c r="AJ69" s="30">
        <v>9.4129088719685026</v>
      </c>
      <c r="AK69" s="30">
        <v>3.2234881718953012</v>
      </c>
      <c r="AL69" s="30">
        <v>2.5685718790689975</v>
      </c>
      <c r="AM69" s="30">
        <v>6.1228883997598977</v>
      </c>
      <c r="AN69" s="30">
        <v>5.2120935058594018</v>
      </c>
      <c r="AO69" s="30">
        <v>6.2375168736775031</v>
      </c>
      <c r="AP69" s="37">
        <v>2.9690766334533976</v>
      </c>
    </row>
    <row r="70" spans="2:42" x14ac:dyDescent="0.25">
      <c r="B70" s="3"/>
      <c r="C70" s="151" t="s">
        <v>603</v>
      </c>
      <c r="D70" s="3"/>
      <c r="E70" s="3"/>
      <c r="G70" s="98" t="s">
        <v>77</v>
      </c>
      <c r="H70" s="28">
        <v>67</v>
      </c>
      <c r="I70" s="28">
        <v>3</v>
      </c>
      <c r="J70" s="28">
        <v>2</v>
      </c>
      <c r="K70" s="28" t="s">
        <v>271</v>
      </c>
      <c r="L70" s="28"/>
      <c r="M70" s="128">
        <v>25</v>
      </c>
      <c r="N70" s="128">
        <v>0</v>
      </c>
      <c r="O70" s="28">
        <v>2</v>
      </c>
      <c r="P70" s="28">
        <v>3</v>
      </c>
      <c r="Q70" s="28">
        <v>4</v>
      </c>
      <c r="R70" s="28">
        <v>0</v>
      </c>
      <c r="S70" s="28">
        <f t="shared" si="1"/>
        <v>0</v>
      </c>
      <c r="T70" s="28">
        <v>1</v>
      </c>
      <c r="U70" s="28">
        <v>0</v>
      </c>
      <c r="V70" s="58">
        <v>2</v>
      </c>
      <c r="W70" s="47">
        <v>0</v>
      </c>
      <c r="X70" s="29">
        <v>0</v>
      </c>
      <c r="Y70" s="29">
        <v>0</v>
      </c>
      <c r="Z70" s="29">
        <v>1</v>
      </c>
      <c r="AA70" s="29">
        <v>0</v>
      </c>
      <c r="AB70" s="29">
        <v>0</v>
      </c>
      <c r="AC70" s="29">
        <v>1</v>
      </c>
      <c r="AD70" s="29">
        <v>1</v>
      </c>
      <c r="AE70" s="29">
        <v>0</v>
      </c>
      <c r="AF70" s="48">
        <v>1</v>
      </c>
      <c r="AG70" s="54">
        <v>0</v>
      </c>
      <c r="AH70" s="30">
        <v>0</v>
      </c>
      <c r="AI70" s="30">
        <v>0</v>
      </c>
      <c r="AJ70" s="30">
        <v>6.8549712498981012</v>
      </c>
      <c r="AK70" s="30">
        <v>0</v>
      </c>
      <c r="AL70" s="30">
        <v>0</v>
      </c>
      <c r="AM70" s="30">
        <v>13.314744148254299</v>
      </c>
      <c r="AN70" s="30">
        <v>2.5376817321778002</v>
      </c>
      <c r="AO70" s="30">
        <v>0</v>
      </c>
      <c r="AP70" s="37">
        <v>5.1494806607564989</v>
      </c>
    </row>
    <row r="71" spans="2:42" x14ac:dyDescent="0.25">
      <c r="B71" s="3"/>
      <c r="C71" s="151" t="s">
        <v>604</v>
      </c>
      <c r="D71" s="3"/>
      <c r="E71" s="3"/>
      <c r="G71" s="98" t="s">
        <v>77</v>
      </c>
      <c r="H71" s="28">
        <v>68</v>
      </c>
      <c r="I71" s="28">
        <v>3</v>
      </c>
      <c r="J71" s="28">
        <v>2</v>
      </c>
      <c r="K71" s="28" t="s">
        <v>272</v>
      </c>
      <c r="L71" s="28"/>
      <c r="M71" s="128">
        <v>30</v>
      </c>
      <c r="N71" s="128">
        <v>1</v>
      </c>
      <c r="O71" s="28">
        <v>2</v>
      </c>
      <c r="P71" s="28">
        <v>3</v>
      </c>
      <c r="Q71" s="28">
        <v>4</v>
      </c>
      <c r="R71" s="28">
        <v>0</v>
      </c>
      <c r="S71" s="28">
        <f t="shared" si="1"/>
        <v>0</v>
      </c>
      <c r="T71" s="28">
        <v>1</v>
      </c>
      <c r="U71" s="28">
        <v>0</v>
      </c>
      <c r="V71" s="58">
        <v>1</v>
      </c>
      <c r="W71" s="47">
        <v>0</v>
      </c>
      <c r="X71" s="29">
        <v>1</v>
      </c>
      <c r="Y71" s="29">
        <v>0</v>
      </c>
      <c r="Z71" s="29">
        <v>1</v>
      </c>
      <c r="AA71" s="29">
        <v>0</v>
      </c>
      <c r="AB71" s="29">
        <v>0</v>
      </c>
      <c r="AC71" s="29">
        <v>1</v>
      </c>
      <c r="AD71" s="29">
        <v>1</v>
      </c>
      <c r="AE71" s="29">
        <v>0</v>
      </c>
      <c r="AF71" s="48">
        <v>1</v>
      </c>
      <c r="AG71" s="54">
        <v>0</v>
      </c>
      <c r="AH71" s="30">
        <v>7.6012460327148048</v>
      </c>
      <c r="AI71" s="30">
        <v>0</v>
      </c>
      <c r="AJ71" s="30">
        <v>6.147509574890103</v>
      </c>
      <c r="AK71" s="30">
        <v>0</v>
      </c>
      <c r="AL71" s="30">
        <v>0</v>
      </c>
      <c r="AM71" s="30">
        <v>11.912487500508501</v>
      </c>
      <c r="AN71" s="30">
        <v>7.1985818481446042</v>
      </c>
      <c r="AO71" s="30">
        <v>0</v>
      </c>
      <c r="AP71" s="37">
        <v>3.7412501970927003</v>
      </c>
    </row>
    <row r="72" spans="2:42" x14ac:dyDescent="0.25">
      <c r="B72" s="3"/>
      <c r="C72" s="152" t="s">
        <v>345</v>
      </c>
      <c r="D72" s="3"/>
      <c r="E72" s="3"/>
      <c r="G72" s="98" t="s">
        <v>77</v>
      </c>
      <c r="H72" s="28">
        <v>69</v>
      </c>
      <c r="I72" s="28">
        <v>3</v>
      </c>
      <c r="J72" s="28">
        <v>2</v>
      </c>
      <c r="K72" s="28" t="s">
        <v>273</v>
      </c>
      <c r="L72" s="28"/>
      <c r="M72" s="128">
        <v>25</v>
      </c>
      <c r="N72" s="128">
        <v>1</v>
      </c>
      <c r="O72" s="28">
        <v>1</v>
      </c>
      <c r="P72" s="28">
        <v>3</v>
      </c>
      <c r="Q72" s="28">
        <v>4</v>
      </c>
      <c r="R72" s="28">
        <v>0</v>
      </c>
      <c r="S72" s="28">
        <f t="shared" si="1"/>
        <v>0</v>
      </c>
      <c r="T72" s="28">
        <v>1</v>
      </c>
      <c r="U72" s="28">
        <v>0</v>
      </c>
      <c r="V72" s="58">
        <v>0</v>
      </c>
      <c r="W72" s="47">
        <v>0</v>
      </c>
      <c r="X72" s="29">
        <v>1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1</v>
      </c>
      <c r="AE72" s="29">
        <v>0</v>
      </c>
      <c r="AF72" s="48">
        <v>1</v>
      </c>
      <c r="AG72" s="54">
        <v>0</v>
      </c>
      <c r="AH72" s="30">
        <v>5.8028289413451049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3.6938967641195024</v>
      </c>
      <c r="AO72" s="30">
        <v>0</v>
      </c>
      <c r="AP72" s="37">
        <v>8.6985026995340995</v>
      </c>
    </row>
    <row r="73" spans="2:42" x14ac:dyDescent="0.25">
      <c r="B73" s="3"/>
      <c r="C73" s="151" t="s">
        <v>605</v>
      </c>
      <c r="D73" s="3"/>
      <c r="E73" s="3"/>
      <c r="G73" s="98" t="s">
        <v>77</v>
      </c>
      <c r="H73" s="28">
        <v>70</v>
      </c>
      <c r="I73" s="28">
        <v>3</v>
      </c>
      <c r="J73" s="28">
        <v>2</v>
      </c>
      <c r="K73" s="28" t="s">
        <v>274</v>
      </c>
      <c r="L73" s="28"/>
      <c r="M73" s="128">
        <v>27</v>
      </c>
      <c r="N73" s="128">
        <v>0</v>
      </c>
      <c r="O73" s="28">
        <v>1</v>
      </c>
      <c r="P73" s="28">
        <v>3</v>
      </c>
      <c r="Q73" s="28">
        <v>4</v>
      </c>
      <c r="R73" s="28">
        <v>0</v>
      </c>
      <c r="S73" s="28">
        <f t="shared" si="1"/>
        <v>1</v>
      </c>
      <c r="T73" s="28">
        <v>2</v>
      </c>
      <c r="U73" s="28">
        <v>0</v>
      </c>
      <c r="V73" s="58">
        <v>1</v>
      </c>
      <c r="W73" s="47">
        <v>1</v>
      </c>
      <c r="X73" s="29">
        <v>1</v>
      </c>
      <c r="Y73" s="29">
        <v>1</v>
      </c>
      <c r="Z73" s="29">
        <v>0</v>
      </c>
      <c r="AA73" s="29">
        <v>1</v>
      </c>
      <c r="AB73" s="29">
        <v>0</v>
      </c>
      <c r="AC73" s="29">
        <v>0</v>
      </c>
      <c r="AD73" s="29">
        <v>1</v>
      </c>
      <c r="AE73" s="29">
        <v>1</v>
      </c>
      <c r="AF73" s="48">
        <v>1</v>
      </c>
      <c r="AG73" s="54">
        <v>6.0379652913410986</v>
      </c>
      <c r="AH73" s="30">
        <v>3.4579885737100078</v>
      </c>
      <c r="AI73" s="30">
        <v>6.9921218490599983</v>
      </c>
      <c r="AJ73" s="30">
        <v>0</v>
      </c>
      <c r="AK73" s="30">
        <v>3.6492401758829018</v>
      </c>
      <c r="AL73" s="30">
        <v>0</v>
      </c>
      <c r="AM73" s="30">
        <v>0</v>
      </c>
      <c r="AN73" s="30">
        <v>6.5883288319906033</v>
      </c>
      <c r="AO73" s="30">
        <v>6.8319789505004032</v>
      </c>
      <c r="AP73" s="37">
        <v>4.1419542630513</v>
      </c>
    </row>
    <row r="74" spans="2:42" x14ac:dyDescent="0.25">
      <c r="B74" s="3"/>
      <c r="C74" s="151" t="s">
        <v>606</v>
      </c>
      <c r="D74" s="3"/>
      <c r="E74" s="3"/>
      <c r="G74" s="98" t="s">
        <v>95</v>
      </c>
      <c r="H74" s="28">
        <v>71</v>
      </c>
      <c r="I74" s="28">
        <v>3</v>
      </c>
      <c r="J74" s="28">
        <v>2</v>
      </c>
      <c r="K74" s="28" t="s">
        <v>275</v>
      </c>
      <c r="L74" s="28"/>
      <c r="M74" s="128">
        <v>73</v>
      </c>
      <c r="N74" s="128">
        <v>1</v>
      </c>
      <c r="O74" s="28">
        <v>3</v>
      </c>
      <c r="P74" s="28">
        <v>3</v>
      </c>
      <c r="Q74" s="28">
        <v>4</v>
      </c>
      <c r="R74" s="28">
        <v>0</v>
      </c>
      <c r="S74" s="28">
        <f t="shared" si="1"/>
        <v>0</v>
      </c>
      <c r="T74" s="28">
        <v>1</v>
      </c>
      <c r="U74" s="28">
        <v>0</v>
      </c>
      <c r="V74" s="58">
        <v>0</v>
      </c>
      <c r="W74" s="47">
        <v>0</v>
      </c>
      <c r="X74" s="29">
        <v>1</v>
      </c>
      <c r="Y74" s="29">
        <v>0</v>
      </c>
      <c r="Z74" s="29">
        <v>0</v>
      </c>
      <c r="AA74" s="29">
        <v>1</v>
      </c>
      <c r="AB74" s="29">
        <v>0</v>
      </c>
      <c r="AC74" s="29">
        <v>1</v>
      </c>
      <c r="AD74" s="29">
        <v>1</v>
      </c>
      <c r="AE74" s="29">
        <v>1</v>
      </c>
      <c r="AF74" s="48">
        <v>1</v>
      </c>
      <c r="AG74" s="54">
        <v>0</v>
      </c>
      <c r="AH74" s="30">
        <v>6.0124031702677065</v>
      </c>
      <c r="AI74" s="30">
        <v>0</v>
      </c>
      <c r="AJ74" s="30">
        <v>0</v>
      </c>
      <c r="AK74" s="30">
        <v>4.5639529291790026</v>
      </c>
      <c r="AL74" s="30">
        <v>0</v>
      </c>
      <c r="AM74" s="30">
        <v>5.9754953384398952</v>
      </c>
      <c r="AN74" s="30">
        <v>5.7834313710532026</v>
      </c>
      <c r="AO74" s="30">
        <v>5.3360160191854007</v>
      </c>
      <c r="AP74" s="37">
        <v>5.5031633440653991</v>
      </c>
    </row>
    <row r="75" spans="2:42" x14ac:dyDescent="0.25">
      <c r="B75" s="3"/>
      <c r="C75" s="151" t="s">
        <v>607</v>
      </c>
      <c r="D75" s="3"/>
      <c r="E75" s="3"/>
      <c r="G75" s="98" t="s">
        <v>95</v>
      </c>
      <c r="H75" s="28">
        <v>72</v>
      </c>
      <c r="I75" s="28">
        <v>3</v>
      </c>
      <c r="J75" s="28">
        <v>2</v>
      </c>
      <c r="K75" s="28" t="s">
        <v>276</v>
      </c>
      <c r="L75" s="28"/>
      <c r="M75" s="128">
        <v>84</v>
      </c>
      <c r="N75" s="128">
        <v>1</v>
      </c>
      <c r="O75" s="28">
        <v>3</v>
      </c>
      <c r="P75" s="28">
        <v>3</v>
      </c>
      <c r="Q75" s="28">
        <v>4</v>
      </c>
      <c r="R75" s="28">
        <v>0</v>
      </c>
      <c r="S75" s="28">
        <f t="shared" si="1"/>
        <v>0</v>
      </c>
      <c r="T75" s="28">
        <v>1</v>
      </c>
      <c r="U75" s="28">
        <v>0</v>
      </c>
      <c r="V75" s="58">
        <v>0</v>
      </c>
      <c r="W75" s="47">
        <v>0</v>
      </c>
      <c r="X75" s="29">
        <v>1</v>
      </c>
      <c r="Y75" s="29">
        <v>0</v>
      </c>
      <c r="Z75" s="29">
        <v>0</v>
      </c>
      <c r="AA75" s="29">
        <v>1</v>
      </c>
      <c r="AB75" s="29">
        <v>0</v>
      </c>
      <c r="AC75" s="29">
        <v>0</v>
      </c>
      <c r="AD75" s="29">
        <v>1</v>
      </c>
      <c r="AE75" s="29">
        <v>1</v>
      </c>
      <c r="AF75" s="48">
        <v>1</v>
      </c>
      <c r="AG75" s="54">
        <v>0</v>
      </c>
      <c r="AH75" s="30">
        <v>9.7745790481568022</v>
      </c>
      <c r="AI75" s="30">
        <v>0</v>
      </c>
      <c r="AJ75" s="30">
        <v>0</v>
      </c>
      <c r="AK75" s="30">
        <v>6.7923839950563014</v>
      </c>
      <c r="AL75" s="30">
        <v>0</v>
      </c>
      <c r="AM75" s="30">
        <v>5.1801869074503983</v>
      </c>
      <c r="AN75" s="30">
        <v>5.401767730713102</v>
      </c>
      <c r="AO75" s="30">
        <v>8.3698816299438015</v>
      </c>
      <c r="AP75" s="37">
        <v>2.7186721229554962</v>
      </c>
    </row>
    <row r="76" spans="2:42" x14ac:dyDescent="0.25">
      <c r="B76" s="3"/>
      <c r="C76" s="151" t="s">
        <v>608</v>
      </c>
      <c r="D76" s="3"/>
      <c r="E76" s="3"/>
      <c r="G76" s="98" t="s">
        <v>95</v>
      </c>
      <c r="H76" s="28">
        <v>73</v>
      </c>
      <c r="I76" s="28">
        <v>3</v>
      </c>
      <c r="J76" s="28">
        <v>2</v>
      </c>
      <c r="K76" s="28" t="s">
        <v>277</v>
      </c>
      <c r="L76" s="28"/>
      <c r="M76" s="128">
        <v>70</v>
      </c>
      <c r="N76" s="128">
        <v>0</v>
      </c>
      <c r="O76" s="28">
        <v>3</v>
      </c>
      <c r="P76" s="28">
        <v>3</v>
      </c>
      <c r="Q76" s="28">
        <v>4</v>
      </c>
      <c r="R76" s="28">
        <v>1</v>
      </c>
      <c r="S76" s="28">
        <f t="shared" si="1"/>
        <v>1</v>
      </c>
      <c r="T76" s="28">
        <v>2</v>
      </c>
      <c r="U76" s="28">
        <v>0</v>
      </c>
      <c r="V76" s="58">
        <v>2</v>
      </c>
      <c r="W76" s="47">
        <v>0</v>
      </c>
      <c r="X76" s="29">
        <v>1</v>
      </c>
      <c r="Y76" s="29">
        <v>0</v>
      </c>
      <c r="Z76" s="29">
        <v>1</v>
      </c>
      <c r="AA76" s="29">
        <v>1</v>
      </c>
      <c r="AB76" s="29">
        <v>0</v>
      </c>
      <c r="AC76" s="29">
        <v>1</v>
      </c>
      <c r="AD76" s="29">
        <v>1</v>
      </c>
      <c r="AE76" s="29">
        <v>1</v>
      </c>
      <c r="AF76" s="48">
        <v>1</v>
      </c>
      <c r="AG76" s="54">
        <v>0</v>
      </c>
      <c r="AH76" s="30">
        <v>7.9281167984009038</v>
      </c>
      <c r="AI76" s="30">
        <v>0</v>
      </c>
      <c r="AJ76" s="30">
        <v>3.3003579839069008</v>
      </c>
      <c r="AK76" s="30">
        <v>5.3192852401734001</v>
      </c>
      <c r="AL76" s="30">
        <v>0</v>
      </c>
      <c r="AM76" s="30">
        <v>6.5018084843951947</v>
      </c>
      <c r="AN76" s="30">
        <v>7.1021391550701001</v>
      </c>
      <c r="AO76" s="30">
        <v>7.2297779719034025</v>
      </c>
      <c r="AP76" s="37">
        <v>4.1904700660705956</v>
      </c>
    </row>
    <row r="77" spans="2:42" x14ac:dyDescent="0.25">
      <c r="B77" s="3"/>
      <c r="C77" s="151" t="s">
        <v>609</v>
      </c>
      <c r="D77" s="3"/>
      <c r="E77" s="3"/>
      <c r="G77" s="98" t="s">
        <v>95</v>
      </c>
      <c r="H77" s="28">
        <v>74</v>
      </c>
      <c r="I77" s="28">
        <v>3</v>
      </c>
      <c r="J77" s="28">
        <v>2</v>
      </c>
      <c r="K77" s="28" t="s">
        <v>278</v>
      </c>
      <c r="L77" s="28"/>
      <c r="M77" s="128">
        <v>76</v>
      </c>
      <c r="N77" s="128">
        <v>1</v>
      </c>
      <c r="O77" s="28">
        <v>3</v>
      </c>
      <c r="P77" s="28">
        <v>3</v>
      </c>
      <c r="Q77" s="28">
        <v>4</v>
      </c>
      <c r="R77" s="28">
        <v>0</v>
      </c>
      <c r="S77" s="28">
        <f t="shared" si="1"/>
        <v>0</v>
      </c>
      <c r="T77" s="28">
        <v>1</v>
      </c>
      <c r="U77" s="28">
        <v>0</v>
      </c>
      <c r="V77" s="58">
        <v>0</v>
      </c>
      <c r="W77" s="47">
        <v>0</v>
      </c>
      <c r="X77" s="29">
        <v>1</v>
      </c>
      <c r="Y77" s="29">
        <v>0</v>
      </c>
      <c r="Z77" s="29">
        <v>1</v>
      </c>
      <c r="AA77" s="29">
        <v>1</v>
      </c>
      <c r="AB77" s="29">
        <v>0</v>
      </c>
      <c r="AC77" s="29">
        <v>1</v>
      </c>
      <c r="AD77" s="29">
        <v>1</v>
      </c>
      <c r="AE77" s="29">
        <v>1</v>
      </c>
      <c r="AF77" s="48">
        <v>1</v>
      </c>
      <c r="AG77" s="54">
        <v>0</v>
      </c>
      <c r="AH77" s="30">
        <v>6.0230436325073029</v>
      </c>
      <c r="AI77" s="30">
        <v>0</v>
      </c>
      <c r="AJ77" s="30">
        <v>10.6119621658325</v>
      </c>
      <c r="AK77" s="30">
        <v>5.5140287144979006</v>
      </c>
      <c r="AL77" s="30">
        <v>0</v>
      </c>
      <c r="AM77" s="30">
        <v>7.0201234817503959</v>
      </c>
      <c r="AN77" s="30">
        <v>5.5340963999432002</v>
      </c>
      <c r="AO77" s="30">
        <v>5.4207677841187021</v>
      </c>
      <c r="AP77" s="37">
        <v>9.2276061439513981</v>
      </c>
    </row>
    <row r="78" spans="2:42" x14ac:dyDescent="0.25">
      <c r="G78" s="98" t="s">
        <v>95</v>
      </c>
      <c r="H78" s="28">
        <v>75</v>
      </c>
      <c r="I78" s="28">
        <v>3</v>
      </c>
      <c r="J78" s="28">
        <v>2</v>
      </c>
      <c r="K78" s="28" t="s">
        <v>279</v>
      </c>
      <c r="L78" s="28"/>
      <c r="M78" s="128">
        <v>74</v>
      </c>
      <c r="N78" s="128">
        <v>1</v>
      </c>
      <c r="O78" s="28">
        <v>3</v>
      </c>
      <c r="P78" s="28">
        <v>3</v>
      </c>
      <c r="Q78" s="28">
        <v>4</v>
      </c>
      <c r="R78" s="28">
        <v>0</v>
      </c>
      <c r="S78" s="28">
        <f t="shared" si="1"/>
        <v>1</v>
      </c>
      <c r="T78" s="28">
        <v>2</v>
      </c>
      <c r="U78" s="28">
        <v>0</v>
      </c>
      <c r="V78" s="58">
        <v>0</v>
      </c>
      <c r="W78" s="47">
        <v>0</v>
      </c>
      <c r="X78" s="29">
        <v>1</v>
      </c>
      <c r="Y78" s="29">
        <v>0</v>
      </c>
      <c r="Z78" s="29">
        <v>1</v>
      </c>
      <c r="AA78" s="29">
        <v>1</v>
      </c>
      <c r="AB78" s="29">
        <v>0</v>
      </c>
      <c r="AC78" s="29">
        <v>1</v>
      </c>
      <c r="AD78" s="29">
        <v>1</v>
      </c>
      <c r="AE78" s="29">
        <v>1</v>
      </c>
      <c r="AF78" s="48">
        <v>1</v>
      </c>
      <c r="AG78" s="54">
        <v>0</v>
      </c>
      <c r="AH78" s="30">
        <v>4.3769372304281013</v>
      </c>
      <c r="AI78" s="30">
        <v>0</v>
      </c>
      <c r="AJ78" s="30">
        <v>0.81349548339840005</v>
      </c>
      <c r="AK78" s="30">
        <v>5.0806787872314985</v>
      </c>
      <c r="AL78" s="30">
        <v>0</v>
      </c>
      <c r="AM78" s="30">
        <v>5.5578422546385973</v>
      </c>
      <c r="AN78" s="30">
        <v>4.6215461095176007</v>
      </c>
      <c r="AO78" s="30">
        <v>6.3946463267009008</v>
      </c>
      <c r="AP78" s="37">
        <v>4.0997378094991959</v>
      </c>
    </row>
    <row r="79" spans="2:42" x14ac:dyDescent="0.25">
      <c r="G79" s="98" t="s">
        <v>95</v>
      </c>
      <c r="H79" s="28">
        <v>76</v>
      </c>
      <c r="I79" s="28">
        <v>3</v>
      </c>
      <c r="J79" s="28">
        <v>2</v>
      </c>
      <c r="K79" s="28" t="s">
        <v>280</v>
      </c>
      <c r="L79" s="28"/>
      <c r="M79" s="128">
        <v>82</v>
      </c>
      <c r="N79" s="128">
        <v>0</v>
      </c>
      <c r="O79" s="28">
        <v>3</v>
      </c>
      <c r="P79" s="28">
        <v>3</v>
      </c>
      <c r="Q79" s="28">
        <v>4</v>
      </c>
      <c r="R79" s="28">
        <v>0</v>
      </c>
      <c r="S79" s="28">
        <f t="shared" si="1"/>
        <v>0</v>
      </c>
      <c r="T79" s="28">
        <v>1</v>
      </c>
      <c r="U79" s="28">
        <v>0</v>
      </c>
      <c r="V79" s="58">
        <v>0</v>
      </c>
      <c r="W79" s="47">
        <v>0</v>
      </c>
      <c r="X79" s="29">
        <v>1</v>
      </c>
      <c r="Y79" s="29">
        <v>0</v>
      </c>
      <c r="Z79" s="29">
        <v>1</v>
      </c>
      <c r="AA79" s="29">
        <v>1</v>
      </c>
      <c r="AB79" s="29">
        <v>0</v>
      </c>
      <c r="AC79" s="29">
        <v>1</v>
      </c>
      <c r="AD79" s="29">
        <v>1</v>
      </c>
      <c r="AE79" s="29">
        <v>1</v>
      </c>
      <c r="AF79" s="48">
        <v>1</v>
      </c>
      <c r="AG79" s="54">
        <v>0</v>
      </c>
      <c r="AH79" s="30">
        <v>8.2382802963257014</v>
      </c>
      <c r="AI79" s="30">
        <v>0</v>
      </c>
      <c r="AJ79" s="30">
        <v>3.5747338994344009</v>
      </c>
      <c r="AK79" s="30">
        <v>5.8681038284303</v>
      </c>
      <c r="AL79" s="30">
        <v>0</v>
      </c>
      <c r="AM79" s="30">
        <v>6.9345293045043981</v>
      </c>
      <c r="AN79" s="30">
        <v>6.9456475575767005</v>
      </c>
      <c r="AO79" s="30">
        <v>7.7794567743937009</v>
      </c>
      <c r="AP79" s="37">
        <v>8.5377289517720989</v>
      </c>
    </row>
    <row r="80" spans="2:42" x14ac:dyDescent="0.25">
      <c r="G80" s="98" t="s">
        <v>95</v>
      </c>
      <c r="H80" s="28">
        <v>77</v>
      </c>
      <c r="I80" s="28">
        <v>3</v>
      </c>
      <c r="J80" s="28">
        <v>2</v>
      </c>
      <c r="K80" s="28" t="s">
        <v>281</v>
      </c>
      <c r="L80" s="28"/>
      <c r="M80" s="128">
        <v>68</v>
      </c>
      <c r="N80" s="29">
        <v>0</v>
      </c>
      <c r="O80" s="28">
        <v>3</v>
      </c>
      <c r="P80" s="28">
        <v>3</v>
      </c>
      <c r="Q80" s="28">
        <v>4</v>
      </c>
      <c r="R80" s="28">
        <v>0</v>
      </c>
      <c r="S80" s="28">
        <f t="shared" si="1"/>
        <v>0</v>
      </c>
      <c r="T80" s="28">
        <v>1</v>
      </c>
      <c r="U80" s="28">
        <v>0</v>
      </c>
      <c r="V80" s="58">
        <v>0</v>
      </c>
      <c r="W80" s="47">
        <v>0</v>
      </c>
      <c r="X80" s="29">
        <v>1</v>
      </c>
      <c r="Y80" s="29">
        <v>1</v>
      </c>
      <c r="Z80" s="29">
        <v>1</v>
      </c>
      <c r="AA80" s="29">
        <v>1</v>
      </c>
      <c r="AB80" s="29">
        <v>0</v>
      </c>
      <c r="AC80" s="29">
        <v>1</v>
      </c>
      <c r="AD80" s="29">
        <v>1</v>
      </c>
      <c r="AE80" s="29">
        <v>1</v>
      </c>
      <c r="AF80" s="48">
        <v>1</v>
      </c>
      <c r="AG80" s="54">
        <v>0</v>
      </c>
      <c r="AH80" s="30">
        <v>8.9967886606853043</v>
      </c>
      <c r="AI80" s="30">
        <v>0</v>
      </c>
      <c r="AJ80" s="30">
        <v>11.035414225260402</v>
      </c>
      <c r="AK80" s="30">
        <v>4.4580731455485001</v>
      </c>
      <c r="AL80" s="30">
        <v>1.3202886581422</v>
      </c>
      <c r="AM80" s="30">
        <v>11.749743779500399</v>
      </c>
      <c r="AN80" s="30">
        <v>6.5298204421999007</v>
      </c>
      <c r="AO80" s="30">
        <v>5.5641981760660002</v>
      </c>
      <c r="AP80" s="37">
        <v>7.6432825787862981</v>
      </c>
    </row>
    <row r="81" spans="7:42" x14ac:dyDescent="0.25">
      <c r="G81" s="98" t="s">
        <v>95</v>
      </c>
      <c r="H81" s="28">
        <v>78</v>
      </c>
      <c r="I81" s="28">
        <v>3</v>
      </c>
      <c r="J81" s="28">
        <v>2</v>
      </c>
      <c r="K81" s="28" t="s">
        <v>282</v>
      </c>
      <c r="L81" s="28"/>
      <c r="M81" s="128">
        <v>63</v>
      </c>
      <c r="N81" s="128">
        <v>0</v>
      </c>
      <c r="O81" s="28">
        <v>3</v>
      </c>
      <c r="P81" s="28">
        <v>3</v>
      </c>
      <c r="Q81" s="28">
        <v>4</v>
      </c>
      <c r="R81" s="28">
        <v>0</v>
      </c>
      <c r="S81" s="28">
        <f t="shared" si="1"/>
        <v>0</v>
      </c>
      <c r="T81" s="28">
        <v>1</v>
      </c>
      <c r="U81" s="28">
        <v>0</v>
      </c>
      <c r="V81" s="58">
        <v>0</v>
      </c>
      <c r="W81" s="47">
        <v>0</v>
      </c>
      <c r="X81" s="29">
        <v>1</v>
      </c>
      <c r="Y81" s="29">
        <v>0</v>
      </c>
      <c r="Z81" s="29">
        <v>1</v>
      </c>
      <c r="AA81" s="29">
        <v>1</v>
      </c>
      <c r="AB81" s="29">
        <v>0</v>
      </c>
      <c r="AC81" s="29">
        <v>1</v>
      </c>
      <c r="AD81" s="29">
        <v>1</v>
      </c>
      <c r="AE81" s="29">
        <v>1</v>
      </c>
      <c r="AF81" s="48">
        <v>1</v>
      </c>
      <c r="AG81" s="54">
        <v>0</v>
      </c>
      <c r="AH81" s="30">
        <v>9.8397890726725041</v>
      </c>
      <c r="AI81" s="30">
        <v>3.8231976826986021</v>
      </c>
      <c r="AJ81" s="30">
        <v>9.8776771291097027</v>
      </c>
      <c r="AK81" s="30">
        <v>3.8123491668702023</v>
      </c>
      <c r="AL81" s="30">
        <v>3.6288665135702018</v>
      </c>
      <c r="AM81" s="30">
        <v>15.887149810790996</v>
      </c>
      <c r="AN81" s="30">
        <v>7.2510766983033008</v>
      </c>
      <c r="AO81" s="30">
        <v>8.9163481394449011</v>
      </c>
      <c r="AP81" s="37">
        <v>5.5269667371114988</v>
      </c>
    </row>
    <row r="82" spans="7:42" x14ac:dyDescent="0.25">
      <c r="G82" s="98" t="s">
        <v>95</v>
      </c>
      <c r="H82" s="28">
        <v>79</v>
      </c>
      <c r="I82" s="28">
        <v>3</v>
      </c>
      <c r="J82" s="28">
        <v>2</v>
      </c>
      <c r="K82" s="28" t="s">
        <v>283</v>
      </c>
      <c r="L82" s="28"/>
      <c r="M82" s="128">
        <v>86</v>
      </c>
      <c r="N82" s="128">
        <v>1</v>
      </c>
      <c r="O82" s="28">
        <v>3</v>
      </c>
      <c r="P82" s="28">
        <v>3</v>
      </c>
      <c r="Q82" s="28">
        <v>4</v>
      </c>
      <c r="R82" s="28">
        <v>0</v>
      </c>
      <c r="S82" s="28">
        <f t="shared" si="1"/>
        <v>0</v>
      </c>
      <c r="T82" s="28">
        <v>1</v>
      </c>
      <c r="U82" s="28">
        <v>0</v>
      </c>
      <c r="V82" s="58">
        <v>0</v>
      </c>
      <c r="W82" s="47">
        <v>0</v>
      </c>
      <c r="X82" s="29">
        <v>1</v>
      </c>
      <c r="Y82" s="29">
        <v>0</v>
      </c>
      <c r="Z82" s="29">
        <v>0</v>
      </c>
      <c r="AA82" s="29">
        <v>1</v>
      </c>
      <c r="AB82" s="29">
        <v>0</v>
      </c>
      <c r="AC82" s="29">
        <v>1</v>
      </c>
      <c r="AD82" s="29">
        <v>1</v>
      </c>
      <c r="AE82" s="29">
        <v>0</v>
      </c>
      <c r="AF82" s="48">
        <v>1</v>
      </c>
      <c r="AG82" s="54">
        <v>0</v>
      </c>
      <c r="AH82" s="30">
        <v>6.0579935709636032</v>
      </c>
      <c r="AI82" s="30">
        <v>0</v>
      </c>
      <c r="AJ82" s="30">
        <v>0</v>
      </c>
      <c r="AK82" s="30">
        <v>3.0480078124999999</v>
      </c>
      <c r="AL82" s="30">
        <v>0</v>
      </c>
      <c r="AM82" s="30">
        <v>5.7338237762450959</v>
      </c>
      <c r="AN82" s="30">
        <v>5.0030984878541016</v>
      </c>
      <c r="AO82" s="30">
        <v>0</v>
      </c>
      <c r="AP82" s="37">
        <v>5.5943177604675967</v>
      </c>
    </row>
    <row r="83" spans="7:42" x14ac:dyDescent="0.25">
      <c r="G83" s="98" t="s">
        <v>95</v>
      </c>
      <c r="H83" s="28">
        <v>80</v>
      </c>
      <c r="I83" s="28">
        <v>3</v>
      </c>
      <c r="J83" s="28">
        <v>2</v>
      </c>
      <c r="K83" s="28" t="s">
        <v>284</v>
      </c>
      <c r="L83" s="28"/>
      <c r="M83" s="128">
        <v>74</v>
      </c>
      <c r="N83" s="128">
        <v>0</v>
      </c>
      <c r="O83" s="28">
        <v>3</v>
      </c>
      <c r="P83" s="28">
        <v>3</v>
      </c>
      <c r="Q83" s="28">
        <v>4</v>
      </c>
      <c r="R83" s="28">
        <v>0</v>
      </c>
      <c r="S83" s="28">
        <f t="shared" si="1"/>
        <v>0</v>
      </c>
      <c r="T83" s="28">
        <v>1</v>
      </c>
      <c r="U83" s="28">
        <v>0</v>
      </c>
      <c r="V83" s="58">
        <v>1</v>
      </c>
      <c r="W83" s="47">
        <v>0</v>
      </c>
      <c r="X83" s="29">
        <v>1</v>
      </c>
      <c r="Y83" s="29">
        <v>0</v>
      </c>
      <c r="Z83" s="29">
        <v>1</v>
      </c>
      <c r="AA83" s="29">
        <v>1</v>
      </c>
      <c r="AB83" s="29">
        <v>0</v>
      </c>
      <c r="AC83" s="29">
        <v>1</v>
      </c>
      <c r="AD83" s="29">
        <v>1</v>
      </c>
      <c r="AE83" s="29">
        <v>1</v>
      </c>
      <c r="AF83" s="48">
        <v>1</v>
      </c>
      <c r="AG83" s="54">
        <v>0</v>
      </c>
      <c r="AH83" s="30">
        <v>7.2597821553547028</v>
      </c>
      <c r="AI83" s="30">
        <v>0</v>
      </c>
      <c r="AJ83" s="30">
        <v>11.196079101562399</v>
      </c>
      <c r="AK83" s="30">
        <v>3.6254270935058983</v>
      </c>
      <c r="AL83" s="30">
        <v>0</v>
      </c>
      <c r="AM83" s="30">
        <v>5.8316974639891974</v>
      </c>
      <c r="AN83" s="30">
        <v>4.2547032038371011</v>
      </c>
      <c r="AO83" s="30">
        <v>6.5466613769531001</v>
      </c>
      <c r="AP83" s="37">
        <v>6.8708032035827955</v>
      </c>
    </row>
    <row r="84" spans="7:42" x14ac:dyDescent="0.25">
      <c r="G84" s="98" t="s">
        <v>95</v>
      </c>
      <c r="H84" s="28">
        <v>81</v>
      </c>
      <c r="I84" s="28">
        <v>3</v>
      </c>
      <c r="J84" s="28">
        <v>2</v>
      </c>
      <c r="K84" s="28" t="s">
        <v>285</v>
      </c>
      <c r="L84" s="28"/>
      <c r="M84" s="128">
        <v>82</v>
      </c>
      <c r="N84" s="128">
        <v>0</v>
      </c>
      <c r="O84" s="28">
        <v>3</v>
      </c>
      <c r="P84" s="28">
        <v>3</v>
      </c>
      <c r="Q84" s="28">
        <v>4</v>
      </c>
      <c r="R84" s="28">
        <v>1</v>
      </c>
      <c r="S84" s="28">
        <f t="shared" si="1"/>
        <v>0</v>
      </c>
      <c r="T84" s="28">
        <v>1</v>
      </c>
      <c r="U84" s="31">
        <v>0</v>
      </c>
      <c r="V84" s="58">
        <v>0</v>
      </c>
      <c r="W84" s="47">
        <v>0</v>
      </c>
      <c r="X84" s="29">
        <v>1</v>
      </c>
      <c r="Y84" s="29">
        <v>1</v>
      </c>
      <c r="Z84" s="29">
        <v>1</v>
      </c>
      <c r="AA84" s="29">
        <v>1</v>
      </c>
      <c r="AB84" s="29">
        <v>1</v>
      </c>
      <c r="AC84" s="29">
        <v>1</v>
      </c>
      <c r="AD84" s="29">
        <v>1</v>
      </c>
      <c r="AE84" s="29">
        <v>1</v>
      </c>
      <c r="AF84" s="48">
        <v>1</v>
      </c>
      <c r="AG84" s="54">
        <v>0</v>
      </c>
      <c r="AH84" s="30">
        <v>10.766963322957304</v>
      </c>
      <c r="AI84" s="30">
        <v>5.9722042083740003</v>
      </c>
      <c r="AJ84" s="30">
        <v>11.921626256306901</v>
      </c>
      <c r="AK84" s="30">
        <v>6.6175745391845009</v>
      </c>
      <c r="AL84" s="30">
        <v>6.4180593490600994</v>
      </c>
      <c r="AM84" s="30">
        <v>6.7144222259520969</v>
      </c>
      <c r="AN84" s="30">
        <v>6.9409023920695994</v>
      </c>
      <c r="AO84" s="30">
        <v>9.8322092692057002</v>
      </c>
      <c r="AP84" s="37">
        <v>5.9970010185241964</v>
      </c>
    </row>
    <row r="85" spans="7:42" x14ac:dyDescent="0.25">
      <c r="G85" s="98" t="s">
        <v>95</v>
      </c>
      <c r="H85" s="28">
        <v>82</v>
      </c>
      <c r="I85" s="28">
        <v>3</v>
      </c>
      <c r="J85" s="28">
        <v>2</v>
      </c>
      <c r="K85" s="28" t="s">
        <v>286</v>
      </c>
      <c r="L85" s="28"/>
      <c r="M85" s="128">
        <v>75</v>
      </c>
      <c r="N85" s="128">
        <v>1</v>
      </c>
      <c r="O85" s="28">
        <v>3</v>
      </c>
      <c r="P85" s="28">
        <v>3</v>
      </c>
      <c r="Q85" s="28">
        <v>4</v>
      </c>
      <c r="R85" s="28">
        <v>0</v>
      </c>
      <c r="S85" s="28">
        <f t="shared" si="1"/>
        <v>0</v>
      </c>
      <c r="T85" s="28">
        <v>1</v>
      </c>
      <c r="U85" s="28">
        <v>0</v>
      </c>
      <c r="V85" s="58">
        <v>0</v>
      </c>
      <c r="W85" s="47">
        <v>0</v>
      </c>
      <c r="X85" s="29">
        <v>1</v>
      </c>
      <c r="Y85" s="29">
        <v>0</v>
      </c>
      <c r="Z85" s="29">
        <v>1</v>
      </c>
      <c r="AA85" s="29">
        <v>1</v>
      </c>
      <c r="AB85" s="29">
        <v>0</v>
      </c>
      <c r="AC85" s="29">
        <v>1</v>
      </c>
      <c r="AD85" s="29">
        <v>1</v>
      </c>
      <c r="AE85" s="29">
        <v>1</v>
      </c>
      <c r="AF85" s="48">
        <v>1</v>
      </c>
      <c r="AG85" s="54">
        <v>0</v>
      </c>
      <c r="AH85" s="30">
        <v>6.8317699432374042</v>
      </c>
      <c r="AI85" s="30">
        <v>0</v>
      </c>
      <c r="AJ85" s="30">
        <v>9.9657775624594027</v>
      </c>
      <c r="AK85" s="30">
        <v>5.2376949055989996</v>
      </c>
      <c r="AL85" s="30">
        <v>0</v>
      </c>
      <c r="AM85" s="30">
        <v>3.8602046966552983</v>
      </c>
      <c r="AN85" s="30">
        <v>4.5089457829795005</v>
      </c>
      <c r="AO85" s="30">
        <v>9.8595129648844022</v>
      </c>
      <c r="AP85" s="37">
        <v>3.9200407727560993</v>
      </c>
    </row>
    <row r="86" spans="7:42" x14ac:dyDescent="0.25">
      <c r="G86" s="98" t="s">
        <v>95</v>
      </c>
      <c r="H86" s="28">
        <v>83</v>
      </c>
      <c r="I86" s="28">
        <v>3</v>
      </c>
      <c r="J86" s="28">
        <v>2</v>
      </c>
      <c r="K86" s="28" t="s">
        <v>287</v>
      </c>
      <c r="L86" s="28"/>
      <c r="M86" s="128">
        <v>48</v>
      </c>
      <c r="N86" s="128">
        <v>1</v>
      </c>
      <c r="O86" s="28">
        <v>3</v>
      </c>
      <c r="P86" s="28">
        <v>3</v>
      </c>
      <c r="Q86" s="28">
        <v>4</v>
      </c>
      <c r="R86" s="28">
        <v>1</v>
      </c>
      <c r="S86" s="28">
        <f t="shared" si="1"/>
        <v>0</v>
      </c>
      <c r="T86" s="28">
        <v>1</v>
      </c>
      <c r="U86" s="28">
        <v>0</v>
      </c>
      <c r="V86" s="58">
        <v>1</v>
      </c>
      <c r="W86" s="47">
        <v>0</v>
      </c>
      <c r="X86" s="29">
        <v>1</v>
      </c>
      <c r="Y86" s="29">
        <v>0</v>
      </c>
      <c r="Z86" s="29">
        <v>0</v>
      </c>
      <c r="AA86" s="29">
        <v>1</v>
      </c>
      <c r="AB86" s="29">
        <v>0</v>
      </c>
      <c r="AC86" s="29">
        <v>1</v>
      </c>
      <c r="AD86" s="29">
        <v>1</v>
      </c>
      <c r="AE86" s="29">
        <v>1</v>
      </c>
      <c r="AF86" s="48">
        <v>1</v>
      </c>
      <c r="AG86" s="54">
        <v>0</v>
      </c>
      <c r="AH86" s="30">
        <v>0</v>
      </c>
      <c r="AI86" s="30">
        <v>0</v>
      </c>
      <c r="AJ86" s="30">
        <v>0</v>
      </c>
      <c r="AK86" s="30">
        <v>4.5672888819378024</v>
      </c>
      <c r="AL86" s="30">
        <v>0</v>
      </c>
      <c r="AM86" s="30">
        <v>5.8447875976562003</v>
      </c>
      <c r="AN86" s="30">
        <v>6.3629248936972012</v>
      </c>
      <c r="AO86" s="30">
        <v>2.0888779958089021</v>
      </c>
      <c r="AP86" s="37">
        <v>2.9063714408875985</v>
      </c>
    </row>
    <row r="87" spans="7:42" x14ac:dyDescent="0.25">
      <c r="G87" s="98" t="s">
        <v>95</v>
      </c>
      <c r="H87" s="28">
        <v>84</v>
      </c>
      <c r="I87" s="28">
        <v>3</v>
      </c>
      <c r="J87" s="28">
        <v>2</v>
      </c>
      <c r="K87" s="28" t="s">
        <v>288</v>
      </c>
      <c r="L87" s="28"/>
      <c r="M87" s="128">
        <v>72</v>
      </c>
      <c r="N87" s="128">
        <v>1</v>
      </c>
      <c r="O87" s="28">
        <v>3</v>
      </c>
      <c r="P87" s="28">
        <v>3</v>
      </c>
      <c r="Q87" s="28">
        <v>4</v>
      </c>
      <c r="R87" s="28">
        <v>0</v>
      </c>
      <c r="S87" s="28">
        <f t="shared" si="1"/>
        <v>0</v>
      </c>
      <c r="T87" s="28">
        <v>1</v>
      </c>
      <c r="U87" s="28">
        <v>0</v>
      </c>
      <c r="V87" s="58">
        <v>0</v>
      </c>
      <c r="W87" s="47">
        <v>0</v>
      </c>
      <c r="X87" s="29">
        <v>1</v>
      </c>
      <c r="Y87" s="29">
        <v>0</v>
      </c>
      <c r="Z87" s="29">
        <v>1</v>
      </c>
      <c r="AA87" s="29">
        <v>1</v>
      </c>
      <c r="AB87" s="29">
        <v>1</v>
      </c>
      <c r="AC87" s="29">
        <v>1</v>
      </c>
      <c r="AD87" s="29">
        <v>1</v>
      </c>
      <c r="AE87" s="29">
        <v>1</v>
      </c>
      <c r="AF87" s="48">
        <v>1</v>
      </c>
      <c r="AG87" s="54">
        <v>0</v>
      </c>
      <c r="AH87" s="30">
        <v>5.4670569101968027</v>
      </c>
      <c r="AI87" s="30">
        <v>0</v>
      </c>
      <c r="AJ87" s="30">
        <v>4.7149574025471015</v>
      </c>
      <c r="AK87" s="30">
        <v>3.9550925954182006</v>
      </c>
      <c r="AL87" s="30">
        <v>3.1580718358357984</v>
      </c>
      <c r="AM87" s="30">
        <v>7.0434481302895975</v>
      </c>
      <c r="AN87" s="30">
        <v>3.3659467697143999</v>
      </c>
      <c r="AO87" s="30">
        <v>9.6517264048257019</v>
      </c>
      <c r="AP87" s="37">
        <v>2.3427696291605962</v>
      </c>
    </row>
    <row r="88" spans="7:42" x14ac:dyDescent="0.25">
      <c r="G88" s="98" t="s">
        <v>95</v>
      </c>
      <c r="H88" s="28">
        <v>85</v>
      </c>
      <c r="I88" s="28">
        <v>3</v>
      </c>
      <c r="J88" s="28">
        <v>2</v>
      </c>
      <c r="K88" s="28" t="s">
        <v>289</v>
      </c>
      <c r="L88" s="28"/>
      <c r="M88" s="128">
        <v>69</v>
      </c>
      <c r="N88" s="128">
        <v>0</v>
      </c>
      <c r="O88" s="28">
        <v>3</v>
      </c>
      <c r="P88" s="28">
        <v>3</v>
      </c>
      <c r="Q88" s="28">
        <v>4</v>
      </c>
      <c r="R88" s="28">
        <v>1</v>
      </c>
      <c r="S88" s="28">
        <f t="shared" si="1"/>
        <v>0</v>
      </c>
      <c r="T88" s="28">
        <v>1</v>
      </c>
      <c r="U88" s="28">
        <v>0</v>
      </c>
      <c r="V88" s="58">
        <v>1</v>
      </c>
      <c r="W88" s="47">
        <v>0</v>
      </c>
      <c r="X88" s="29">
        <v>1</v>
      </c>
      <c r="Y88" s="29">
        <v>0</v>
      </c>
      <c r="Z88" s="29">
        <v>1</v>
      </c>
      <c r="AA88" s="29">
        <v>1</v>
      </c>
      <c r="AB88" s="29">
        <v>0</v>
      </c>
      <c r="AC88" s="29">
        <v>1</v>
      </c>
      <c r="AD88" s="29">
        <v>1</v>
      </c>
      <c r="AE88" s="29">
        <v>1</v>
      </c>
      <c r="AF88" s="48">
        <v>1</v>
      </c>
      <c r="AG88" s="54">
        <v>0</v>
      </c>
      <c r="AH88" s="30">
        <v>6.3508081436157049</v>
      </c>
      <c r="AI88" s="30">
        <v>0</v>
      </c>
      <c r="AJ88" s="30">
        <v>8.9705424372354994</v>
      </c>
      <c r="AK88" s="30">
        <v>5.7210898462931041</v>
      </c>
      <c r="AL88" s="30">
        <v>0</v>
      </c>
      <c r="AM88" s="30">
        <v>4.601134300231795</v>
      </c>
      <c r="AN88" s="30">
        <v>7.6187330881756008</v>
      </c>
      <c r="AO88" s="30">
        <v>6.2718909581502018</v>
      </c>
      <c r="AP88" s="37">
        <v>4.712406482696597</v>
      </c>
    </row>
    <row r="89" spans="7:42" x14ac:dyDescent="0.25">
      <c r="G89" s="98" t="s">
        <v>95</v>
      </c>
      <c r="H89" s="28">
        <v>86</v>
      </c>
      <c r="I89" s="28">
        <v>3</v>
      </c>
      <c r="J89" s="28">
        <v>2</v>
      </c>
      <c r="K89" s="28" t="s">
        <v>290</v>
      </c>
      <c r="L89" s="28"/>
      <c r="M89" s="29">
        <v>83</v>
      </c>
      <c r="N89" s="29">
        <v>1</v>
      </c>
      <c r="O89" s="28">
        <v>3</v>
      </c>
      <c r="P89" s="28">
        <v>3</v>
      </c>
      <c r="Q89" s="28">
        <v>4</v>
      </c>
      <c r="R89" s="28">
        <v>0</v>
      </c>
      <c r="S89" s="28">
        <f t="shared" si="1"/>
        <v>0</v>
      </c>
      <c r="T89" s="28">
        <v>1</v>
      </c>
      <c r="U89" s="28">
        <v>0</v>
      </c>
      <c r="V89" s="58">
        <v>3</v>
      </c>
      <c r="W89" s="47">
        <v>0</v>
      </c>
      <c r="X89" s="29">
        <v>1</v>
      </c>
      <c r="Y89" s="29">
        <v>0</v>
      </c>
      <c r="Z89" s="29">
        <v>1</v>
      </c>
      <c r="AA89" s="29">
        <v>1</v>
      </c>
      <c r="AB89" s="29">
        <v>0</v>
      </c>
      <c r="AC89" s="29">
        <v>1</v>
      </c>
      <c r="AD89" s="29">
        <v>1</v>
      </c>
      <c r="AE89" s="29">
        <v>1</v>
      </c>
      <c r="AF89" s="48">
        <v>1</v>
      </c>
      <c r="AG89" s="54">
        <v>0</v>
      </c>
      <c r="AH89" s="30">
        <v>8.6352160771688027</v>
      </c>
      <c r="AI89" s="30">
        <v>0</v>
      </c>
      <c r="AJ89" s="30">
        <v>9.9371701939901005</v>
      </c>
      <c r="AK89" s="30">
        <v>4.8554307683309972</v>
      </c>
      <c r="AL89" s="30">
        <v>3.9707609812419982</v>
      </c>
      <c r="AM89" s="30">
        <v>3.7839345932005948</v>
      </c>
      <c r="AN89" s="30">
        <v>6.7406864166260991</v>
      </c>
      <c r="AO89" s="30">
        <v>6.0051418940226</v>
      </c>
      <c r="AP89" s="37">
        <v>5.0412524604797966</v>
      </c>
    </row>
    <row r="90" spans="7:42" x14ac:dyDescent="0.25">
      <c r="G90" s="98" t="s">
        <v>95</v>
      </c>
      <c r="H90" s="28">
        <v>87</v>
      </c>
      <c r="I90" s="28">
        <v>3</v>
      </c>
      <c r="J90" s="28">
        <v>2</v>
      </c>
      <c r="K90" s="28" t="s">
        <v>291</v>
      </c>
      <c r="L90" s="28"/>
      <c r="M90" s="128">
        <v>65</v>
      </c>
      <c r="N90" s="128">
        <v>1</v>
      </c>
      <c r="O90" s="28">
        <v>3</v>
      </c>
      <c r="P90" s="28">
        <v>3</v>
      </c>
      <c r="Q90" s="28">
        <v>4</v>
      </c>
      <c r="R90" s="28">
        <v>0</v>
      </c>
      <c r="S90" s="28">
        <f t="shared" si="1"/>
        <v>0</v>
      </c>
      <c r="T90" s="28">
        <v>1</v>
      </c>
      <c r="U90" s="28">
        <v>0</v>
      </c>
      <c r="V90" s="58">
        <v>1</v>
      </c>
      <c r="W90" s="47">
        <v>0</v>
      </c>
      <c r="X90" s="29">
        <v>1</v>
      </c>
      <c r="Y90" s="29">
        <v>0</v>
      </c>
      <c r="Z90" s="29">
        <v>1</v>
      </c>
      <c r="AA90" s="29">
        <v>1</v>
      </c>
      <c r="AB90" s="29">
        <v>0</v>
      </c>
      <c r="AC90" s="29">
        <v>1</v>
      </c>
      <c r="AD90" s="29">
        <v>1</v>
      </c>
      <c r="AE90" s="29">
        <v>0</v>
      </c>
      <c r="AF90" s="48">
        <v>1</v>
      </c>
      <c r="AG90" s="54">
        <v>0</v>
      </c>
      <c r="AH90" s="30">
        <v>5.6253070831298047</v>
      </c>
      <c r="AI90" s="30">
        <v>1.9995517730712997</v>
      </c>
      <c r="AJ90" s="30">
        <v>8.6670301818846998</v>
      </c>
      <c r="AK90" s="30">
        <v>4.5419500732422016</v>
      </c>
      <c r="AL90" s="30">
        <v>1.5231135686237991</v>
      </c>
      <c r="AM90" s="30">
        <v>0</v>
      </c>
      <c r="AN90" s="30">
        <v>3.7239694595338033</v>
      </c>
      <c r="AO90" s="30">
        <v>0</v>
      </c>
      <c r="AP90" s="37">
        <v>4.4409872754415964</v>
      </c>
    </row>
    <row r="91" spans="7:42" x14ac:dyDescent="0.25">
      <c r="G91" s="98" t="s">
        <v>95</v>
      </c>
      <c r="H91" s="28">
        <v>88</v>
      </c>
      <c r="I91" s="28">
        <v>3</v>
      </c>
      <c r="J91" s="28">
        <v>2</v>
      </c>
      <c r="K91" s="28" t="s">
        <v>292</v>
      </c>
      <c r="L91" s="28"/>
      <c r="M91" s="128">
        <v>73</v>
      </c>
      <c r="N91" s="128">
        <v>1</v>
      </c>
      <c r="O91" s="28">
        <v>3</v>
      </c>
      <c r="P91" s="28">
        <v>3</v>
      </c>
      <c r="Q91" s="28">
        <v>4</v>
      </c>
      <c r="R91" s="28">
        <v>0</v>
      </c>
      <c r="S91" s="28">
        <f t="shared" si="1"/>
        <v>0</v>
      </c>
      <c r="T91" s="28">
        <v>1</v>
      </c>
      <c r="U91" s="28">
        <v>1</v>
      </c>
      <c r="V91" s="58">
        <v>1</v>
      </c>
      <c r="W91" s="47">
        <v>0</v>
      </c>
      <c r="X91" s="29">
        <v>1</v>
      </c>
      <c r="Y91" s="29">
        <v>1</v>
      </c>
      <c r="Z91" s="29">
        <v>1</v>
      </c>
      <c r="AA91" s="29">
        <v>1</v>
      </c>
      <c r="AB91" s="29">
        <v>0</v>
      </c>
      <c r="AC91" s="29">
        <v>1</v>
      </c>
      <c r="AD91" s="29">
        <v>1</v>
      </c>
      <c r="AE91" s="29">
        <v>1</v>
      </c>
      <c r="AF91" s="48">
        <v>1</v>
      </c>
      <c r="AG91" s="54">
        <v>0</v>
      </c>
      <c r="AH91" s="30">
        <v>8.3525282541911032</v>
      </c>
      <c r="AI91" s="30">
        <v>1.424033482869401</v>
      </c>
      <c r="AJ91" s="30">
        <v>9.6806632741292002</v>
      </c>
      <c r="AK91" s="30">
        <v>3.7027580006918015</v>
      </c>
      <c r="AL91" s="30">
        <v>0</v>
      </c>
      <c r="AM91" s="30">
        <v>4.3200384775796969</v>
      </c>
      <c r="AN91" s="30">
        <v>4.1382010777792022</v>
      </c>
      <c r="AO91" s="30">
        <v>6.4154866536457007</v>
      </c>
      <c r="AP91" s="37">
        <v>4.350777314503997</v>
      </c>
    </row>
    <row r="92" spans="7:42" x14ac:dyDescent="0.25">
      <c r="G92" s="98" t="s">
        <v>95</v>
      </c>
      <c r="H92" s="28">
        <v>89</v>
      </c>
      <c r="I92" s="28">
        <v>3</v>
      </c>
      <c r="J92" s="28">
        <v>2</v>
      </c>
      <c r="K92" s="28" t="s">
        <v>293</v>
      </c>
      <c r="L92" s="28"/>
      <c r="M92" s="128">
        <v>76</v>
      </c>
      <c r="N92" s="128">
        <v>0</v>
      </c>
      <c r="O92" s="28">
        <v>3</v>
      </c>
      <c r="P92" s="28">
        <v>3</v>
      </c>
      <c r="Q92" s="28">
        <v>4</v>
      </c>
      <c r="R92" s="28">
        <v>1</v>
      </c>
      <c r="S92" s="28">
        <f t="shared" si="1"/>
        <v>0</v>
      </c>
      <c r="T92" s="28">
        <v>1</v>
      </c>
      <c r="U92" s="28">
        <v>0</v>
      </c>
      <c r="V92" s="58">
        <v>-1</v>
      </c>
      <c r="W92" s="47">
        <v>0</v>
      </c>
      <c r="X92" s="29">
        <v>1</v>
      </c>
      <c r="Y92" s="29">
        <v>0</v>
      </c>
      <c r="Z92" s="29">
        <v>1</v>
      </c>
      <c r="AA92" s="29">
        <v>1</v>
      </c>
      <c r="AB92" s="29">
        <v>0</v>
      </c>
      <c r="AC92" s="29">
        <v>1</v>
      </c>
      <c r="AD92" s="29">
        <v>1</v>
      </c>
      <c r="AE92" s="29">
        <v>1</v>
      </c>
      <c r="AF92" s="48">
        <v>1</v>
      </c>
      <c r="AG92" s="54">
        <v>0</v>
      </c>
      <c r="AH92" s="30">
        <v>5.6804917653403013</v>
      </c>
      <c r="AI92" s="30">
        <v>0</v>
      </c>
      <c r="AJ92" s="30">
        <v>7.6228375498454</v>
      </c>
      <c r="AK92" s="30">
        <v>5.3252816263834983</v>
      </c>
      <c r="AL92" s="30">
        <v>0</v>
      </c>
      <c r="AM92" s="30">
        <v>7.7421970367431943</v>
      </c>
      <c r="AN92" s="30">
        <v>3.3812615076701995</v>
      </c>
      <c r="AO92" s="30">
        <v>4.7969862620036015</v>
      </c>
      <c r="AP92" s="37">
        <v>4.0500825309753967</v>
      </c>
    </row>
    <row r="93" spans="7:42" x14ac:dyDescent="0.25">
      <c r="G93" s="98" t="s">
        <v>95</v>
      </c>
      <c r="H93" s="28">
        <v>90</v>
      </c>
      <c r="I93" s="28">
        <v>3</v>
      </c>
      <c r="J93" s="28">
        <v>2</v>
      </c>
      <c r="K93" s="28" t="s">
        <v>294</v>
      </c>
      <c r="L93" s="28"/>
      <c r="M93" s="128">
        <v>76</v>
      </c>
      <c r="N93" s="128">
        <v>1</v>
      </c>
      <c r="O93" s="28">
        <v>3</v>
      </c>
      <c r="P93" s="28">
        <v>3</v>
      </c>
      <c r="Q93" s="28">
        <v>4</v>
      </c>
      <c r="R93" s="28">
        <v>0</v>
      </c>
      <c r="S93" s="28">
        <f t="shared" si="1"/>
        <v>1</v>
      </c>
      <c r="T93" s="28">
        <v>2</v>
      </c>
      <c r="U93" s="28">
        <v>0</v>
      </c>
      <c r="V93" s="58">
        <v>1</v>
      </c>
      <c r="W93" s="47">
        <v>0</v>
      </c>
      <c r="X93" s="29">
        <v>1</v>
      </c>
      <c r="Y93" s="29">
        <v>0</v>
      </c>
      <c r="Z93" s="29">
        <v>1</v>
      </c>
      <c r="AA93" s="29">
        <v>1</v>
      </c>
      <c r="AB93" s="29">
        <v>0</v>
      </c>
      <c r="AC93" s="29">
        <v>0</v>
      </c>
      <c r="AD93" s="29">
        <v>1</v>
      </c>
      <c r="AE93" s="29">
        <v>1</v>
      </c>
      <c r="AF93" s="48">
        <v>1</v>
      </c>
      <c r="AG93" s="54">
        <v>0</v>
      </c>
      <c r="AH93" s="30">
        <v>8.9327662785848041</v>
      </c>
      <c r="AI93" s="30">
        <v>0</v>
      </c>
      <c r="AJ93" s="30">
        <v>9.3301380538938989</v>
      </c>
      <c r="AK93" s="30">
        <v>7.4670380020140996</v>
      </c>
      <c r="AL93" s="30">
        <v>0</v>
      </c>
      <c r="AM93" s="30">
        <v>0</v>
      </c>
      <c r="AN93" s="30">
        <v>7.0066598256430002</v>
      </c>
      <c r="AO93" s="30">
        <v>12.251951535542801</v>
      </c>
      <c r="AP93" s="37">
        <v>4.7711350186665982</v>
      </c>
    </row>
    <row r="94" spans="7:42" x14ac:dyDescent="0.25">
      <c r="G94" s="98" t="s">
        <v>95</v>
      </c>
      <c r="H94" s="28">
        <v>91</v>
      </c>
      <c r="I94" s="28">
        <v>3</v>
      </c>
      <c r="J94" s="28">
        <v>2</v>
      </c>
      <c r="K94" s="28" t="s">
        <v>295</v>
      </c>
      <c r="L94" s="28"/>
      <c r="M94" s="128">
        <v>80</v>
      </c>
      <c r="N94" s="128">
        <v>0</v>
      </c>
      <c r="O94" s="28">
        <v>3</v>
      </c>
      <c r="P94" s="28">
        <v>3</v>
      </c>
      <c r="Q94" s="28">
        <v>4</v>
      </c>
      <c r="R94" s="28">
        <v>0</v>
      </c>
      <c r="S94" s="28">
        <f t="shared" si="1"/>
        <v>1</v>
      </c>
      <c r="T94" s="28">
        <v>2</v>
      </c>
      <c r="U94" s="28">
        <v>0</v>
      </c>
      <c r="V94" s="58">
        <v>0</v>
      </c>
      <c r="W94" s="47">
        <v>0</v>
      </c>
      <c r="X94" s="29">
        <v>1</v>
      </c>
      <c r="Y94" s="29">
        <v>0</v>
      </c>
      <c r="Z94" s="29">
        <v>1</v>
      </c>
      <c r="AA94" s="29">
        <v>1</v>
      </c>
      <c r="AB94" s="29">
        <v>0</v>
      </c>
      <c r="AC94" s="29">
        <v>0</v>
      </c>
      <c r="AD94" s="29">
        <v>1</v>
      </c>
      <c r="AE94" s="29">
        <v>0</v>
      </c>
      <c r="AF94" s="48">
        <v>1</v>
      </c>
      <c r="AG94" s="54">
        <v>0</v>
      </c>
      <c r="AH94" s="30">
        <v>9.9652678171795035</v>
      </c>
      <c r="AI94" s="30">
        <v>0</v>
      </c>
      <c r="AJ94" s="30">
        <v>1.2095786794026004</v>
      </c>
      <c r="AK94" s="30">
        <v>5.1570382181804018</v>
      </c>
      <c r="AL94" s="30">
        <v>2.7137250900269976</v>
      </c>
      <c r="AM94" s="30">
        <v>0</v>
      </c>
      <c r="AN94" s="30">
        <v>5.6767333348593993</v>
      </c>
      <c r="AO94" s="30">
        <v>0</v>
      </c>
      <c r="AP94" s="37">
        <v>0.81376394271859631</v>
      </c>
    </row>
    <row r="95" spans="7:42" x14ac:dyDescent="0.25">
      <c r="G95" s="98" t="s">
        <v>95</v>
      </c>
      <c r="H95" s="28">
        <v>92</v>
      </c>
      <c r="I95" s="28">
        <v>3</v>
      </c>
      <c r="J95" s="28">
        <v>2</v>
      </c>
      <c r="K95" s="28" t="s">
        <v>296</v>
      </c>
      <c r="L95" s="28"/>
      <c r="M95" s="128">
        <v>21</v>
      </c>
      <c r="N95" s="128">
        <v>0</v>
      </c>
      <c r="O95" s="28">
        <v>3</v>
      </c>
      <c r="P95" s="28">
        <v>3</v>
      </c>
      <c r="Q95" s="28">
        <v>4</v>
      </c>
      <c r="R95" s="28">
        <v>0</v>
      </c>
      <c r="S95" s="28">
        <f t="shared" si="1"/>
        <v>0</v>
      </c>
      <c r="T95" s="28">
        <v>1</v>
      </c>
      <c r="U95" s="28">
        <v>0</v>
      </c>
      <c r="V95" s="58">
        <v>1</v>
      </c>
      <c r="W95" s="47">
        <v>0</v>
      </c>
      <c r="X95" s="29">
        <v>1</v>
      </c>
      <c r="Y95" s="29">
        <v>0</v>
      </c>
      <c r="Z95" s="29">
        <v>1</v>
      </c>
      <c r="AA95" s="29">
        <v>1</v>
      </c>
      <c r="AB95" s="29">
        <v>0</v>
      </c>
      <c r="AC95" s="29">
        <v>1</v>
      </c>
      <c r="AD95" s="29">
        <v>1</v>
      </c>
      <c r="AE95" s="29">
        <v>1</v>
      </c>
      <c r="AF95" s="48">
        <v>1</v>
      </c>
      <c r="AG95" s="54">
        <v>0</v>
      </c>
      <c r="AH95" s="30">
        <v>8.3696670532227042</v>
      </c>
      <c r="AI95" s="30">
        <v>0</v>
      </c>
      <c r="AJ95" s="30">
        <v>9.7560467783610001</v>
      </c>
      <c r="AK95" s="30">
        <v>3.0361911519369009</v>
      </c>
      <c r="AL95" s="30">
        <v>0.82697455088310079</v>
      </c>
      <c r="AM95" s="30">
        <v>4.6406008402505989</v>
      </c>
      <c r="AN95" s="30">
        <v>5.9285593032838015</v>
      </c>
      <c r="AO95" s="30">
        <v>5.9982617696124994</v>
      </c>
      <c r="AP95" s="37">
        <v>6.7383213106790958</v>
      </c>
    </row>
    <row r="96" spans="7:42" x14ac:dyDescent="0.25">
      <c r="G96" s="98" t="s">
        <v>95</v>
      </c>
      <c r="H96" s="28">
        <v>93</v>
      </c>
      <c r="I96" s="28">
        <v>3</v>
      </c>
      <c r="J96" s="28">
        <v>2</v>
      </c>
      <c r="K96" s="28" t="s">
        <v>297</v>
      </c>
      <c r="L96" s="28"/>
      <c r="M96" s="128">
        <v>34</v>
      </c>
      <c r="N96" s="128">
        <v>1</v>
      </c>
      <c r="O96" s="28">
        <v>3</v>
      </c>
      <c r="P96" s="28">
        <v>3</v>
      </c>
      <c r="Q96" s="28">
        <v>4</v>
      </c>
      <c r="R96" s="28">
        <v>0</v>
      </c>
      <c r="S96" s="28">
        <f t="shared" si="1"/>
        <v>0</v>
      </c>
      <c r="T96" s="28">
        <v>1</v>
      </c>
      <c r="U96" s="28">
        <v>0</v>
      </c>
      <c r="V96" s="58">
        <v>1</v>
      </c>
      <c r="W96" s="47">
        <v>0</v>
      </c>
      <c r="X96" s="29">
        <v>1</v>
      </c>
      <c r="Y96" s="29">
        <v>0</v>
      </c>
      <c r="Z96" s="29">
        <v>1</v>
      </c>
      <c r="AA96" s="29">
        <v>1</v>
      </c>
      <c r="AB96" s="29">
        <v>0</v>
      </c>
      <c r="AC96" s="29">
        <v>1</v>
      </c>
      <c r="AD96" s="29">
        <v>1</v>
      </c>
      <c r="AE96" s="29">
        <v>1</v>
      </c>
      <c r="AF96" s="48">
        <v>1</v>
      </c>
      <c r="AG96" s="54">
        <v>0</v>
      </c>
      <c r="AH96" s="30">
        <v>10.062280654907205</v>
      </c>
      <c r="AI96" s="30">
        <v>0</v>
      </c>
      <c r="AJ96" s="30">
        <v>2.9872873687744015</v>
      </c>
      <c r="AK96" s="30">
        <v>4.9168000284831024</v>
      </c>
      <c r="AL96" s="30">
        <v>0</v>
      </c>
      <c r="AM96" s="30">
        <v>6.4550202687580978</v>
      </c>
      <c r="AN96" s="30">
        <v>6.8447078069052001</v>
      </c>
      <c r="AO96" s="30">
        <v>8.4879201253254024</v>
      </c>
      <c r="AP96" s="37">
        <v>4.8086992963155986</v>
      </c>
    </row>
    <row r="97" spans="7:42" x14ac:dyDescent="0.25">
      <c r="G97" s="98" t="s">
        <v>119</v>
      </c>
      <c r="H97" s="28">
        <v>94</v>
      </c>
      <c r="I97" s="28">
        <v>4</v>
      </c>
      <c r="J97" s="28">
        <v>1</v>
      </c>
      <c r="K97" s="28"/>
      <c r="L97" s="28" t="s">
        <v>120</v>
      </c>
      <c r="M97" s="128">
        <v>61</v>
      </c>
      <c r="N97" s="128">
        <v>1</v>
      </c>
      <c r="O97" s="28">
        <v>4</v>
      </c>
      <c r="P97" s="28">
        <v>3</v>
      </c>
      <c r="Q97" s="28">
        <v>4</v>
      </c>
      <c r="R97" s="28">
        <v>0</v>
      </c>
      <c r="S97" s="28">
        <f t="shared" si="1"/>
        <v>1</v>
      </c>
      <c r="T97" s="28">
        <v>2</v>
      </c>
      <c r="U97" s="28">
        <v>0</v>
      </c>
      <c r="V97" s="58">
        <v>0</v>
      </c>
      <c r="W97" s="47">
        <v>0</v>
      </c>
      <c r="X97" s="29">
        <v>1</v>
      </c>
      <c r="Y97" s="29">
        <v>0</v>
      </c>
      <c r="Z97" s="29">
        <v>1</v>
      </c>
      <c r="AA97" s="29">
        <v>1</v>
      </c>
      <c r="AB97" s="29">
        <v>1</v>
      </c>
      <c r="AC97" s="29">
        <v>1</v>
      </c>
      <c r="AD97" s="29">
        <v>1</v>
      </c>
      <c r="AE97" s="29">
        <v>1</v>
      </c>
      <c r="AF97" s="48">
        <v>1</v>
      </c>
      <c r="AG97" s="54">
        <v>0</v>
      </c>
      <c r="AH97" s="30">
        <v>10.834423859914097</v>
      </c>
      <c r="AI97" s="30">
        <v>0</v>
      </c>
      <c r="AJ97" s="30">
        <v>12.054959774017302</v>
      </c>
      <c r="AK97" s="30">
        <v>3.9531404177346978</v>
      </c>
      <c r="AL97" s="30">
        <v>3.7241737047829986</v>
      </c>
      <c r="AM97" s="30">
        <v>11.135243727366099</v>
      </c>
      <c r="AN97" s="30">
        <v>9.159806092580201</v>
      </c>
      <c r="AO97" s="30">
        <v>4.085915877024199</v>
      </c>
      <c r="AP97" s="37">
        <v>7.9820090929666989</v>
      </c>
    </row>
    <row r="98" spans="7:42" x14ac:dyDescent="0.25">
      <c r="G98" s="98" t="s">
        <v>119</v>
      </c>
      <c r="H98" s="28">
        <v>95</v>
      </c>
      <c r="I98" s="28">
        <v>4</v>
      </c>
      <c r="J98" s="28">
        <v>1</v>
      </c>
      <c r="K98" s="28"/>
      <c r="L98" s="28" t="s">
        <v>121</v>
      </c>
      <c r="M98" s="128">
        <v>47</v>
      </c>
      <c r="N98" s="128">
        <v>1</v>
      </c>
      <c r="O98" s="28">
        <v>4</v>
      </c>
      <c r="P98" s="28">
        <v>3</v>
      </c>
      <c r="Q98" s="28">
        <v>4</v>
      </c>
      <c r="R98" s="28">
        <v>0</v>
      </c>
      <c r="S98" s="28">
        <f t="shared" si="1"/>
        <v>0</v>
      </c>
      <c r="T98" s="28">
        <v>1</v>
      </c>
      <c r="U98" s="28">
        <v>0</v>
      </c>
      <c r="V98" s="58">
        <v>0</v>
      </c>
      <c r="W98" s="47">
        <v>0</v>
      </c>
      <c r="X98" s="29">
        <v>1</v>
      </c>
      <c r="Y98" s="29">
        <v>0</v>
      </c>
      <c r="Z98" s="29">
        <v>1</v>
      </c>
      <c r="AA98" s="29">
        <v>0</v>
      </c>
      <c r="AB98" s="29">
        <v>0</v>
      </c>
      <c r="AC98" s="29">
        <v>0</v>
      </c>
      <c r="AD98" s="29">
        <v>1</v>
      </c>
      <c r="AE98" s="29">
        <v>0</v>
      </c>
      <c r="AF98" s="48">
        <v>1</v>
      </c>
      <c r="AG98" s="54">
        <v>0</v>
      </c>
      <c r="AH98" s="30">
        <v>1.5698401133218987</v>
      </c>
      <c r="AI98" s="30">
        <v>0</v>
      </c>
      <c r="AJ98" s="30">
        <v>6.324179967244504</v>
      </c>
      <c r="AK98" s="30">
        <v>0</v>
      </c>
      <c r="AL98" s="30">
        <v>0</v>
      </c>
      <c r="AM98" s="30">
        <v>0</v>
      </c>
      <c r="AN98" s="30">
        <v>5.1292826334636032</v>
      </c>
      <c r="AO98" s="30">
        <v>0</v>
      </c>
      <c r="AP98" s="37">
        <v>8.197387377421002</v>
      </c>
    </row>
    <row r="99" spans="7:42" x14ac:dyDescent="0.25">
      <c r="G99" s="98" t="s">
        <v>119</v>
      </c>
      <c r="H99" s="28">
        <v>96</v>
      </c>
      <c r="I99" s="28">
        <v>4</v>
      </c>
      <c r="J99" s="28">
        <v>1</v>
      </c>
      <c r="K99" s="28"/>
      <c r="L99" s="28" t="s">
        <v>122</v>
      </c>
      <c r="M99" s="128">
        <v>43</v>
      </c>
      <c r="N99" s="128">
        <v>1</v>
      </c>
      <c r="O99" s="28">
        <v>4</v>
      </c>
      <c r="P99" s="28">
        <v>3</v>
      </c>
      <c r="Q99" s="28">
        <v>4</v>
      </c>
      <c r="R99" s="28">
        <v>0</v>
      </c>
      <c r="S99" s="28">
        <f t="shared" si="1"/>
        <v>1</v>
      </c>
      <c r="T99" s="28">
        <v>3</v>
      </c>
      <c r="U99" s="28">
        <v>0</v>
      </c>
      <c r="V99" s="58">
        <v>0</v>
      </c>
      <c r="W99" s="47">
        <v>0</v>
      </c>
      <c r="X99" s="29">
        <v>1</v>
      </c>
      <c r="Y99" s="29">
        <v>0</v>
      </c>
      <c r="Z99" s="29">
        <v>1</v>
      </c>
      <c r="AA99" s="29">
        <v>1</v>
      </c>
      <c r="AB99" s="29">
        <v>1</v>
      </c>
      <c r="AC99" s="29">
        <v>0</v>
      </c>
      <c r="AD99" s="29">
        <v>1</v>
      </c>
      <c r="AE99" s="29">
        <v>1</v>
      </c>
      <c r="AF99" s="48">
        <v>1</v>
      </c>
      <c r="AG99" s="54">
        <v>0</v>
      </c>
      <c r="AH99" s="30">
        <v>3.3704261779784979</v>
      </c>
      <c r="AI99" s="30">
        <v>0</v>
      </c>
      <c r="AJ99" s="30">
        <v>3.161784172058006</v>
      </c>
      <c r="AK99" s="30">
        <v>3.6624431610107031</v>
      </c>
      <c r="AL99" s="30">
        <v>7.1157433191934985</v>
      </c>
      <c r="AM99" s="30">
        <v>0</v>
      </c>
      <c r="AN99" s="30">
        <v>4.5736624399821046</v>
      </c>
      <c r="AO99" s="30">
        <v>5.7672575251260021</v>
      </c>
      <c r="AP99" s="37">
        <v>4.0399573644003013</v>
      </c>
    </row>
    <row r="100" spans="7:42" x14ac:dyDescent="0.25">
      <c r="G100" s="98" t="s">
        <v>119</v>
      </c>
      <c r="H100" s="28">
        <v>97</v>
      </c>
      <c r="I100" s="28">
        <v>4</v>
      </c>
      <c r="J100" s="28">
        <v>1</v>
      </c>
      <c r="K100" s="28"/>
      <c r="L100" s="28" t="s">
        <v>123</v>
      </c>
      <c r="M100" s="128">
        <v>4</v>
      </c>
      <c r="N100" s="128">
        <v>0</v>
      </c>
      <c r="O100" s="28">
        <v>4</v>
      </c>
      <c r="P100" s="28">
        <v>3</v>
      </c>
      <c r="Q100" s="28">
        <v>4</v>
      </c>
      <c r="R100" s="28">
        <v>0</v>
      </c>
      <c r="S100" s="28">
        <f t="shared" si="1"/>
        <v>0</v>
      </c>
      <c r="T100" s="28">
        <v>1</v>
      </c>
      <c r="U100" s="28">
        <v>0</v>
      </c>
      <c r="V100" s="58">
        <v>0</v>
      </c>
      <c r="W100" s="47">
        <v>0</v>
      </c>
      <c r="X100" s="29">
        <v>1</v>
      </c>
      <c r="Y100" s="29">
        <v>0</v>
      </c>
      <c r="Z100" s="29">
        <v>1</v>
      </c>
      <c r="AA100" s="29">
        <v>1</v>
      </c>
      <c r="AB100" s="29">
        <v>0</v>
      </c>
      <c r="AC100" s="29">
        <v>0</v>
      </c>
      <c r="AD100" s="29">
        <v>1</v>
      </c>
      <c r="AE100" s="29">
        <v>1</v>
      </c>
      <c r="AF100" s="48">
        <v>1</v>
      </c>
      <c r="AG100" s="54">
        <v>0</v>
      </c>
      <c r="AH100" s="30">
        <v>2.400968551635696</v>
      </c>
      <c r="AI100" s="30">
        <v>0</v>
      </c>
      <c r="AJ100" s="30">
        <v>5.7339820861816015</v>
      </c>
      <c r="AK100" s="30">
        <v>2.8622436523437003</v>
      </c>
      <c r="AL100" s="30">
        <v>0</v>
      </c>
      <c r="AM100" s="30">
        <v>0</v>
      </c>
      <c r="AN100" s="30">
        <v>5.7709795633953043</v>
      </c>
      <c r="AO100" s="30">
        <v>5.5448047256469017</v>
      </c>
      <c r="AP100" s="37">
        <v>9.0746774673462021</v>
      </c>
    </row>
    <row r="101" spans="7:42" x14ac:dyDescent="0.25">
      <c r="G101" s="98" t="s">
        <v>119</v>
      </c>
      <c r="H101" s="28">
        <v>98</v>
      </c>
      <c r="I101" s="28">
        <v>4</v>
      </c>
      <c r="J101" s="28">
        <v>1</v>
      </c>
      <c r="K101" s="28"/>
      <c r="L101" s="28" t="s">
        <v>124</v>
      </c>
      <c r="M101" s="128">
        <v>54</v>
      </c>
      <c r="N101" s="128">
        <v>1</v>
      </c>
      <c r="O101" s="28">
        <v>4</v>
      </c>
      <c r="P101" s="28">
        <v>3</v>
      </c>
      <c r="Q101" s="28">
        <v>4</v>
      </c>
      <c r="R101" s="28">
        <v>0</v>
      </c>
      <c r="S101" s="28">
        <f t="shared" si="1"/>
        <v>0</v>
      </c>
      <c r="T101" s="28">
        <v>1</v>
      </c>
      <c r="U101" s="28">
        <v>0</v>
      </c>
      <c r="V101" s="58">
        <v>0</v>
      </c>
      <c r="W101" s="47">
        <v>0</v>
      </c>
      <c r="X101" s="29">
        <v>1</v>
      </c>
      <c r="Y101" s="29">
        <v>0</v>
      </c>
      <c r="Z101" s="29">
        <v>1</v>
      </c>
      <c r="AA101" s="29">
        <v>1</v>
      </c>
      <c r="AB101" s="29">
        <v>1</v>
      </c>
      <c r="AC101" s="29">
        <v>1</v>
      </c>
      <c r="AD101" s="29">
        <v>1</v>
      </c>
      <c r="AE101" s="29">
        <v>1</v>
      </c>
      <c r="AF101" s="48">
        <v>1</v>
      </c>
      <c r="AG101" s="54">
        <v>0</v>
      </c>
      <c r="AH101" s="30">
        <v>6.4910424550373964</v>
      </c>
      <c r="AI101" s="30">
        <v>0</v>
      </c>
      <c r="AJ101" s="30">
        <v>3.7940610249836997</v>
      </c>
      <c r="AK101" s="30">
        <v>1.2717889149983002</v>
      </c>
      <c r="AL101" s="30">
        <v>3.0689833958942998</v>
      </c>
      <c r="AM101" s="30">
        <v>9.2623499170939017</v>
      </c>
      <c r="AN101" s="30">
        <v>6.4856313069661997</v>
      </c>
      <c r="AO101" s="30">
        <v>7.7803991572060998</v>
      </c>
      <c r="AP101" s="37">
        <v>8.5827601750692022</v>
      </c>
    </row>
    <row r="102" spans="7:42" x14ac:dyDescent="0.25">
      <c r="G102" s="98" t="s">
        <v>119</v>
      </c>
      <c r="H102" s="28">
        <v>99</v>
      </c>
      <c r="I102" s="28">
        <v>4</v>
      </c>
      <c r="J102" s="28">
        <v>1</v>
      </c>
      <c r="K102" s="28"/>
      <c r="L102" s="28" t="s">
        <v>125</v>
      </c>
      <c r="M102" s="128">
        <v>42</v>
      </c>
      <c r="N102" s="128">
        <v>1</v>
      </c>
      <c r="O102" s="28">
        <v>2</v>
      </c>
      <c r="P102" s="28">
        <v>3</v>
      </c>
      <c r="Q102" s="28">
        <v>4</v>
      </c>
      <c r="R102" s="28">
        <v>0</v>
      </c>
      <c r="S102" s="28">
        <f t="shared" si="1"/>
        <v>0</v>
      </c>
      <c r="T102" s="28">
        <v>1</v>
      </c>
      <c r="U102" s="28">
        <v>0</v>
      </c>
      <c r="V102" s="58">
        <v>0</v>
      </c>
      <c r="W102" s="47">
        <v>0</v>
      </c>
      <c r="X102" s="29">
        <v>1</v>
      </c>
      <c r="Y102" s="29">
        <v>0</v>
      </c>
      <c r="Z102" s="29">
        <v>0</v>
      </c>
      <c r="AA102" s="29">
        <v>1</v>
      </c>
      <c r="AB102" s="29">
        <v>0</v>
      </c>
      <c r="AC102" s="29">
        <v>0</v>
      </c>
      <c r="AD102" s="29">
        <v>1</v>
      </c>
      <c r="AE102" s="29">
        <v>0</v>
      </c>
      <c r="AF102" s="48">
        <v>0</v>
      </c>
      <c r="AG102" s="54">
        <v>0</v>
      </c>
      <c r="AH102" s="30">
        <v>6.3161055246988944</v>
      </c>
      <c r="AI102" s="30">
        <v>0</v>
      </c>
      <c r="AJ102" s="30">
        <v>0</v>
      </c>
      <c r="AK102" s="30">
        <v>2.3392232259113968</v>
      </c>
      <c r="AL102" s="30">
        <v>0</v>
      </c>
      <c r="AM102" s="30">
        <v>0</v>
      </c>
      <c r="AN102" s="30">
        <v>6.0297342936198</v>
      </c>
      <c r="AO102" s="30">
        <v>0</v>
      </c>
      <c r="AP102" s="37">
        <v>0</v>
      </c>
    </row>
    <row r="103" spans="7:42" x14ac:dyDescent="0.25">
      <c r="G103" s="98" t="s">
        <v>119</v>
      </c>
      <c r="H103" s="28">
        <v>100</v>
      </c>
      <c r="I103" s="28">
        <v>4</v>
      </c>
      <c r="J103" s="28">
        <v>1</v>
      </c>
      <c r="K103" s="28"/>
      <c r="L103" s="28" t="s">
        <v>298</v>
      </c>
      <c r="M103" s="128">
        <v>50</v>
      </c>
      <c r="N103" s="128">
        <v>1</v>
      </c>
      <c r="O103" s="28">
        <v>4</v>
      </c>
      <c r="P103" s="28">
        <v>3</v>
      </c>
      <c r="Q103" s="28">
        <v>4</v>
      </c>
      <c r="R103" s="28">
        <v>0</v>
      </c>
      <c r="S103" s="28">
        <f t="shared" si="1"/>
        <v>0</v>
      </c>
      <c r="T103" s="28">
        <v>1</v>
      </c>
      <c r="U103" s="28">
        <v>0</v>
      </c>
      <c r="V103" s="58">
        <v>0</v>
      </c>
      <c r="W103" s="47">
        <v>0</v>
      </c>
      <c r="X103" s="29">
        <v>1</v>
      </c>
      <c r="Y103" s="29">
        <v>0</v>
      </c>
      <c r="Z103" s="29">
        <v>1</v>
      </c>
      <c r="AA103" s="29">
        <v>1</v>
      </c>
      <c r="AB103" s="29">
        <v>1</v>
      </c>
      <c r="AC103" s="29">
        <v>1</v>
      </c>
      <c r="AD103" s="29">
        <v>1</v>
      </c>
      <c r="AE103" s="29">
        <v>1</v>
      </c>
      <c r="AF103" s="48">
        <v>1</v>
      </c>
      <c r="AG103" s="54">
        <v>0</v>
      </c>
      <c r="AH103" s="30">
        <v>1.9738216400146946</v>
      </c>
      <c r="AI103" s="30">
        <v>0</v>
      </c>
      <c r="AJ103" s="30">
        <v>7.0515276590983014</v>
      </c>
      <c r="AK103" s="30">
        <v>2.6890474955241004</v>
      </c>
      <c r="AL103" s="30">
        <v>6.7779213587442975</v>
      </c>
      <c r="AM103" s="30">
        <v>13.4935835138957</v>
      </c>
      <c r="AN103" s="30">
        <v>6.7862110137940022</v>
      </c>
      <c r="AO103" s="30">
        <v>7.3608454004922983</v>
      </c>
      <c r="AP103" s="37">
        <v>1.2104673385621005</v>
      </c>
    </row>
    <row r="104" spans="7:42" x14ac:dyDescent="0.25">
      <c r="G104" s="98" t="s">
        <v>119</v>
      </c>
      <c r="H104" s="28">
        <v>101</v>
      </c>
      <c r="I104" s="28">
        <v>4</v>
      </c>
      <c r="J104" s="28">
        <v>1</v>
      </c>
      <c r="K104" s="28"/>
      <c r="L104" s="28" t="s">
        <v>127</v>
      </c>
      <c r="M104" s="128">
        <v>56</v>
      </c>
      <c r="N104" s="128">
        <v>1</v>
      </c>
      <c r="O104" s="28">
        <v>4</v>
      </c>
      <c r="P104" s="28">
        <v>3</v>
      </c>
      <c r="Q104" s="28">
        <v>4</v>
      </c>
      <c r="R104" s="28">
        <v>0</v>
      </c>
      <c r="S104" s="28">
        <f t="shared" si="1"/>
        <v>0</v>
      </c>
      <c r="T104" s="28">
        <v>1</v>
      </c>
      <c r="U104" s="28">
        <v>0</v>
      </c>
      <c r="V104" s="58">
        <v>0</v>
      </c>
      <c r="W104" s="47">
        <v>0</v>
      </c>
      <c r="X104" s="29">
        <v>1</v>
      </c>
      <c r="Y104" s="29">
        <v>1</v>
      </c>
      <c r="Z104" s="29">
        <v>1</v>
      </c>
      <c r="AA104" s="29">
        <v>1</v>
      </c>
      <c r="AB104" s="29">
        <v>1</v>
      </c>
      <c r="AC104" s="29">
        <v>1</v>
      </c>
      <c r="AD104" s="29">
        <v>1</v>
      </c>
      <c r="AE104" s="29">
        <v>1</v>
      </c>
      <c r="AF104" s="48">
        <v>1</v>
      </c>
      <c r="AG104" s="54">
        <v>0</v>
      </c>
      <c r="AH104" s="30">
        <v>7.0982675552367969</v>
      </c>
      <c r="AI104" s="30">
        <v>0</v>
      </c>
      <c r="AJ104" s="30">
        <v>12.261794726053902</v>
      </c>
      <c r="AK104" s="30">
        <v>2.6066312789916957</v>
      </c>
      <c r="AL104" s="30">
        <v>0</v>
      </c>
      <c r="AM104" s="30">
        <v>11.7571113840739</v>
      </c>
      <c r="AN104" s="30">
        <v>6.5367835362752</v>
      </c>
      <c r="AO104" s="30">
        <v>1.8323009745278984</v>
      </c>
      <c r="AP104" s="37">
        <v>7.1574033101399994</v>
      </c>
    </row>
    <row r="105" spans="7:42" x14ac:dyDescent="0.25">
      <c r="G105" s="98" t="s">
        <v>119</v>
      </c>
      <c r="H105" s="28">
        <v>102</v>
      </c>
      <c r="I105" s="28">
        <v>4</v>
      </c>
      <c r="J105" s="28">
        <v>1</v>
      </c>
      <c r="K105" s="28"/>
      <c r="L105" s="28" t="s">
        <v>128</v>
      </c>
      <c r="M105" s="128">
        <v>28</v>
      </c>
      <c r="N105" s="128">
        <v>1</v>
      </c>
      <c r="O105" s="28">
        <v>4</v>
      </c>
      <c r="P105" s="28">
        <v>3</v>
      </c>
      <c r="Q105" s="28">
        <v>4</v>
      </c>
      <c r="R105" s="28">
        <v>0</v>
      </c>
      <c r="S105" s="28">
        <f t="shared" si="1"/>
        <v>0</v>
      </c>
      <c r="T105" s="28">
        <v>1</v>
      </c>
      <c r="U105" s="28">
        <v>0</v>
      </c>
      <c r="V105" s="58">
        <v>1</v>
      </c>
      <c r="W105" s="47">
        <v>0</v>
      </c>
      <c r="X105" s="29">
        <v>1</v>
      </c>
      <c r="Y105" s="29">
        <v>0</v>
      </c>
      <c r="Z105" s="29">
        <v>1</v>
      </c>
      <c r="AA105" s="29">
        <v>1</v>
      </c>
      <c r="AB105" s="29">
        <v>1</v>
      </c>
      <c r="AC105" s="29">
        <v>1</v>
      </c>
      <c r="AD105" s="29">
        <v>1</v>
      </c>
      <c r="AE105" s="29">
        <v>1</v>
      </c>
      <c r="AF105" s="48">
        <v>1</v>
      </c>
      <c r="AG105" s="54">
        <v>0</v>
      </c>
      <c r="AH105" s="30">
        <v>5.8054072062173958</v>
      </c>
      <c r="AI105" s="30">
        <v>0</v>
      </c>
      <c r="AJ105" s="30">
        <v>2.3730096817015998</v>
      </c>
      <c r="AK105" s="30">
        <v>2.4424743652342968</v>
      </c>
      <c r="AL105" s="30">
        <v>4.2802330652872023</v>
      </c>
      <c r="AM105" s="30">
        <v>7.6874845759073978</v>
      </c>
      <c r="AN105" s="30">
        <v>4.3893820444742992</v>
      </c>
      <c r="AO105" s="30">
        <v>5.7104306157429008</v>
      </c>
      <c r="AP105" s="37">
        <v>9.9245875676473005</v>
      </c>
    </row>
    <row r="106" spans="7:42" x14ac:dyDescent="0.25">
      <c r="G106" s="98" t="s">
        <v>119</v>
      </c>
      <c r="H106" s="28">
        <v>103</v>
      </c>
      <c r="I106" s="28">
        <v>4</v>
      </c>
      <c r="J106" s="28">
        <v>1</v>
      </c>
      <c r="K106" s="28"/>
      <c r="L106" s="28" t="s">
        <v>129</v>
      </c>
      <c r="M106" s="149">
        <v>-1</v>
      </c>
      <c r="N106" s="128">
        <v>0</v>
      </c>
      <c r="O106" s="28">
        <v>4</v>
      </c>
      <c r="P106" s="28">
        <v>3</v>
      </c>
      <c r="Q106" s="28">
        <v>4</v>
      </c>
      <c r="R106" s="28">
        <v>0</v>
      </c>
      <c r="S106" s="28">
        <f t="shared" si="1"/>
        <v>0</v>
      </c>
      <c r="T106" s="28">
        <v>1</v>
      </c>
      <c r="U106" s="28">
        <v>0</v>
      </c>
      <c r="V106" s="58">
        <v>0</v>
      </c>
      <c r="W106" s="47">
        <v>0</v>
      </c>
      <c r="X106" s="29">
        <v>1</v>
      </c>
      <c r="Y106" s="29">
        <v>0</v>
      </c>
      <c r="Z106" s="29">
        <v>0</v>
      </c>
      <c r="AA106" s="29">
        <v>1</v>
      </c>
      <c r="AB106" s="29">
        <v>0</v>
      </c>
      <c r="AC106" s="29">
        <v>0</v>
      </c>
      <c r="AD106" s="29">
        <v>1</v>
      </c>
      <c r="AE106" s="29">
        <v>0</v>
      </c>
      <c r="AF106" s="48">
        <v>1</v>
      </c>
      <c r="AG106" s="54">
        <v>0</v>
      </c>
      <c r="AH106" s="30">
        <v>2.7699038187662985</v>
      </c>
      <c r="AI106" s="30">
        <v>0</v>
      </c>
      <c r="AJ106" s="30">
        <v>0</v>
      </c>
      <c r="AK106" s="30">
        <v>5.5888659159341998</v>
      </c>
      <c r="AL106" s="30">
        <v>0</v>
      </c>
      <c r="AM106" s="30">
        <v>0</v>
      </c>
      <c r="AN106" s="30">
        <v>8.8243993123373023</v>
      </c>
      <c r="AO106" s="30">
        <v>0</v>
      </c>
      <c r="AP106" s="37">
        <v>4.7235612869263015</v>
      </c>
    </row>
    <row r="107" spans="7:42" x14ac:dyDescent="0.25">
      <c r="G107" s="98" t="s">
        <v>119</v>
      </c>
      <c r="H107" s="28">
        <v>104</v>
      </c>
      <c r="I107" s="28">
        <v>4</v>
      </c>
      <c r="J107" s="28">
        <v>1</v>
      </c>
      <c r="K107" s="28"/>
      <c r="L107" s="28" t="s">
        <v>130</v>
      </c>
      <c r="M107" s="128">
        <v>35</v>
      </c>
      <c r="N107" s="128">
        <v>1</v>
      </c>
      <c r="O107" s="28">
        <v>4</v>
      </c>
      <c r="P107" s="28">
        <v>3</v>
      </c>
      <c r="Q107" s="28">
        <v>4</v>
      </c>
      <c r="R107" s="28">
        <v>0</v>
      </c>
      <c r="S107" s="28">
        <f t="shared" si="1"/>
        <v>1</v>
      </c>
      <c r="T107" s="28">
        <v>2</v>
      </c>
      <c r="U107" s="28">
        <v>0</v>
      </c>
      <c r="V107" s="58">
        <v>0</v>
      </c>
      <c r="W107" s="47">
        <v>0</v>
      </c>
      <c r="X107" s="29">
        <v>1</v>
      </c>
      <c r="Y107" s="29">
        <v>0</v>
      </c>
      <c r="Z107" s="29">
        <v>1</v>
      </c>
      <c r="AA107" s="29">
        <v>1</v>
      </c>
      <c r="AB107" s="29">
        <v>0</v>
      </c>
      <c r="AC107" s="29">
        <v>1</v>
      </c>
      <c r="AD107" s="29">
        <v>1</v>
      </c>
      <c r="AE107" s="29">
        <v>1</v>
      </c>
      <c r="AF107" s="48">
        <v>1</v>
      </c>
      <c r="AG107" s="54">
        <v>0</v>
      </c>
      <c r="AH107" s="30">
        <v>5.676454544067397</v>
      </c>
      <c r="AI107" s="30">
        <v>0</v>
      </c>
      <c r="AJ107" s="30">
        <v>5.8595371246337997</v>
      </c>
      <c r="AK107" s="30">
        <v>3.9113184611001977</v>
      </c>
      <c r="AL107" s="30">
        <v>0</v>
      </c>
      <c r="AM107" s="30">
        <v>11.365491701761801</v>
      </c>
      <c r="AN107" s="30">
        <v>6.0617078145345005</v>
      </c>
      <c r="AO107" s="30">
        <v>9.6948361333210009</v>
      </c>
      <c r="AP107" s="37">
        <v>9.5559542973836997</v>
      </c>
    </row>
    <row r="108" spans="7:42" x14ac:dyDescent="0.25">
      <c r="G108" s="98" t="s">
        <v>119</v>
      </c>
      <c r="H108" s="28">
        <v>105</v>
      </c>
      <c r="I108" s="28">
        <v>4</v>
      </c>
      <c r="J108" s="28">
        <v>1</v>
      </c>
      <c r="K108" s="28"/>
      <c r="L108" s="28" t="s">
        <v>131</v>
      </c>
      <c r="M108" s="128">
        <v>27</v>
      </c>
      <c r="N108" s="128">
        <v>1</v>
      </c>
      <c r="O108" s="28">
        <v>4</v>
      </c>
      <c r="P108" s="28">
        <v>3</v>
      </c>
      <c r="Q108" s="28">
        <v>4</v>
      </c>
      <c r="R108" s="28">
        <v>0</v>
      </c>
      <c r="S108" s="28">
        <f t="shared" si="1"/>
        <v>1</v>
      </c>
      <c r="T108" s="28">
        <v>2</v>
      </c>
      <c r="U108" s="28">
        <v>0</v>
      </c>
      <c r="V108" s="58">
        <v>0</v>
      </c>
      <c r="W108" s="47">
        <v>0</v>
      </c>
      <c r="X108" s="29">
        <v>1</v>
      </c>
      <c r="Y108" s="29">
        <v>0</v>
      </c>
      <c r="Z108" s="29">
        <v>1</v>
      </c>
      <c r="AA108" s="29">
        <v>0</v>
      </c>
      <c r="AB108" s="29">
        <v>1</v>
      </c>
      <c r="AC108" s="29">
        <v>0</v>
      </c>
      <c r="AD108" s="29">
        <v>1</v>
      </c>
      <c r="AE108" s="29">
        <v>0</v>
      </c>
      <c r="AF108" s="48">
        <v>0</v>
      </c>
      <c r="AG108" s="54">
        <v>0</v>
      </c>
      <c r="AH108" s="30">
        <v>5.7036588986714989</v>
      </c>
      <c r="AI108" s="30">
        <v>0</v>
      </c>
      <c r="AJ108" s="30">
        <v>7.0171295801799012</v>
      </c>
      <c r="AK108" s="30">
        <v>0</v>
      </c>
      <c r="AL108" s="30">
        <v>11.073980649312301</v>
      </c>
      <c r="AM108" s="30">
        <v>0</v>
      </c>
      <c r="AN108" s="30">
        <v>4.8638795216879025</v>
      </c>
      <c r="AO108" s="30">
        <v>0</v>
      </c>
      <c r="AP108" s="37">
        <v>0</v>
      </c>
    </row>
    <row r="109" spans="7:42" x14ac:dyDescent="0.25">
      <c r="G109" s="98" t="s">
        <v>119</v>
      </c>
      <c r="H109" s="28">
        <v>106</v>
      </c>
      <c r="I109" s="28">
        <v>4</v>
      </c>
      <c r="J109" s="28">
        <v>1</v>
      </c>
      <c r="K109" s="28"/>
      <c r="L109" s="28" t="s">
        <v>132</v>
      </c>
      <c r="M109" s="128">
        <v>64</v>
      </c>
      <c r="N109" s="128">
        <v>1</v>
      </c>
      <c r="O109" s="28">
        <v>4</v>
      </c>
      <c r="P109" s="28">
        <v>3</v>
      </c>
      <c r="Q109" s="28">
        <v>4</v>
      </c>
      <c r="R109" s="28">
        <v>0</v>
      </c>
      <c r="S109" s="28">
        <f t="shared" si="1"/>
        <v>0</v>
      </c>
      <c r="T109" s="28">
        <v>1</v>
      </c>
      <c r="U109" s="28">
        <v>0</v>
      </c>
      <c r="V109" s="58">
        <v>0</v>
      </c>
      <c r="W109" s="47">
        <v>0</v>
      </c>
      <c r="X109" s="29">
        <v>1</v>
      </c>
      <c r="Y109" s="29">
        <v>0</v>
      </c>
      <c r="Z109" s="29">
        <v>0</v>
      </c>
      <c r="AA109" s="29">
        <v>1</v>
      </c>
      <c r="AB109" s="29">
        <v>0</v>
      </c>
      <c r="AC109" s="29">
        <v>1</v>
      </c>
      <c r="AD109" s="29">
        <v>1</v>
      </c>
      <c r="AE109" s="29">
        <v>1</v>
      </c>
      <c r="AF109" s="48">
        <v>1</v>
      </c>
      <c r="AG109" s="54">
        <v>0</v>
      </c>
      <c r="AH109" s="30">
        <v>0.85005569457999641</v>
      </c>
      <c r="AI109" s="30">
        <v>0</v>
      </c>
      <c r="AJ109" s="30">
        <v>0</v>
      </c>
      <c r="AK109" s="30">
        <v>1.1429042816162003</v>
      </c>
      <c r="AL109" s="30">
        <v>0</v>
      </c>
      <c r="AM109" s="30">
        <v>2.8773401514689034</v>
      </c>
      <c r="AN109" s="30">
        <v>3.8187007904053019</v>
      </c>
      <c r="AO109" s="30">
        <v>4.5834526952107026</v>
      </c>
      <c r="AP109" s="37">
        <v>1.2234055201213003</v>
      </c>
    </row>
    <row r="110" spans="7:42" x14ac:dyDescent="0.25">
      <c r="G110" s="98" t="s">
        <v>119</v>
      </c>
      <c r="H110" s="28">
        <v>107</v>
      </c>
      <c r="I110" s="28">
        <v>4</v>
      </c>
      <c r="J110" s="28">
        <v>1</v>
      </c>
      <c r="K110" s="28"/>
      <c r="L110" s="28" t="s">
        <v>133</v>
      </c>
      <c r="M110" s="128">
        <v>46</v>
      </c>
      <c r="N110" s="128">
        <v>1</v>
      </c>
      <c r="O110" s="28">
        <v>4</v>
      </c>
      <c r="P110" s="28">
        <v>3</v>
      </c>
      <c r="Q110" s="28">
        <v>4</v>
      </c>
      <c r="R110" s="28">
        <v>0</v>
      </c>
      <c r="S110" s="28">
        <f t="shared" si="1"/>
        <v>0</v>
      </c>
      <c r="T110" s="28">
        <v>1</v>
      </c>
      <c r="U110" s="28">
        <v>0</v>
      </c>
      <c r="V110" s="58">
        <v>0</v>
      </c>
      <c r="W110" s="47">
        <v>0</v>
      </c>
      <c r="X110" s="29">
        <v>1</v>
      </c>
      <c r="Y110" s="29">
        <v>0</v>
      </c>
      <c r="Z110" s="29">
        <v>0</v>
      </c>
      <c r="AA110" s="29">
        <v>0</v>
      </c>
      <c r="AB110" s="29">
        <v>1</v>
      </c>
      <c r="AC110" s="29">
        <v>0</v>
      </c>
      <c r="AD110" s="29">
        <v>1</v>
      </c>
      <c r="AE110" s="29">
        <v>0</v>
      </c>
      <c r="AF110" s="48">
        <v>0</v>
      </c>
      <c r="AG110" s="54">
        <v>0</v>
      </c>
      <c r="AH110" s="30">
        <v>9.1981881459553989</v>
      </c>
      <c r="AI110" s="30">
        <v>0</v>
      </c>
      <c r="AJ110" s="30">
        <v>0</v>
      </c>
      <c r="AK110" s="30">
        <v>0</v>
      </c>
      <c r="AL110" s="30">
        <v>12.667042732238802</v>
      </c>
      <c r="AM110" s="30">
        <v>0</v>
      </c>
      <c r="AN110" s="30">
        <v>8.0867474873862051</v>
      </c>
      <c r="AO110" s="30">
        <v>0</v>
      </c>
      <c r="AP110" s="37">
        <v>0</v>
      </c>
    </row>
    <row r="111" spans="7:42" x14ac:dyDescent="0.25">
      <c r="G111" s="98" t="s">
        <v>119</v>
      </c>
      <c r="H111" s="28">
        <v>108</v>
      </c>
      <c r="I111" s="28">
        <v>4</v>
      </c>
      <c r="J111" s="28">
        <v>1</v>
      </c>
      <c r="K111" s="28"/>
      <c r="L111" s="28" t="s">
        <v>134</v>
      </c>
      <c r="M111" s="149">
        <v>-1</v>
      </c>
      <c r="N111" s="128">
        <v>1</v>
      </c>
      <c r="O111" s="28">
        <v>4</v>
      </c>
      <c r="P111" s="28">
        <v>3</v>
      </c>
      <c r="Q111" s="28">
        <v>4</v>
      </c>
      <c r="R111" s="28">
        <v>0</v>
      </c>
      <c r="S111" s="28">
        <f t="shared" si="1"/>
        <v>1</v>
      </c>
      <c r="T111" s="28">
        <v>2</v>
      </c>
      <c r="U111" s="28">
        <v>0</v>
      </c>
      <c r="V111" s="58">
        <v>0</v>
      </c>
      <c r="W111" s="47">
        <v>0</v>
      </c>
      <c r="X111" s="29">
        <v>1</v>
      </c>
      <c r="Y111" s="29">
        <v>0</v>
      </c>
      <c r="Z111" s="29">
        <v>1</v>
      </c>
      <c r="AA111" s="29">
        <v>1</v>
      </c>
      <c r="AB111" s="29">
        <v>1</v>
      </c>
      <c r="AC111" s="29">
        <v>1</v>
      </c>
      <c r="AD111" s="29">
        <v>1</v>
      </c>
      <c r="AE111" s="29">
        <v>1</v>
      </c>
      <c r="AF111" s="48">
        <v>1</v>
      </c>
      <c r="AG111" s="54">
        <v>0</v>
      </c>
      <c r="AH111" s="30">
        <v>1.6411218643187979</v>
      </c>
      <c r="AI111" s="30">
        <v>0</v>
      </c>
      <c r="AJ111" s="30">
        <v>9.4189195632934997</v>
      </c>
      <c r="AK111" s="30">
        <v>0.44996293385819897</v>
      </c>
      <c r="AL111" s="30">
        <v>0.97304725646959866</v>
      </c>
      <c r="AM111" s="30">
        <v>4.4933002726235998</v>
      </c>
      <c r="AN111" s="30">
        <v>4.6282695134480996</v>
      </c>
      <c r="AO111" s="30">
        <v>2.8796858723958003</v>
      </c>
      <c r="AP111" s="37">
        <v>6.0360577901203989</v>
      </c>
    </row>
    <row r="112" spans="7:42" x14ac:dyDescent="0.25">
      <c r="G112" s="98" t="s">
        <v>119</v>
      </c>
      <c r="H112" s="28">
        <v>109</v>
      </c>
      <c r="I112" s="28">
        <v>4</v>
      </c>
      <c r="J112" s="28">
        <v>1</v>
      </c>
      <c r="K112" s="28"/>
      <c r="L112" s="28" t="s">
        <v>135</v>
      </c>
      <c r="M112" s="128">
        <v>36</v>
      </c>
      <c r="N112" s="128">
        <v>1</v>
      </c>
      <c r="O112" s="28">
        <v>4</v>
      </c>
      <c r="P112" s="28">
        <v>3</v>
      </c>
      <c r="Q112" s="28">
        <v>4</v>
      </c>
      <c r="R112" s="28">
        <v>0</v>
      </c>
      <c r="S112" s="28">
        <f t="shared" si="1"/>
        <v>0</v>
      </c>
      <c r="T112" s="28">
        <v>1</v>
      </c>
      <c r="U112" s="28">
        <v>0</v>
      </c>
      <c r="V112" s="58">
        <v>0</v>
      </c>
      <c r="W112" s="47">
        <v>0</v>
      </c>
      <c r="X112" s="29">
        <v>1</v>
      </c>
      <c r="Y112" s="29">
        <v>0</v>
      </c>
      <c r="Z112" s="29">
        <v>1</v>
      </c>
      <c r="AA112" s="29">
        <v>1</v>
      </c>
      <c r="AB112" s="29">
        <v>1</v>
      </c>
      <c r="AC112" s="29">
        <v>1</v>
      </c>
      <c r="AD112" s="29">
        <v>1</v>
      </c>
      <c r="AE112" s="29">
        <v>1</v>
      </c>
      <c r="AF112" s="48">
        <v>1</v>
      </c>
      <c r="AG112" s="54">
        <v>0</v>
      </c>
      <c r="AH112" s="30">
        <v>6.398509343465097</v>
      </c>
      <c r="AI112" s="30">
        <v>0</v>
      </c>
      <c r="AJ112" s="30">
        <v>11.119373957316004</v>
      </c>
      <c r="AK112" s="30">
        <v>1.5490258534748023</v>
      </c>
      <c r="AL112" s="30">
        <v>9.2338450749714021</v>
      </c>
      <c r="AM112" s="30">
        <v>9.0642196273803037</v>
      </c>
      <c r="AN112" s="30">
        <v>6.9280503590902036</v>
      </c>
      <c r="AO112" s="30">
        <v>7.743893775939803</v>
      </c>
      <c r="AP112" s="37">
        <v>9.2751932144165039</v>
      </c>
    </row>
    <row r="113" spans="7:42" x14ac:dyDescent="0.25">
      <c r="G113" s="98" t="s">
        <v>119</v>
      </c>
      <c r="H113" s="28">
        <v>110</v>
      </c>
      <c r="I113" s="28">
        <v>4</v>
      </c>
      <c r="J113" s="28">
        <v>1</v>
      </c>
      <c r="K113" s="28"/>
      <c r="L113" s="28" t="s">
        <v>136</v>
      </c>
      <c r="M113" s="128">
        <v>53</v>
      </c>
      <c r="N113" s="128">
        <v>0</v>
      </c>
      <c r="O113" s="28">
        <v>4</v>
      </c>
      <c r="P113" s="28">
        <v>3</v>
      </c>
      <c r="Q113" s="28">
        <v>4</v>
      </c>
      <c r="R113" s="28">
        <v>0</v>
      </c>
      <c r="S113" s="28">
        <f t="shared" si="1"/>
        <v>0</v>
      </c>
      <c r="T113" s="28">
        <v>1</v>
      </c>
      <c r="U113" s="28">
        <v>0</v>
      </c>
      <c r="V113" s="58">
        <v>0</v>
      </c>
      <c r="W113" s="47">
        <v>0</v>
      </c>
      <c r="X113" s="29">
        <v>0</v>
      </c>
      <c r="Y113" s="29">
        <v>0</v>
      </c>
      <c r="Z113" s="29">
        <v>0</v>
      </c>
      <c r="AA113" s="29">
        <v>0</v>
      </c>
      <c r="AB113" s="29">
        <v>0</v>
      </c>
      <c r="AC113" s="29">
        <v>0</v>
      </c>
      <c r="AD113" s="29">
        <v>1</v>
      </c>
      <c r="AE113" s="29">
        <v>0</v>
      </c>
      <c r="AF113" s="48">
        <v>1</v>
      </c>
      <c r="AG113" s="54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2.4956200917562015</v>
      </c>
      <c r="AO113" s="30">
        <v>0</v>
      </c>
      <c r="AP113" s="37">
        <v>7.1655931472778995</v>
      </c>
    </row>
    <row r="114" spans="7:42" x14ac:dyDescent="0.25">
      <c r="G114" s="98" t="s">
        <v>119</v>
      </c>
      <c r="H114" s="28">
        <v>111</v>
      </c>
      <c r="I114" s="28">
        <v>4</v>
      </c>
      <c r="J114" s="28">
        <v>1</v>
      </c>
      <c r="K114" s="28"/>
      <c r="L114" s="28" t="s">
        <v>137</v>
      </c>
      <c r="M114" s="128">
        <v>39</v>
      </c>
      <c r="N114" s="128">
        <v>0</v>
      </c>
      <c r="O114" s="28">
        <v>4</v>
      </c>
      <c r="P114" s="28">
        <v>3</v>
      </c>
      <c r="Q114" s="28">
        <v>4</v>
      </c>
      <c r="R114" s="28">
        <v>0</v>
      </c>
      <c r="S114" s="28">
        <f t="shared" si="1"/>
        <v>1</v>
      </c>
      <c r="T114" s="28">
        <v>2</v>
      </c>
      <c r="U114" s="28">
        <v>0</v>
      </c>
      <c r="V114" s="58">
        <v>0</v>
      </c>
      <c r="W114" s="47">
        <v>0</v>
      </c>
      <c r="X114" s="29">
        <v>1</v>
      </c>
      <c r="Y114" s="29">
        <v>0</v>
      </c>
      <c r="Z114" s="29">
        <v>1</v>
      </c>
      <c r="AA114" s="29">
        <v>1</v>
      </c>
      <c r="AB114" s="29">
        <v>0</v>
      </c>
      <c r="AC114" s="29">
        <v>1</v>
      </c>
      <c r="AD114" s="29">
        <v>1</v>
      </c>
      <c r="AE114" s="29">
        <v>1</v>
      </c>
      <c r="AF114" s="48">
        <v>1</v>
      </c>
      <c r="AG114" s="54">
        <v>0</v>
      </c>
      <c r="AH114" s="30">
        <v>1.1517086029051988</v>
      </c>
      <c r="AI114" s="30">
        <v>0</v>
      </c>
      <c r="AJ114" s="30">
        <v>1.291738510131804</v>
      </c>
      <c r="AK114" s="30">
        <v>2.1379998524983037</v>
      </c>
      <c r="AL114" s="30">
        <v>0</v>
      </c>
      <c r="AM114" s="30">
        <v>11.717250658671002</v>
      </c>
      <c r="AN114" s="30">
        <v>3.5254700978597029</v>
      </c>
      <c r="AO114" s="30">
        <v>4.0074175135294006</v>
      </c>
      <c r="AP114" s="37">
        <v>6.839549064636202</v>
      </c>
    </row>
    <row r="115" spans="7:42" x14ac:dyDescent="0.25">
      <c r="G115" s="98" t="s">
        <v>119</v>
      </c>
      <c r="H115" s="28">
        <v>112</v>
      </c>
      <c r="I115" s="28">
        <v>4</v>
      </c>
      <c r="J115" s="28">
        <v>1</v>
      </c>
      <c r="K115" s="28"/>
      <c r="L115" s="28" t="s">
        <v>138</v>
      </c>
      <c r="M115" s="128">
        <v>51</v>
      </c>
      <c r="N115" s="128">
        <v>1</v>
      </c>
      <c r="O115" s="28">
        <v>4</v>
      </c>
      <c r="P115" s="28">
        <v>3</v>
      </c>
      <c r="Q115" s="28">
        <v>4</v>
      </c>
      <c r="R115" s="28">
        <v>0</v>
      </c>
      <c r="S115" s="28">
        <f t="shared" si="1"/>
        <v>0</v>
      </c>
      <c r="T115" s="28">
        <v>1</v>
      </c>
      <c r="U115" s="28">
        <v>0</v>
      </c>
      <c r="V115" s="58">
        <v>0</v>
      </c>
      <c r="W115" s="47">
        <v>0</v>
      </c>
      <c r="X115" s="29">
        <v>1</v>
      </c>
      <c r="Y115" s="29">
        <v>0</v>
      </c>
      <c r="Z115" s="29">
        <v>0</v>
      </c>
      <c r="AA115" s="29">
        <v>0</v>
      </c>
      <c r="AB115" s="29">
        <v>1</v>
      </c>
      <c r="AC115" s="29">
        <v>0</v>
      </c>
      <c r="AD115" s="29">
        <v>1</v>
      </c>
      <c r="AE115" s="29">
        <v>1</v>
      </c>
      <c r="AF115" s="48">
        <v>1</v>
      </c>
      <c r="AG115" s="54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6.9470478693643969</v>
      </c>
      <c r="AM115" s="30">
        <v>0</v>
      </c>
      <c r="AN115" s="30">
        <v>2.693478266398202</v>
      </c>
      <c r="AO115" s="30">
        <v>6.2399741744995012</v>
      </c>
      <c r="AP115" s="37">
        <v>9.9110638300579019</v>
      </c>
    </row>
    <row r="116" spans="7:42" x14ac:dyDescent="0.25">
      <c r="G116" s="98" t="s">
        <v>119</v>
      </c>
      <c r="H116" s="28">
        <v>113</v>
      </c>
      <c r="I116" s="28">
        <v>4</v>
      </c>
      <c r="J116" s="28">
        <v>1</v>
      </c>
      <c r="K116" s="28"/>
      <c r="L116" s="28" t="s">
        <v>139</v>
      </c>
      <c r="M116" s="128">
        <v>38</v>
      </c>
      <c r="N116" s="128">
        <v>0</v>
      </c>
      <c r="O116" s="28">
        <v>4</v>
      </c>
      <c r="P116" s="28">
        <v>3</v>
      </c>
      <c r="Q116" s="28">
        <v>4</v>
      </c>
      <c r="R116" s="28">
        <v>0</v>
      </c>
      <c r="S116" s="28">
        <f t="shared" si="1"/>
        <v>0</v>
      </c>
      <c r="T116" s="28">
        <v>1</v>
      </c>
      <c r="U116" s="28">
        <v>0</v>
      </c>
      <c r="V116" s="58">
        <v>0</v>
      </c>
      <c r="W116" s="47">
        <v>0</v>
      </c>
      <c r="X116" s="29">
        <v>1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1</v>
      </c>
      <c r="AE116" s="29">
        <v>1</v>
      </c>
      <c r="AF116" s="48">
        <v>1</v>
      </c>
      <c r="AG116" s="54">
        <v>0</v>
      </c>
      <c r="AH116" s="30">
        <v>7.2099514007567969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6.5463930765788021</v>
      </c>
      <c r="AO116" s="30">
        <v>9.4726560846963004</v>
      </c>
      <c r="AP116" s="37">
        <v>9.001455624898302</v>
      </c>
    </row>
    <row r="117" spans="7:42" x14ac:dyDescent="0.25">
      <c r="G117" s="98" t="s">
        <v>119</v>
      </c>
      <c r="H117" s="28">
        <v>114</v>
      </c>
      <c r="I117" s="28">
        <v>4</v>
      </c>
      <c r="J117" s="28">
        <v>1</v>
      </c>
      <c r="K117" s="28"/>
      <c r="L117" s="28" t="s">
        <v>140</v>
      </c>
      <c r="M117" s="128">
        <v>62</v>
      </c>
      <c r="N117" s="128">
        <v>1</v>
      </c>
      <c r="O117" s="28">
        <v>4</v>
      </c>
      <c r="P117" s="28">
        <v>3</v>
      </c>
      <c r="Q117" s="28">
        <v>4</v>
      </c>
      <c r="R117" s="28">
        <v>0</v>
      </c>
      <c r="S117" s="28">
        <f t="shared" si="1"/>
        <v>0</v>
      </c>
      <c r="T117" s="28">
        <v>1</v>
      </c>
      <c r="U117" s="28">
        <v>0</v>
      </c>
      <c r="V117" s="58">
        <v>0</v>
      </c>
      <c r="W117" s="47">
        <v>0</v>
      </c>
      <c r="X117" s="29">
        <v>1</v>
      </c>
      <c r="Y117" s="29">
        <v>0</v>
      </c>
      <c r="Z117" s="29">
        <v>1</v>
      </c>
      <c r="AA117" s="29">
        <v>0</v>
      </c>
      <c r="AB117" s="29">
        <v>0</v>
      </c>
      <c r="AC117" s="29">
        <v>0</v>
      </c>
      <c r="AD117" s="29">
        <v>1</v>
      </c>
      <c r="AE117" s="29">
        <v>0</v>
      </c>
      <c r="AF117" s="48">
        <v>0</v>
      </c>
      <c r="AG117" s="54">
        <v>0</v>
      </c>
      <c r="AH117" s="30">
        <v>6.7612984975178954</v>
      </c>
      <c r="AI117" s="30">
        <v>0</v>
      </c>
      <c r="AJ117" s="30">
        <v>8.3744246164957019</v>
      </c>
      <c r="AK117" s="30">
        <v>0</v>
      </c>
      <c r="AL117" s="30">
        <v>0</v>
      </c>
      <c r="AM117" s="30">
        <v>0</v>
      </c>
      <c r="AN117" s="30">
        <v>8.7334753672282019</v>
      </c>
      <c r="AO117" s="30">
        <v>0</v>
      </c>
      <c r="AP117" s="37">
        <v>0</v>
      </c>
    </row>
    <row r="118" spans="7:42" x14ac:dyDescent="0.25">
      <c r="G118" s="98" t="s">
        <v>119</v>
      </c>
      <c r="H118" s="28">
        <v>115</v>
      </c>
      <c r="I118" s="28">
        <v>4</v>
      </c>
      <c r="J118" s="28">
        <v>1</v>
      </c>
      <c r="K118" s="28"/>
      <c r="L118" s="28" t="s">
        <v>141</v>
      </c>
      <c r="M118" s="128">
        <v>42</v>
      </c>
      <c r="N118" s="128">
        <v>1</v>
      </c>
      <c r="O118" s="28">
        <v>4</v>
      </c>
      <c r="P118" s="28">
        <v>3</v>
      </c>
      <c r="Q118" s="28">
        <v>4</v>
      </c>
      <c r="R118" s="28">
        <v>0</v>
      </c>
      <c r="S118" s="28">
        <f t="shared" si="1"/>
        <v>0</v>
      </c>
      <c r="T118" s="28">
        <v>1</v>
      </c>
      <c r="U118" s="28">
        <v>0</v>
      </c>
      <c r="V118" s="58">
        <v>0</v>
      </c>
      <c r="W118" s="47">
        <v>0</v>
      </c>
      <c r="X118" s="29">
        <v>1</v>
      </c>
      <c r="Y118" s="29">
        <v>0</v>
      </c>
      <c r="Z118" s="29">
        <v>0</v>
      </c>
      <c r="AA118" s="29">
        <v>0</v>
      </c>
      <c r="AB118" s="29">
        <v>0</v>
      </c>
      <c r="AC118" s="29">
        <v>0</v>
      </c>
      <c r="AD118" s="29">
        <v>1</v>
      </c>
      <c r="AE118" s="29">
        <v>0</v>
      </c>
      <c r="AF118" s="48">
        <v>0</v>
      </c>
      <c r="AG118" s="54">
        <v>0</v>
      </c>
      <c r="AH118" s="30">
        <v>4.7821178436278977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9.5847682952881996</v>
      </c>
      <c r="AO118" s="30">
        <v>0</v>
      </c>
      <c r="AP118" s="37">
        <v>0</v>
      </c>
    </row>
    <row r="119" spans="7:42" x14ac:dyDescent="0.25">
      <c r="G119" s="98" t="s">
        <v>119</v>
      </c>
      <c r="H119" s="28">
        <v>116</v>
      </c>
      <c r="I119" s="28">
        <v>4</v>
      </c>
      <c r="J119" s="28">
        <v>1</v>
      </c>
      <c r="K119" s="28"/>
      <c r="L119" s="28" t="s">
        <v>142</v>
      </c>
      <c r="M119" s="128">
        <v>55</v>
      </c>
      <c r="N119" s="128">
        <v>1</v>
      </c>
      <c r="O119" s="28">
        <v>4</v>
      </c>
      <c r="P119" s="28">
        <v>3</v>
      </c>
      <c r="Q119" s="28">
        <v>4</v>
      </c>
      <c r="R119" s="28">
        <v>0</v>
      </c>
      <c r="S119" s="28">
        <f t="shared" si="1"/>
        <v>0</v>
      </c>
      <c r="T119" s="28">
        <v>1</v>
      </c>
      <c r="U119" s="28">
        <v>0</v>
      </c>
      <c r="V119" s="58">
        <v>0</v>
      </c>
      <c r="W119" s="47">
        <v>0</v>
      </c>
      <c r="X119" s="29">
        <v>1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1</v>
      </c>
      <c r="AE119" s="29">
        <v>0</v>
      </c>
      <c r="AF119" s="48">
        <v>1</v>
      </c>
      <c r="AG119" s="54">
        <v>0</v>
      </c>
      <c r="AH119" s="30">
        <v>3.3370774586994933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7.1637115478516016</v>
      </c>
      <c r="AO119" s="30">
        <v>0</v>
      </c>
      <c r="AP119" s="37">
        <v>5.3387708663940003</v>
      </c>
    </row>
    <row r="120" spans="7:42" x14ac:dyDescent="0.25">
      <c r="G120" s="98" t="s">
        <v>119</v>
      </c>
      <c r="H120" s="28">
        <v>117</v>
      </c>
      <c r="I120" s="28">
        <v>4</v>
      </c>
      <c r="J120" s="28">
        <v>1</v>
      </c>
      <c r="K120" s="28"/>
      <c r="L120" s="28" t="s">
        <v>143</v>
      </c>
      <c r="M120" s="128">
        <v>47</v>
      </c>
      <c r="N120" s="128">
        <v>1</v>
      </c>
      <c r="O120" s="28">
        <v>4</v>
      </c>
      <c r="P120" s="28">
        <v>3</v>
      </c>
      <c r="Q120" s="28">
        <v>4</v>
      </c>
      <c r="R120" s="28">
        <v>1</v>
      </c>
      <c r="S120" s="28">
        <f t="shared" si="1"/>
        <v>0</v>
      </c>
      <c r="T120" s="28">
        <v>1</v>
      </c>
      <c r="U120" s="28">
        <v>0</v>
      </c>
      <c r="V120" s="58">
        <v>0</v>
      </c>
      <c r="W120" s="47">
        <v>0</v>
      </c>
      <c r="X120" s="29">
        <v>1</v>
      </c>
      <c r="Y120" s="29">
        <v>0</v>
      </c>
      <c r="Z120" s="29">
        <v>0</v>
      </c>
      <c r="AA120" s="29">
        <v>0</v>
      </c>
      <c r="AB120" s="29">
        <v>1</v>
      </c>
      <c r="AC120" s="29">
        <v>0</v>
      </c>
      <c r="AD120" s="29">
        <v>1</v>
      </c>
      <c r="AE120" s="29">
        <v>0</v>
      </c>
      <c r="AF120" s="48">
        <v>0</v>
      </c>
      <c r="AG120" s="54">
        <v>0</v>
      </c>
      <c r="AH120" s="30">
        <v>3.6572558085122999</v>
      </c>
      <c r="AI120" s="30">
        <v>0</v>
      </c>
      <c r="AJ120" s="30">
        <v>0</v>
      </c>
      <c r="AK120" s="30">
        <v>0</v>
      </c>
      <c r="AL120" s="30">
        <v>10.605302492777401</v>
      </c>
      <c r="AM120" s="30">
        <v>0</v>
      </c>
      <c r="AN120" s="30">
        <v>3.8820114135742045</v>
      </c>
      <c r="AO120" s="30">
        <v>0</v>
      </c>
      <c r="AP120" s="37">
        <v>0</v>
      </c>
    </row>
    <row r="121" spans="7:42" x14ac:dyDescent="0.25">
      <c r="G121" s="98" t="s">
        <v>119</v>
      </c>
      <c r="H121" s="28">
        <v>118</v>
      </c>
      <c r="I121" s="28">
        <v>4</v>
      </c>
      <c r="J121" s="28">
        <v>1</v>
      </c>
      <c r="K121" s="28"/>
      <c r="L121" s="28" t="s">
        <v>144</v>
      </c>
      <c r="M121" s="128">
        <v>55</v>
      </c>
      <c r="N121" s="128">
        <v>1</v>
      </c>
      <c r="O121" s="28">
        <v>4</v>
      </c>
      <c r="P121" s="28">
        <v>3</v>
      </c>
      <c r="Q121" s="28">
        <v>4</v>
      </c>
      <c r="R121" s="28">
        <v>0</v>
      </c>
      <c r="S121" s="28">
        <f t="shared" si="1"/>
        <v>1</v>
      </c>
      <c r="T121" s="28">
        <v>3</v>
      </c>
      <c r="U121" s="28">
        <v>0</v>
      </c>
      <c r="V121" s="58">
        <v>0</v>
      </c>
      <c r="W121" s="47">
        <v>0</v>
      </c>
      <c r="X121" s="29">
        <v>1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29">
        <v>1</v>
      </c>
      <c r="AE121" s="29">
        <v>1</v>
      </c>
      <c r="AF121" s="48">
        <v>1</v>
      </c>
      <c r="AG121" s="54">
        <v>0</v>
      </c>
      <c r="AH121" s="30">
        <v>2.6107749938964986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1.9986470540365033</v>
      </c>
      <c r="AO121" s="30">
        <v>9.3605173365274013</v>
      </c>
      <c r="AP121" s="37">
        <v>5.942466417948399</v>
      </c>
    </row>
    <row r="122" spans="7:42" x14ac:dyDescent="0.25">
      <c r="G122" s="98" t="s">
        <v>119</v>
      </c>
      <c r="H122" s="28">
        <v>119</v>
      </c>
      <c r="I122" s="28">
        <v>4</v>
      </c>
      <c r="J122" s="28">
        <v>1</v>
      </c>
      <c r="K122" s="28"/>
      <c r="L122" s="28" t="s">
        <v>145</v>
      </c>
      <c r="M122" s="128">
        <v>47</v>
      </c>
      <c r="N122" s="128">
        <v>0</v>
      </c>
      <c r="O122" s="28">
        <v>4</v>
      </c>
      <c r="P122" s="28">
        <v>3</v>
      </c>
      <c r="Q122" s="28">
        <v>4</v>
      </c>
      <c r="R122" s="28">
        <v>0</v>
      </c>
      <c r="S122" s="28">
        <f t="shared" si="1"/>
        <v>1</v>
      </c>
      <c r="T122" s="28">
        <v>2</v>
      </c>
      <c r="U122" s="28">
        <v>0</v>
      </c>
      <c r="V122" s="58">
        <v>0</v>
      </c>
      <c r="W122" s="47">
        <v>0</v>
      </c>
      <c r="X122" s="29">
        <v>1</v>
      </c>
      <c r="Y122" s="29">
        <v>0</v>
      </c>
      <c r="Z122" s="29">
        <v>0</v>
      </c>
      <c r="AA122" s="29">
        <v>0</v>
      </c>
      <c r="AB122" s="29">
        <v>1</v>
      </c>
      <c r="AC122" s="29">
        <v>0</v>
      </c>
      <c r="AD122" s="29">
        <v>1</v>
      </c>
      <c r="AE122" s="29">
        <v>1</v>
      </c>
      <c r="AF122" s="48">
        <v>1</v>
      </c>
      <c r="AG122" s="54">
        <v>0</v>
      </c>
      <c r="AH122" s="30">
        <v>1.4818572998045987</v>
      </c>
      <c r="AI122" s="30">
        <v>0</v>
      </c>
      <c r="AJ122" s="30">
        <v>0</v>
      </c>
      <c r="AK122" s="30">
        <v>0</v>
      </c>
      <c r="AL122" s="30">
        <v>8.3666575749715015</v>
      </c>
      <c r="AM122" s="30">
        <v>0</v>
      </c>
      <c r="AN122" s="30">
        <v>7.3402093251545999</v>
      </c>
      <c r="AO122" s="30">
        <v>7.403946393330699</v>
      </c>
      <c r="AP122" s="37">
        <v>5.8526182174682013</v>
      </c>
    </row>
    <row r="123" spans="7:42" x14ac:dyDescent="0.25">
      <c r="G123" s="98" t="s">
        <v>119</v>
      </c>
      <c r="H123" s="28">
        <v>120</v>
      </c>
      <c r="I123" s="28">
        <v>4</v>
      </c>
      <c r="J123" s="28">
        <v>1</v>
      </c>
      <c r="K123" s="28"/>
      <c r="L123" s="28" t="s">
        <v>299</v>
      </c>
      <c r="M123" s="128">
        <v>58</v>
      </c>
      <c r="N123" s="128">
        <v>1</v>
      </c>
      <c r="O123" s="28">
        <v>4</v>
      </c>
      <c r="P123" s="28">
        <v>3</v>
      </c>
      <c r="Q123" s="28">
        <v>4</v>
      </c>
      <c r="R123" s="28">
        <v>0</v>
      </c>
      <c r="S123" s="28">
        <f t="shared" si="1"/>
        <v>0</v>
      </c>
      <c r="T123" s="28">
        <v>1</v>
      </c>
      <c r="U123" s="28">
        <v>0</v>
      </c>
      <c r="V123" s="58">
        <v>0</v>
      </c>
      <c r="W123" s="47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1</v>
      </c>
      <c r="AE123" s="29">
        <v>0</v>
      </c>
      <c r="AF123" s="48">
        <v>1</v>
      </c>
      <c r="AG123" s="54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4.8795261383057031</v>
      </c>
      <c r="AO123" s="30">
        <v>0</v>
      </c>
      <c r="AP123" s="37">
        <v>7.8521127700806019</v>
      </c>
    </row>
    <row r="124" spans="7:42" x14ac:dyDescent="0.25">
      <c r="G124" s="98" t="s">
        <v>119</v>
      </c>
      <c r="H124" s="28">
        <v>121</v>
      </c>
      <c r="I124" s="28">
        <v>4</v>
      </c>
      <c r="J124" s="28">
        <v>1</v>
      </c>
      <c r="K124" s="28"/>
      <c r="L124" s="28" t="s">
        <v>147</v>
      </c>
      <c r="M124" s="128">
        <v>48</v>
      </c>
      <c r="N124" s="128">
        <v>0</v>
      </c>
      <c r="O124" s="28">
        <v>4</v>
      </c>
      <c r="P124" s="28">
        <v>3</v>
      </c>
      <c r="Q124" s="28">
        <v>4</v>
      </c>
      <c r="R124" s="28">
        <v>0</v>
      </c>
      <c r="S124" s="28">
        <f t="shared" si="1"/>
        <v>1</v>
      </c>
      <c r="T124" s="28">
        <v>2</v>
      </c>
      <c r="U124" s="28">
        <v>0</v>
      </c>
      <c r="V124" s="58">
        <v>0</v>
      </c>
      <c r="W124" s="47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1</v>
      </c>
      <c r="AE124" s="29">
        <v>1</v>
      </c>
      <c r="AF124" s="48">
        <v>0</v>
      </c>
      <c r="AG124" s="54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3.857186635335399</v>
      </c>
      <c r="AO124" s="30">
        <v>8.3676775232950007</v>
      </c>
      <c r="AP124" s="37">
        <v>0</v>
      </c>
    </row>
    <row r="125" spans="7:42" x14ac:dyDescent="0.25">
      <c r="G125" s="98" t="s">
        <v>119</v>
      </c>
      <c r="H125" s="28">
        <v>122</v>
      </c>
      <c r="I125" s="28">
        <v>4</v>
      </c>
      <c r="J125" s="28">
        <v>1</v>
      </c>
      <c r="K125" s="28"/>
      <c r="L125" s="28" t="s">
        <v>148</v>
      </c>
      <c r="M125" s="128">
        <v>36</v>
      </c>
      <c r="N125" s="128">
        <v>0</v>
      </c>
      <c r="O125" s="28">
        <v>4</v>
      </c>
      <c r="P125" s="28">
        <v>3</v>
      </c>
      <c r="Q125" s="28">
        <v>4</v>
      </c>
      <c r="R125" s="28">
        <v>0</v>
      </c>
      <c r="S125" s="28">
        <f t="shared" si="1"/>
        <v>0</v>
      </c>
      <c r="T125" s="28">
        <v>1</v>
      </c>
      <c r="U125" s="28">
        <v>0</v>
      </c>
      <c r="V125" s="58">
        <v>0</v>
      </c>
      <c r="W125" s="47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48">
        <v>0</v>
      </c>
      <c r="AG125" s="54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7">
        <v>0</v>
      </c>
    </row>
    <row r="126" spans="7:42" x14ac:dyDescent="0.25">
      <c r="G126" s="98" t="s">
        <v>119</v>
      </c>
      <c r="H126" s="28">
        <v>123</v>
      </c>
      <c r="I126" s="28">
        <v>4</v>
      </c>
      <c r="J126" s="28">
        <v>1</v>
      </c>
      <c r="K126" s="28"/>
      <c r="L126" s="28" t="s">
        <v>149</v>
      </c>
      <c r="M126" s="128">
        <v>55</v>
      </c>
      <c r="N126" s="128">
        <v>1</v>
      </c>
      <c r="O126" s="28">
        <v>4</v>
      </c>
      <c r="P126" s="28">
        <v>3</v>
      </c>
      <c r="Q126" s="28">
        <v>4</v>
      </c>
      <c r="R126" s="28">
        <v>0</v>
      </c>
      <c r="S126" s="28">
        <f t="shared" si="1"/>
        <v>0</v>
      </c>
      <c r="T126" s="28">
        <v>1</v>
      </c>
      <c r="U126" s="28">
        <v>0</v>
      </c>
      <c r="V126" s="58">
        <v>0</v>
      </c>
      <c r="W126" s="47">
        <v>0</v>
      </c>
      <c r="X126" s="29">
        <v>1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1</v>
      </c>
      <c r="AE126" s="29">
        <v>0</v>
      </c>
      <c r="AF126" s="48">
        <v>1</v>
      </c>
      <c r="AG126" s="54">
        <v>0</v>
      </c>
      <c r="AH126" s="30">
        <v>2.0601908365884931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4.9191201527914004</v>
      </c>
      <c r="AO126" s="30">
        <v>0</v>
      </c>
      <c r="AP126" s="37">
        <v>7.6663878758748005</v>
      </c>
    </row>
    <row r="127" spans="7:42" x14ac:dyDescent="0.25">
      <c r="G127" s="98" t="s">
        <v>119</v>
      </c>
      <c r="H127" s="28">
        <v>124</v>
      </c>
      <c r="I127" s="28">
        <v>4</v>
      </c>
      <c r="J127" s="28">
        <v>1</v>
      </c>
      <c r="K127" s="28"/>
      <c r="L127" s="28" t="s">
        <v>150</v>
      </c>
      <c r="M127" s="128">
        <v>29</v>
      </c>
      <c r="N127" s="128">
        <v>0</v>
      </c>
      <c r="O127" s="28">
        <v>4</v>
      </c>
      <c r="P127" s="28">
        <v>3</v>
      </c>
      <c r="Q127" s="28">
        <v>4</v>
      </c>
      <c r="R127" s="28">
        <v>0</v>
      </c>
      <c r="S127" s="28">
        <f t="shared" si="1"/>
        <v>1</v>
      </c>
      <c r="T127" s="28">
        <v>2</v>
      </c>
      <c r="U127" s="28">
        <v>0</v>
      </c>
      <c r="V127" s="58">
        <v>0</v>
      </c>
      <c r="W127" s="47">
        <v>0</v>
      </c>
      <c r="X127" s="29">
        <v>1</v>
      </c>
      <c r="Y127" s="29">
        <v>0</v>
      </c>
      <c r="Z127" s="29">
        <v>0</v>
      </c>
      <c r="AA127" s="29">
        <v>1</v>
      </c>
      <c r="AB127" s="29">
        <v>0</v>
      </c>
      <c r="AC127" s="29">
        <v>0</v>
      </c>
      <c r="AD127" s="29">
        <v>1</v>
      </c>
      <c r="AE127" s="29">
        <v>1</v>
      </c>
      <c r="AF127" s="48">
        <v>1</v>
      </c>
      <c r="AG127" s="54">
        <v>0</v>
      </c>
      <c r="AH127" s="30">
        <v>4.0600903828937973</v>
      </c>
      <c r="AI127" s="30">
        <v>0</v>
      </c>
      <c r="AJ127" s="30">
        <v>0</v>
      </c>
      <c r="AK127" s="30">
        <v>5.0306040445962985</v>
      </c>
      <c r="AL127" s="30">
        <v>0</v>
      </c>
      <c r="AM127" s="30">
        <v>0</v>
      </c>
      <c r="AN127" s="30">
        <v>6.6022065480550012</v>
      </c>
      <c r="AO127" s="30">
        <v>9.9916602706908009</v>
      </c>
      <c r="AP127" s="37">
        <v>11.256209373474199</v>
      </c>
    </row>
    <row r="128" spans="7:42" x14ac:dyDescent="0.25">
      <c r="G128" s="98" t="s">
        <v>119</v>
      </c>
      <c r="H128" s="28">
        <v>125</v>
      </c>
      <c r="I128" s="28">
        <v>4</v>
      </c>
      <c r="J128" s="28">
        <v>1</v>
      </c>
      <c r="K128" s="28"/>
      <c r="L128" s="28" t="s">
        <v>151</v>
      </c>
      <c r="M128" s="128">
        <v>48</v>
      </c>
      <c r="N128" s="128">
        <v>1</v>
      </c>
      <c r="O128" s="28">
        <v>4</v>
      </c>
      <c r="P128" s="28">
        <v>3</v>
      </c>
      <c r="Q128" s="28">
        <v>4</v>
      </c>
      <c r="R128" s="28">
        <v>0</v>
      </c>
      <c r="S128" s="28">
        <f t="shared" si="1"/>
        <v>1</v>
      </c>
      <c r="T128" s="28">
        <v>2</v>
      </c>
      <c r="U128" s="28">
        <v>0</v>
      </c>
      <c r="V128" s="58">
        <v>0</v>
      </c>
      <c r="W128" s="47">
        <v>0</v>
      </c>
      <c r="X128" s="29">
        <v>1</v>
      </c>
      <c r="Y128" s="29">
        <v>0</v>
      </c>
      <c r="Z128" s="29">
        <v>0</v>
      </c>
      <c r="AA128" s="29">
        <v>1</v>
      </c>
      <c r="AB128" s="29">
        <v>1</v>
      </c>
      <c r="AC128" s="29">
        <v>0</v>
      </c>
      <c r="AD128" s="29">
        <v>1</v>
      </c>
      <c r="AE128" s="29">
        <v>1</v>
      </c>
      <c r="AF128" s="48">
        <v>1</v>
      </c>
      <c r="AG128" s="54">
        <v>0</v>
      </c>
      <c r="AH128" s="30">
        <v>3.4217834472655966</v>
      </c>
      <c r="AI128" s="30">
        <v>0</v>
      </c>
      <c r="AJ128" s="30">
        <v>0</v>
      </c>
      <c r="AK128" s="30">
        <v>1.0892607371011991</v>
      </c>
      <c r="AL128" s="30">
        <v>7.2491896947223999</v>
      </c>
      <c r="AM128" s="30">
        <v>0</v>
      </c>
      <c r="AN128" s="30">
        <v>4.157741546630902</v>
      </c>
      <c r="AO128" s="30">
        <v>7.0571058527626995</v>
      </c>
      <c r="AP128" s="37">
        <v>2.1467809677124023</v>
      </c>
    </row>
    <row r="129" spans="7:42" x14ac:dyDescent="0.25">
      <c r="G129" s="98" t="s">
        <v>119</v>
      </c>
      <c r="H129" s="28">
        <v>126</v>
      </c>
      <c r="I129" s="28">
        <v>4</v>
      </c>
      <c r="J129" s="28">
        <v>1</v>
      </c>
      <c r="K129" s="28"/>
      <c r="L129" s="28" t="s">
        <v>152</v>
      </c>
      <c r="M129" s="128">
        <v>27</v>
      </c>
      <c r="N129" s="128">
        <v>1</v>
      </c>
      <c r="O129" s="28">
        <v>4</v>
      </c>
      <c r="P129" s="28">
        <v>3</v>
      </c>
      <c r="Q129" s="28">
        <v>4</v>
      </c>
      <c r="R129" s="28">
        <v>0</v>
      </c>
      <c r="S129" s="28">
        <f t="shared" si="1"/>
        <v>0</v>
      </c>
      <c r="T129" s="28">
        <v>1</v>
      </c>
      <c r="U129" s="28">
        <v>0</v>
      </c>
      <c r="V129" s="58">
        <v>0</v>
      </c>
      <c r="W129" s="47">
        <v>0</v>
      </c>
      <c r="X129" s="29">
        <v>1</v>
      </c>
      <c r="Y129" s="29">
        <v>0</v>
      </c>
      <c r="Z129" s="29">
        <v>1</v>
      </c>
      <c r="AA129" s="29">
        <v>1</v>
      </c>
      <c r="AB129" s="29">
        <v>0</v>
      </c>
      <c r="AC129" s="29">
        <v>0</v>
      </c>
      <c r="AD129" s="29">
        <v>1</v>
      </c>
      <c r="AE129" s="29">
        <v>1</v>
      </c>
      <c r="AF129" s="48">
        <v>1</v>
      </c>
      <c r="AG129" s="54">
        <v>0</v>
      </c>
      <c r="AH129" s="30">
        <v>7.9384206136067945</v>
      </c>
      <c r="AI129" s="30">
        <v>0</v>
      </c>
      <c r="AJ129" s="30">
        <v>6.8473478953043987</v>
      </c>
      <c r="AK129" s="30">
        <v>3.994792938232397</v>
      </c>
      <c r="AL129" s="30">
        <v>0</v>
      </c>
      <c r="AM129" s="30">
        <v>0</v>
      </c>
      <c r="AN129" s="30">
        <v>7.5129833221436009</v>
      </c>
      <c r="AO129" s="30">
        <v>3.8406325912474983</v>
      </c>
      <c r="AP129" s="37">
        <v>1.6756531397501995</v>
      </c>
    </row>
    <row r="130" spans="7:42" x14ac:dyDescent="0.25">
      <c r="G130" s="98" t="s">
        <v>119</v>
      </c>
      <c r="H130" s="28">
        <v>127</v>
      </c>
      <c r="I130" s="28">
        <v>4</v>
      </c>
      <c r="J130" s="28">
        <v>1</v>
      </c>
      <c r="K130" s="28"/>
      <c r="L130" s="28" t="s">
        <v>153</v>
      </c>
      <c r="M130" s="128">
        <v>28</v>
      </c>
      <c r="N130" s="128">
        <v>1</v>
      </c>
      <c r="O130" s="28">
        <v>4</v>
      </c>
      <c r="P130" s="28">
        <v>3</v>
      </c>
      <c r="Q130" s="28">
        <v>4</v>
      </c>
      <c r="R130" s="28">
        <v>0</v>
      </c>
      <c r="S130" s="28">
        <f t="shared" si="1"/>
        <v>1</v>
      </c>
      <c r="T130" s="28">
        <v>2</v>
      </c>
      <c r="U130" s="28">
        <v>0</v>
      </c>
      <c r="V130" s="58">
        <v>0</v>
      </c>
      <c r="W130" s="47">
        <v>0</v>
      </c>
      <c r="X130" s="29">
        <v>1</v>
      </c>
      <c r="Y130" s="29">
        <v>0</v>
      </c>
      <c r="Z130" s="29">
        <v>0</v>
      </c>
      <c r="AA130" s="29">
        <v>1</v>
      </c>
      <c r="AB130" s="29">
        <v>0</v>
      </c>
      <c r="AC130" s="29">
        <v>1</v>
      </c>
      <c r="AD130" s="29">
        <v>1</v>
      </c>
      <c r="AE130" s="29">
        <v>1</v>
      </c>
      <c r="AF130" s="48">
        <v>1</v>
      </c>
      <c r="AG130" s="54">
        <v>0</v>
      </c>
      <c r="AH130" s="30">
        <v>2.5300649007160949</v>
      </c>
      <c r="AI130" s="30">
        <v>0</v>
      </c>
      <c r="AJ130" s="30">
        <v>0</v>
      </c>
      <c r="AK130" s="30">
        <v>3.3716309865314962</v>
      </c>
      <c r="AL130" s="30">
        <v>0</v>
      </c>
      <c r="AM130" s="30">
        <v>5.0336543655395012</v>
      </c>
      <c r="AN130" s="30">
        <v>7.1176878611247005</v>
      </c>
      <c r="AO130" s="30">
        <v>8.9460027949014993</v>
      </c>
      <c r="AP130" s="37">
        <v>4.4079637527465998</v>
      </c>
    </row>
    <row r="131" spans="7:42" x14ac:dyDescent="0.25">
      <c r="G131" s="98" t="s">
        <v>119</v>
      </c>
      <c r="H131" s="28">
        <v>128</v>
      </c>
      <c r="I131" s="28">
        <v>4</v>
      </c>
      <c r="J131" s="28">
        <v>1</v>
      </c>
      <c r="K131" s="28"/>
      <c r="L131" s="28" t="s">
        <v>154</v>
      </c>
      <c r="M131" s="128">
        <v>53</v>
      </c>
      <c r="N131" s="128">
        <v>0</v>
      </c>
      <c r="O131" s="28">
        <v>4</v>
      </c>
      <c r="P131" s="28">
        <v>3</v>
      </c>
      <c r="Q131" s="28">
        <v>4</v>
      </c>
      <c r="R131" s="28">
        <v>0</v>
      </c>
      <c r="S131" s="28">
        <f t="shared" si="1"/>
        <v>1</v>
      </c>
      <c r="T131" s="28">
        <v>2</v>
      </c>
      <c r="U131" s="28">
        <v>0</v>
      </c>
      <c r="V131" s="58">
        <v>0</v>
      </c>
      <c r="W131" s="47">
        <v>0</v>
      </c>
      <c r="X131" s="29">
        <v>1</v>
      </c>
      <c r="Y131" s="29">
        <v>0</v>
      </c>
      <c r="Z131" s="29">
        <v>1</v>
      </c>
      <c r="AA131" s="29">
        <v>1</v>
      </c>
      <c r="AB131" s="29">
        <v>0</v>
      </c>
      <c r="AC131" s="29">
        <v>1</v>
      </c>
      <c r="AD131" s="29">
        <v>1</v>
      </c>
      <c r="AE131" s="29">
        <v>1</v>
      </c>
      <c r="AF131" s="48">
        <v>1</v>
      </c>
      <c r="AG131" s="54">
        <v>0</v>
      </c>
      <c r="AH131" s="30">
        <v>5.4442516962686973</v>
      </c>
      <c r="AI131" s="30">
        <v>0</v>
      </c>
      <c r="AJ131" s="30">
        <v>4.7678263982137032</v>
      </c>
      <c r="AK131" s="30">
        <v>0.8142932256061961</v>
      </c>
      <c r="AL131" s="30">
        <v>0</v>
      </c>
      <c r="AM131" s="30">
        <v>7.1753128306070018</v>
      </c>
      <c r="AN131" s="30">
        <v>5.3896328608195034</v>
      </c>
      <c r="AO131" s="30">
        <v>8.1665803527831002</v>
      </c>
      <c r="AP131" s="37">
        <v>5.9403298695882008</v>
      </c>
    </row>
    <row r="132" spans="7:42" x14ac:dyDescent="0.25">
      <c r="G132" s="98" t="s">
        <v>155</v>
      </c>
      <c r="H132" s="28">
        <v>129</v>
      </c>
      <c r="I132" s="28">
        <v>5</v>
      </c>
      <c r="J132" s="28">
        <v>1</v>
      </c>
      <c r="K132" s="28"/>
      <c r="L132" s="28" t="s">
        <v>300</v>
      </c>
      <c r="M132" s="128">
        <v>95</v>
      </c>
      <c r="N132" s="128">
        <v>0</v>
      </c>
      <c r="O132" s="28">
        <v>4</v>
      </c>
      <c r="P132" s="28">
        <v>3</v>
      </c>
      <c r="Q132" s="28">
        <v>4</v>
      </c>
      <c r="R132" s="28">
        <v>0</v>
      </c>
      <c r="S132" s="28">
        <f t="shared" si="1"/>
        <v>1</v>
      </c>
      <c r="T132" s="28">
        <v>2</v>
      </c>
      <c r="U132" s="28">
        <v>0</v>
      </c>
      <c r="V132" s="58">
        <v>7</v>
      </c>
      <c r="W132" s="47">
        <v>0</v>
      </c>
      <c r="X132" s="29">
        <v>1</v>
      </c>
      <c r="Y132" s="29">
        <v>0</v>
      </c>
      <c r="Z132" s="29">
        <v>0</v>
      </c>
      <c r="AA132" s="29">
        <v>1</v>
      </c>
      <c r="AB132" s="29">
        <v>0</v>
      </c>
      <c r="AC132" s="29">
        <v>0</v>
      </c>
      <c r="AD132" s="29">
        <v>1</v>
      </c>
      <c r="AE132" s="29">
        <v>1</v>
      </c>
      <c r="AF132" s="48">
        <v>1</v>
      </c>
      <c r="AG132" s="54">
        <v>0</v>
      </c>
      <c r="AH132" s="30">
        <v>3.1796652475992992</v>
      </c>
      <c r="AI132" s="30">
        <v>0</v>
      </c>
      <c r="AJ132" s="30">
        <v>0</v>
      </c>
      <c r="AK132" s="30">
        <v>3.6278889973958037</v>
      </c>
      <c r="AL132" s="30">
        <v>0</v>
      </c>
      <c r="AM132" s="30">
        <v>0</v>
      </c>
      <c r="AN132" s="30">
        <v>2.1549809773763045</v>
      </c>
      <c r="AO132" s="30">
        <v>7.8325180943806032</v>
      </c>
      <c r="AP132" s="37">
        <v>4.6662143071492039</v>
      </c>
    </row>
    <row r="133" spans="7:42" x14ac:dyDescent="0.25">
      <c r="G133" s="98" t="s">
        <v>155</v>
      </c>
      <c r="H133" s="28">
        <v>130</v>
      </c>
      <c r="I133" s="28">
        <v>5</v>
      </c>
      <c r="J133" s="28">
        <v>1</v>
      </c>
      <c r="K133" s="28"/>
      <c r="L133" s="28" t="s">
        <v>301</v>
      </c>
      <c r="M133" s="128">
        <v>75</v>
      </c>
      <c r="N133" s="128">
        <v>0</v>
      </c>
      <c r="O133" s="28">
        <v>4</v>
      </c>
      <c r="P133" s="28">
        <v>3</v>
      </c>
      <c r="Q133" s="28">
        <v>4</v>
      </c>
      <c r="R133" s="28">
        <v>0</v>
      </c>
      <c r="S133" s="28">
        <f t="shared" ref="S133:S189" si="2">IF(T133=1,0,1)</f>
        <v>0</v>
      </c>
      <c r="T133" s="28">
        <v>1</v>
      </c>
      <c r="U133" s="28">
        <v>0</v>
      </c>
      <c r="V133" s="58">
        <v>0</v>
      </c>
      <c r="W133" s="47">
        <v>0</v>
      </c>
      <c r="X133" s="29">
        <v>1</v>
      </c>
      <c r="Y133" s="29">
        <v>0</v>
      </c>
      <c r="Z133" s="29">
        <v>0</v>
      </c>
      <c r="AA133" s="29">
        <v>1</v>
      </c>
      <c r="AB133" s="29">
        <v>0</v>
      </c>
      <c r="AC133" s="29">
        <v>0</v>
      </c>
      <c r="AD133" s="29">
        <v>1</v>
      </c>
      <c r="AE133" s="29">
        <v>1</v>
      </c>
      <c r="AF133" s="48">
        <v>1</v>
      </c>
      <c r="AG133" s="54">
        <v>0</v>
      </c>
      <c r="AH133" s="30">
        <v>8.835792541499643E-2</v>
      </c>
      <c r="AI133" s="30">
        <v>0</v>
      </c>
      <c r="AJ133" s="30">
        <v>0</v>
      </c>
      <c r="AK133" s="30">
        <v>0.56005287170410156</v>
      </c>
      <c r="AL133" s="30">
        <v>0</v>
      </c>
      <c r="AM133" s="30">
        <v>0</v>
      </c>
      <c r="AN133" s="30">
        <v>4.599644978841102</v>
      </c>
      <c r="AO133" s="30">
        <v>3.9767053858438004</v>
      </c>
      <c r="AP133" s="37">
        <v>5.6017179489136026</v>
      </c>
    </row>
    <row r="134" spans="7:42" x14ac:dyDescent="0.25">
      <c r="G134" s="98" t="s">
        <v>155</v>
      </c>
      <c r="H134" s="28">
        <v>131</v>
      </c>
      <c r="I134" s="28">
        <v>5</v>
      </c>
      <c r="J134" s="28">
        <v>1</v>
      </c>
      <c r="K134" s="28"/>
      <c r="L134" s="28" t="s">
        <v>302</v>
      </c>
      <c r="M134" s="128">
        <v>68</v>
      </c>
      <c r="N134" s="128">
        <v>0</v>
      </c>
      <c r="O134" s="28">
        <v>4</v>
      </c>
      <c r="P134" s="28">
        <v>3</v>
      </c>
      <c r="Q134" s="28">
        <v>4</v>
      </c>
      <c r="R134" s="28">
        <v>0</v>
      </c>
      <c r="S134" s="28">
        <f t="shared" si="2"/>
        <v>0</v>
      </c>
      <c r="T134" s="28">
        <v>1</v>
      </c>
      <c r="U134" s="28">
        <v>0</v>
      </c>
      <c r="V134" s="58">
        <v>0</v>
      </c>
      <c r="W134" s="47">
        <v>0</v>
      </c>
      <c r="X134" s="29">
        <v>1</v>
      </c>
      <c r="Y134" s="29">
        <v>0</v>
      </c>
      <c r="Z134" s="29">
        <v>1</v>
      </c>
      <c r="AA134" s="29">
        <v>1</v>
      </c>
      <c r="AB134" s="29">
        <v>1</v>
      </c>
      <c r="AC134" s="29">
        <v>0</v>
      </c>
      <c r="AD134" s="29">
        <v>1</v>
      </c>
      <c r="AE134" s="29">
        <v>1</v>
      </c>
      <c r="AF134" s="48">
        <v>1</v>
      </c>
      <c r="AG134" s="54">
        <v>0</v>
      </c>
      <c r="AH134" s="30">
        <v>5.7372357050577953</v>
      </c>
      <c r="AI134" s="30">
        <v>0</v>
      </c>
      <c r="AJ134" s="30">
        <v>1.7593259811401012</v>
      </c>
      <c r="AK134" s="30">
        <v>2.0896577835082972</v>
      </c>
      <c r="AL134" s="30">
        <v>2.1997299194335973</v>
      </c>
      <c r="AM134" s="30">
        <v>0</v>
      </c>
      <c r="AN134" s="30">
        <v>3.8222220738729007</v>
      </c>
      <c r="AO134" s="30">
        <v>2.1586317952472989</v>
      </c>
      <c r="AP134" s="37">
        <v>0</v>
      </c>
    </row>
    <row r="135" spans="7:42" x14ac:dyDescent="0.25">
      <c r="G135" s="98" t="s">
        <v>155</v>
      </c>
      <c r="H135" s="28">
        <v>132</v>
      </c>
      <c r="I135" s="28">
        <v>5</v>
      </c>
      <c r="J135" s="28">
        <v>1</v>
      </c>
      <c r="K135" s="28"/>
      <c r="L135" s="28" t="s">
        <v>303</v>
      </c>
      <c r="M135" s="128">
        <v>77</v>
      </c>
      <c r="N135" s="128">
        <v>0</v>
      </c>
      <c r="O135" s="28">
        <v>2</v>
      </c>
      <c r="P135" s="28">
        <v>3</v>
      </c>
      <c r="Q135" s="28">
        <v>4</v>
      </c>
      <c r="R135" s="28">
        <v>0</v>
      </c>
      <c r="S135" s="28">
        <v>-1</v>
      </c>
      <c r="T135" s="28">
        <v>-1</v>
      </c>
      <c r="U135" s="28">
        <v>0</v>
      </c>
      <c r="V135" s="58">
        <v>0</v>
      </c>
      <c r="W135" s="47">
        <v>0</v>
      </c>
      <c r="X135" s="29">
        <v>1</v>
      </c>
      <c r="Y135" s="29">
        <v>0</v>
      </c>
      <c r="Z135" s="29">
        <v>0</v>
      </c>
      <c r="AA135" s="29">
        <v>0</v>
      </c>
      <c r="AB135" s="29">
        <v>1</v>
      </c>
      <c r="AC135" s="29">
        <v>0</v>
      </c>
      <c r="AD135" s="29">
        <v>1</v>
      </c>
      <c r="AE135" s="29">
        <v>0</v>
      </c>
      <c r="AF135" s="48">
        <v>0</v>
      </c>
      <c r="AG135" s="54">
        <v>0</v>
      </c>
      <c r="AH135" s="30">
        <v>8.1231155395508985</v>
      </c>
      <c r="AI135" s="30">
        <v>0</v>
      </c>
      <c r="AJ135" s="30">
        <v>0</v>
      </c>
      <c r="AK135" s="30">
        <v>0</v>
      </c>
      <c r="AL135" s="30">
        <v>11.104845364888501</v>
      </c>
      <c r="AM135" s="30">
        <v>0</v>
      </c>
      <c r="AN135" s="30">
        <v>5.9972159067790045</v>
      </c>
      <c r="AO135" s="30">
        <v>0</v>
      </c>
      <c r="AP135" s="37">
        <v>0</v>
      </c>
    </row>
    <row r="136" spans="7:42" x14ac:dyDescent="0.25">
      <c r="G136" s="98" t="s">
        <v>155</v>
      </c>
      <c r="H136" s="28">
        <v>133</v>
      </c>
      <c r="I136" s="28">
        <v>5</v>
      </c>
      <c r="J136" s="28">
        <v>1</v>
      </c>
      <c r="K136" s="28"/>
      <c r="L136" s="28" t="s">
        <v>304</v>
      </c>
      <c r="M136" s="128">
        <v>68</v>
      </c>
      <c r="N136" s="128">
        <v>1</v>
      </c>
      <c r="O136" s="28">
        <v>4</v>
      </c>
      <c r="P136" s="28">
        <v>3</v>
      </c>
      <c r="Q136" s="28">
        <v>4</v>
      </c>
      <c r="R136" s="28">
        <v>0</v>
      </c>
      <c r="S136" s="28">
        <f t="shared" si="2"/>
        <v>0</v>
      </c>
      <c r="T136" s="28">
        <v>1</v>
      </c>
      <c r="U136" s="28">
        <v>0</v>
      </c>
      <c r="V136" s="58">
        <v>0</v>
      </c>
      <c r="W136" s="47">
        <v>0</v>
      </c>
      <c r="X136" s="29">
        <v>1</v>
      </c>
      <c r="Y136" s="29">
        <v>0</v>
      </c>
      <c r="Z136" s="29">
        <v>0</v>
      </c>
      <c r="AA136" s="29">
        <v>1</v>
      </c>
      <c r="AB136" s="29">
        <v>0</v>
      </c>
      <c r="AC136" s="29">
        <v>0</v>
      </c>
      <c r="AD136" s="29">
        <v>1</v>
      </c>
      <c r="AE136" s="29">
        <v>1</v>
      </c>
      <c r="AF136" s="48">
        <v>1</v>
      </c>
      <c r="AG136" s="54">
        <v>0</v>
      </c>
      <c r="AH136" s="30">
        <v>4.753070195515896</v>
      </c>
      <c r="AI136" s="30">
        <v>0</v>
      </c>
      <c r="AJ136" s="30">
        <v>0</v>
      </c>
      <c r="AK136" s="30">
        <v>2.5069948832193987</v>
      </c>
      <c r="AL136" s="30">
        <v>0</v>
      </c>
      <c r="AM136" s="30">
        <v>0</v>
      </c>
      <c r="AN136" s="30">
        <v>4.2537994384766016</v>
      </c>
      <c r="AO136" s="30">
        <v>5.362472368876098</v>
      </c>
      <c r="AP136" s="37">
        <v>4.0176146825155001</v>
      </c>
    </row>
    <row r="137" spans="7:42" x14ac:dyDescent="0.25">
      <c r="G137" s="98" t="s">
        <v>155</v>
      </c>
      <c r="H137" s="28">
        <v>134</v>
      </c>
      <c r="I137" s="28">
        <v>5</v>
      </c>
      <c r="J137" s="28">
        <v>1</v>
      </c>
      <c r="K137" s="28"/>
      <c r="L137" s="28" t="s">
        <v>305</v>
      </c>
      <c r="M137" s="128">
        <v>69</v>
      </c>
      <c r="N137" s="128">
        <v>0</v>
      </c>
      <c r="O137" s="28">
        <v>4</v>
      </c>
      <c r="P137" s="28">
        <v>3</v>
      </c>
      <c r="Q137" s="28">
        <v>4</v>
      </c>
      <c r="R137" s="28">
        <v>0</v>
      </c>
      <c r="S137" s="28">
        <f t="shared" si="2"/>
        <v>0</v>
      </c>
      <c r="T137" s="28">
        <v>1</v>
      </c>
      <c r="U137" s="28">
        <v>0</v>
      </c>
      <c r="V137" s="58">
        <v>1</v>
      </c>
      <c r="W137" s="47">
        <v>0</v>
      </c>
      <c r="X137" s="29">
        <v>1</v>
      </c>
      <c r="Y137" s="29">
        <v>0</v>
      </c>
      <c r="Z137" s="29">
        <v>0</v>
      </c>
      <c r="AA137" s="29">
        <v>1</v>
      </c>
      <c r="AB137" s="29">
        <v>1</v>
      </c>
      <c r="AC137" s="29">
        <v>0</v>
      </c>
      <c r="AD137" s="29">
        <v>1</v>
      </c>
      <c r="AE137" s="29">
        <v>0</v>
      </c>
      <c r="AF137" s="48">
        <v>1</v>
      </c>
      <c r="AG137" s="54">
        <v>0</v>
      </c>
      <c r="AH137" s="30">
        <v>5.6442248026530955</v>
      </c>
      <c r="AI137" s="30">
        <v>0</v>
      </c>
      <c r="AJ137" s="30">
        <v>0</v>
      </c>
      <c r="AK137" s="30">
        <v>1.5636609395344969</v>
      </c>
      <c r="AL137" s="30">
        <v>5.9945942560831966</v>
      </c>
      <c r="AM137" s="30">
        <v>0</v>
      </c>
      <c r="AN137" s="30">
        <v>5.8385321299235002</v>
      </c>
      <c r="AO137" s="30">
        <v>0</v>
      </c>
      <c r="AP137" s="37">
        <v>4.7153774897257996</v>
      </c>
    </row>
    <row r="138" spans="7:42" x14ac:dyDescent="0.25">
      <c r="G138" s="98" t="s">
        <v>155</v>
      </c>
      <c r="H138" s="28">
        <v>135</v>
      </c>
      <c r="I138" s="28">
        <v>5</v>
      </c>
      <c r="J138" s="28">
        <v>1</v>
      </c>
      <c r="K138" s="28"/>
      <c r="L138" s="28" t="s">
        <v>306</v>
      </c>
      <c r="M138" s="128">
        <v>77</v>
      </c>
      <c r="N138" s="128">
        <v>0</v>
      </c>
      <c r="O138" s="28">
        <v>2</v>
      </c>
      <c r="P138" s="28">
        <v>3</v>
      </c>
      <c r="Q138" s="28">
        <v>4</v>
      </c>
      <c r="R138" s="28">
        <v>0</v>
      </c>
      <c r="S138" s="28">
        <f t="shared" si="2"/>
        <v>1</v>
      </c>
      <c r="T138" s="28">
        <v>2</v>
      </c>
      <c r="U138" s="28">
        <v>0</v>
      </c>
      <c r="V138" s="58">
        <v>0</v>
      </c>
      <c r="W138" s="47">
        <v>0</v>
      </c>
      <c r="X138" s="29">
        <v>0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v>0</v>
      </c>
      <c r="AF138" s="48">
        <v>0</v>
      </c>
      <c r="AG138" s="54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7">
        <v>0</v>
      </c>
    </row>
    <row r="139" spans="7:42" x14ac:dyDescent="0.25">
      <c r="G139" s="98" t="s">
        <v>155</v>
      </c>
      <c r="H139" s="28">
        <v>136</v>
      </c>
      <c r="I139" s="28">
        <v>5</v>
      </c>
      <c r="J139" s="28">
        <v>1</v>
      </c>
      <c r="K139" s="28"/>
      <c r="L139" s="28" t="s">
        <v>307</v>
      </c>
      <c r="M139" s="29">
        <v>74</v>
      </c>
      <c r="N139" s="29">
        <v>0</v>
      </c>
      <c r="O139" s="28">
        <v>4</v>
      </c>
      <c r="P139" s="28">
        <v>3</v>
      </c>
      <c r="Q139" s="28">
        <v>4</v>
      </c>
      <c r="R139" s="28">
        <v>0</v>
      </c>
      <c r="S139" s="28">
        <f t="shared" si="2"/>
        <v>0</v>
      </c>
      <c r="T139" s="28">
        <v>1</v>
      </c>
      <c r="U139" s="28">
        <v>0</v>
      </c>
      <c r="V139" s="58">
        <v>0</v>
      </c>
      <c r="W139" s="47">
        <v>0</v>
      </c>
      <c r="X139" s="29">
        <v>0</v>
      </c>
      <c r="Y139" s="29">
        <v>0</v>
      </c>
      <c r="Z139" s="29">
        <v>1</v>
      </c>
      <c r="AA139" s="29">
        <v>0</v>
      </c>
      <c r="AB139" s="29">
        <v>0</v>
      </c>
      <c r="AC139" s="29">
        <v>0</v>
      </c>
      <c r="AD139" s="29">
        <v>1</v>
      </c>
      <c r="AE139" s="29">
        <v>0</v>
      </c>
      <c r="AF139" s="48">
        <v>1</v>
      </c>
      <c r="AG139" s="54">
        <v>0</v>
      </c>
      <c r="AH139" s="30">
        <v>0</v>
      </c>
      <c r="AI139" s="30">
        <v>0</v>
      </c>
      <c r="AJ139" s="30">
        <v>6.425132115681901</v>
      </c>
      <c r="AK139" s="30">
        <v>0</v>
      </c>
      <c r="AL139" s="30">
        <v>0</v>
      </c>
      <c r="AM139" s="30">
        <v>0</v>
      </c>
      <c r="AN139" s="30">
        <v>0.43306732177740059</v>
      </c>
      <c r="AO139" s="30">
        <v>0</v>
      </c>
      <c r="AP139" s="37">
        <v>4.4937505722046005</v>
      </c>
    </row>
    <row r="140" spans="7:42" x14ac:dyDescent="0.25">
      <c r="G140" s="98" t="s">
        <v>155</v>
      </c>
      <c r="H140" s="28">
        <v>137</v>
      </c>
      <c r="I140" s="28">
        <v>5</v>
      </c>
      <c r="J140" s="28">
        <v>1</v>
      </c>
      <c r="K140" s="28"/>
      <c r="L140" s="28" t="s">
        <v>308</v>
      </c>
      <c r="M140" s="128">
        <v>76</v>
      </c>
      <c r="N140" s="128">
        <v>1</v>
      </c>
      <c r="O140" s="28">
        <v>4</v>
      </c>
      <c r="P140" s="28">
        <v>3</v>
      </c>
      <c r="Q140" s="28">
        <v>4</v>
      </c>
      <c r="R140" s="28">
        <v>0</v>
      </c>
      <c r="S140" s="28">
        <f t="shared" si="2"/>
        <v>0</v>
      </c>
      <c r="T140" s="28">
        <v>1</v>
      </c>
      <c r="U140" s="28">
        <v>0</v>
      </c>
      <c r="V140" s="58">
        <v>0</v>
      </c>
      <c r="W140" s="47">
        <v>0</v>
      </c>
      <c r="X140" s="29">
        <v>1</v>
      </c>
      <c r="Y140" s="29">
        <v>1</v>
      </c>
      <c r="Z140" s="29">
        <v>1</v>
      </c>
      <c r="AA140" s="29">
        <v>1</v>
      </c>
      <c r="AB140" s="29">
        <v>0</v>
      </c>
      <c r="AC140" s="29">
        <v>1</v>
      </c>
      <c r="AD140" s="29">
        <v>1</v>
      </c>
      <c r="AE140" s="29">
        <v>1</v>
      </c>
      <c r="AF140" s="48">
        <v>1</v>
      </c>
      <c r="AG140" s="54">
        <v>0</v>
      </c>
      <c r="AH140" s="30">
        <v>3.2366422017415957</v>
      </c>
      <c r="AI140" s="30">
        <v>3.2996727625530013</v>
      </c>
      <c r="AJ140" s="30">
        <v>0</v>
      </c>
      <c r="AK140" s="30">
        <v>3.1164671579997005</v>
      </c>
      <c r="AL140" s="30">
        <v>0</v>
      </c>
      <c r="AM140" s="30">
        <v>4.4485580062867029</v>
      </c>
      <c r="AN140" s="30">
        <v>4.9207515716554013</v>
      </c>
      <c r="AO140" s="30">
        <v>9.6081681187947012</v>
      </c>
      <c r="AP140" s="37">
        <v>3.7715005874634997</v>
      </c>
    </row>
    <row r="141" spans="7:42" x14ac:dyDescent="0.25">
      <c r="G141" s="98" t="s">
        <v>155</v>
      </c>
      <c r="H141" s="28">
        <v>138</v>
      </c>
      <c r="I141" s="28">
        <v>5</v>
      </c>
      <c r="J141" s="28">
        <v>1</v>
      </c>
      <c r="K141" s="28"/>
      <c r="L141" s="28" t="s">
        <v>309</v>
      </c>
      <c r="M141" s="128">
        <v>55</v>
      </c>
      <c r="N141" s="128">
        <v>1</v>
      </c>
      <c r="O141" s="28">
        <v>4</v>
      </c>
      <c r="P141" s="28">
        <v>3</v>
      </c>
      <c r="Q141" s="28">
        <v>4</v>
      </c>
      <c r="R141" s="28">
        <v>0</v>
      </c>
      <c r="S141" s="28">
        <f t="shared" si="2"/>
        <v>0</v>
      </c>
      <c r="T141" s="28">
        <v>1</v>
      </c>
      <c r="U141" s="28">
        <v>0</v>
      </c>
      <c r="V141" s="58">
        <v>0</v>
      </c>
      <c r="W141" s="47">
        <v>0</v>
      </c>
      <c r="X141" s="29">
        <v>1</v>
      </c>
      <c r="Y141" s="29">
        <v>1</v>
      </c>
      <c r="Z141" s="29">
        <v>1</v>
      </c>
      <c r="AA141" s="29">
        <v>1</v>
      </c>
      <c r="AB141" s="29">
        <v>0</v>
      </c>
      <c r="AC141" s="29">
        <v>1</v>
      </c>
      <c r="AD141" s="29">
        <v>1</v>
      </c>
      <c r="AE141" s="29">
        <v>1</v>
      </c>
      <c r="AF141" s="48">
        <v>1</v>
      </c>
      <c r="AG141" s="54">
        <v>0</v>
      </c>
      <c r="AH141" s="30">
        <v>6.9518973032633973</v>
      </c>
      <c r="AI141" s="30">
        <v>4.7992041905721017</v>
      </c>
      <c r="AJ141" s="30">
        <v>7.1492163340251018</v>
      </c>
      <c r="AK141" s="30">
        <v>3.1600182851154983</v>
      </c>
      <c r="AL141" s="30">
        <v>0</v>
      </c>
      <c r="AM141" s="30">
        <v>6.582365506490099</v>
      </c>
      <c r="AN141" s="30">
        <v>6.0796686808268028</v>
      </c>
      <c r="AO141" s="30">
        <v>8.3632645543415016</v>
      </c>
      <c r="AP141" s="37">
        <v>5.3008470535278995</v>
      </c>
    </row>
    <row r="142" spans="7:42" x14ac:dyDescent="0.25">
      <c r="G142" s="98" t="s">
        <v>155</v>
      </c>
      <c r="H142" s="28">
        <v>139</v>
      </c>
      <c r="I142" s="28">
        <v>5</v>
      </c>
      <c r="J142" s="28">
        <v>1</v>
      </c>
      <c r="K142" s="28"/>
      <c r="L142" s="28" t="s">
        <v>310</v>
      </c>
      <c r="M142" s="128">
        <v>22</v>
      </c>
      <c r="N142" s="128">
        <v>0</v>
      </c>
      <c r="O142" s="28">
        <v>4</v>
      </c>
      <c r="P142" s="28">
        <v>3</v>
      </c>
      <c r="Q142" s="28">
        <v>4</v>
      </c>
      <c r="R142" s="28">
        <v>0</v>
      </c>
      <c r="S142" s="28">
        <f t="shared" si="2"/>
        <v>1</v>
      </c>
      <c r="T142" s="28">
        <v>2</v>
      </c>
      <c r="U142" s="28">
        <v>0</v>
      </c>
      <c r="V142" s="58">
        <v>0</v>
      </c>
      <c r="W142" s="47">
        <v>0</v>
      </c>
      <c r="X142" s="29">
        <v>1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1</v>
      </c>
      <c r="AE142" s="29">
        <v>0</v>
      </c>
      <c r="AF142" s="48">
        <v>0</v>
      </c>
      <c r="AG142" s="54">
        <v>0</v>
      </c>
      <c r="AH142" s="30">
        <v>6.4467646280925983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4.568841934204201</v>
      </c>
      <c r="AO142" s="30">
        <v>0</v>
      </c>
      <c r="AP142" s="37">
        <v>0</v>
      </c>
    </row>
    <row r="143" spans="7:42" x14ac:dyDescent="0.25">
      <c r="G143" s="98" t="s">
        <v>155</v>
      </c>
      <c r="H143" s="28">
        <v>140</v>
      </c>
      <c r="I143" s="28">
        <v>5</v>
      </c>
      <c r="J143" s="28">
        <v>1</v>
      </c>
      <c r="K143" s="28"/>
      <c r="L143" s="28" t="s">
        <v>311</v>
      </c>
      <c r="M143" s="128">
        <v>70</v>
      </c>
      <c r="N143" s="128">
        <v>1</v>
      </c>
      <c r="O143" s="28">
        <v>4</v>
      </c>
      <c r="P143" s="28">
        <v>3</v>
      </c>
      <c r="Q143" s="28">
        <v>4</v>
      </c>
      <c r="R143" s="28">
        <v>0</v>
      </c>
      <c r="S143" s="28">
        <f t="shared" si="2"/>
        <v>0</v>
      </c>
      <c r="T143" s="28">
        <v>1</v>
      </c>
      <c r="U143" s="28">
        <v>0</v>
      </c>
      <c r="V143" s="58">
        <v>1</v>
      </c>
      <c r="W143" s="47">
        <v>0</v>
      </c>
      <c r="X143" s="29">
        <v>0</v>
      </c>
      <c r="Y143" s="29">
        <v>0</v>
      </c>
      <c r="Z143" s="29">
        <v>1</v>
      </c>
      <c r="AA143" s="29">
        <v>1</v>
      </c>
      <c r="AB143" s="29">
        <v>0</v>
      </c>
      <c r="AC143" s="29">
        <v>1</v>
      </c>
      <c r="AD143" s="29">
        <v>1</v>
      </c>
      <c r="AE143" s="29">
        <v>1</v>
      </c>
      <c r="AF143" s="48">
        <v>1</v>
      </c>
      <c r="AG143" s="54">
        <v>0</v>
      </c>
      <c r="AH143" s="30">
        <v>0</v>
      </c>
      <c r="AI143" s="30">
        <v>0</v>
      </c>
      <c r="AJ143" s="30">
        <v>5.7983264923095028</v>
      </c>
      <c r="AK143" s="30">
        <v>3.1891384124756001</v>
      </c>
      <c r="AL143" s="30">
        <v>0</v>
      </c>
      <c r="AM143" s="30">
        <v>5.5647861099243059</v>
      </c>
      <c r="AN143" s="30">
        <v>4.7103354136150024</v>
      </c>
      <c r="AO143" s="30">
        <v>5.4311668014525019</v>
      </c>
      <c r="AP143" s="37">
        <v>5.2117427190145023</v>
      </c>
    </row>
    <row r="144" spans="7:42" x14ac:dyDescent="0.25">
      <c r="G144" s="98" t="s">
        <v>168</v>
      </c>
      <c r="H144" s="28">
        <v>141</v>
      </c>
      <c r="I144" s="28">
        <v>4</v>
      </c>
      <c r="J144" s="28">
        <v>1</v>
      </c>
      <c r="K144" s="28"/>
      <c r="L144" s="28" t="s">
        <v>312</v>
      </c>
      <c r="M144" s="128">
        <v>70</v>
      </c>
      <c r="N144" s="128">
        <v>0</v>
      </c>
      <c r="O144" s="28">
        <v>4</v>
      </c>
      <c r="P144" s="28">
        <v>3</v>
      </c>
      <c r="Q144" s="28">
        <v>4</v>
      </c>
      <c r="R144" s="28">
        <v>0</v>
      </c>
      <c r="S144" s="28">
        <f t="shared" si="2"/>
        <v>0</v>
      </c>
      <c r="T144" s="28">
        <v>1</v>
      </c>
      <c r="U144" s="28">
        <v>0</v>
      </c>
      <c r="V144" s="58">
        <v>0</v>
      </c>
      <c r="W144" s="47">
        <v>0</v>
      </c>
      <c r="X144" s="29">
        <v>1</v>
      </c>
      <c r="Y144" s="29">
        <v>0</v>
      </c>
      <c r="Z144" s="29">
        <v>0</v>
      </c>
      <c r="AA144" s="29">
        <v>1</v>
      </c>
      <c r="AB144" s="29">
        <v>1</v>
      </c>
      <c r="AC144" s="29">
        <v>1</v>
      </c>
      <c r="AD144" s="29">
        <v>1</v>
      </c>
      <c r="AE144" s="29">
        <v>1</v>
      </c>
      <c r="AF144" s="48">
        <v>1</v>
      </c>
      <c r="AG144" s="54">
        <v>0</v>
      </c>
      <c r="AH144" s="30">
        <v>4.8224258422852966</v>
      </c>
      <c r="AI144" s="30">
        <v>0</v>
      </c>
      <c r="AJ144" s="30">
        <v>0</v>
      </c>
      <c r="AK144" s="30">
        <v>0.82566642761240061</v>
      </c>
      <c r="AL144" s="30">
        <v>2.5096337000530013</v>
      </c>
      <c r="AM144" s="30">
        <v>4.1488709386191012</v>
      </c>
      <c r="AN144" s="30">
        <v>2.2756735483806008</v>
      </c>
      <c r="AO144" s="30">
        <v>2.6168357467650996</v>
      </c>
      <c r="AP144" s="37">
        <v>6.1862306594850001</v>
      </c>
    </row>
    <row r="145" spans="7:42" x14ac:dyDescent="0.25">
      <c r="G145" s="98" t="s">
        <v>168</v>
      </c>
      <c r="H145" s="28">
        <v>142</v>
      </c>
      <c r="I145" s="28">
        <v>4</v>
      </c>
      <c r="J145" s="28">
        <v>1</v>
      </c>
      <c r="K145" s="28"/>
      <c r="L145" s="28" t="s">
        <v>313</v>
      </c>
      <c r="M145" s="29">
        <v>85</v>
      </c>
      <c r="N145" s="29">
        <v>0</v>
      </c>
      <c r="O145" s="28">
        <v>2</v>
      </c>
      <c r="P145" s="28">
        <v>3</v>
      </c>
      <c r="Q145" s="28">
        <v>4</v>
      </c>
      <c r="R145" s="28">
        <v>0</v>
      </c>
      <c r="S145" s="28">
        <f t="shared" si="2"/>
        <v>0</v>
      </c>
      <c r="T145" s="28">
        <v>1</v>
      </c>
      <c r="U145" s="28">
        <v>0</v>
      </c>
      <c r="V145" s="58">
        <v>1</v>
      </c>
      <c r="W145" s="47">
        <v>0</v>
      </c>
      <c r="X145" s="29">
        <v>1</v>
      </c>
      <c r="Y145" s="29">
        <v>0</v>
      </c>
      <c r="Z145" s="29">
        <v>1</v>
      </c>
      <c r="AA145" s="29">
        <v>1</v>
      </c>
      <c r="AB145" s="29">
        <v>0</v>
      </c>
      <c r="AC145" s="29">
        <v>1</v>
      </c>
      <c r="AD145" s="29">
        <v>1</v>
      </c>
      <c r="AE145" s="29">
        <v>1</v>
      </c>
      <c r="AF145" s="48">
        <v>1</v>
      </c>
      <c r="AG145" s="54">
        <v>0</v>
      </c>
      <c r="AH145" s="30">
        <v>6.2402343750000995</v>
      </c>
      <c r="AI145" s="30">
        <v>0</v>
      </c>
      <c r="AJ145" s="30">
        <v>2.8192920684816016</v>
      </c>
      <c r="AK145" s="30">
        <v>2.4921283721925001</v>
      </c>
      <c r="AL145" s="30">
        <v>0</v>
      </c>
      <c r="AM145" s="30">
        <v>5.5304017003378014</v>
      </c>
      <c r="AN145" s="30">
        <v>5.2517871856691016</v>
      </c>
      <c r="AO145" s="30">
        <v>4.1305177942911016</v>
      </c>
      <c r="AP145" s="37">
        <v>9.1188211441042029</v>
      </c>
    </row>
    <row r="146" spans="7:42" x14ac:dyDescent="0.25">
      <c r="G146" s="98" t="s">
        <v>168</v>
      </c>
      <c r="H146" s="28">
        <v>143</v>
      </c>
      <c r="I146" s="28">
        <v>4</v>
      </c>
      <c r="J146" s="28">
        <v>1</v>
      </c>
      <c r="K146" s="28"/>
      <c r="L146" s="28" t="s">
        <v>314</v>
      </c>
      <c r="M146" s="128">
        <v>72</v>
      </c>
      <c r="N146" s="128">
        <v>1</v>
      </c>
      <c r="O146" s="28">
        <v>4</v>
      </c>
      <c r="P146" s="28">
        <v>3</v>
      </c>
      <c r="Q146" s="28">
        <v>4</v>
      </c>
      <c r="R146" s="28">
        <v>0</v>
      </c>
      <c r="S146" s="28">
        <f t="shared" si="2"/>
        <v>1</v>
      </c>
      <c r="T146" s="28">
        <v>2</v>
      </c>
      <c r="U146" s="28">
        <v>0</v>
      </c>
      <c r="V146" s="58">
        <v>0</v>
      </c>
      <c r="W146" s="47">
        <v>0</v>
      </c>
      <c r="X146" s="29">
        <v>1</v>
      </c>
      <c r="Y146" s="29">
        <v>0</v>
      </c>
      <c r="Z146" s="29">
        <v>0</v>
      </c>
      <c r="AA146" s="29">
        <v>1</v>
      </c>
      <c r="AB146" s="29">
        <v>0</v>
      </c>
      <c r="AC146" s="29">
        <v>1</v>
      </c>
      <c r="AD146" s="29">
        <v>1</v>
      </c>
      <c r="AE146" s="29">
        <v>0</v>
      </c>
      <c r="AF146" s="48">
        <v>0</v>
      </c>
      <c r="AG146" s="54">
        <v>0</v>
      </c>
      <c r="AH146" s="30">
        <v>1.9643446604410961</v>
      </c>
      <c r="AI146" s="30">
        <v>0</v>
      </c>
      <c r="AJ146" s="30">
        <v>0</v>
      </c>
      <c r="AK146" s="30">
        <v>3.5990626017252012</v>
      </c>
      <c r="AL146" s="30">
        <v>0</v>
      </c>
      <c r="AM146" s="30">
        <v>6.7367850875855027</v>
      </c>
      <c r="AN146" s="30">
        <v>0.69339942932140275</v>
      </c>
      <c r="AO146" s="30">
        <v>0</v>
      </c>
      <c r="AP146" s="37">
        <v>0</v>
      </c>
    </row>
    <row r="147" spans="7:42" x14ac:dyDescent="0.25">
      <c r="G147" s="98" t="s">
        <v>168</v>
      </c>
      <c r="H147" s="28">
        <v>144</v>
      </c>
      <c r="I147" s="28">
        <v>4</v>
      </c>
      <c r="J147" s="28">
        <v>1</v>
      </c>
      <c r="K147" s="28"/>
      <c r="L147" s="28" t="s">
        <v>315</v>
      </c>
      <c r="M147" s="128">
        <v>81</v>
      </c>
      <c r="N147" s="128">
        <v>0</v>
      </c>
      <c r="O147" s="28">
        <v>2</v>
      </c>
      <c r="P147" s="28">
        <v>3</v>
      </c>
      <c r="Q147" s="28">
        <v>4</v>
      </c>
      <c r="R147" s="28">
        <v>0</v>
      </c>
      <c r="S147" s="28">
        <f t="shared" si="2"/>
        <v>0</v>
      </c>
      <c r="T147" s="28">
        <v>1</v>
      </c>
      <c r="U147" s="28">
        <v>0</v>
      </c>
      <c r="V147" s="58">
        <v>0</v>
      </c>
      <c r="W147" s="47">
        <v>0</v>
      </c>
      <c r="X147" s="29">
        <v>0</v>
      </c>
      <c r="Y147" s="29">
        <v>1</v>
      </c>
      <c r="Z147" s="29">
        <v>1</v>
      </c>
      <c r="AA147" s="29">
        <v>1</v>
      </c>
      <c r="AB147" s="29">
        <v>1</v>
      </c>
      <c r="AC147" s="29">
        <v>0</v>
      </c>
      <c r="AD147" s="29">
        <v>1</v>
      </c>
      <c r="AE147" s="29">
        <v>0</v>
      </c>
      <c r="AF147" s="48">
        <v>1</v>
      </c>
      <c r="AG147" s="54">
        <v>0</v>
      </c>
      <c r="AH147" s="30">
        <v>0</v>
      </c>
      <c r="AI147" s="30">
        <v>11.098379453023398</v>
      </c>
      <c r="AJ147" s="30">
        <v>4.5760873158774018</v>
      </c>
      <c r="AK147" s="30">
        <v>3.2982482910156996</v>
      </c>
      <c r="AL147" s="30">
        <v>9.1096887588501971</v>
      </c>
      <c r="AM147" s="30">
        <v>0</v>
      </c>
      <c r="AN147" s="30">
        <v>1.1832269032796994</v>
      </c>
      <c r="AO147" s="30">
        <v>0</v>
      </c>
      <c r="AP147" s="37">
        <v>4.4284416834513998</v>
      </c>
    </row>
    <row r="148" spans="7:42" x14ac:dyDescent="0.25">
      <c r="G148" s="98" t="s">
        <v>155</v>
      </c>
      <c r="H148" s="28">
        <v>145</v>
      </c>
      <c r="I148" s="28">
        <v>5</v>
      </c>
      <c r="J148" s="28">
        <v>1</v>
      </c>
      <c r="K148" s="28"/>
      <c r="L148" s="28" t="s">
        <v>316</v>
      </c>
      <c r="M148" s="128">
        <v>78</v>
      </c>
      <c r="N148" s="128">
        <v>0</v>
      </c>
      <c r="O148" s="28">
        <v>4</v>
      </c>
      <c r="P148" s="28">
        <v>3</v>
      </c>
      <c r="Q148" s="28">
        <v>4</v>
      </c>
      <c r="R148" s="28">
        <v>0</v>
      </c>
      <c r="S148" s="28">
        <f t="shared" si="2"/>
        <v>0</v>
      </c>
      <c r="T148" s="28">
        <v>1</v>
      </c>
      <c r="U148" s="28">
        <v>0</v>
      </c>
      <c r="V148" s="58">
        <v>0</v>
      </c>
      <c r="W148" s="47">
        <v>0</v>
      </c>
      <c r="X148" s="29">
        <v>1</v>
      </c>
      <c r="Y148" s="29">
        <v>0</v>
      </c>
      <c r="Z148" s="29">
        <v>1</v>
      </c>
      <c r="AA148" s="29">
        <v>1</v>
      </c>
      <c r="AB148" s="29">
        <v>0</v>
      </c>
      <c r="AC148" s="29">
        <v>1</v>
      </c>
      <c r="AD148" s="29">
        <v>1</v>
      </c>
      <c r="AE148" s="29">
        <v>1</v>
      </c>
      <c r="AF148" s="48">
        <v>1</v>
      </c>
      <c r="AG148" s="54">
        <v>0</v>
      </c>
      <c r="AH148" s="30">
        <v>2.5824716949463973</v>
      </c>
      <c r="AI148" s="30">
        <v>0</v>
      </c>
      <c r="AJ148" s="30">
        <v>9.2033766174316991</v>
      </c>
      <c r="AK148" s="30">
        <v>4.2471381886801982</v>
      </c>
      <c r="AL148" s="30">
        <v>0</v>
      </c>
      <c r="AM148" s="30">
        <v>5.0977093378702989</v>
      </c>
      <c r="AN148" s="30">
        <v>3.2729764048259025</v>
      </c>
      <c r="AO148" s="30">
        <v>6.3845027287802001</v>
      </c>
      <c r="AP148" s="37">
        <v>5.9382770919800993</v>
      </c>
    </row>
    <row r="149" spans="7:42" x14ac:dyDescent="0.25">
      <c r="G149" s="98" t="s">
        <v>168</v>
      </c>
      <c r="H149" s="28">
        <v>146</v>
      </c>
      <c r="I149" s="28">
        <v>4</v>
      </c>
      <c r="J149" s="28">
        <v>1</v>
      </c>
      <c r="K149" s="28"/>
      <c r="L149" s="28" t="s">
        <v>317</v>
      </c>
      <c r="M149" s="128">
        <v>49</v>
      </c>
      <c r="N149" s="128">
        <v>1</v>
      </c>
      <c r="O149" s="28">
        <v>4</v>
      </c>
      <c r="P149" s="28">
        <v>3</v>
      </c>
      <c r="Q149" s="28">
        <v>4</v>
      </c>
      <c r="R149" s="28">
        <v>0</v>
      </c>
      <c r="S149" s="28">
        <f t="shared" si="2"/>
        <v>0</v>
      </c>
      <c r="T149" s="28">
        <v>1</v>
      </c>
      <c r="U149" s="28">
        <v>0</v>
      </c>
      <c r="V149" s="58">
        <v>-1</v>
      </c>
      <c r="W149" s="47">
        <v>0</v>
      </c>
      <c r="X149" s="29">
        <v>1</v>
      </c>
      <c r="Y149" s="29">
        <v>0</v>
      </c>
      <c r="Z149" s="29">
        <v>0</v>
      </c>
      <c r="AA149" s="29">
        <v>1</v>
      </c>
      <c r="AB149" s="29">
        <v>0</v>
      </c>
      <c r="AC149" s="29">
        <v>0</v>
      </c>
      <c r="AD149" s="29">
        <v>1</v>
      </c>
      <c r="AE149" s="29">
        <v>1</v>
      </c>
      <c r="AF149" s="48">
        <v>1</v>
      </c>
      <c r="AG149" s="54">
        <v>0</v>
      </c>
      <c r="AH149" s="30">
        <v>4.006126887003596</v>
      </c>
      <c r="AI149" s="30">
        <v>0</v>
      </c>
      <c r="AJ149" s="30">
        <v>0.30970812479650078</v>
      </c>
      <c r="AK149" s="30">
        <v>2.6178460184731982</v>
      </c>
      <c r="AL149" s="30">
        <v>0</v>
      </c>
      <c r="AM149" s="30">
        <v>4.9822378158570011</v>
      </c>
      <c r="AN149" s="30">
        <v>4.8511840565999016</v>
      </c>
      <c r="AO149" s="30">
        <v>7.5903876622517004</v>
      </c>
      <c r="AP149" s="37">
        <v>3.0645314915975987</v>
      </c>
    </row>
    <row r="150" spans="7:42" x14ac:dyDescent="0.25">
      <c r="G150" s="98" t="s">
        <v>175</v>
      </c>
      <c r="H150" s="28">
        <v>147</v>
      </c>
      <c r="I150" s="28">
        <v>6</v>
      </c>
      <c r="J150" s="28">
        <v>2</v>
      </c>
      <c r="K150" s="28"/>
      <c r="L150" s="28" t="s">
        <v>176</v>
      </c>
      <c r="M150" s="128">
        <v>30</v>
      </c>
      <c r="N150" s="128">
        <v>1</v>
      </c>
      <c r="O150" s="28">
        <v>4</v>
      </c>
      <c r="P150" s="28">
        <v>3</v>
      </c>
      <c r="Q150" s="28">
        <v>4</v>
      </c>
      <c r="R150" s="28">
        <v>0</v>
      </c>
      <c r="S150" s="28">
        <f t="shared" si="2"/>
        <v>0</v>
      </c>
      <c r="T150" s="28">
        <v>1</v>
      </c>
      <c r="U150" s="28">
        <v>0</v>
      </c>
      <c r="V150" s="58">
        <v>0</v>
      </c>
      <c r="W150" s="47">
        <v>0</v>
      </c>
      <c r="X150" s="29">
        <v>1</v>
      </c>
      <c r="Y150" s="29">
        <v>0</v>
      </c>
      <c r="Z150" s="29">
        <v>1</v>
      </c>
      <c r="AA150" s="29">
        <v>0</v>
      </c>
      <c r="AB150" s="29">
        <v>0</v>
      </c>
      <c r="AC150" s="29">
        <v>0</v>
      </c>
      <c r="AD150" s="29">
        <v>1</v>
      </c>
      <c r="AE150" s="29">
        <v>1</v>
      </c>
      <c r="AF150" s="48">
        <v>1</v>
      </c>
      <c r="AG150" s="54">
        <v>0</v>
      </c>
      <c r="AH150" s="30">
        <v>1.7372105916340992</v>
      </c>
      <c r="AI150" s="30">
        <v>0</v>
      </c>
      <c r="AJ150" s="30">
        <v>4.5976835886638021</v>
      </c>
      <c r="AK150" s="30">
        <v>0</v>
      </c>
      <c r="AL150" s="30">
        <v>0</v>
      </c>
      <c r="AM150" s="30">
        <v>0</v>
      </c>
      <c r="AN150" s="30">
        <v>0</v>
      </c>
      <c r="AO150" s="30">
        <v>5.8115658696492005</v>
      </c>
      <c r="AP150" s="37">
        <v>8.412062009175699</v>
      </c>
    </row>
    <row r="151" spans="7:42" x14ac:dyDescent="0.25">
      <c r="G151" s="98" t="s">
        <v>175</v>
      </c>
      <c r="H151" s="28">
        <v>148</v>
      </c>
      <c r="I151" s="28">
        <v>6</v>
      </c>
      <c r="J151" s="28">
        <v>2</v>
      </c>
      <c r="K151" s="28"/>
      <c r="L151" s="28" t="s">
        <v>177</v>
      </c>
      <c r="M151" s="128">
        <v>24</v>
      </c>
      <c r="N151" s="128">
        <v>1</v>
      </c>
      <c r="O151" s="28">
        <v>4</v>
      </c>
      <c r="P151" s="28">
        <v>3</v>
      </c>
      <c r="Q151" s="28">
        <v>4</v>
      </c>
      <c r="R151" s="28">
        <v>0</v>
      </c>
      <c r="S151" s="28">
        <f t="shared" si="2"/>
        <v>1</v>
      </c>
      <c r="T151" s="28">
        <v>3</v>
      </c>
      <c r="U151" s="28">
        <v>0</v>
      </c>
      <c r="V151" s="58">
        <v>0</v>
      </c>
      <c r="W151" s="47">
        <v>0</v>
      </c>
      <c r="X151" s="29">
        <v>1</v>
      </c>
      <c r="Y151" s="29">
        <v>0</v>
      </c>
      <c r="Z151" s="29">
        <v>0</v>
      </c>
      <c r="AA151" s="29">
        <v>0</v>
      </c>
      <c r="AB151" s="29">
        <v>0</v>
      </c>
      <c r="AC151" s="29">
        <v>1</v>
      </c>
      <c r="AD151" s="29">
        <v>1</v>
      </c>
      <c r="AE151" s="29">
        <v>0</v>
      </c>
      <c r="AF151" s="48">
        <v>0</v>
      </c>
      <c r="AG151" s="54">
        <v>0</v>
      </c>
      <c r="AH151" s="30">
        <v>7.2924896876017975</v>
      </c>
      <c r="AI151" s="30">
        <v>0</v>
      </c>
      <c r="AJ151" s="30">
        <v>0</v>
      </c>
      <c r="AK151" s="30">
        <v>0</v>
      </c>
      <c r="AL151" s="30">
        <v>0</v>
      </c>
      <c r="AM151" s="30">
        <v>19.661177469889402</v>
      </c>
      <c r="AN151" s="30">
        <v>3.8237053553265028</v>
      </c>
      <c r="AO151" s="30">
        <v>0</v>
      </c>
      <c r="AP151" s="37">
        <v>0</v>
      </c>
    </row>
    <row r="152" spans="7:42" x14ac:dyDescent="0.25">
      <c r="G152" s="98" t="s">
        <v>175</v>
      </c>
      <c r="H152" s="28">
        <v>149</v>
      </c>
      <c r="I152" s="28">
        <v>6</v>
      </c>
      <c r="J152" s="28">
        <v>2</v>
      </c>
      <c r="K152" s="28"/>
      <c r="L152" s="28" t="s">
        <v>178</v>
      </c>
      <c r="M152" s="128">
        <v>32</v>
      </c>
      <c r="N152" s="128">
        <v>0</v>
      </c>
      <c r="O152" s="28">
        <v>4</v>
      </c>
      <c r="P152" s="28">
        <v>3</v>
      </c>
      <c r="Q152" s="28">
        <v>4</v>
      </c>
      <c r="R152" s="28">
        <v>0</v>
      </c>
      <c r="S152" s="28">
        <f t="shared" si="2"/>
        <v>0</v>
      </c>
      <c r="T152" s="28">
        <v>1</v>
      </c>
      <c r="U152" s="28">
        <v>0</v>
      </c>
      <c r="V152" s="58">
        <v>0</v>
      </c>
      <c r="W152" s="47">
        <v>0</v>
      </c>
      <c r="X152" s="29">
        <v>1</v>
      </c>
      <c r="Y152" s="29">
        <v>0</v>
      </c>
      <c r="Z152" s="29">
        <v>1</v>
      </c>
      <c r="AA152" s="29">
        <v>1</v>
      </c>
      <c r="AB152" s="29">
        <v>1</v>
      </c>
      <c r="AC152" s="29">
        <v>1</v>
      </c>
      <c r="AD152" s="29">
        <v>1</v>
      </c>
      <c r="AE152" s="29">
        <v>1</v>
      </c>
      <c r="AF152" s="48">
        <v>1</v>
      </c>
      <c r="AG152" s="54">
        <v>0</v>
      </c>
      <c r="AH152" s="30">
        <v>6.2634029388426953</v>
      </c>
      <c r="AI152" s="30">
        <v>0</v>
      </c>
      <c r="AJ152" s="30">
        <v>4.7873586018878989</v>
      </c>
      <c r="AK152" s="30">
        <v>1.9087200164794957</v>
      </c>
      <c r="AL152" s="30">
        <v>5.3557004928588015</v>
      </c>
      <c r="AM152" s="30">
        <v>7.7510959243773989</v>
      </c>
      <c r="AN152" s="30">
        <v>7.8363380432129013</v>
      </c>
      <c r="AO152" s="30">
        <v>9.8957066472369988</v>
      </c>
      <c r="AP152" s="37">
        <v>6.7856232325235979</v>
      </c>
    </row>
    <row r="153" spans="7:42" x14ac:dyDescent="0.25">
      <c r="G153" s="98" t="s">
        <v>175</v>
      </c>
      <c r="H153" s="28">
        <v>150</v>
      </c>
      <c r="I153" s="28">
        <v>6</v>
      </c>
      <c r="J153" s="28">
        <v>2</v>
      </c>
      <c r="K153" s="28"/>
      <c r="L153" s="28" t="s">
        <v>179</v>
      </c>
      <c r="M153" s="128">
        <v>64</v>
      </c>
      <c r="N153" s="128">
        <v>0</v>
      </c>
      <c r="O153" s="28">
        <v>4</v>
      </c>
      <c r="P153" s="28">
        <v>3</v>
      </c>
      <c r="Q153" s="28">
        <v>4</v>
      </c>
      <c r="R153" s="28">
        <v>0</v>
      </c>
      <c r="S153" s="28">
        <f t="shared" si="2"/>
        <v>1</v>
      </c>
      <c r="T153" s="28">
        <v>2</v>
      </c>
      <c r="U153" s="28">
        <v>0</v>
      </c>
      <c r="V153" s="58">
        <v>1</v>
      </c>
      <c r="W153" s="47">
        <v>0</v>
      </c>
      <c r="X153" s="29">
        <v>1</v>
      </c>
      <c r="Y153" s="29">
        <v>0</v>
      </c>
      <c r="Z153" s="29">
        <v>1</v>
      </c>
      <c r="AA153" s="29">
        <v>1</v>
      </c>
      <c r="AB153" s="29">
        <v>0</v>
      </c>
      <c r="AC153" s="29">
        <v>0</v>
      </c>
      <c r="AD153" s="29">
        <v>1</v>
      </c>
      <c r="AE153" s="29">
        <v>1</v>
      </c>
      <c r="AF153" s="48">
        <v>1</v>
      </c>
      <c r="AG153" s="54">
        <v>0</v>
      </c>
      <c r="AH153" s="30">
        <v>4.9035243988036967</v>
      </c>
      <c r="AI153" s="30">
        <v>0</v>
      </c>
      <c r="AJ153" s="30">
        <v>3.0181980133056996</v>
      </c>
      <c r="AK153" s="30">
        <v>0.31156476338700045</v>
      </c>
      <c r="AL153" s="30">
        <v>0</v>
      </c>
      <c r="AM153" s="30">
        <v>0</v>
      </c>
      <c r="AN153" s="30">
        <v>5.5604273478190009</v>
      </c>
      <c r="AO153" s="30">
        <v>5.7071779505411016</v>
      </c>
      <c r="AP153" s="37">
        <v>8.7912193934123017</v>
      </c>
    </row>
    <row r="154" spans="7:42" x14ac:dyDescent="0.25">
      <c r="G154" s="98" t="s">
        <v>175</v>
      </c>
      <c r="H154" s="28">
        <v>151</v>
      </c>
      <c r="I154" s="28">
        <v>6</v>
      </c>
      <c r="J154" s="28">
        <v>2</v>
      </c>
      <c r="K154" s="28"/>
      <c r="L154" s="28" t="s">
        <v>180</v>
      </c>
      <c r="M154" s="128">
        <v>26</v>
      </c>
      <c r="N154" s="128">
        <v>0</v>
      </c>
      <c r="O154" s="28">
        <v>4</v>
      </c>
      <c r="P154" s="28">
        <v>3</v>
      </c>
      <c r="Q154" s="28">
        <v>4</v>
      </c>
      <c r="R154" s="28">
        <v>0</v>
      </c>
      <c r="S154" s="28">
        <f t="shared" si="2"/>
        <v>1</v>
      </c>
      <c r="T154" s="28">
        <v>3</v>
      </c>
      <c r="U154" s="28">
        <v>0</v>
      </c>
      <c r="V154" s="58">
        <v>0</v>
      </c>
      <c r="W154" s="47">
        <v>0</v>
      </c>
      <c r="X154" s="29">
        <v>0</v>
      </c>
      <c r="Y154" s="29">
        <v>0</v>
      </c>
      <c r="Z154" s="29">
        <v>1</v>
      </c>
      <c r="AA154" s="29">
        <v>0</v>
      </c>
      <c r="AB154" s="29">
        <v>0</v>
      </c>
      <c r="AC154" s="29">
        <v>0</v>
      </c>
      <c r="AD154" s="29">
        <v>1</v>
      </c>
      <c r="AE154" s="29">
        <v>0</v>
      </c>
      <c r="AF154" s="48">
        <v>0</v>
      </c>
      <c r="AG154" s="54">
        <v>0</v>
      </c>
      <c r="AH154" s="30">
        <v>0</v>
      </c>
      <c r="AI154" s="30">
        <v>0</v>
      </c>
      <c r="AJ154" s="30">
        <v>7.1354343096415036</v>
      </c>
      <c r="AK154" s="30">
        <v>0</v>
      </c>
      <c r="AL154" s="30">
        <v>0</v>
      </c>
      <c r="AM154" s="30">
        <v>0</v>
      </c>
      <c r="AN154" s="30">
        <v>6.8962523142497005</v>
      </c>
      <c r="AO154" s="30">
        <v>0</v>
      </c>
      <c r="AP154" s="37">
        <v>0</v>
      </c>
    </row>
    <row r="155" spans="7:42" x14ac:dyDescent="0.25">
      <c r="G155" s="98" t="s">
        <v>175</v>
      </c>
      <c r="H155" s="28">
        <v>152</v>
      </c>
      <c r="I155" s="28">
        <v>6</v>
      </c>
      <c r="J155" s="28">
        <v>2</v>
      </c>
      <c r="K155" s="28"/>
      <c r="L155" s="28" t="s">
        <v>181</v>
      </c>
      <c r="M155" s="128">
        <v>32</v>
      </c>
      <c r="N155" s="128">
        <v>0</v>
      </c>
      <c r="O155" s="28">
        <v>2</v>
      </c>
      <c r="P155" s="28">
        <v>3</v>
      </c>
      <c r="Q155" s="28">
        <v>4</v>
      </c>
      <c r="R155" s="28">
        <v>0</v>
      </c>
      <c r="S155" s="28">
        <f t="shared" si="2"/>
        <v>1</v>
      </c>
      <c r="T155" s="28">
        <v>2</v>
      </c>
      <c r="U155" s="28">
        <v>0</v>
      </c>
      <c r="V155" s="58">
        <v>0</v>
      </c>
      <c r="W155" s="47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1</v>
      </c>
      <c r="AE155" s="29">
        <v>0</v>
      </c>
      <c r="AF155" s="48">
        <v>1</v>
      </c>
      <c r="AG155" s="54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4.1768614451091004</v>
      </c>
      <c r="AO155" s="30">
        <v>0</v>
      </c>
      <c r="AP155" s="37">
        <v>7.8695255915324012</v>
      </c>
    </row>
    <row r="156" spans="7:42" x14ac:dyDescent="0.25">
      <c r="G156" s="98" t="s">
        <v>175</v>
      </c>
      <c r="H156" s="28">
        <v>153</v>
      </c>
      <c r="I156" s="28">
        <v>6</v>
      </c>
      <c r="J156" s="28">
        <v>2</v>
      </c>
      <c r="K156" s="28"/>
      <c r="L156" s="28" t="s">
        <v>182</v>
      </c>
      <c r="M156" s="149">
        <v>-1</v>
      </c>
      <c r="N156" s="128">
        <v>1</v>
      </c>
      <c r="O156" s="28">
        <v>4</v>
      </c>
      <c r="P156" s="28">
        <v>3</v>
      </c>
      <c r="Q156" s="28">
        <v>4</v>
      </c>
      <c r="R156" s="28">
        <v>0</v>
      </c>
      <c r="S156" s="28">
        <f t="shared" si="2"/>
        <v>0</v>
      </c>
      <c r="T156" s="28">
        <v>1</v>
      </c>
      <c r="U156" s="28">
        <v>0</v>
      </c>
      <c r="V156" s="58">
        <v>0</v>
      </c>
      <c r="W156" s="47">
        <v>0</v>
      </c>
      <c r="X156" s="29">
        <v>1</v>
      </c>
      <c r="Y156" s="29">
        <v>0</v>
      </c>
      <c r="Z156" s="29">
        <v>1</v>
      </c>
      <c r="AA156" s="29">
        <v>1</v>
      </c>
      <c r="AB156" s="29">
        <v>1</v>
      </c>
      <c r="AC156" s="29">
        <v>0</v>
      </c>
      <c r="AD156" s="29">
        <v>1</v>
      </c>
      <c r="AE156" s="29">
        <v>1</v>
      </c>
      <c r="AF156" s="48">
        <v>1</v>
      </c>
      <c r="AG156" s="54">
        <v>0</v>
      </c>
      <c r="AH156" s="30">
        <v>0.45597839355469816</v>
      </c>
      <c r="AI156" s="30">
        <v>0</v>
      </c>
      <c r="AJ156" s="30">
        <v>3.767154693603505</v>
      </c>
      <c r="AK156" s="30">
        <v>1.352723439534504</v>
      </c>
      <c r="AL156" s="30">
        <v>5.0697501500447046</v>
      </c>
      <c r="AM156" s="30">
        <v>0</v>
      </c>
      <c r="AN156" s="30">
        <v>6.1887836456299041</v>
      </c>
      <c r="AO156" s="30">
        <v>4.5245270665485009</v>
      </c>
      <c r="AP156" s="37">
        <v>4.9332030614217039</v>
      </c>
    </row>
    <row r="157" spans="7:42" x14ac:dyDescent="0.25">
      <c r="G157" s="98" t="s">
        <v>175</v>
      </c>
      <c r="H157" s="28">
        <v>154</v>
      </c>
      <c r="I157" s="28">
        <v>6</v>
      </c>
      <c r="J157" s="28">
        <v>2</v>
      </c>
      <c r="K157" s="28"/>
      <c r="L157" s="28" t="s">
        <v>183</v>
      </c>
      <c r="M157" s="128">
        <v>30</v>
      </c>
      <c r="N157" s="128">
        <v>1</v>
      </c>
      <c r="O157" s="28">
        <v>4</v>
      </c>
      <c r="P157" s="28">
        <v>3</v>
      </c>
      <c r="Q157" s="28">
        <v>4</v>
      </c>
      <c r="R157" s="28">
        <v>0</v>
      </c>
      <c r="S157" s="28">
        <f t="shared" si="2"/>
        <v>0</v>
      </c>
      <c r="T157" s="28">
        <v>1</v>
      </c>
      <c r="U157" s="28">
        <v>0</v>
      </c>
      <c r="V157" s="58">
        <v>0</v>
      </c>
      <c r="W157" s="47">
        <v>0</v>
      </c>
      <c r="X157" s="29">
        <v>1</v>
      </c>
      <c r="Y157" s="29">
        <v>0</v>
      </c>
      <c r="Z157" s="29">
        <v>1</v>
      </c>
      <c r="AA157" s="29">
        <v>0</v>
      </c>
      <c r="AB157" s="29">
        <v>0</v>
      </c>
      <c r="AC157" s="29">
        <v>0</v>
      </c>
      <c r="AD157" s="29">
        <v>1</v>
      </c>
      <c r="AE157" s="29">
        <v>0</v>
      </c>
      <c r="AF157" s="48">
        <v>0</v>
      </c>
      <c r="AG157" s="54">
        <v>0</v>
      </c>
      <c r="AH157" s="30">
        <v>10.098310470580998</v>
      </c>
      <c r="AI157" s="30">
        <v>0</v>
      </c>
      <c r="AJ157" s="30">
        <v>8.0563837687173994</v>
      </c>
      <c r="AK157" s="30">
        <v>0</v>
      </c>
      <c r="AL157" s="30">
        <v>0</v>
      </c>
      <c r="AM157" s="30">
        <v>0</v>
      </c>
      <c r="AN157" s="30">
        <v>7.8108997344971023</v>
      </c>
      <c r="AO157" s="30">
        <v>0</v>
      </c>
      <c r="AP157" s="37">
        <v>0</v>
      </c>
    </row>
    <row r="158" spans="7:42" x14ac:dyDescent="0.25">
      <c r="G158" s="98" t="s">
        <v>175</v>
      </c>
      <c r="H158" s="28">
        <v>155</v>
      </c>
      <c r="I158" s="28">
        <v>6</v>
      </c>
      <c r="J158" s="28">
        <v>2</v>
      </c>
      <c r="K158" s="28"/>
      <c r="L158" s="28" t="s">
        <v>184</v>
      </c>
      <c r="M158" s="128">
        <v>36</v>
      </c>
      <c r="N158" s="128">
        <v>0</v>
      </c>
      <c r="O158" s="28">
        <v>4</v>
      </c>
      <c r="P158" s="28">
        <v>3</v>
      </c>
      <c r="Q158" s="28">
        <v>4</v>
      </c>
      <c r="R158" s="28">
        <v>0</v>
      </c>
      <c r="S158" s="28">
        <f t="shared" si="2"/>
        <v>0</v>
      </c>
      <c r="T158" s="28">
        <v>1</v>
      </c>
      <c r="U158" s="28">
        <v>0</v>
      </c>
      <c r="V158" s="58">
        <v>0</v>
      </c>
      <c r="W158" s="47">
        <v>0</v>
      </c>
      <c r="X158" s="29">
        <v>1</v>
      </c>
      <c r="Y158" s="29">
        <v>0</v>
      </c>
      <c r="Z158" s="29">
        <v>1</v>
      </c>
      <c r="AA158" s="29">
        <v>0</v>
      </c>
      <c r="AB158" s="29">
        <v>0</v>
      </c>
      <c r="AC158" s="29">
        <v>0</v>
      </c>
      <c r="AD158" s="29">
        <v>1</v>
      </c>
      <c r="AE158" s="29">
        <v>1</v>
      </c>
      <c r="AF158" s="48">
        <v>1</v>
      </c>
      <c r="AG158" s="54">
        <v>0</v>
      </c>
      <c r="AH158" s="30">
        <v>5.4264787038166951</v>
      </c>
      <c r="AI158" s="30">
        <v>0</v>
      </c>
      <c r="AJ158" s="30">
        <v>8.2152309417724005</v>
      </c>
      <c r="AK158" s="30">
        <v>0</v>
      </c>
      <c r="AL158" s="30">
        <v>0</v>
      </c>
      <c r="AM158" s="30">
        <v>0</v>
      </c>
      <c r="AN158" s="30">
        <v>5.9361139933268028</v>
      </c>
      <c r="AO158" s="30">
        <v>6.3477985000609003</v>
      </c>
      <c r="AP158" s="37">
        <v>5.8955036799113003</v>
      </c>
    </row>
    <row r="159" spans="7:42" x14ac:dyDescent="0.25">
      <c r="G159" s="98" t="s">
        <v>175</v>
      </c>
      <c r="H159" s="28">
        <v>156</v>
      </c>
      <c r="I159" s="28">
        <v>6</v>
      </c>
      <c r="J159" s="28">
        <v>2</v>
      </c>
      <c r="K159" s="28"/>
      <c r="L159" s="28" t="s">
        <v>185</v>
      </c>
      <c r="M159" s="149">
        <v>-1</v>
      </c>
      <c r="N159" s="128">
        <v>1</v>
      </c>
      <c r="O159" s="28">
        <v>4</v>
      </c>
      <c r="P159" s="28">
        <v>3</v>
      </c>
      <c r="Q159" s="28">
        <v>4</v>
      </c>
      <c r="R159" s="28">
        <v>0</v>
      </c>
      <c r="S159" s="28">
        <f t="shared" si="2"/>
        <v>1</v>
      </c>
      <c r="T159" s="28">
        <v>2</v>
      </c>
      <c r="U159" s="28">
        <v>0</v>
      </c>
      <c r="V159" s="58">
        <v>0</v>
      </c>
      <c r="W159" s="47">
        <v>0</v>
      </c>
      <c r="X159" s="29">
        <v>1</v>
      </c>
      <c r="Y159" s="29">
        <v>0</v>
      </c>
      <c r="Z159" s="29">
        <v>1</v>
      </c>
      <c r="AA159" s="29">
        <v>1</v>
      </c>
      <c r="AB159" s="29">
        <v>1</v>
      </c>
      <c r="AC159" s="29">
        <v>0</v>
      </c>
      <c r="AD159" s="29">
        <v>1</v>
      </c>
      <c r="AE159" s="29">
        <v>0</v>
      </c>
      <c r="AF159" s="48">
        <v>1</v>
      </c>
      <c r="AG159" s="54">
        <v>0</v>
      </c>
      <c r="AH159" s="30">
        <v>3.2574685414631972</v>
      </c>
      <c r="AI159" s="30">
        <v>0</v>
      </c>
      <c r="AJ159" s="30">
        <v>8.1095409393311009</v>
      </c>
      <c r="AK159" s="30">
        <v>2.323867162068602</v>
      </c>
      <c r="AL159" s="30">
        <v>8.4033562342325006</v>
      </c>
      <c r="AM159" s="30">
        <v>0</v>
      </c>
      <c r="AN159" s="30">
        <v>4.3743826548259044</v>
      </c>
      <c r="AO159" s="30">
        <v>0</v>
      </c>
      <c r="AP159" s="37">
        <v>4.594356854756704</v>
      </c>
    </row>
    <row r="160" spans="7:42" x14ac:dyDescent="0.25">
      <c r="G160" s="98" t="s">
        <v>175</v>
      </c>
      <c r="H160" s="28">
        <v>157</v>
      </c>
      <c r="I160" s="28">
        <v>6</v>
      </c>
      <c r="J160" s="28">
        <v>2</v>
      </c>
      <c r="K160" s="28"/>
      <c r="L160" s="28" t="s">
        <v>186</v>
      </c>
      <c r="M160" s="128">
        <v>22</v>
      </c>
      <c r="N160" s="128">
        <v>0</v>
      </c>
      <c r="O160" s="28">
        <v>4</v>
      </c>
      <c r="P160" s="28">
        <v>3</v>
      </c>
      <c r="Q160" s="28">
        <v>4</v>
      </c>
      <c r="R160" s="28">
        <v>0</v>
      </c>
      <c r="S160" s="28">
        <f t="shared" si="2"/>
        <v>0</v>
      </c>
      <c r="T160" s="28">
        <v>1</v>
      </c>
      <c r="U160" s="28">
        <v>0</v>
      </c>
      <c r="V160" s="58">
        <v>0</v>
      </c>
      <c r="W160" s="47">
        <v>0</v>
      </c>
      <c r="X160" s="29">
        <v>1</v>
      </c>
      <c r="Y160" s="29">
        <v>0</v>
      </c>
      <c r="Z160" s="29">
        <v>1</v>
      </c>
      <c r="AA160" s="29">
        <v>0</v>
      </c>
      <c r="AB160" s="29">
        <v>0</v>
      </c>
      <c r="AC160" s="29">
        <v>0</v>
      </c>
      <c r="AD160" s="29">
        <v>1</v>
      </c>
      <c r="AE160" s="29">
        <v>1</v>
      </c>
      <c r="AF160" s="48">
        <v>1</v>
      </c>
      <c r="AG160" s="54">
        <v>0</v>
      </c>
      <c r="AH160" s="30">
        <v>7.0048465728758949</v>
      </c>
      <c r="AI160" s="30">
        <v>0</v>
      </c>
      <c r="AJ160" s="30">
        <v>7.2228043874105019</v>
      </c>
      <c r="AK160" s="30">
        <v>0</v>
      </c>
      <c r="AL160" s="30">
        <v>0</v>
      </c>
      <c r="AM160" s="30">
        <v>0</v>
      </c>
      <c r="AN160" s="30">
        <v>5.7776044209799018</v>
      </c>
      <c r="AO160" s="30">
        <v>7.983110262552799</v>
      </c>
      <c r="AP160" s="37">
        <v>5.1665023167929007</v>
      </c>
    </row>
    <row r="161" spans="7:42" x14ac:dyDescent="0.25">
      <c r="G161" s="98" t="s">
        <v>175</v>
      </c>
      <c r="H161" s="28">
        <v>158</v>
      </c>
      <c r="I161" s="28">
        <v>6</v>
      </c>
      <c r="J161" s="28">
        <v>2</v>
      </c>
      <c r="K161" s="28"/>
      <c r="L161" s="28" t="s">
        <v>187</v>
      </c>
      <c r="M161" s="128">
        <v>35</v>
      </c>
      <c r="N161" s="128">
        <v>1</v>
      </c>
      <c r="O161" s="28">
        <v>4</v>
      </c>
      <c r="P161" s="28">
        <v>3</v>
      </c>
      <c r="Q161" s="28">
        <v>4</v>
      </c>
      <c r="R161" s="28">
        <v>0</v>
      </c>
      <c r="S161" s="28">
        <f t="shared" si="2"/>
        <v>0</v>
      </c>
      <c r="T161" s="28">
        <v>1</v>
      </c>
      <c r="U161" s="28">
        <v>0</v>
      </c>
      <c r="V161" s="58">
        <v>1</v>
      </c>
      <c r="W161" s="47">
        <v>0</v>
      </c>
      <c r="X161" s="29">
        <v>1</v>
      </c>
      <c r="Y161" s="29">
        <v>0</v>
      </c>
      <c r="Z161" s="29">
        <v>1</v>
      </c>
      <c r="AA161" s="29">
        <v>1</v>
      </c>
      <c r="AB161" s="29">
        <v>1</v>
      </c>
      <c r="AC161" s="29">
        <v>1</v>
      </c>
      <c r="AD161" s="29">
        <v>1</v>
      </c>
      <c r="AE161" s="29">
        <v>1</v>
      </c>
      <c r="AF161" s="48">
        <v>1</v>
      </c>
      <c r="AG161" s="54">
        <v>0</v>
      </c>
      <c r="AH161" s="30">
        <v>5.4029801686604948</v>
      </c>
      <c r="AI161" s="30">
        <v>0</v>
      </c>
      <c r="AJ161" s="30">
        <v>9.2171688079833984</v>
      </c>
      <c r="AK161" s="30">
        <v>2.8502724965412973</v>
      </c>
      <c r="AL161" s="30">
        <v>5.0439341862996017</v>
      </c>
      <c r="AM161" s="30">
        <v>7.8514854049681979</v>
      </c>
      <c r="AN161" s="30">
        <v>6.5559914906820005</v>
      </c>
      <c r="AO161" s="30">
        <v>8.7935643132526984</v>
      </c>
      <c r="AP161" s="37">
        <v>6.6483844121298006</v>
      </c>
    </row>
    <row r="162" spans="7:42" x14ac:dyDescent="0.25">
      <c r="G162" s="98" t="s">
        <v>175</v>
      </c>
      <c r="H162" s="28">
        <v>159</v>
      </c>
      <c r="I162" s="28">
        <v>6</v>
      </c>
      <c r="J162" s="28">
        <v>2</v>
      </c>
      <c r="K162" s="28"/>
      <c r="L162" s="28" t="s">
        <v>188</v>
      </c>
      <c r="M162" s="128">
        <v>53</v>
      </c>
      <c r="N162" s="128">
        <v>1</v>
      </c>
      <c r="O162" s="28">
        <v>2</v>
      </c>
      <c r="P162" s="28">
        <v>3</v>
      </c>
      <c r="Q162" s="28">
        <v>4</v>
      </c>
      <c r="R162" s="28">
        <v>0</v>
      </c>
      <c r="S162" s="28">
        <f t="shared" si="2"/>
        <v>1</v>
      </c>
      <c r="T162" s="28">
        <v>2</v>
      </c>
      <c r="U162" s="28">
        <v>0</v>
      </c>
      <c r="V162" s="58">
        <v>0</v>
      </c>
      <c r="W162" s="47">
        <v>0</v>
      </c>
      <c r="X162" s="29">
        <v>1</v>
      </c>
      <c r="Y162" s="29">
        <v>0</v>
      </c>
      <c r="Z162" s="29">
        <v>1</v>
      </c>
      <c r="AA162" s="29">
        <v>1</v>
      </c>
      <c r="AB162" s="29">
        <v>0</v>
      </c>
      <c r="AC162" s="29">
        <v>1</v>
      </c>
      <c r="AD162" s="29">
        <v>1</v>
      </c>
      <c r="AE162" s="29">
        <v>1</v>
      </c>
      <c r="AF162" s="48">
        <v>1</v>
      </c>
      <c r="AG162" s="54">
        <v>0</v>
      </c>
      <c r="AH162" s="30">
        <v>0.78741200764979702</v>
      </c>
      <c r="AI162" s="30">
        <v>0</v>
      </c>
      <c r="AJ162" s="30">
        <v>0.4002354939779007</v>
      </c>
      <c r="AK162" s="30">
        <v>2.1327489217121958</v>
      </c>
      <c r="AL162" s="30">
        <v>0</v>
      </c>
      <c r="AM162" s="30">
        <v>4.8513181940714993</v>
      </c>
      <c r="AN162" s="30">
        <v>5.9120527903240028</v>
      </c>
      <c r="AO162" s="30">
        <v>4.8010271326701019</v>
      </c>
      <c r="AP162" s="37">
        <v>6.4197123845419011</v>
      </c>
    </row>
    <row r="163" spans="7:42" x14ac:dyDescent="0.25">
      <c r="G163" s="98" t="s">
        <v>175</v>
      </c>
      <c r="H163" s="28">
        <v>160</v>
      </c>
      <c r="I163" s="28">
        <v>6</v>
      </c>
      <c r="J163" s="28">
        <v>2</v>
      </c>
      <c r="K163" s="28"/>
      <c r="L163" s="28" t="s">
        <v>189</v>
      </c>
      <c r="M163" s="128">
        <v>49</v>
      </c>
      <c r="N163" s="128">
        <v>0</v>
      </c>
      <c r="O163" s="28">
        <v>2</v>
      </c>
      <c r="P163" s="28">
        <v>3</v>
      </c>
      <c r="Q163" s="28">
        <v>4</v>
      </c>
      <c r="R163" s="28">
        <v>0</v>
      </c>
      <c r="S163" s="28">
        <f t="shared" si="2"/>
        <v>0</v>
      </c>
      <c r="T163" s="28">
        <v>1</v>
      </c>
      <c r="U163" s="28">
        <v>0</v>
      </c>
      <c r="V163" s="58">
        <v>0</v>
      </c>
      <c r="W163" s="47">
        <v>0</v>
      </c>
      <c r="X163" s="29">
        <v>1</v>
      </c>
      <c r="Y163" s="29">
        <v>0</v>
      </c>
      <c r="Z163" s="29">
        <v>1</v>
      </c>
      <c r="AA163" s="29">
        <v>1</v>
      </c>
      <c r="AB163" s="29">
        <v>0</v>
      </c>
      <c r="AC163" s="29">
        <v>1</v>
      </c>
      <c r="AD163" s="29">
        <v>1</v>
      </c>
      <c r="AE163" s="29">
        <v>1</v>
      </c>
      <c r="AF163" s="48">
        <v>1</v>
      </c>
      <c r="AG163" s="54">
        <v>0</v>
      </c>
      <c r="AH163" s="30">
        <v>4.3822053273518975</v>
      </c>
      <c r="AI163" s="30">
        <v>0</v>
      </c>
      <c r="AJ163" s="30">
        <v>5.8259143829345028</v>
      </c>
      <c r="AK163" s="30">
        <v>1.1126206715901006</v>
      </c>
      <c r="AL163" s="30">
        <v>0</v>
      </c>
      <c r="AM163" s="30">
        <v>11.347668800353901</v>
      </c>
      <c r="AN163" s="30">
        <v>4.1653671264648011</v>
      </c>
      <c r="AO163" s="30">
        <v>3.4167809422810009</v>
      </c>
      <c r="AP163" s="37">
        <v>7.6056604385376012</v>
      </c>
    </row>
    <row r="164" spans="7:42" x14ac:dyDescent="0.25">
      <c r="G164" s="98" t="s">
        <v>175</v>
      </c>
      <c r="H164" s="28">
        <v>161</v>
      </c>
      <c r="I164" s="28">
        <v>6</v>
      </c>
      <c r="J164" s="28">
        <v>2</v>
      </c>
      <c r="K164" s="28"/>
      <c r="L164" s="28" t="s">
        <v>190</v>
      </c>
      <c r="M164" s="128">
        <v>59</v>
      </c>
      <c r="N164" s="128">
        <v>1</v>
      </c>
      <c r="O164" s="28">
        <v>4</v>
      </c>
      <c r="P164" s="28">
        <v>3</v>
      </c>
      <c r="Q164" s="28">
        <v>4</v>
      </c>
      <c r="R164" s="28">
        <v>0</v>
      </c>
      <c r="S164" s="28">
        <f t="shared" si="2"/>
        <v>1</v>
      </c>
      <c r="T164" s="28">
        <v>3</v>
      </c>
      <c r="U164" s="28">
        <v>0</v>
      </c>
      <c r="V164" s="58">
        <v>0</v>
      </c>
      <c r="W164" s="47">
        <v>0</v>
      </c>
      <c r="X164" s="29">
        <v>1</v>
      </c>
      <c r="Y164" s="29">
        <v>0</v>
      </c>
      <c r="Z164" s="29">
        <v>1</v>
      </c>
      <c r="AA164" s="29">
        <v>1</v>
      </c>
      <c r="AB164" s="29">
        <v>1</v>
      </c>
      <c r="AC164" s="29">
        <v>1</v>
      </c>
      <c r="AD164" s="29">
        <v>1</v>
      </c>
      <c r="AE164" s="29">
        <v>1</v>
      </c>
      <c r="AF164" s="48">
        <v>1</v>
      </c>
      <c r="AG164" s="54">
        <v>0</v>
      </c>
      <c r="AH164" s="30">
        <v>3.6406326293944957</v>
      </c>
      <c r="AI164" s="30">
        <v>0</v>
      </c>
      <c r="AJ164" s="30">
        <v>1.2324822743733002</v>
      </c>
      <c r="AK164" s="30">
        <v>0</v>
      </c>
      <c r="AL164" s="30">
        <v>6.7712901433307984</v>
      </c>
      <c r="AM164" s="30">
        <v>8.0422609583536016</v>
      </c>
      <c r="AN164" s="30">
        <v>2.2834790547689003</v>
      </c>
      <c r="AO164" s="30">
        <v>6.4030473963418011</v>
      </c>
      <c r="AP164" s="37">
        <v>3.9858751296996999</v>
      </c>
    </row>
    <row r="165" spans="7:42" x14ac:dyDescent="0.25">
      <c r="G165" s="98" t="s">
        <v>175</v>
      </c>
      <c r="H165" s="28">
        <v>162</v>
      </c>
      <c r="I165" s="28">
        <v>6</v>
      </c>
      <c r="J165" s="28">
        <v>2</v>
      </c>
      <c r="K165" s="28"/>
      <c r="L165" s="28" t="s">
        <v>191</v>
      </c>
      <c r="M165" s="128">
        <v>63</v>
      </c>
      <c r="N165" s="128">
        <v>0</v>
      </c>
      <c r="O165" s="28">
        <v>4</v>
      </c>
      <c r="P165" s="28">
        <v>3</v>
      </c>
      <c r="Q165" s="28">
        <v>4</v>
      </c>
      <c r="R165" s="28">
        <v>0</v>
      </c>
      <c r="S165" s="28">
        <f t="shared" si="2"/>
        <v>1</v>
      </c>
      <c r="T165" s="28">
        <v>2</v>
      </c>
      <c r="U165" s="28">
        <v>0</v>
      </c>
      <c r="V165" s="58">
        <v>0</v>
      </c>
      <c r="W165" s="47">
        <v>0</v>
      </c>
      <c r="X165" s="29">
        <v>1</v>
      </c>
      <c r="Y165" s="29">
        <v>0</v>
      </c>
      <c r="Z165" s="29">
        <v>0</v>
      </c>
      <c r="AA165" s="29">
        <v>1</v>
      </c>
      <c r="AB165" s="29">
        <v>0</v>
      </c>
      <c r="AC165" s="29">
        <v>1</v>
      </c>
      <c r="AD165" s="29">
        <v>1</v>
      </c>
      <c r="AE165" s="29">
        <v>0</v>
      </c>
      <c r="AF165" s="48">
        <v>1</v>
      </c>
      <c r="AG165" s="54">
        <v>0</v>
      </c>
      <c r="AH165" s="30">
        <v>6.9466889699298981</v>
      </c>
      <c r="AI165" s="30">
        <v>0</v>
      </c>
      <c r="AJ165" s="30">
        <v>0</v>
      </c>
      <c r="AK165" s="30">
        <v>0.45349629720039886</v>
      </c>
      <c r="AL165" s="30">
        <v>0</v>
      </c>
      <c r="AM165" s="30">
        <v>8.3133358891804043</v>
      </c>
      <c r="AN165" s="30">
        <v>4.3410727183024029</v>
      </c>
      <c r="AO165" s="30">
        <v>0</v>
      </c>
      <c r="AP165" s="37">
        <v>3.9951403935750029</v>
      </c>
    </row>
    <row r="166" spans="7:42" x14ac:dyDescent="0.25">
      <c r="G166" s="98" t="s">
        <v>175</v>
      </c>
      <c r="H166" s="28">
        <v>163</v>
      </c>
      <c r="I166" s="28">
        <v>6</v>
      </c>
      <c r="J166" s="28">
        <v>2</v>
      </c>
      <c r="K166" s="28"/>
      <c r="L166" s="28" t="s">
        <v>192</v>
      </c>
      <c r="M166" s="128">
        <v>23</v>
      </c>
      <c r="N166" s="128">
        <v>1</v>
      </c>
      <c r="O166" s="28">
        <v>4</v>
      </c>
      <c r="P166" s="28">
        <v>3</v>
      </c>
      <c r="Q166" s="28">
        <v>4</v>
      </c>
      <c r="R166" s="28">
        <v>0</v>
      </c>
      <c r="S166" s="28">
        <f t="shared" si="2"/>
        <v>0</v>
      </c>
      <c r="T166" s="28">
        <v>1</v>
      </c>
      <c r="U166" s="28">
        <v>0</v>
      </c>
      <c r="V166" s="58">
        <v>0</v>
      </c>
      <c r="W166" s="47">
        <v>0</v>
      </c>
      <c r="X166" s="29">
        <v>1</v>
      </c>
      <c r="Y166" s="29">
        <v>0</v>
      </c>
      <c r="Z166" s="29">
        <v>1</v>
      </c>
      <c r="AA166" s="29">
        <v>1</v>
      </c>
      <c r="AB166" s="29">
        <v>1</v>
      </c>
      <c r="AC166" s="29">
        <v>1</v>
      </c>
      <c r="AD166" s="29">
        <v>1</v>
      </c>
      <c r="AE166" s="29">
        <v>1</v>
      </c>
      <c r="AF166" s="48">
        <v>1</v>
      </c>
      <c r="AG166" s="54">
        <v>0</v>
      </c>
      <c r="AH166" s="30">
        <v>0.18119176228839606</v>
      </c>
      <c r="AI166" s="30">
        <v>0</v>
      </c>
      <c r="AJ166" s="30">
        <v>3.4917589823404995</v>
      </c>
      <c r="AK166" s="30">
        <v>2.0310891469320005</v>
      </c>
      <c r="AL166" s="30">
        <v>3.6889301935830972</v>
      </c>
      <c r="AM166" s="30">
        <v>6.326249910990402</v>
      </c>
      <c r="AN166" s="30">
        <v>3.6861019134522017</v>
      </c>
      <c r="AO166" s="30">
        <v>7.7556551233926996</v>
      </c>
      <c r="AP166" s="37">
        <v>5.5481710433960991</v>
      </c>
    </row>
    <row r="167" spans="7:42" x14ac:dyDescent="0.25">
      <c r="G167" s="98" t="s">
        <v>193</v>
      </c>
      <c r="H167" s="28">
        <v>164</v>
      </c>
      <c r="I167" s="28">
        <v>6</v>
      </c>
      <c r="J167" s="28">
        <v>2</v>
      </c>
      <c r="K167" s="28"/>
      <c r="L167" s="28" t="s">
        <v>318</v>
      </c>
      <c r="M167" s="128">
        <v>46</v>
      </c>
      <c r="N167" s="128">
        <v>1</v>
      </c>
      <c r="O167" s="28">
        <v>2</v>
      </c>
      <c r="P167" s="28">
        <v>3</v>
      </c>
      <c r="Q167" s="28">
        <v>4</v>
      </c>
      <c r="R167" s="28">
        <v>0</v>
      </c>
      <c r="S167" s="28">
        <f t="shared" si="2"/>
        <v>0</v>
      </c>
      <c r="T167" s="28">
        <v>1</v>
      </c>
      <c r="U167" s="28">
        <v>0</v>
      </c>
      <c r="V167" s="58">
        <v>0</v>
      </c>
      <c r="W167" s="47">
        <v>0</v>
      </c>
      <c r="X167" s="29">
        <v>1</v>
      </c>
      <c r="Y167" s="29">
        <v>0</v>
      </c>
      <c r="Z167" s="29">
        <v>0</v>
      </c>
      <c r="AA167" s="29">
        <v>0</v>
      </c>
      <c r="AB167" s="29">
        <v>1</v>
      </c>
      <c r="AC167" s="29">
        <v>0</v>
      </c>
      <c r="AD167" s="29">
        <v>1</v>
      </c>
      <c r="AE167" s="29">
        <v>1</v>
      </c>
      <c r="AF167" s="48">
        <v>1</v>
      </c>
      <c r="AG167" s="54">
        <v>0</v>
      </c>
      <c r="AH167" s="30">
        <v>0.51030667622880088</v>
      </c>
      <c r="AI167" s="30">
        <v>0</v>
      </c>
      <c r="AJ167" s="30">
        <v>0</v>
      </c>
      <c r="AK167" s="30">
        <v>0</v>
      </c>
      <c r="AL167" s="30">
        <v>9.1084852218628001</v>
      </c>
      <c r="AM167" s="30">
        <v>0</v>
      </c>
      <c r="AN167" s="30">
        <v>4.106596628824903</v>
      </c>
      <c r="AO167" s="30">
        <v>4.8998894627887992</v>
      </c>
      <c r="AP167" s="37">
        <v>2.606686592102001</v>
      </c>
    </row>
    <row r="168" spans="7:42" x14ac:dyDescent="0.25">
      <c r="G168" s="98" t="s">
        <v>193</v>
      </c>
      <c r="H168" s="28">
        <v>165</v>
      </c>
      <c r="I168" s="28">
        <v>6</v>
      </c>
      <c r="J168" s="28">
        <v>2</v>
      </c>
      <c r="K168" s="28"/>
      <c r="L168" s="28" t="s">
        <v>319</v>
      </c>
      <c r="M168" s="128">
        <v>84</v>
      </c>
      <c r="N168" s="128">
        <v>0</v>
      </c>
      <c r="O168" s="28">
        <v>4</v>
      </c>
      <c r="P168" s="28">
        <v>3</v>
      </c>
      <c r="Q168" s="28">
        <v>4</v>
      </c>
      <c r="R168" s="28">
        <v>0</v>
      </c>
      <c r="S168" s="28">
        <f t="shared" si="2"/>
        <v>0</v>
      </c>
      <c r="T168" s="28">
        <v>1</v>
      </c>
      <c r="U168" s="28">
        <v>0</v>
      </c>
      <c r="V168" s="58">
        <v>0</v>
      </c>
      <c r="W168" s="47">
        <v>0</v>
      </c>
      <c r="X168" s="29">
        <v>1</v>
      </c>
      <c r="Y168" s="29">
        <v>0</v>
      </c>
      <c r="Z168" s="29">
        <v>1</v>
      </c>
      <c r="AA168" s="29">
        <v>1</v>
      </c>
      <c r="AB168" s="29">
        <v>0</v>
      </c>
      <c r="AC168" s="29">
        <v>1</v>
      </c>
      <c r="AD168" s="29">
        <v>1</v>
      </c>
      <c r="AE168" s="29">
        <v>1</v>
      </c>
      <c r="AF168" s="48">
        <v>1</v>
      </c>
      <c r="AG168" s="54">
        <v>0</v>
      </c>
      <c r="AH168" s="30">
        <v>5.8696180979409966</v>
      </c>
      <c r="AI168" s="30">
        <v>0</v>
      </c>
      <c r="AJ168" s="30">
        <v>6.9593811035156001</v>
      </c>
      <c r="AK168" s="30">
        <v>3.0905920664469022</v>
      </c>
      <c r="AL168" s="30">
        <v>0</v>
      </c>
      <c r="AM168" s="30">
        <v>5.740872535705499</v>
      </c>
      <c r="AN168" s="30">
        <v>3.1415850321452012</v>
      </c>
      <c r="AO168" s="30">
        <v>9.5366266504923018</v>
      </c>
      <c r="AP168" s="37">
        <v>8.9440329869588027</v>
      </c>
    </row>
    <row r="169" spans="7:42" x14ac:dyDescent="0.25">
      <c r="G169" s="98" t="s">
        <v>193</v>
      </c>
      <c r="H169" s="28">
        <v>166</v>
      </c>
      <c r="I169" s="28">
        <v>6</v>
      </c>
      <c r="J169" s="28">
        <v>2</v>
      </c>
      <c r="K169" s="28"/>
      <c r="L169" s="28" t="s">
        <v>320</v>
      </c>
      <c r="M169" s="128">
        <v>69</v>
      </c>
      <c r="N169" s="128">
        <v>1</v>
      </c>
      <c r="O169" s="28">
        <v>4</v>
      </c>
      <c r="P169" s="28">
        <v>3</v>
      </c>
      <c r="Q169" s="28">
        <v>4</v>
      </c>
      <c r="R169" s="28">
        <v>0</v>
      </c>
      <c r="S169" s="28">
        <f t="shared" si="2"/>
        <v>1</v>
      </c>
      <c r="T169" s="28">
        <v>2</v>
      </c>
      <c r="U169" s="28">
        <v>0</v>
      </c>
      <c r="V169" s="58">
        <v>0</v>
      </c>
      <c r="W169" s="47">
        <v>0</v>
      </c>
      <c r="X169" s="29">
        <v>1</v>
      </c>
      <c r="Y169" s="29">
        <v>0</v>
      </c>
      <c r="Z169" s="29">
        <v>1</v>
      </c>
      <c r="AA169" s="29">
        <v>1</v>
      </c>
      <c r="AB169" s="29">
        <v>1</v>
      </c>
      <c r="AC169" s="29">
        <v>0</v>
      </c>
      <c r="AD169" s="29">
        <v>1</v>
      </c>
      <c r="AE169" s="29">
        <v>1</v>
      </c>
      <c r="AF169" s="48">
        <v>1</v>
      </c>
      <c r="AG169" s="54">
        <v>0</v>
      </c>
      <c r="AH169" s="30">
        <v>0.50518608093259587</v>
      </c>
      <c r="AI169" s="30">
        <v>0</v>
      </c>
      <c r="AJ169" s="30">
        <v>4.0260887145996023</v>
      </c>
      <c r="AK169" s="30">
        <v>3.8367036183674976</v>
      </c>
      <c r="AL169" s="30">
        <v>5.5937452316285032</v>
      </c>
      <c r="AM169" s="30">
        <v>0</v>
      </c>
      <c r="AN169" s="30">
        <v>3.4841524759929037</v>
      </c>
      <c r="AO169" s="30">
        <v>7.2795929845174037</v>
      </c>
      <c r="AP169" s="37">
        <v>3.2413384119670035</v>
      </c>
    </row>
    <row r="170" spans="7:42" x14ac:dyDescent="0.25">
      <c r="G170" s="98" t="s">
        <v>193</v>
      </c>
      <c r="H170" s="28">
        <v>167</v>
      </c>
      <c r="I170" s="28">
        <v>6</v>
      </c>
      <c r="J170" s="28">
        <v>2</v>
      </c>
      <c r="K170" s="28"/>
      <c r="L170" s="28" t="s">
        <v>321</v>
      </c>
      <c r="M170" s="128">
        <v>37</v>
      </c>
      <c r="N170" s="128">
        <v>0</v>
      </c>
      <c r="O170" s="28">
        <v>2</v>
      </c>
      <c r="P170" s="28">
        <v>3</v>
      </c>
      <c r="Q170" s="28">
        <v>4</v>
      </c>
      <c r="R170" s="28">
        <v>0</v>
      </c>
      <c r="S170" s="28">
        <f t="shared" si="2"/>
        <v>0</v>
      </c>
      <c r="T170" s="28">
        <v>1</v>
      </c>
      <c r="U170" s="28">
        <v>0</v>
      </c>
      <c r="V170" s="58">
        <v>0</v>
      </c>
      <c r="W170" s="47">
        <v>0</v>
      </c>
      <c r="X170" s="29">
        <v>1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1</v>
      </c>
      <c r="AE170" s="29">
        <v>0</v>
      </c>
      <c r="AF170" s="48">
        <v>1</v>
      </c>
      <c r="AG170" s="54">
        <v>0</v>
      </c>
      <c r="AH170" s="30">
        <v>6.2162888844808961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5.2620544433594993</v>
      </c>
      <c r="AO170" s="30">
        <v>0</v>
      </c>
      <c r="AP170" s="37">
        <v>7.5278546015422982</v>
      </c>
    </row>
    <row r="171" spans="7:42" x14ac:dyDescent="0.25">
      <c r="G171" s="98" t="s">
        <v>193</v>
      </c>
      <c r="H171" s="28">
        <v>168</v>
      </c>
      <c r="I171" s="28">
        <v>6</v>
      </c>
      <c r="J171" s="28">
        <v>2</v>
      </c>
      <c r="K171" s="28"/>
      <c r="L171" s="28" t="s">
        <v>322</v>
      </c>
      <c r="M171" s="128">
        <v>76</v>
      </c>
      <c r="N171" s="128">
        <v>0</v>
      </c>
      <c r="O171" s="28">
        <v>4</v>
      </c>
      <c r="P171" s="28">
        <v>3</v>
      </c>
      <c r="Q171" s="28">
        <v>4</v>
      </c>
      <c r="R171" s="28">
        <v>0</v>
      </c>
      <c r="S171" s="28">
        <f t="shared" si="2"/>
        <v>1</v>
      </c>
      <c r="T171" s="28">
        <v>2</v>
      </c>
      <c r="U171" s="28">
        <v>0</v>
      </c>
      <c r="V171" s="58">
        <v>0</v>
      </c>
      <c r="W171" s="47">
        <v>0</v>
      </c>
      <c r="X171" s="29">
        <v>1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1</v>
      </c>
      <c r="AE171" s="29">
        <v>1</v>
      </c>
      <c r="AF171" s="48">
        <v>1</v>
      </c>
      <c r="AG171" s="54">
        <v>0</v>
      </c>
      <c r="AH171" s="30">
        <v>6.3785476684569957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4.2744681040446011</v>
      </c>
      <c r="AO171" s="30">
        <v>6.1399648920694005</v>
      </c>
      <c r="AP171" s="37">
        <v>2.9517011642457014</v>
      </c>
    </row>
    <row r="172" spans="7:42" x14ac:dyDescent="0.25">
      <c r="G172" s="98" t="s">
        <v>193</v>
      </c>
      <c r="H172" s="28">
        <v>169</v>
      </c>
      <c r="I172" s="28">
        <v>6</v>
      </c>
      <c r="J172" s="28">
        <v>2</v>
      </c>
      <c r="K172" s="28"/>
      <c r="L172" s="28" t="s">
        <v>323</v>
      </c>
      <c r="M172" s="128">
        <v>65</v>
      </c>
      <c r="N172" s="128">
        <v>1</v>
      </c>
      <c r="O172" s="28">
        <v>4</v>
      </c>
      <c r="P172" s="28">
        <v>3</v>
      </c>
      <c r="Q172" s="28">
        <v>4</v>
      </c>
      <c r="R172" s="28">
        <v>0</v>
      </c>
      <c r="S172" s="28">
        <f t="shared" si="2"/>
        <v>0</v>
      </c>
      <c r="T172" s="28">
        <v>1</v>
      </c>
      <c r="U172" s="28">
        <v>0</v>
      </c>
      <c r="V172" s="58">
        <v>0</v>
      </c>
      <c r="W172" s="47">
        <v>0</v>
      </c>
      <c r="X172" s="29">
        <v>1</v>
      </c>
      <c r="Y172" s="29">
        <v>0</v>
      </c>
      <c r="Z172" s="29">
        <v>0</v>
      </c>
      <c r="AA172" s="29">
        <v>1</v>
      </c>
      <c r="AB172" s="29">
        <v>1</v>
      </c>
      <c r="AC172" s="29">
        <v>1</v>
      </c>
      <c r="AD172" s="29">
        <v>1</v>
      </c>
      <c r="AE172" s="29">
        <v>1</v>
      </c>
      <c r="AF172" s="48">
        <v>1</v>
      </c>
      <c r="AG172" s="54">
        <v>0</v>
      </c>
      <c r="AH172" s="30">
        <v>4.9752105077107966</v>
      </c>
      <c r="AI172" s="30">
        <v>0</v>
      </c>
      <c r="AJ172" s="30">
        <v>0</v>
      </c>
      <c r="AK172" s="30">
        <v>2.464230537414398</v>
      </c>
      <c r="AL172" s="30">
        <v>1.6614398956296981</v>
      </c>
      <c r="AM172" s="30">
        <v>7.1643773651121982</v>
      </c>
      <c r="AN172" s="30">
        <v>6.2274681727091998</v>
      </c>
      <c r="AO172" s="30">
        <v>5.215988947550299</v>
      </c>
      <c r="AP172" s="37">
        <v>8.0862642923991022</v>
      </c>
    </row>
    <row r="173" spans="7:42" x14ac:dyDescent="0.25">
      <c r="G173" s="98" t="s">
        <v>193</v>
      </c>
      <c r="H173" s="28">
        <v>170</v>
      </c>
      <c r="I173" s="28">
        <v>6</v>
      </c>
      <c r="J173" s="28">
        <v>2</v>
      </c>
      <c r="K173" s="28"/>
      <c r="L173" s="28" t="s">
        <v>324</v>
      </c>
      <c r="M173" s="128">
        <v>69</v>
      </c>
      <c r="N173" s="128">
        <v>1</v>
      </c>
      <c r="O173" s="28">
        <v>4</v>
      </c>
      <c r="P173" s="28">
        <v>3</v>
      </c>
      <c r="Q173" s="28">
        <v>4</v>
      </c>
      <c r="R173" s="28">
        <v>0</v>
      </c>
      <c r="S173" s="28">
        <f t="shared" si="2"/>
        <v>1</v>
      </c>
      <c r="T173" s="28">
        <v>2</v>
      </c>
      <c r="U173" s="28">
        <v>0</v>
      </c>
      <c r="V173" s="58">
        <v>0</v>
      </c>
      <c r="W173" s="47">
        <v>0</v>
      </c>
      <c r="X173" s="29">
        <v>1</v>
      </c>
      <c r="Y173" s="29">
        <v>0</v>
      </c>
      <c r="Z173" s="29">
        <v>1</v>
      </c>
      <c r="AA173" s="29">
        <v>1</v>
      </c>
      <c r="AB173" s="29">
        <v>0</v>
      </c>
      <c r="AC173" s="29">
        <v>1</v>
      </c>
      <c r="AD173" s="29">
        <v>1</v>
      </c>
      <c r="AE173" s="29">
        <v>1</v>
      </c>
      <c r="AF173" s="48">
        <v>1</v>
      </c>
      <c r="AG173" s="54">
        <v>0</v>
      </c>
      <c r="AH173" s="30">
        <v>4.096175193786598</v>
      </c>
      <c r="AI173" s="30">
        <v>0</v>
      </c>
      <c r="AJ173" s="30">
        <v>0.72601159413660277</v>
      </c>
      <c r="AK173" s="30">
        <v>2.3432900110879977</v>
      </c>
      <c r="AL173" s="30">
        <v>0</v>
      </c>
      <c r="AM173" s="30">
        <v>2.7917488352458015</v>
      </c>
      <c r="AN173" s="30">
        <v>5.9986073176066004</v>
      </c>
      <c r="AO173" s="30">
        <v>4.1939736938475018</v>
      </c>
      <c r="AP173" s="37">
        <v>7.2897167205811026</v>
      </c>
    </row>
    <row r="174" spans="7:42" x14ac:dyDescent="0.25">
      <c r="G174" s="98" t="s">
        <v>193</v>
      </c>
      <c r="H174" s="28">
        <v>171</v>
      </c>
      <c r="I174" s="28">
        <v>6</v>
      </c>
      <c r="J174" s="28">
        <v>2</v>
      </c>
      <c r="K174" s="28"/>
      <c r="L174" s="28" t="s">
        <v>325</v>
      </c>
      <c r="M174" s="128">
        <v>62</v>
      </c>
      <c r="N174" s="128">
        <v>1</v>
      </c>
      <c r="O174" s="28">
        <v>4</v>
      </c>
      <c r="P174" s="28">
        <v>3</v>
      </c>
      <c r="Q174" s="28">
        <v>4</v>
      </c>
      <c r="R174" s="28">
        <v>0</v>
      </c>
      <c r="S174" s="28">
        <f t="shared" si="2"/>
        <v>0</v>
      </c>
      <c r="T174" s="28">
        <v>1</v>
      </c>
      <c r="U174" s="28">
        <v>0</v>
      </c>
      <c r="V174" s="58">
        <v>0</v>
      </c>
      <c r="W174" s="47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1</v>
      </c>
      <c r="AE174" s="29">
        <v>0</v>
      </c>
      <c r="AF174" s="48">
        <v>0</v>
      </c>
      <c r="AG174" s="54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5.4536037445069034</v>
      </c>
      <c r="AO174" s="30">
        <v>0</v>
      </c>
      <c r="AP174" s="37">
        <v>0</v>
      </c>
    </row>
    <row r="175" spans="7:42" x14ac:dyDescent="0.25">
      <c r="G175" s="98" t="s">
        <v>193</v>
      </c>
      <c r="H175" s="28">
        <v>172</v>
      </c>
      <c r="I175" s="28">
        <v>6</v>
      </c>
      <c r="J175" s="28">
        <v>2</v>
      </c>
      <c r="K175" s="28"/>
      <c r="L175" s="28" t="s">
        <v>326</v>
      </c>
      <c r="M175" s="128">
        <v>82</v>
      </c>
      <c r="N175" s="128">
        <v>0</v>
      </c>
      <c r="O175" s="28">
        <v>4</v>
      </c>
      <c r="P175" s="28">
        <v>3</v>
      </c>
      <c r="Q175" s="28">
        <v>4</v>
      </c>
      <c r="R175" s="28">
        <v>0</v>
      </c>
      <c r="S175" s="28">
        <f t="shared" si="2"/>
        <v>1</v>
      </c>
      <c r="T175" s="28">
        <v>2</v>
      </c>
      <c r="U175" s="28">
        <v>0</v>
      </c>
      <c r="V175" s="58">
        <v>0</v>
      </c>
      <c r="W175" s="47">
        <v>0</v>
      </c>
      <c r="X175" s="29">
        <v>1</v>
      </c>
      <c r="Y175" s="29">
        <v>0</v>
      </c>
      <c r="Z175" s="29">
        <v>0</v>
      </c>
      <c r="AA175" s="29">
        <v>1</v>
      </c>
      <c r="AB175" s="29">
        <v>1</v>
      </c>
      <c r="AC175" s="29">
        <v>0</v>
      </c>
      <c r="AD175" s="29">
        <v>1</v>
      </c>
      <c r="AE175" s="29">
        <v>0</v>
      </c>
      <c r="AF175" s="48">
        <v>1</v>
      </c>
      <c r="AG175" s="54">
        <v>0</v>
      </c>
      <c r="AH175" s="30">
        <v>2.7614262898762938</v>
      </c>
      <c r="AI175" s="30">
        <v>0</v>
      </c>
      <c r="AJ175" s="30">
        <v>0</v>
      </c>
      <c r="AK175" s="30">
        <v>3.1744321187337938</v>
      </c>
      <c r="AL175" s="30">
        <v>7.2036002477009973</v>
      </c>
      <c r="AM175" s="30">
        <v>0</v>
      </c>
      <c r="AN175" s="30">
        <v>3.7621892293295005</v>
      </c>
      <c r="AO175" s="30">
        <v>0</v>
      </c>
      <c r="AP175" s="37">
        <v>2.9536383946736997</v>
      </c>
    </row>
    <row r="176" spans="7:42" x14ac:dyDescent="0.25">
      <c r="G176" s="98" t="s">
        <v>193</v>
      </c>
      <c r="H176" s="28">
        <v>173</v>
      </c>
      <c r="I176" s="28">
        <v>6</v>
      </c>
      <c r="J176" s="28">
        <v>2</v>
      </c>
      <c r="K176" s="28"/>
      <c r="L176" s="28" t="s">
        <v>327</v>
      </c>
      <c r="M176" s="128">
        <v>73</v>
      </c>
      <c r="N176" s="128">
        <v>1</v>
      </c>
      <c r="O176" s="28">
        <v>4</v>
      </c>
      <c r="P176" s="28">
        <v>3</v>
      </c>
      <c r="Q176" s="28">
        <v>4</v>
      </c>
      <c r="R176" s="28">
        <v>0</v>
      </c>
      <c r="S176" s="28">
        <f t="shared" si="2"/>
        <v>0</v>
      </c>
      <c r="T176" s="28">
        <v>1</v>
      </c>
      <c r="U176" s="28">
        <v>0</v>
      </c>
      <c r="V176" s="58">
        <v>0</v>
      </c>
      <c r="W176" s="47">
        <v>0</v>
      </c>
      <c r="X176" s="29">
        <v>1</v>
      </c>
      <c r="Y176" s="29">
        <v>0</v>
      </c>
      <c r="Z176" s="29">
        <v>0</v>
      </c>
      <c r="AA176" s="29">
        <v>1</v>
      </c>
      <c r="AB176" s="29">
        <v>0</v>
      </c>
      <c r="AC176" s="29">
        <v>0</v>
      </c>
      <c r="AD176" s="29">
        <v>1</v>
      </c>
      <c r="AE176" s="29">
        <v>0</v>
      </c>
      <c r="AF176" s="48">
        <v>1</v>
      </c>
      <c r="AG176" s="54">
        <v>0</v>
      </c>
      <c r="AH176" s="30">
        <v>4.7081947326659979</v>
      </c>
      <c r="AI176" s="30">
        <v>0</v>
      </c>
      <c r="AJ176" s="30">
        <v>0</v>
      </c>
      <c r="AK176" s="30">
        <v>4.4060967763265992</v>
      </c>
      <c r="AL176" s="30">
        <v>0</v>
      </c>
      <c r="AM176" s="30">
        <v>0</v>
      </c>
      <c r="AN176" s="30">
        <v>6.7909456888835003</v>
      </c>
      <c r="AO176" s="30">
        <v>0</v>
      </c>
      <c r="AP176" s="37">
        <v>4.9680560429892004</v>
      </c>
    </row>
    <row r="177" spans="7:62" x14ac:dyDescent="0.25">
      <c r="G177" s="98" t="s">
        <v>193</v>
      </c>
      <c r="H177" s="28">
        <v>174</v>
      </c>
      <c r="I177" s="28">
        <v>6</v>
      </c>
      <c r="J177" s="28">
        <v>2</v>
      </c>
      <c r="K177" s="28"/>
      <c r="L177" s="28" t="s">
        <v>328</v>
      </c>
      <c r="M177" s="128">
        <v>63</v>
      </c>
      <c r="N177" s="128">
        <v>1</v>
      </c>
      <c r="O177" s="28">
        <v>4</v>
      </c>
      <c r="P177" s="28">
        <v>3</v>
      </c>
      <c r="Q177" s="28">
        <v>4</v>
      </c>
      <c r="R177" s="28">
        <v>0</v>
      </c>
      <c r="S177" s="28">
        <f t="shared" si="2"/>
        <v>1</v>
      </c>
      <c r="T177" s="28">
        <v>2</v>
      </c>
      <c r="U177" s="28">
        <v>0</v>
      </c>
      <c r="V177" s="58">
        <v>0</v>
      </c>
      <c r="W177" s="47">
        <v>0</v>
      </c>
      <c r="X177" s="29">
        <v>1</v>
      </c>
      <c r="Y177" s="29">
        <v>1</v>
      </c>
      <c r="Z177" s="29">
        <v>1</v>
      </c>
      <c r="AA177" s="29">
        <v>1</v>
      </c>
      <c r="AB177" s="29">
        <v>1</v>
      </c>
      <c r="AC177" s="29">
        <v>1</v>
      </c>
      <c r="AD177" s="29">
        <v>1</v>
      </c>
      <c r="AE177" s="29">
        <v>0</v>
      </c>
      <c r="AF177" s="48">
        <v>1</v>
      </c>
      <c r="AG177" s="54">
        <v>0</v>
      </c>
      <c r="AH177" s="30">
        <v>1.2982041041056966</v>
      </c>
      <c r="AI177" s="30">
        <v>2.0422369639081026</v>
      </c>
      <c r="AJ177" s="30">
        <v>7.8090410232544016</v>
      </c>
      <c r="AK177" s="30">
        <v>4.5479135513305984</v>
      </c>
      <c r="AL177" s="30">
        <v>2.8147144317628019</v>
      </c>
      <c r="AM177" s="30">
        <v>6.2871597544352049</v>
      </c>
      <c r="AN177" s="30">
        <v>3.1567398707072023</v>
      </c>
      <c r="AO177" s="30">
        <v>0</v>
      </c>
      <c r="AP177" s="37">
        <v>4.6365941365561021</v>
      </c>
    </row>
    <row r="178" spans="7:62" x14ac:dyDescent="0.25">
      <c r="G178" s="98" t="s">
        <v>193</v>
      </c>
      <c r="H178" s="28">
        <v>175</v>
      </c>
      <c r="I178" s="28">
        <v>6</v>
      </c>
      <c r="J178" s="28">
        <v>2</v>
      </c>
      <c r="K178" s="28"/>
      <c r="L178" s="28" t="s">
        <v>329</v>
      </c>
      <c r="M178" s="128">
        <v>75</v>
      </c>
      <c r="N178" s="128">
        <v>0</v>
      </c>
      <c r="O178" s="28">
        <v>4</v>
      </c>
      <c r="P178" s="28">
        <v>3</v>
      </c>
      <c r="Q178" s="28">
        <v>4</v>
      </c>
      <c r="R178" s="28">
        <v>0</v>
      </c>
      <c r="S178" s="28">
        <f t="shared" si="2"/>
        <v>1</v>
      </c>
      <c r="T178" s="28">
        <v>2</v>
      </c>
      <c r="U178" s="28">
        <v>0</v>
      </c>
      <c r="V178" s="58">
        <v>0</v>
      </c>
      <c r="W178" s="47">
        <v>0</v>
      </c>
      <c r="X178" s="29">
        <v>1</v>
      </c>
      <c r="Y178" s="29">
        <v>0</v>
      </c>
      <c r="Z178" s="29">
        <v>1</v>
      </c>
      <c r="AA178" s="29">
        <v>1</v>
      </c>
      <c r="AB178" s="29">
        <v>0</v>
      </c>
      <c r="AC178" s="29">
        <v>1</v>
      </c>
      <c r="AD178" s="29">
        <v>1</v>
      </c>
      <c r="AE178" s="29">
        <v>1</v>
      </c>
      <c r="AF178" s="48">
        <v>1</v>
      </c>
      <c r="AG178" s="54">
        <v>0</v>
      </c>
      <c r="AH178" s="30">
        <v>3.8455893198649989</v>
      </c>
      <c r="AI178" s="30">
        <v>0</v>
      </c>
      <c r="AJ178" s="30">
        <v>4.508547465006604</v>
      </c>
      <c r="AK178" s="30">
        <v>2.7945372263591999</v>
      </c>
      <c r="AL178" s="30">
        <v>0</v>
      </c>
      <c r="AM178" s="30">
        <v>7.0730283991497025</v>
      </c>
      <c r="AN178" s="30">
        <v>2.1660435994467022</v>
      </c>
      <c r="AO178" s="30">
        <v>1.8418602879842005</v>
      </c>
      <c r="AP178" s="37">
        <v>6.0985682805381032</v>
      </c>
    </row>
    <row r="179" spans="7:62" x14ac:dyDescent="0.25">
      <c r="G179" s="98" t="s">
        <v>193</v>
      </c>
      <c r="H179" s="28">
        <v>176</v>
      </c>
      <c r="I179" s="28">
        <v>6</v>
      </c>
      <c r="J179" s="28">
        <v>2</v>
      </c>
      <c r="K179" s="28"/>
      <c r="L179" s="28" t="s">
        <v>330</v>
      </c>
      <c r="M179" s="128">
        <v>49</v>
      </c>
      <c r="N179" s="128">
        <v>0</v>
      </c>
      <c r="O179" s="28">
        <v>4</v>
      </c>
      <c r="P179" s="28">
        <v>3</v>
      </c>
      <c r="Q179" s="28">
        <v>4</v>
      </c>
      <c r="R179" s="28">
        <v>0</v>
      </c>
      <c r="S179" s="28">
        <f t="shared" si="2"/>
        <v>0</v>
      </c>
      <c r="T179" s="28">
        <v>1</v>
      </c>
      <c r="U179" s="28">
        <v>0</v>
      </c>
      <c r="V179" s="58">
        <v>1</v>
      </c>
      <c r="W179" s="47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48">
        <v>0</v>
      </c>
      <c r="AG179" s="54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7">
        <v>0</v>
      </c>
    </row>
    <row r="180" spans="7:62" x14ac:dyDescent="0.25">
      <c r="G180" s="98" t="s">
        <v>193</v>
      </c>
      <c r="H180" s="28">
        <v>177</v>
      </c>
      <c r="I180" s="28">
        <v>6</v>
      </c>
      <c r="J180" s="28">
        <v>2</v>
      </c>
      <c r="K180" s="28"/>
      <c r="L180" s="28" t="s">
        <v>331</v>
      </c>
      <c r="M180" s="128">
        <v>70</v>
      </c>
      <c r="N180" s="128">
        <v>0</v>
      </c>
      <c r="O180" s="28">
        <v>4</v>
      </c>
      <c r="P180" s="28">
        <v>3</v>
      </c>
      <c r="Q180" s="28">
        <v>4</v>
      </c>
      <c r="R180" s="28">
        <v>0</v>
      </c>
      <c r="S180" s="28">
        <f t="shared" si="2"/>
        <v>0</v>
      </c>
      <c r="T180" s="28">
        <v>1</v>
      </c>
      <c r="U180" s="28">
        <v>0</v>
      </c>
      <c r="V180" s="58">
        <v>0</v>
      </c>
      <c r="W180" s="47">
        <v>0</v>
      </c>
      <c r="X180" s="29">
        <v>1</v>
      </c>
      <c r="Y180" s="29">
        <v>0</v>
      </c>
      <c r="Z180" s="29">
        <v>1</v>
      </c>
      <c r="AA180" s="29">
        <v>1</v>
      </c>
      <c r="AB180" s="29">
        <v>1</v>
      </c>
      <c r="AC180" s="29">
        <v>1</v>
      </c>
      <c r="AD180" s="29">
        <v>1</v>
      </c>
      <c r="AE180" s="29">
        <v>1</v>
      </c>
      <c r="AF180" s="48">
        <v>1</v>
      </c>
      <c r="AG180" s="54">
        <v>0</v>
      </c>
      <c r="AH180" s="30">
        <v>6.0129213333130984</v>
      </c>
      <c r="AI180" s="30">
        <v>0</v>
      </c>
      <c r="AJ180" s="30">
        <v>6.2270129521688027</v>
      </c>
      <c r="AK180" s="30">
        <v>2.3436899185179989</v>
      </c>
      <c r="AL180" s="30">
        <v>5.0376596450804989</v>
      </c>
      <c r="AM180" s="30">
        <v>9.8058924611410028</v>
      </c>
      <c r="AN180" s="30">
        <v>4.0292647679648006</v>
      </c>
      <c r="AO180" s="30">
        <v>7.9723448689777996</v>
      </c>
      <c r="AP180" s="37">
        <v>3.6611150105795005</v>
      </c>
    </row>
    <row r="181" spans="7:62" x14ac:dyDescent="0.25">
      <c r="G181" s="98" t="s">
        <v>193</v>
      </c>
      <c r="H181" s="28">
        <v>178</v>
      </c>
      <c r="I181" s="28">
        <v>6</v>
      </c>
      <c r="J181" s="28">
        <v>2</v>
      </c>
      <c r="K181" s="28"/>
      <c r="L181" s="28" t="s">
        <v>332</v>
      </c>
      <c r="M181" s="128">
        <v>69</v>
      </c>
      <c r="N181" s="128">
        <v>1</v>
      </c>
      <c r="O181" s="28">
        <v>4</v>
      </c>
      <c r="P181" s="28">
        <v>3</v>
      </c>
      <c r="Q181" s="28">
        <v>4</v>
      </c>
      <c r="R181" s="28">
        <v>0</v>
      </c>
      <c r="S181" s="28">
        <f t="shared" si="2"/>
        <v>0</v>
      </c>
      <c r="T181" s="28">
        <v>1</v>
      </c>
      <c r="U181" s="28">
        <v>0</v>
      </c>
      <c r="V181" s="58">
        <v>1</v>
      </c>
      <c r="W181" s="47">
        <v>0</v>
      </c>
      <c r="X181" s="29">
        <v>1</v>
      </c>
      <c r="Y181" s="29">
        <v>0</v>
      </c>
      <c r="Z181" s="29">
        <v>1</v>
      </c>
      <c r="AA181" s="29">
        <v>1</v>
      </c>
      <c r="AB181" s="29">
        <v>0</v>
      </c>
      <c r="AC181" s="29">
        <v>0</v>
      </c>
      <c r="AD181" s="29">
        <v>1</v>
      </c>
      <c r="AE181" s="29">
        <v>1</v>
      </c>
      <c r="AF181" s="48">
        <v>0</v>
      </c>
      <c r="AG181" s="54">
        <v>0</v>
      </c>
      <c r="AH181" s="30">
        <v>0.89343897501629854</v>
      </c>
      <c r="AI181" s="30">
        <v>0</v>
      </c>
      <c r="AJ181" s="30">
        <v>0</v>
      </c>
      <c r="AK181" s="30">
        <v>2.6259791056316004</v>
      </c>
      <c r="AL181" s="30">
        <v>0</v>
      </c>
      <c r="AM181" s="30">
        <v>0</v>
      </c>
      <c r="AN181" s="30">
        <v>3.9085407257080043</v>
      </c>
      <c r="AO181" s="30">
        <v>6.6852784093220023</v>
      </c>
      <c r="AP181" s="37">
        <v>0</v>
      </c>
    </row>
    <row r="182" spans="7:62" x14ac:dyDescent="0.25">
      <c r="G182" s="98" t="s">
        <v>193</v>
      </c>
      <c r="H182" s="28">
        <v>179</v>
      </c>
      <c r="I182" s="28">
        <v>6</v>
      </c>
      <c r="J182" s="28">
        <v>2</v>
      </c>
      <c r="K182" s="28"/>
      <c r="L182" s="28" t="s">
        <v>333</v>
      </c>
      <c r="M182" s="29">
        <v>64</v>
      </c>
      <c r="N182" s="29">
        <v>1</v>
      </c>
      <c r="O182" s="28">
        <v>4</v>
      </c>
      <c r="P182" s="28">
        <v>3</v>
      </c>
      <c r="Q182" s="28">
        <v>4</v>
      </c>
      <c r="R182" s="28">
        <v>0</v>
      </c>
      <c r="S182" s="28">
        <f t="shared" si="2"/>
        <v>1</v>
      </c>
      <c r="T182" s="28">
        <v>2</v>
      </c>
      <c r="U182" s="28">
        <v>0</v>
      </c>
      <c r="V182" s="58">
        <v>0</v>
      </c>
      <c r="W182" s="47">
        <v>0</v>
      </c>
      <c r="X182" s="29">
        <v>0</v>
      </c>
      <c r="Y182" s="29">
        <v>1</v>
      </c>
      <c r="Z182" s="29">
        <v>0</v>
      </c>
      <c r="AA182" s="29">
        <v>0</v>
      </c>
      <c r="AB182" s="29">
        <v>0</v>
      </c>
      <c r="AC182" s="29">
        <v>0</v>
      </c>
      <c r="AD182" s="29">
        <v>1</v>
      </c>
      <c r="AE182" s="29">
        <v>1</v>
      </c>
      <c r="AF182" s="48">
        <v>0</v>
      </c>
      <c r="AG182" s="54">
        <v>0</v>
      </c>
      <c r="AH182" s="30">
        <v>0</v>
      </c>
      <c r="AI182" s="30">
        <v>9.9131898880005984</v>
      </c>
      <c r="AJ182" s="30">
        <v>0</v>
      </c>
      <c r="AK182" s="30">
        <v>0</v>
      </c>
      <c r="AL182" s="30">
        <v>0</v>
      </c>
      <c r="AM182" s="30">
        <v>0</v>
      </c>
      <c r="AN182" s="30">
        <v>4.8251336415610027</v>
      </c>
      <c r="AO182" s="30">
        <v>8.2012753423054008</v>
      </c>
      <c r="AP182" s="37">
        <v>0</v>
      </c>
    </row>
    <row r="183" spans="7:62" x14ac:dyDescent="0.25">
      <c r="G183" s="98" t="s">
        <v>193</v>
      </c>
      <c r="H183" s="28">
        <v>180</v>
      </c>
      <c r="I183" s="28">
        <v>6</v>
      </c>
      <c r="J183" s="28">
        <v>2</v>
      </c>
      <c r="K183" s="28"/>
      <c r="L183" s="28" t="s">
        <v>334</v>
      </c>
      <c r="M183" s="128">
        <v>58</v>
      </c>
      <c r="N183" s="128">
        <v>0</v>
      </c>
      <c r="O183" s="28">
        <v>4</v>
      </c>
      <c r="P183" s="28">
        <v>3</v>
      </c>
      <c r="Q183" s="28">
        <v>4</v>
      </c>
      <c r="R183" s="28">
        <v>0</v>
      </c>
      <c r="S183" s="28">
        <f t="shared" si="2"/>
        <v>0</v>
      </c>
      <c r="T183" s="28">
        <v>1</v>
      </c>
      <c r="U183" s="28">
        <v>0</v>
      </c>
      <c r="V183" s="58">
        <v>0</v>
      </c>
      <c r="W183" s="47">
        <v>0</v>
      </c>
      <c r="X183" s="29">
        <v>1</v>
      </c>
      <c r="Y183" s="29">
        <v>0</v>
      </c>
      <c r="Z183" s="29">
        <v>1</v>
      </c>
      <c r="AA183" s="29">
        <v>0</v>
      </c>
      <c r="AB183" s="29">
        <v>0</v>
      </c>
      <c r="AC183" s="29">
        <v>1</v>
      </c>
      <c r="AD183" s="29">
        <v>1</v>
      </c>
      <c r="AE183" s="29">
        <v>1</v>
      </c>
      <c r="AF183" s="48">
        <v>1</v>
      </c>
      <c r="AG183" s="54">
        <v>0</v>
      </c>
      <c r="AH183" s="30">
        <v>5.0531643295287978</v>
      </c>
      <c r="AI183" s="30">
        <v>0</v>
      </c>
      <c r="AJ183" s="30">
        <v>4.6156948471069015</v>
      </c>
      <c r="AK183" s="30">
        <v>0.16366085052489865</v>
      </c>
      <c r="AL183" s="30">
        <v>0</v>
      </c>
      <c r="AM183" s="30">
        <v>0</v>
      </c>
      <c r="AN183" s="30">
        <v>2.3763562901816009</v>
      </c>
      <c r="AO183" s="30">
        <v>0</v>
      </c>
      <c r="AP183" s="37">
        <v>7.270289103200156E-2</v>
      </c>
    </row>
    <row r="184" spans="7:62" x14ac:dyDescent="0.25">
      <c r="G184" s="98" t="s">
        <v>193</v>
      </c>
      <c r="H184" s="28">
        <v>181</v>
      </c>
      <c r="I184" s="28">
        <v>6</v>
      </c>
      <c r="J184" s="28">
        <v>2</v>
      </c>
      <c r="K184" s="28"/>
      <c r="L184" s="28" t="s">
        <v>335</v>
      </c>
      <c r="M184" s="128">
        <v>76</v>
      </c>
      <c r="N184" s="128">
        <v>0</v>
      </c>
      <c r="O184" s="28">
        <v>4</v>
      </c>
      <c r="P184" s="28">
        <v>3</v>
      </c>
      <c r="Q184" s="28">
        <v>4</v>
      </c>
      <c r="R184" s="28">
        <v>0</v>
      </c>
      <c r="S184" s="28">
        <f t="shared" si="2"/>
        <v>1</v>
      </c>
      <c r="T184" s="28">
        <v>2</v>
      </c>
      <c r="U184" s="28">
        <v>0</v>
      </c>
      <c r="V184" s="58">
        <v>1</v>
      </c>
      <c r="W184" s="47">
        <v>0</v>
      </c>
      <c r="X184" s="29">
        <v>1</v>
      </c>
      <c r="Y184" s="29">
        <v>0</v>
      </c>
      <c r="Z184" s="29">
        <v>1</v>
      </c>
      <c r="AA184" s="29">
        <v>1</v>
      </c>
      <c r="AB184" s="29">
        <v>0</v>
      </c>
      <c r="AC184" s="29">
        <v>0</v>
      </c>
      <c r="AD184" s="29">
        <v>1</v>
      </c>
      <c r="AE184" s="29">
        <v>1</v>
      </c>
      <c r="AF184" s="48">
        <v>1</v>
      </c>
      <c r="AG184" s="54">
        <v>0</v>
      </c>
      <c r="AH184" s="30">
        <v>6.0937358601888967</v>
      </c>
      <c r="AI184" s="30">
        <v>0</v>
      </c>
      <c r="AJ184" s="30">
        <v>9.8602992757162014</v>
      </c>
      <c r="AK184" s="30">
        <v>4.6871488952636966</v>
      </c>
      <c r="AL184" s="30">
        <v>0</v>
      </c>
      <c r="AM184" s="30">
        <v>0</v>
      </c>
      <c r="AN184" s="30">
        <v>5.5152357482912002</v>
      </c>
      <c r="AO184" s="30">
        <v>7.1050519943236985</v>
      </c>
      <c r="AP184" s="37">
        <v>7.9387443923952006</v>
      </c>
    </row>
    <row r="185" spans="7:62" x14ac:dyDescent="0.25">
      <c r="G185" s="98" t="s">
        <v>193</v>
      </c>
      <c r="H185" s="28">
        <v>182</v>
      </c>
      <c r="I185" s="28">
        <v>6</v>
      </c>
      <c r="J185" s="28">
        <v>2</v>
      </c>
      <c r="K185" s="28"/>
      <c r="L185" s="28" t="s">
        <v>336</v>
      </c>
      <c r="M185" s="128">
        <v>75</v>
      </c>
      <c r="N185" s="128">
        <v>1</v>
      </c>
      <c r="O185" s="28">
        <v>4</v>
      </c>
      <c r="P185" s="28">
        <v>3</v>
      </c>
      <c r="Q185" s="28">
        <v>4</v>
      </c>
      <c r="R185" s="28">
        <v>0</v>
      </c>
      <c r="S185" s="28">
        <f t="shared" si="2"/>
        <v>0</v>
      </c>
      <c r="T185" s="28">
        <v>1</v>
      </c>
      <c r="U185" s="28">
        <v>0</v>
      </c>
      <c r="V185" s="58">
        <v>1</v>
      </c>
      <c r="W185" s="47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1</v>
      </c>
      <c r="AD185" s="29">
        <v>0</v>
      </c>
      <c r="AE185" s="29">
        <v>0</v>
      </c>
      <c r="AF185" s="48">
        <v>0</v>
      </c>
      <c r="AG185" s="54">
        <v>0</v>
      </c>
      <c r="AH185" s="30">
        <v>0</v>
      </c>
      <c r="AI185" s="30">
        <v>0</v>
      </c>
      <c r="AJ185" s="30">
        <v>8.0289839172362996</v>
      </c>
      <c r="AK185" s="30">
        <v>0</v>
      </c>
      <c r="AL185" s="30">
        <v>0</v>
      </c>
      <c r="AM185" s="30">
        <v>11.973034858703702</v>
      </c>
      <c r="AN185" s="30">
        <v>1.8963475290936032</v>
      </c>
      <c r="AO185" s="30">
        <v>0</v>
      </c>
      <c r="AP185" s="37">
        <v>5.5033615493776011</v>
      </c>
    </row>
    <row r="186" spans="7:62" x14ac:dyDescent="0.25">
      <c r="G186" s="98" t="s">
        <v>193</v>
      </c>
      <c r="H186" s="28">
        <v>183</v>
      </c>
      <c r="I186" s="28">
        <v>6</v>
      </c>
      <c r="J186" s="28">
        <v>2</v>
      </c>
      <c r="K186" s="28"/>
      <c r="L186" s="28" t="s">
        <v>337</v>
      </c>
      <c r="M186" s="128">
        <v>79</v>
      </c>
      <c r="N186" s="128">
        <v>0</v>
      </c>
      <c r="O186" s="28">
        <v>4</v>
      </c>
      <c r="P186" s="28">
        <v>3</v>
      </c>
      <c r="Q186" s="28">
        <v>4</v>
      </c>
      <c r="R186" s="28">
        <v>0</v>
      </c>
      <c r="S186" s="28">
        <f t="shared" si="2"/>
        <v>1</v>
      </c>
      <c r="T186" s="28">
        <v>2</v>
      </c>
      <c r="U186" s="28">
        <v>0</v>
      </c>
      <c r="V186" s="58">
        <v>0</v>
      </c>
      <c r="W186" s="47">
        <v>0</v>
      </c>
      <c r="X186" s="29">
        <v>1</v>
      </c>
      <c r="Y186" s="29">
        <v>0</v>
      </c>
      <c r="Z186" s="29">
        <v>0</v>
      </c>
      <c r="AA186" s="29">
        <v>1</v>
      </c>
      <c r="AB186" s="29">
        <v>0</v>
      </c>
      <c r="AC186" s="29">
        <v>0</v>
      </c>
      <c r="AD186" s="29">
        <v>1</v>
      </c>
      <c r="AE186" s="29">
        <v>1</v>
      </c>
      <c r="AF186" s="48">
        <v>1</v>
      </c>
      <c r="AG186" s="54">
        <v>0</v>
      </c>
      <c r="AH186" s="30">
        <v>6.3586793009440967</v>
      </c>
      <c r="AI186" s="30">
        <v>0</v>
      </c>
      <c r="AJ186" s="30">
        <v>1.0674150848391015</v>
      </c>
      <c r="AK186" s="30">
        <v>4.5383591715495015</v>
      </c>
      <c r="AL186" s="30">
        <v>0</v>
      </c>
      <c r="AM186" s="30">
        <v>0</v>
      </c>
      <c r="AN186" s="30">
        <v>4.916235453288003</v>
      </c>
      <c r="AO186" s="30">
        <v>8.1260245641073006</v>
      </c>
      <c r="AP186" s="37">
        <v>4.8227337265016033</v>
      </c>
    </row>
    <row r="187" spans="7:62" x14ac:dyDescent="0.25">
      <c r="G187" s="98" t="s">
        <v>193</v>
      </c>
      <c r="H187" s="28">
        <v>184</v>
      </c>
      <c r="I187" s="28">
        <v>6</v>
      </c>
      <c r="J187" s="28">
        <v>2</v>
      </c>
      <c r="K187" s="28"/>
      <c r="L187" s="28" t="s">
        <v>338</v>
      </c>
      <c r="M187" s="128">
        <v>77</v>
      </c>
      <c r="N187" s="128">
        <v>1</v>
      </c>
      <c r="O187" s="28">
        <v>4</v>
      </c>
      <c r="P187" s="28">
        <v>3</v>
      </c>
      <c r="Q187" s="28">
        <v>4</v>
      </c>
      <c r="R187" s="28">
        <v>0</v>
      </c>
      <c r="S187" s="28">
        <f t="shared" si="2"/>
        <v>0</v>
      </c>
      <c r="T187" s="28">
        <v>1</v>
      </c>
      <c r="U187" s="28">
        <v>0</v>
      </c>
      <c r="V187" s="58">
        <v>0</v>
      </c>
      <c r="W187" s="47">
        <v>0</v>
      </c>
      <c r="X187" s="29">
        <v>1</v>
      </c>
      <c r="Y187" s="29">
        <v>0</v>
      </c>
      <c r="Z187" s="29">
        <v>1</v>
      </c>
      <c r="AA187" s="29">
        <v>1</v>
      </c>
      <c r="AB187" s="29">
        <v>0</v>
      </c>
      <c r="AC187" s="29">
        <v>1</v>
      </c>
      <c r="AD187" s="29">
        <v>1</v>
      </c>
      <c r="AE187" s="29">
        <v>1</v>
      </c>
      <c r="AF187" s="48">
        <v>1</v>
      </c>
      <c r="AG187" s="54">
        <v>0</v>
      </c>
      <c r="AH187" s="30">
        <v>7.3688972854613954</v>
      </c>
      <c r="AI187" s="30">
        <v>0</v>
      </c>
      <c r="AJ187" s="30">
        <v>2.9474539820353005</v>
      </c>
      <c r="AK187" s="30">
        <v>2.3680370712279952</v>
      </c>
      <c r="AL187" s="30">
        <v>0</v>
      </c>
      <c r="AM187" s="30">
        <v>2.1155363718668028</v>
      </c>
      <c r="AN187" s="30">
        <v>5.6900617345174016</v>
      </c>
      <c r="AO187" s="30">
        <v>10.1084613800047</v>
      </c>
      <c r="AP187" s="37">
        <v>6.2602874501546015</v>
      </c>
    </row>
    <row r="188" spans="7:62" x14ac:dyDescent="0.25">
      <c r="G188" s="98" t="s">
        <v>193</v>
      </c>
      <c r="H188" s="28">
        <v>185</v>
      </c>
      <c r="I188" s="28">
        <v>6</v>
      </c>
      <c r="J188" s="28">
        <v>2</v>
      </c>
      <c r="K188" s="28"/>
      <c r="L188" s="28" t="s">
        <v>339</v>
      </c>
      <c r="M188" s="128">
        <v>49</v>
      </c>
      <c r="N188" s="128">
        <v>1</v>
      </c>
      <c r="O188" s="28">
        <v>2</v>
      </c>
      <c r="P188" s="28">
        <v>3</v>
      </c>
      <c r="Q188" s="28">
        <v>4</v>
      </c>
      <c r="R188" s="28">
        <v>0</v>
      </c>
      <c r="S188" s="28">
        <f t="shared" si="2"/>
        <v>1</v>
      </c>
      <c r="T188" s="28">
        <v>2</v>
      </c>
      <c r="U188" s="28">
        <v>0</v>
      </c>
      <c r="V188" s="58">
        <v>-1</v>
      </c>
      <c r="W188" s="47">
        <v>0</v>
      </c>
      <c r="X188" s="29">
        <v>1</v>
      </c>
      <c r="Y188" s="29">
        <v>0</v>
      </c>
      <c r="Z188" s="29">
        <v>1</v>
      </c>
      <c r="AA188" s="29">
        <v>1</v>
      </c>
      <c r="AB188" s="29">
        <v>0</v>
      </c>
      <c r="AC188" s="29">
        <v>1</v>
      </c>
      <c r="AD188" s="29">
        <v>1</v>
      </c>
      <c r="AE188" s="29">
        <v>1</v>
      </c>
      <c r="AF188" s="48">
        <v>1</v>
      </c>
      <c r="AG188" s="54">
        <v>0</v>
      </c>
      <c r="AH188" s="30">
        <v>4.8927474085488978</v>
      </c>
      <c r="AI188" s="30">
        <v>0</v>
      </c>
      <c r="AJ188" s="30">
        <v>9.2945170466106024</v>
      </c>
      <c r="AK188" s="30">
        <v>3.6005905532835971</v>
      </c>
      <c r="AL188" s="30">
        <v>0</v>
      </c>
      <c r="AM188" s="30">
        <v>3.2433287302652971</v>
      </c>
      <c r="AN188" s="30">
        <v>4.1436438624064014</v>
      </c>
      <c r="AO188" s="30">
        <v>6.2098566691080013</v>
      </c>
      <c r="AP188" s="37">
        <v>4.9566680653891009</v>
      </c>
    </row>
    <row r="189" spans="7:62" ht="15.75" thickBot="1" x14ac:dyDescent="0.3">
      <c r="G189" s="99" t="s">
        <v>193</v>
      </c>
      <c r="H189" s="39">
        <v>186</v>
      </c>
      <c r="I189" s="39">
        <v>6</v>
      </c>
      <c r="J189" s="39">
        <v>2</v>
      </c>
      <c r="K189" s="39"/>
      <c r="L189" s="39" t="s">
        <v>340</v>
      </c>
      <c r="M189" s="129">
        <v>62</v>
      </c>
      <c r="N189" s="129">
        <v>1</v>
      </c>
      <c r="O189" s="39">
        <v>4</v>
      </c>
      <c r="P189" s="39">
        <v>3</v>
      </c>
      <c r="Q189" s="39">
        <v>4</v>
      </c>
      <c r="R189" s="39">
        <v>0</v>
      </c>
      <c r="S189" s="39">
        <f t="shared" si="2"/>
        <v>1</v>
      </c>
      <c r="T189" s="39">
        <v>2</v>
      </c>
      <c r="U189" s="39">
        <v>0</v>
      </c>
      <c r="V189" s="59">
        <v>-1</v>
      </c>
      <c r="W189" s="49">
        <v>0</v>
      </c>
      <c r="X189" s="41">
        <v>1</v>
      </c>
      <c r="Y189" s="41">
        <v>0</v>
      </c>
      <c r="Z189" s="41">
        <v>1</v>
      </c>
      <c r="AA189" s="41">
        <v>1</v>
      </c>
      <c r="AB189" s="41">
        <v>0</v>
      </c>
      <c r="AC189" s="41">
        <v>1</v>
      </c>
      <c r="AD189" s="41">
        <v>1</v>
      </c>
      <c r="AE189" s="41">
        <v>0</v>
      </c>
      <c r="AF189" s="50">
        <v>1</v>
      </c>
      <c r="AG189" s="55">
        <v>0</v>
      </c>
      <c r="AH189" s="42">
        <v>4.7111994425495851E-2</v>
      </c>
      <c r="AI189" s="42">
        <v>0</v>
      </c>
      <c r="AJ189" s="42">
        <v>0</v>
      </c>
      <c r="AK189" s="42">
        <v>0.58450874328619662</v>
      </c>
      <c r="AL189" s="42">
        <v>0</v>
      </c>
      <c r="AM189" s="42">
        <v>4.605533917745003</v>
      </c>
      <c r="AN189" s="42">
        <v>0.55696154276530052</v>
      </c>
      <c r="AO189" s="42">
        <v>0</v>
      </c>
      <c r="AP189" s="43">
        <v>5.2536444727580012</v>
      </c>
    </row>
    <row r="190" spans="7:62" x14ac:dyDescent="0.25">
      <c r="G190" s="60" t="s">
        <v>353</v>
      </c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56" t="s">
        <v>353</v>
      </c>
      <c r="W190" s="56">
        <f>SUM(W4:W56)</f>
        <v>2</v>
      </c>
      <c r="X190" s="56">
        <f t="shared" ref="X190:AF190" si="3">SUM(X4:X56)</f>
        <v>47</v>
      </c>
      <c r="Y190" s="56">
        <f t="shared" si="3"/>
        <v>10</v>
      </c>
      <c r="Z190" s="56">
        <f t="shared" si="3"/>
        <v>36</v>
      </c>
      <c r="AA190" s="56">
        <f t="shared" si="3"/>
        <v>39</v>
      </c>
      <c r="AB190" s="56">
        <f t="shared" si="3"/>
        <v>19</v>
      </c>
      <c r="AC190" s="56">
        <f t="shared" si="3"/>
        <v>35</v>
      </c>
      <c r="AD190" s="56">
        <f t="shared" si="3"/>
        <v>50</v>
      </c>
      <c r="AE190" s="56">
        <f t="shared" si="3"/>
        <v>34</v>
      </c>
      <c r="AF190" s="56">
        <f t="shared" si="3"/>
        <v>45</v>
      </c>
      <c r="AG190" s="61"/>
      <c r="AH190" s="61"/>
      <c r="AI190" s="61"/>
      <c r="AJ190" s="61"/>
      <c r="AK190" s="61"/>
      <c r="AL190" s="61"/>
      <c r="AM190" s="61"/>
      <c r="AN190" s="61"/>
      <c r="AO190" s="61"/>
      <c r="AP190" s="62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</row>
    <row r="191" spans="7:62" x14ac:dyDescent="0.25">
      <c r="G191" s="63" t="s">
        <v>354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28" t="s">
        <v>354</v>
      </c>
      <c r="W191" s="28">
        <f>SUM(W57:W96)</f>
        <v>2</v>
      </c>
      <c r="X191" s="28">
        <f t="shared" ref="X191:AF191" si="4">SUM(X57:X96)</f>
        <v>38</v>
      </c>
      <c r="Y191" s="28">
        <f t="shared" si="4"/>
        <v>5</v>
      </c>
      <c r="Z191" s="28">
        <f t="shared" si="4"/>
        <v>31</v>
      </c>
      <c r="AA191" s="28">
        <f t="shared" si="4"/>
        <v>33</v>
      </c>
      <c r="AB191" s="28">
        <f t="shared" si="4"/>
        <v>10</v>
      </c>
      <c r="AC191" s="28">
        <f t="shared" si="4"/>
        <v>29</v>
      </c>
      <c r="AD191" s="28">
        <f t="shared" si="4"/>
        <v>40</v>
      </c>
      <c r="AE191" s="28">
        <f t="shared" si="4"/>
        <v>31</v>
      </c>
      <c r="AF191" s="28">
        <f t="shared" si="4"/>
        <v>39</v>
      </c>
      <c r="AG191" s="32"/>
      <c r="AH191" s="32"/>
      <c r="AI191" s="32"/>
      <c r="AJ191" s="32"/>
      <c r="AK191" s="32"/>
      <c r="AL191" s="32"/>
      <c r="AM191" s="32"/>
      <c r="AN191" s="32"/>
      <c r="AO191" s="32"/>
      <c r="AP191" s="64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</row>
    <row r="192" spans="7:62" x14ac:dyDescent="0.25">
      <c r="G192" s="63" t="s">
        <v>355</v>
      </c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28" t="s">
        <v>355</v>
      </c>
      <c r="W192" s="67">
        <f>COUNT(W4:W56)</f>
        <v>53</v>
      </c>
      <c r="X192" s="67">
        <f t="shared" ref="X192:AF192" si="5">COUNT(X4:X56)</f>
        <v>53</v>
      </c>
      <c r="Y192" s="67">
        <f t="shared" si="5"/>
        <v>53</v>
      </c>
      <c r="Z192" s="67">
        <f t="shared" si="5"/>
        <v>53</v>
      </c>
      <c r="AA192" s="67">
        <f t="shared" si="5"/>
        <v>53</v>
      </c>
      <c r="AB192" s="67">
        <f t="shared" si="5"/>
        <v>53</v>
      </c>
      <c r="AC192" s="67">
        <f t="shared" si="5"/>
        <v>53</v>
      </c>
      <c r="AD192" s="67">
        <f t="shared" si="5"/>
        <v>53</v>
      </c>
      <c r="AE192" s="67">
        <f t="shared" si="5"/>
        <v>53</v>
      </c>
      <c r="AF192" s="67">
        <f t="shared" si="5"/>
        <v>53</v>
      </c>
      <c r="AG192" s="32"/>
      <c r="AH192" s="32"/>
      <c r="AI192" s="32"/>
      <c r="AJ192" s="32"/>
      <c r="AK192" s="32"/>
      <c r="AL192" s="32"/>
      <c r="AM192" s="32"/>
      <c r="AN192" s="32"/>
      <c r="AO192" s="32"/>
      <c r="AP192" s="64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</row>
    <row r="193" spans="7:62" x14ac:dyDescent="0.25">
      <c r="G193" s="63" t="s">
        <v>356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28" t="s">
        <v>356</v>
      </c>
      <c r="W193" s="67">
        <f>COUNT(W57:W96)</f>
        <v>40</v>
      </c>
      <c r="X193" s="67">
        <f t="shared" ref="X193:AF193" si="6">COUNT(X57:X96)</f>
        <v>40</v>
      </c>
      <c r="Y193" s="67">
        <f t="shared" si="6"/>
        <v>40</v>
      </c>
      <c r="Z193" s="67">
        <f t="shared" si="6"/>
        <v>40</v>
      </c>
      <c r="AA193" s="67">
        <f t="shared" si="6"/>
        <v>40</v>
      </c>
      <c r="AB193" s="67">
        <f t="shared" si="6"/>
        <v>40</v>
      </c>
      <c r="AC193" s="67">
        <f t="shared" si="6"/>
        <v>40</v>
      </c>
      <c r="AD193" s="67">
        <f t="shared" si="6"/>
        <v>40</v>
      </c>
      <c r="AE193" s="67">
        <f t="shared" si="6"/>
        <v>40</v>
      </c>
      <c r="AF193" s="67">
        <f t="shared" si="6"/>
        <v>40</v>
      </c>
      <c r="AG193" s="32"/>
      <c r="AH193" s="32"/>
      <c r="AI193" s="32"/>
      <c r="AJ193" s="32"/>
      <c r="AK193" s="32"/>
      <c r="AL193" s="32"/>
      <c r="AM193" s="32"/>
      <c r="AN193" s="32"/>
      <c r="AO193" s="32"/>
      <c r="AP193" s="64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</row>
    <row r="194" spans="7:62" x14ac:dyDescent="0.25">
      <c r="G194" s="63" t="s">
        <v>357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28" t="s">
        <v>357</v>
      </c>
      <c r="W194" s="28">
        <f>SUM(W97:W149)</f>
        <v>0</v>
      </c>
      <c r="X194" s="28">
        <f t="shared" ref="X194:AF194" si="7">SUM(X97:X149)</f>
        <v>45</v>
      </c>
      <c r="Y194" s="28">
        <f t="shared" si="7"/>
        <v>4</v>
      </c>
      <c r="Z194" s="28">
        <f t="shared" si="7"/>
        <v>24</v>
      </c>
      <c r="AA194" s="28">
        <f t="shared" si="7"/>
        <v>33</v>
      </c>
      <c r="AB194" s="28">
        <f t="shared" si="7"/>
        <v>19</v>
      </c>
      <c r="AC194" s="28">
        <f t="shared" si="7"/>
        <v>19</v>
      </c>
      <c r="AD194" s="28">
        <f t="shared" si="7"/>
        <v>51</v>
      </c>
      <c r="AE194" s="28">
        <f t="shared" si="7"/>
        <v>33</v>
      </c>
      <c r="AF194" s="28">
        <f t="shared" si="7"/>
        <v>41</v>
      </c>
      <c r="AG194" s="32"/>
      <c r="AH194" s="32"/>
      <c r="AI194" s="32"/>
      <c r="AJ194" s="32"/>
      <c r="AK194" s="32"/>
      <c r="AL194" s="32"/>
      <c r="AM194" s="32"/>
      <c r="AN194" s="32"/>
      <c r="AO194" s="32"/>
      <c r="AP194" s="64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</row>
    <row r="195" spans="7:62" x14ac:dyDescent="0.25">
      <c r="G195" s="63" t="s">
        <v>358</v>
      </c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28" t="s">
        <v>358</v>
      </c>
      <c r="W195" s="28">
        <f>SUM(W150:W189)</f>
        <v>0</v>
      </c>
      <c r="X195" s="28">
        <f t="shared" ref="X195:AF195" si="8">SUM(X150:X189)</f>
        <v>34</v>
      </c>
      <c r="Y195" s="28">
        <f t="shared" si="8"/>
        <v>2</v>
      </c>
      <c r="Z195" s="28">
        <f t="shared" si="8"/>
        <v>26</v>
      </c>
      <c r="AA195" s="28">
        <f t="shared" si="8"/>
        <v>25</v>
      </c>
      <c r="AB195" s="28">
        <f t="shared" si="8"/>
        <v>12</v>
      </c>
      <c r="AC195" s="28">
        <f t="shared" si="8"/>
        <v>19</v>
      </c>
      <c r="AD195" s="28">
        <f t="shared" si="8"/>
        <v>38</v>
      </c>
      <c r="AE195" s="28">
        <f t="shared" si="8"/>
        <v>26</v>
      </c>
      <c r="AF195" s="28">
        <f t="shared" si="8"/>
        <v>32</v>
      </c>
      <c r="AG195" s="32"/>
      <c r="AH195" s="32"/>
      <c r="AI195" s="32"/>
      <c r="AJ195" s="32"/>
      <c r="AK195" s="32"/>
      <c r="AL195" s="32"/>
      <c r="AM195" s="32"/>
      <c r="AN195" s="32"/>
      <c r="AO195" s="32"/>
      <c r="AP195" s="64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</row>
    <row r="196" spans="7:62" x14ac:dyDescent="0.25">
      <c r="G196" s="63" t="s">
        <v>359</v>
      </c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28" t="s">
        <v>359</v>
      </c>
      <c r="W196" s="67">
        <f>COUNT(W97:W149)</f>
        <v>53</v>
      </c>
      <c r="X196" s="67">
        <f t="shared" ref="X196:AF196" si="9">COUNT(X97:X149)</f>
        <v>53</v>
      </c>
      <c r="Y196" s="67">
        <f t="shared" si="9"/>
        <v>53</v>
      </c>
      <c r="Z196" s="67">
        <f t="shared" si="9"/>
        <v>53</v>
      </c>
      <c r="AA196" s="67">
        <f t="shared" si="9"/>
        <v>53</v>
      </c>
      <c r="AB196" s="67">
        <f t="shared" si="9"/>
        <v>53</v>
      </c>
      <c r="AC196" s="67">
        <f t="shared" si="9"/>
        <v>53</v>
      </c>
      <c r="AD196" s="67">
        <f t="shared" si="9"/>
        <v>53</v>
      </c>
      <c r="AE196" s="67">
        <f t="shared" si="9"/>
        <v>53</v>
      </c>
      <c r="AF196" s="67">
        <f t="shared" si="9"/>
        <v>53</v>
      </c>
      <c r="AG196" s="32"/>
      <c r="AH196" s="32"/>
      <c r="AI196" s="32"/>
      <c r="AJ196" s="32"/>
      <c r="AK196" s="32"/>
      <c r="AL196" s="32"/>
      <c r="AM196" s="32"/>
      <c r="AN196" s="32"/>
      <c r="AO196" s="32"/>
      <c r="AP196" s="64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</row>
    <row r="197" spans="7:62" ht="15.75" thickBot="1" x14ac:dyDescent="0.3">
      <c r="G197" s="65" t="s">
        <v>360</v>
      </c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39" t="s">
        <v>360</v>
      </c>
      <c r="W197" s="68">
        <f>COUNT(W150:W189)</f>
        <v>40</v>
      </c>
      <c r="X197" s="68">
        <f t="shared" ref="X197:AF197" si="10">COUNT(X150:X189)</f>
        <v>40</v>
      </c>
      <c r="Y197" s="68">
        <f t="shared" si="10"/>
        <v>40</v>
      </c>
      <c r="Z197" s="68">
        <f t="shared" si="10"/>
        <v>40</v>
      </c>
      <c r="AA197" s="68">
        <f t="shared" si="10"/>
        <v>40</v>
      </c>
      <c r="AB197" s="68">
        <f t="shared" si="10"/>
        <v>40</v>
      </c>
      <c r="AC197" s="68">
        <f t="shared" si="10"/>
        <v>40</v>
      </c>
      <c r="AD197" s="68">
        <f t="shared" si="10"/>
        <v>40</v>
      </c>
      <c r="AE197" s="68">
        <f t="shared" si="10"/>
        <v>40</v>
      </c>
      <c r="AF197" s="68">
        <f t="shared" si="10"/>
        <v>40</v>
      </c>
      <c r="AG197" s="40"/>
      <c r="AH197" s="40"/>
      <c r="AI197" s="40"/>
      <c r="AJ197" s="40"/>
      <c r="AK197" s="40"/>
      <c r="AL197" s="40"/>
      <c r="AM197" s="40"/>
      <c r="AN197" s="40"/>
      <c r="AO197" s="40"/>
      <c r="AP197" s="6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</row>
    <row r="198" spans="7:62" x14ac:dyDescent="0.25">
      <c r="W198" s="25" t="s">
        <v>466</v>
      </c>
      <c r="X198" s="25" t="s">
        <v>467</v>
      </c>
      <c r="Y198" s="25" t="s">
        <v>468</v>
      </c>
      <c r="Z198" s="25" t="s">
        <v>469</v>
      </c>
      <c r="AA198" s="25" t="s">
        <v>345</v>
      </c>
      <c r="AB198" s="25" t="s">
        <v>470</v>
      </c>
      <c r="AC198" s="25" t="s">
        <v>471</v>
      </c>
      <c r="AD198" s="25" t="s">
        <v>472</v>
      </c>
      <c r="AE198" s="25" t="s">
        <v>473</v>
      </c>
      <c r="AF198" s="25" t="s">
        <v>474</v>
      </c>
    </row>
    <row r="201" spans="7:62" x14ac:dyDescent="0.25">
      <c r="W201" s="165" t="s">
        <v>361</v>
      </c>
      <c r="X201" s="165"/>
      <c r="Y201" s="165"/>
      <c r="Z201" s="165"/>
      <c r="AA201" s="165"/>
    </row>
    <row r="203" spans="7:62" ht="16.5" thickBot="1" x14ac:dyDescent="0.3">
      <c r="W203" s="69" t="s">
        <v>362</v>
      </c>
    </row>
    <row r="204" spans="7:62" ht="15.75" x14ac:dyDescent="0.25">
      <c r="W204" s="178" t="s">
        <v>363</v>
      </c>
      <c r="X204" s="181" t="s">
        <v>364</v>
      </c>
      <c r="Y204" s="166" t="s">
        <v>365</v>
      </c>
      <c r="Z204" s="166"/>
      <c r="AA204" s="167" t="s">
        <v>366</v>
      </c>
    </row>
    <row r="205" spans="7:62" x14ac:dyDescent="0.25">
      <c r="W205" s="179"/>
      <c r="X205" s="182"/>
      <c r="Y205" s="170" t="s">
        <v>367</v>
      </c>
      <c r="Z205" s="170" t="s">
        <v>368</v>
      </c>
      <c r="AA205" s="168"/>
    </row>
    <row r="206" spans="7:62" x14ac:dyDescent="0.25">
      <c r="W206" s="180"/>
      <c r="X206" s="183"/>
      <c r="Y206" s="171"/>
      <c r="Z206" s="171"/>
      <c r="AA206" s="169"/>
    </row>
    <row r="207" spans="7:62" ht="15.75" x14ac:dyDescent="0.25">
      <c r="W207" s="70" t="s">
        <v>369</v>
      </c>
      <c r="X207" s="71">
        <v>34.258138020833293</v>
      </c>
      <c r="Y207" s="72" t="s">
        <v>370</v>
      </c>
      <c r="Z207" s="73" t="s">
        <v>371</v>
      </c>
      <c r="AA207" s="74">
        <v>0.99</v>
      </c>
    </row>
    <row r="208" spans="7:62" ht="15.75" x14ac:dyDescent="0.25">
      <c r="W208" s="70" t="s">
        <v>372</v>
      </c>
      <c r="X208" s="71">
        <v>34.640487670898438</v>
      </c>
      <c r="Y208" s="73" t="s">
        <v>373</v>
      </c>
      <c r="Z208" s="73" t="s">
        <v>374</v>
      </c>
      <c r="AA208" s="74">
        <v>0.46</v>
      </c>
    </row>
    <row r="209" spans="23:27" ht="15.75" x14ac:dyDescent="0.25">
      <c r="W209" s="70" t="s">
        <v>375</v>
      </c>
      <c r="X209" s="71">
        <v>33.39866828918457</v>
      </c>
      <c r="Y209" s="73" t="s">
        <v>376</v>
      </c>
      <c r="Z209" s="73" t="s">
        <v>377</v>
      </c>
      <c r="AA209" s="74">
        <v>0.56999999999999995</v>
      </c>
    </row>
    <row r="210" spans="23:27" ht="15.75" x14ac:dyDescent="0.25">
      <c r="W210" s="70" t="s">
        <v>378</v>
      </c>
      <c r="X210" s="71">
        <v>32.592453002929666</v>
      </c>
      <c r="Y210" s="73" t="s">
        <v>379</v>
      </c>
      <c r="Z210" s="73" t="s">
        <v>380</v>
      </c>
      <c r="AA210" s="74">
        <v>0.36</v>
      </c>
    </row>
    <row r="211" spans="23:27" ht="15.75" x14ac:dyDescent="0.25">
      <c r="W211" s="75" t="s">
        <v>345</v>
      </c>
      <c r="X211" s="71">
        <v>37.138409932454358</v>
      </c>
      <c r="Y211" s="73" t="s">
        <v>381</v>
      </c>
      <c r="Z211" s="73" t="s">
        <v>382</v>
      </c>
      <c r="AA211" s="74">
        <v>0.33</v>
      </c>
    </row>
    <row r="212" spans="23:27" ht="15.75" x14ac:dyDescent="0.25">
      <c r="W212" s="70" t="s">
        <v>383</v>
      </c>
      <c r="X212" s="71">
        <v>34.0447673797607</v>
      </c>
      <c r="Y212" s="73" t="s">
        <v>384</v>
      </c>
      <c r="Z212" s="73" t="s">
        <v>385</v>
      </c>
      <c r="AA212" s="74">
        <v>0.37</v>
      </c>
    </row>
    <row r="213" spans="23:27" ht="15.75" x14ac:dyDescent="0.25">
      <c r="W213" s="70" t="s">
        <v>386</v>
      </c>
      <c r="X213" s="71">
        <v>36.744501113891602</v>
      </c>
      <c r="Y213" s="73" t="s">
        <v>387</v>
      </c>
      <c r="Z213" s="73" t="s">
        <v>388</v>
      </c>
      <c r="AA213" s="74">
        <v>0.65</v>
      </c>
    </row>
    <row r="214" spans="23:27" ht="15.75" x14ac:dyDescent="0.25">
      <c r="W214" s="70" t="s">
        <v>389</v>
      </c>
      <c r="X214" s="71">
        <v>33.816332499186132</v>
      </c>
      <c r="Y214" s="73" t="s">
        <v>390</v>
      </c>
      <c r="Z214" s="73" t="s">
        <v>391</v>
      </c>
      <c r="AA214" s="74">
        <v>0.26</v>
      </c>
    </row>
    <row r="215" spans="23:27" ht="15.75" x14ac:dyDescent="0.25">
      <c r="W215" s="70" t="s">
        <v>392</v>
      </c>
      <c r="X215" s="71">
        <v>31.964294433593668</v>
      </c>
      <c r="Y215" s="73" t="s">
        <v>393</v>
      </c>
      <c r="Z215" s="73" t="s">
        <v>380</v>
      </c>
      <c r="AA215" s="74">
        <v>0.18</v>
      </c>
    </row>
    <row r="216" spans="23:27" ht="16.5" thickBot="1" x14ac:dyDescent="0.3">
      <c r="W216" s="76" t="s">
        <v>394</v>
      </c>
      <c r="X216" s="77">
        <v>31.306505839029949</v>
      </c>
      <c r="Y216" s="78" t="s">
        <v>395</v>
      </c>
      <c r="Z216" s="78" t="s">
        <v>396</v>
      </c>
      <c r="AA216" s="79">
        <v>7.0000000000000007E-2</v>
      </c>
    </row>
    <row r="219" spans="23:27" ht="16.5" thickBot="1" x14ac:dyDescent="0.3">
      <c r="W219" s="69" t="s">
        <v>492</v>
      </c>
    </row>
    <row r="220" spans="23:27" ht="15.75" x14ac:dyDescent="0.25">
      <c r="W220" s="175" t="s">
        <v>363</v>
      </c>
      <c r="X220" s="185" t="s">
        <v>364</v>
      </c>
      <c r="Y220" s="177" t="s">
        <v>365</v>
      </c>
      <c r="Z220" s="177"/>
      <c r="AA220" s="167" t="s">
        <v>366</v>
      </c>
    </row>
    <row r="221" spans="23:27" ht="15.75" x14ac:dyDescent="0.25">
      <c r="W221" s="176"/>
      <c r="X221" s="186"/>
      <c r="Y221" s="80" t="s">
        <v>397</v>
      </c>
      <c r="Z221" s="81" t="s">
        <v>398</v>
      </c>
      <c r="AA221" s="169"/>
    </row>
    <row r="222" spans="23:27" ht="15.75" x14ac:dyDescent="0.25">
      <c r="W222" s="82" t="s">
        <v>399</v>
      </c>
      <c r="X222" s="83">
        <v>34.258138020833293</v>
      </c>
      <c r="Y222" s="72" t="s">
        <v>400</v>
      </c>
      <c r="Z222" s="73" t="s">
        <v>401</v>
      </c>
      <c r="AA222" s="84">
        <v>0.99</v>
      </c>
    </row>
    <row r="223" spans="23:27" ht="15.75" x14ac:dyDescent="0.25">
      <c r="W223" s="82" t="s">
        <v>402</v>
      </c>
      <c r="X223" s="83">
        <v>34.640487670898438</v>
      </c>
      <c r="Y223" s="73" t="s">
        <v>395</v>
      </c>
      <c r="Z223" s="73" t="s">
        <v>403</v>
      </c>
      <c r="AA223" s="84">
        <v>0.99</v>
      </c>
    </row>
    <row r="224" spans="23:27" ht="15.75" x14ac:dyDescent="0.25">
      <c r="W224" s="82" t="s">
        <v>404</v>
      </c>
      <c r="X224" s="83">
        <v>33.39866828918457</v>
      </c>
      <c r="Y224" s="73" t="s">
        <v>405</v>
      </c>
      <c r="Z224" s="73" t="s">
        <v>371</v>
      </c>
      <c r="AA224" s="85">
        <v>0.7</v>
      </c>
    </row>
    <row r="225" spans="23:27" ht="15.75" x14ac:dyDescent="0.25">
      <c r="W225" s="82" t="s">
        <v>406</v>
      </c>
      <c r="X225" s="83">
        <v>32.592453002929666</v>
      </c>
      <c r="Y225" s="73" t="s">
        <v>407</v>
      </c>
      <c r="Z225" s="73" t="s">
        <v>408</v>
      </c>
      <c r="AA225" s="84">
        <v>0.09</v>
      </c>
    </row>
    <row r="226" spans="23:27" ht="15.75" x14ac:dyDescent="0.25">
      <c r="W226" s="86" t="s">
        <v>345</v>
      </c>
      <c r="X226" s="83">
        <v>37.138409932454358</v>
      </c>
      <c r="Y226" s="73" t="s">
        <v>409</v>
      </c>
      <c r="Z226" s="73" t="s">
        <v>410</v>
      </c>
      <c r="AA226" s="84">
        <v>0.99</v>
      </c>
    </row>
    <row r="227" spans="23:27" ht="15.75" x14ac:dyDescent="0.25">
      <c r="W227" s="82" t="s">
        <v>411</v>
      </c>
      <c r="X227" s="83">
        <v>34.0447673797607</v>
      </c>
      <c r="Y227" s="73" t="s">
        <v>384</v>
      </c>
      <c r="Z227" s="73" t="s">
        <v>412</v>
      </c>
      <c r="AA227" s="84">
        <v>0.66</v>
      </c>
    </row>
    <row r="228" spans="23:27" ht="15.75" x14ac:dyDescent="0.25">
      <c r="W228" s="82" t="s">
        <v>413</v>
      </c>
      <c r="X228" s="83">
        <v>36.744501113891602</v>
      </c>
      <c r="Y228" s="73" t="s">
        <v>384</v>
      </c>
      <c r="Z228" s="73" t="s">
        <v>414</v>
      </c>
      <c r="AA228" s="84">
        <v>0.28999999999999998</v>
      </c>
    </row>
    <row r="229" spans="23:27" ht="15.75" x14ac:dyDescent="0.25">
      <c r="W229" s="82" t="s">
        <v>415</v>
      </c>
      <c r="X229" s="83">
        <v>33.816332499186132</v>
      </c>
      <c r="Y229" s="73" t="s">
        <v>416</v>
      </c>
      <c r="Z229" s="73" t="s">
        <v>374</v>
      </c>
      <c r="AA229" s="84">
        <v>0.99</v>
      </c>
    </row>
    <row r="230" spans="23:27" ht="15.75" x14ac:dyDescent="0.25">
      <c r="W230" s="82" t="s">
        <v>417</v>
      </c>
      <c r="X230" s="83">
        <v>31.964294433593668</v>
      </c>
      <c r="Y230" s="73" t="s">
        <v>409</v>
      </c>
      <c r="Z230" s="73" t="s">
        <v>408</v>
      </c>
      <c r="AA230" s="84">
        <v>0.83</v>
      </c>
    </row>
    <row r="231" spans="23:27" ht="16.5" thickBot="1" x14ac:dyDescent="0.3">
      <c r="W231" s="87" t="s">
        <v>418</v>
      </c>
      <c r="X231" s="88">
        <v>31.306505839029949</v>
      </c>
      <c r="Y231" s="78" t="s">
        <v>419</v>
      </c>
      <c r="Z231" s="78" t="s">
        <v>420</v>
      </c>
      <c r="AA231" s="89">
        <v>0.8</v>
      </c>
    </row>
    <row r="234" spans="23:27" ht="16.5" thickBot="1" x14ac:dyDescent="0.3">
      <c r="W234" s="69" t="s">
        <v>493</v>
      </c>
    </row>
    <row r="235" spans="23:27" ht="15.75" x14ac:dyDescent="0.25">
      <c r="W235" s="175" t="s">
        <v>363</v>
      </c>
      <c r="X235" s="177" t="s">
        <v>421</v>
      </c>
      <c r="Y235" s="177"/>
      <c r="Z235" s="167" t="s">
        <v>366</v>
      </c>
    </row>
    <row r="236" spans="23:27" ht="15.75" x14ac:dyDescent="0.25">
      <c r="W236" s="176"/>
      <c r="X236" s="80" t="s">
        <v>367</v>
      </c>
      <c r="Y236" s="81" t="s">
        <v>368</v>
      </c>
      <c r="Z236" s="169"/>
    </row>
    <row r="237" spans="23:27" ht="15.75" x14ac:dyDescent="0.25">
      <c r="W237" s="82" t="s">
        <v>399</v>
      </c>
      <c r="X237" s="90" t="s">
        <v>422</v>
      </c>
      <c r="Y237" s="90" t="s">
        <v>423</v>
      </c>
      <c r="Z237" s="85">
        <v>0.39</v>
      </c>
    </row>
    <row r="238" spans="23:27" ht="15.75" x14ac:dyDescent="0.25">
      <c r="W238" s="82" t="s">
        <v>402</v>
      </c>
      <c r="X238" s="90" t="s">
        <v>424</v>
      </c>
      <c r="Y238" s="90" t="s">
        <v>425</v>
      </c>
      <c r="Z238" s="91">
        <v>4.4999999999999998E-2</v>
      </c>
    </row>
    <row r="239" spans="23:27" ht="15.75" x14ac:dyDescent="0.25">
      <c r="W239" s="82" t="s">
        <v>404</v>
      </c>
      <c r="X239" s="90" t="s">
        <v>426</v>
      </c>
      <c r="Y239" s="90" t="s">
        <v>427</v>
      </c>
      <c r="Z239" s="85">
        <v>0.14000000000000001</v>
      </c>
    </row>
    <row r="240" spans="23:27" ht="15.75" x14ac:dyDescent="0.25">
      <c r="W240" s="82" t="s">
        <v>406</v>
      </c>
      <c r="X240" s="90" t="s">
        <v>428</v>
      </c>
      <c r="Y240" s="90" t="s">
        <v>429</v>
      </c>
      <c r="Z240" s="85">
        <v>0.22</v>
      </c>
    </row>
    <row r="241" spans="23:26" ht="15.75" x14ac:dyDescent="0.25">
      <c r="W241" s="86" t="s">
        <v>345</v>
      </c>
      <c r="X241" s="90" t="s">
        <v>430</v>
      </c>
      <c r="Y241" s="90" t="s">
        <v>431</v>
      </c>
      <c r="Z241" s="85">
        <v>0.2</v>
      </c>
    </row>
    <row r="242" spans="23:26" ht="15.75" x14ac:dyDescent="0.25">
      <c r="W242" s="82" t="s">
        <v>411</v>
      </c>
      <c r="X242" s="90" t="s">
        <v>426</v>
      </c>
      <c r="Y242" s="90" t="s">
        <v>432</v>
      </c>
      <c r="Z242" s="85">
        <v>0.15</v>
      </c>
    </row>
    <row r="243" spans="23:26" ht="15.75" x14ac:dyDescent="0.25">
      <c r="W243" s="82" t="s">
        <v>413</v>
      </c>
      <c r="X243" s="90" t="s">
        <v>433</v>
      </c>
      <c r="Y243" s="90" t="s">
        <v>434</v>
      </c>
      <c r="Z243" s="85">
        <v>6.5000000000000002E-2</v>
      </c>
    </row>
    <row r="244" spans="23:26" ht="15.75" x14ac:dyDescent="0.25">
      <c r="W244" s="82" t="s">
        <v>415</v>
      </c>
      <c r="X244" s="90" t="s">
        <v>435</v>
      </c>
      <c r="Y244" s="90" t="s">
        <v>475</v>
      </c>
      <c r="Z244" s="85">
        <v>0.42</v>
      </c>
    </row>
    <row r="245" spans="23:26" ht="15.75" x14ac:dyDescent="0.25">
      <c r="W245" s="82" t="s">
        <v>417</v>
      </c>
      <c r="X245" s="90" t="s">
        <v>436</v>
      </c>
      <c r="Y245" s="90" t="s">
        <v>437</v>
      </c>
      <c r="Z245" s="85">
        <v>0.39</v>
      </c>
    </row>
    <row r="246" spans="23:26" ht="16.5" thickBot="1" x14ac:dyDescent="0.3">
      <c r="W246" s="87" t="s">
        <v>418</v>
      </c>
      <c r="X246" s="92" t="s">
        <v>438</v>
      </c>
      <c r="Y246" s="92" t="s">
        <v>439</v>
      </c>
      <c r="Z246" s="89">
        <v>0.46</v>
      </c>
    </row>
    <row r="249" spans="23:26" ht="16.5" thickBot="1" x14ac:dyDescent="0.3">
      <c r="W249" s="69" t="s">
        <v>491</v>
      </c>
    </row>
    <row r="250" spans="23:26" ht="15.75" x14ac:dyDescent="0.25">
      <c r="W250" s="175" t="s">
        <v>363</v>
      </c>
      <c r="X250" s="177" t="s">
        <v>421</v>
      </c>
      <c r="Y250" s="177"/>
      <c r="Z250" s="167" t="s">
        <v>366</v>
      </c>
    </row>
    <row r="251" spans="23:26" ht="15.75" x14ac:dyDescent="0.25">
      <c r="W251" s="176"/>
      <c r="X251" s="80" t="s">
        <v>397</v>
      </c>
      <c r="Y251" s="81" t="s">
        <v>398</v>
      </c>
      <c r="Z251" s="169"/>
    </row>
    <row r="252" spans="23:26" ht="15.75" x14ac:dyDescent="0.25">
      <c r="W252" s="82" t="s">
        <v>399</v>
      </c>
      <c r="X252" s="83" t="s">
        <v>440</v>
      </c>
      <c r="Y252" s="83" t="s">
        <v>440</v>
      </c>
      <c r="Z252" s="85">
        <v>0.5</v>
      </c>
    </row>
    <row r="253" spans="23:26" ht="15.75" x14ac:dyDescent="0.25">
      <c r="W253" s="82" t="s">
        <v>402</v>
      </c>
      <c r="X253" s="83" t="s">
        <v>441</v>
      </c>
      <c r="Y253" s="83" t="s">
        <v>442</v>
      </c>
      <c r="Z253" s="85">
        <v>0.48</v>
      </c>
    </row>
    <row r="254" spans="23:26" ht="15.75" x14ac:dyDescent="0.25">
      <c r="W254" s="82" t="s">
        <v>404</v>
      </c>
      <c r="X254" s="83" t="s">
        <v>443</v>
      </c>
      <c r="Y254" s="83" t="s">
        <v>444</v>
      </c>
      <c r="Z254" s="85">
        <v>0.42</v>
      </c>
    </row>
    <row r="255" spans="23:26" ht="15.75" x14ac:dyDescent="0.25">
      <c r="W255" s="82" t="s">
        <v>406</v>
      </c>
      <c r="X255" s="83" t="s">
        <v>445</v>
      </c>
      <c r="Y255" s="83" t="s">
        <v>446</v>
      </c>
      <c r="Z255" s="91">
        <v>6.5000000000000002E-2</v>
      </c>
    </row>
    <row r="256" spans="23:26" ht="15.75" x14ac:dyDescent="0.25">
      <c r="W256" s="86" t="s">
        <v>345</v>
      </c>
      <c r="X256" s="83" t="s">
        <v>447</v>
      </c>
      <c r="Y256" s="83" t="s">
        <v>448</v>
      </c>
      <c r="Z256" s="85">
        <v>0.38</v>
      </c>
    </row>
    <row r="257" spans="23:27" ht="15.75" x14ac:dyDescent="0.25">
      <c r="W257" s="82" t="s">
        <v>411</v>
      </c>
      <c r="X257" s="83" t="s">
        <v>449</v>
      </c>
      <c r="Y257" s="83" t="s">
        <v>432</v>
      </c>
      <c r="Z257" s="85">
        <v>0.26</v>
      </c>
    </row>
    <row r="258" spans="23:27" ht="15.75" x14ac:dyDescent="0.25">
      <c r="W258" s="82" t="s">
        <v>413</v>
      </c>
      <c r="X258" s="83" t="s">
        <v>450</v>
      </c>
      <c r="Y258" s="83" t="s">
        <v>451</v>
      </c>
      <c r="Z258" s="85">
        <v>0.25</v>
      </c>
    </row>
    <row r="259" spans="23:27" ht="15.75" x14ac:dyDescent="0.25">
      <c r="W259" s="82" t="s">
        <v>415</v>
      </c>
      <c r="X259" s="83" t="s">
        <v>452</v>
      </c>
      <c r="Y259" s="83" t="s">
        <v>453</v>
      </c>
      <c r="Z259" s="85">
        <v>0.12</v>
      </c>
    </row>
    <row r="260" spans="23:27" ht="15.75" x14ac:dyDescent="0.25">
      <c r="W260" s="82" t="s">
        <v>417</v>
      </c>
      <c r="X260" s="83" t="s">
        <v>454</v>
      </c>
      <c r="Y260" s="83" t="s">
        <v>455</v>
      </c>
      <c r="Z260" s="85">
        <v>0.41</v>
      </c>
    </row>
    <row r="261" spans="23:27" ht="16.5" thickBot="1" x14ac:dyDescent="0.3">
      <c r="W261" s="87" t="s">
        <v>418</v>
      </c>
      <c r="X261" s="88" t="s">
        <v>456</v>
      </c>
      <c r="Y261" s="88" t="s">
        <v>457</v>
      </c>
      <c r="Z261" s="89">
        <v>0.47</v>
      </c>
    </row>
    <row r="264" spans="23:27" ht="15.75" x14ac:dyDescent="0.25">
      <c r="W264" s="107"/>
      <c r="X264" s="107"/>
      <c r="Y264" s="107"/>
      <c r="Z264" s="107"/>
      <c r="AA264" s="32"/>
    </row>
    <row r="265" spans="23:27" ht="15.75" x14ac:dyDescent="0.25">
      <c r="W265" s="184"/>
      <c r="X265" s="184"/>
      <c r="Y265" s="184"/>
      <c r="Z265" s="184"/>
      <c r="AA265" s="184"/>
    </row>
    <row r="266" spans="23:27" ht="15.75" x14ac:dyDescent="0.25">
      <c r="W266" s="184"/>
      <c r="X266" s="108"/>
      <c r="Y266" s="108"/>
      <c r="Z266" s="108"/>
      <c r="AA266" s="108"/>
    </row>
    <row r="267" spans="23:27" ht="15.75" x14ac:dyDescent="0.25">
      <c r="W267" s="106"/>
      <c r="X267" s="28"/>
      <c r="Y267" s="28"/>
      <c r="Z267" s="28"/>
      <c r="AA267" s="28"/>
    </row>
    <row r="268" spans="23:27" ht="15.75" x14ac:dyDescent="0.25">
      <c r="W268" s="106"/>
      <c r="X268" s="28"/>
      <c r="Y268" s="28"/>
      <c r="Z268" s="95"/>
      <c r="AA268" s="28"/>
    </row>
    <row r="269" spans="23:27" ht="15.75" x14ac:dyDescent="0.25">
      <c r="W269" s="106"/>
      <c r="X269" s="28"/>
      <c r="Y269" s="28"/>
      <c r="Z269" s="28"/>
      <c r="AA269" s="28"/>
    </row>
    <row r="270" spans="23:27" ht="15.75" x14ac:dyDescent="0.25">
      <c r="W270" s="106"/>
      <c r="X270" s="28"/>
      <c r="Y270" s="28"/>
      <c r="Z270" s="28"/>
      <c r="AA270" s="30"/>
    </row>
    <row r="271" spans="23:27" ht="15.75" x14ac:dyDescent="0.25">
      <c r="W271" s="109"/>
      <c r="X271" s="28"/>
      <c r="Y271" s="28"/>
      <c r="Z271" s="28"/>
      <c r="AA271" s="28"/>
    </row>
    <row r="272" spans="23:27" ht="15.75" x14ac:dyDescent="0.25">
      <c r="W272" s="106"/>
      <c r="X272" s="28"/>
      <c r="Y272" s="28"/>
      <c r="Z272" s="28"/>
      <c r="AA272" s="28"/>
    </row>
    <row r="273" spans="23:27" ht="15.75" x14ac:dyDescent="0.25">
      <c r="W273" s="106"/>
      <c r="X273" s="28"/>
      <c r="Y273" s="28"/>
      <c r="Z273" s="28"/>
      <c r="AA273" s="28"/>
    </row>
    <row r="274" spans="23:27" ht="15.75" x14ac:dyDescent="0.25">
      <c r="W274" s="106"/>
      <c r="X274" s="28"/>
      <c r="Y274" s="28"/>
      <c r="Z274" s="28"/>
      <c r="AA274" s="28"/>
    </row>
    <row r="275" spans="23:27" ht="15.75" x14ac:dyDescent="0.25">
      <c r="W275" s="106"/>
      <c r="X275" s="28"/>
      <c r="Y275" s="28"/>
      <c r="Z275" s="28"/>
      <c r="AA275" s="30"/>
    </row>
    <row r="276" spans="23:27" ht="15.75" x14ac:dyDescent="0.25">
      <c r="W276" s="106"/>
      <c r="X276" s="28"/>
      <c r="Y276" s="28"/>
      <c r="Z276" s="28"/>
      <c r="AA276" s="28"/>
    </row>
  </sheetData>
  <mergeCells count="25">
    <mergeCell ref="W265:W266"/>
    <mergeCell ref="X265:Y265"/>
    <mergeCell ref="Z265:AA265"/>
    <mergeCell ref="W220:W221"/>
    <mergeCell ref="X220:X221"/>
    <mergeCell ref="Y220:Z220"/>
    <mergeCell ref="AA220:AA221"/>
    <mergeCell ref="W235:W236"/>
    <mergeCell ref="X235:Y235"/>
    <mergeCell ref="Z235:Z236"/>
    <mergeCell ref="H2:O2"/>
    <mergeCell ref="P2:Q2"/>
    <mergeCell ref="W2:AF2"/>
    <mergeCell ref="B3:E3"/>
    <mergeCell ref="W250:W251"/>
    <mergeCell ref="X250:Y250"/>
    <mergeCell ref="Z250:Z251"/>
    <mergeCell ref="W204:W206"/>
    <mergeCell ref="X204:X206"/>
    <mergeCell ref="AG2:AP2"/>
    <mergeCell ref="W201:AA201"/>
    <mergeCell ref="Y204:Z204"/>
    <mergeCell ref="AA204:AA206"/>
    <mergeCell ref="Y205:Y206"/>
    <mergeCell ref="Z205:Z2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0A89-591F-4660-8BD1-BEFF49272B51}">
  <dimension ref="A1:U103"/>
  <sheetViews>
    <sheetView tabSelected="1" topLeftCell="K78" zoomScaleNormal="70" workbookViewId="0">
      <selection activeCell="M106" sqref="M106"/>
    </sheetView>
  </sheetViews>
  <sheetFormatPr defaultColWidth="8.85546875" defaultRowHeight="15" x14ac:dyDescent="0.25"/>
  <cols>
    <col min="2" max="5" width="22.85546875" customWidth="1"/>
    <col min="6" max="6" width="25.7109375" customWidth="1"/>
    <col min="9" max="9" width="29.28515625" customWidth="1"/>
    <col min="10" max="10" width="150" customWidth="1"/>
    <col min="11" max="11" width="16.140625" customWidth="1"/>
    <col min="12" max="12" width="19.7109375" customWidth="1"/>
    <col min="13" max="13" width="19.42578125" customWidth="1"/>
    <col min="14" max="14" width="18.7109375" customWidth="1"/>
    <col min="15" max="15" width="22.7109375" customWidth="1"/>
    <col min="16" max="16" width="17.7109375" customWidth="1"/>
    <col min="17" max="17" width="18.7109375" customWidth="1"/>
    <col min="18" max="18" width="23.140625" customWidth="1"/>
    <col min="19" max="19" width="19.85546875" customWidth="1"/>
    <col min="20" max="20" width="20.85546875" customWidth="1"/>
    <col min="21" max="21" width="19" customWidth="1"/>
  </cols>
  <sheetData>
    <row r="1" spans="1:16" x14ac:dyDescent="0.25">
      <c r="A1" t="s">
        <v>507</v>
      </c>
    </row>
    <row r="2" spans="1:16" ht="15.75" thickBot="1" x14ac:dyDescent="0.3">
      <c r="B2" s="189" t="s">
        <v>490</v>
      </c>
      <c r="C2" s="189"/>
      <c r="D2" s="189"/>
      <c r="E2" s="189"/>
      <c r="F2" s="189"/>
      <c r="G2" s="130"/>
      <c r="I2" t="s">
        <v>555</v>
      </c>
    </row>
    <row r="3" spans="1:16" ht="15.75" thickBot="1" x14ac:dyDescent="0.3">
      <c r="B3" s="123" t="s">
        <v>476</v>
      </c>
      <c r="C3" s="124" t="s">
        <v>477</v>
      </c>
      <c r="D3" s="124" t="s">
        <v>478</v>
      </c>
      <c r="E3" s="124" t="s">
        <v>488</v>
      </c>
      <c r="F3" s="125" t="s">
        <v>489</v>
      </c>
      <c r="I3" s="140" t="s">
        <v>508</v>
      </c>
      <c r="J3" s="133" t="s">
        <v>509</v>
      </c>
    </row>
    <row r="4" spans="1:16" ht="15.75" x14ac:dyDescent="0.25">
      <c r="B4" s="123" t="s">
        <v>479</v>
      </c>
      <c r="C4" s="124">
        <v>0</v>
      </c>
      <c r="D4" s="124">
        <v>0</v>
      </c>
      <c r="E4" s="124">
        <v>51</v>
      </c>
      <c r="F4" s="125">
        <v>38</v>
      </c>
      <c r="I4" s="12" t="s">
        <v>510</v>
      </c>
      <c r="J4" s="134" t="s">
        <v>511</v>
      </c>
      <c r="L4" s="190" t="s">
        <v>363</v>
      </c>
      <c r="M4" s="187" t="s">
        <v>458</v>
      </c>
      <c r="N4" s="187"/>
      <c r="O4" s="187" t="s">
        <v>459</v>
      </c>
      <c r="P4" s="188"/>
    </row>
    <row r="5" spans="1:16" ht="16.5" thickBot="1" x14ac:dyDescent="0.3">
      <c r="B5" s="36"/>
      <c r="C5" s="126">
        <v>1</v>
      </c>
      <c r="D5" s="126">
        <v>1</v>
      </c>
      <c r="E5" s="126">
        <v>0</v>
      </c>
      <c r="F5" s="58">
        <v>0</v>
      </c>
      <c r="I5" s="19" t="s">
        <v>494</v>
      </c>
      <c r="J5" s="134" t="s">
        <v>496</v>
      </c>
      <c r="L5" s="191"/>
      <c r="M5" s="93" t="s">
        <v>460</v>
      </c>
      <c r="N5" s="93" t="s">
        <v>461</v>
      </c>
      <c r="O5" s="93" t="s">
        <v>460</v>
      </c>
      <c r="P5" s="94" t="s">
        <v>461</v>
      </c>
    </row>
    <row r="6" spans="1:16" ht="15.75" x14ac:dyDescent="0.25">
      <c r="B6" s="36"/>
      <c r="C6" s="126">
        <v>0</v>
      </c>
      <c r="D6" s="126">
        <v>1</v>
      </c>
      <c r="E6" s="126">
        <v>2</v>
      </c>
      <c r="F6" s="58">
        <v>2</v>
      </c>
      <c r="I6" s="19" t="s">
        <v>495</v>
      </c>
      <c r="J6" s="134" t="s">
        <v>497</v>
      </c>
      <c r="L6" s="82" t="s">
        <v>399</v>
      </c>
      <c r="M6" s="126" t="s">
        <v>517</v>
      </c>
      <c r="N6" s="126" t="s">
        <v>462</v>
      </c>
      <c r="O6" s="126" t="s">
        <v>517</v>
      </c>
      <c r="P6" s="58" t="s">
        <v>462</v>
      </c>
    </row>
    <row r="7" spans="1:16" ht="16.5" thickBot="1" x14ac:dyDescent="0.3">
      <c r="B7" s="38"/>
      <c r="C7" s="127">
        <v>1</v>
      </c>
      <c r="D7" s="127">
        <v>0</v>
      </c>
      <c r="E7" s="127">
        <v>0</v>
      </c>
      <c r="F7" s="59">
        <v>0</v>
      </c>
      <c r="I7" s="141" t="s">
        <v>498</v>
      </c>
      <c r="J7" s="135" t="s">
        <v>543</v>
      </c>
      <c r="L7" s="82" t="s">
        <v>402</v>
      </c>
      <c r="M7" s="126" t="s">
        <v>527</v>
      </c>
      <c r="N7" s="126">
        <v>0.21</v>
      </c>
      <c r="O7" s="95" t="s">
        <v>528</v>
      </c>
      <c r="P7" s="58" t="s">
        <v>462</v>
      </c>
    </row>
    <row r="8" spans="1:16" ht="15.75" x14ac:dyDescent="0.25">
      <c r="B8" s="123" t="s">
        <v>480</v>
      </c>
      <c r="C8" s="124">
        <v>0</v>
      </c>
      <c r="D8" s="124">
        <v>0</v>
      </c>
      <c r="E8" s="124">
        <v>2</v>
      </c>
      <c r="F8" s="125">
        <v>0</v>
      </c>
      <c r="I8" s="192" t="s">
        <v>499</v>
      </c>
      <c r="J8" s="136" t="s">
        <v>512</v>
      </c>
      <c r="L8" s="82" t="s">
        <v>404</v>
      </c>
      <c r="M8" s="126" t="s">
        <v>529</v>
      </c>
      <c r="N8" s="126">
        <v>0.13</v>
      </c>
      <c r="O8" s="126" t="s">
        <v>530</v>
      </c>
      <c r="P8" s="58">
        <v>0.16</v>
      </c>
    </row>
    <row r="9" spans="1:16" ht="15.75" x14ac:dyDescent="0.25">
      <c r="B9" s="36"/>
      <c r="C9" s="126">
        <v>1</v>
      </c>
      <c r="D9" s="126">
        <v>1</v>
      </c>
      <c r="E9" s="126">
        <v>41</v>
      </c>
      <c r="F9" s="58">
        <v>32</v>
      </c>
      <c r="I9" s="193"/>
      <c r="J9" s="137" t="s">
        <v>505</v>
      </c>
      <c r="L9" s="102" t="s">
        <v>406</v>
      </c>
      <c r="M9" s="103" t="s">
        <v>531</v>
      </c>
      <c r="N9" s="103">
        <v>2.8999999999999998E-3</v>
      </c>
      <c r="O9" s="103" t="s">
        <v>532</v>
      </c>
      <c r="P9" s="104">
        <v>0.5</v>
      </c>
    </row>
    <row r="10" spans="1:16" ht="15.75" x14ac:dyDescent="0.25">
      <c r="B10" s="36"/>
      <c r="C10" s="126">
        <v>0</v>
      </c>
      <c r="D10" s="126">
        <v>1</v>
      </c>
      <c r="E10" s="126">
        <v>6</v>
      </c>
      <c r="F10" s="58">
        <v>6</v>
      </c>
      <c r="I10" s="19" t="s">
        <v>500</v>
      </c>
      <c r="J10" s="134" t="s">
        <v>502</v>
      </c>
      <c r="L10" s="105" t="s">
        <v>345</v>
      </c>
      <c r="M10" s="103" t="s">
        <v>533</v>
      </c>
      <c r="N10" s="103">
        <v>4.4000000000000003E-3</v>
      </c>
      <c r="O10" s="103" t="s">
        <v>534</v>
      </c>
      <c r="P10" s="101">
        <v>0.75</v>
      </c>
    </row>
    <row r="11" spans="1:16" ht="16.5" thickBot="1" x14ac:dyDescent="0.3">
      <c r="B11" s="38"/>
      <c r="C11" s="127">
        <v>1</v>
      </c>
      <c r="D11" s="127">
        <v>0</v>
      </c>
      <c r="E11" s="127">
        <v>4</v>
      </c>
      <c r="F11" s="59">
        <v>2</v>
      </c>
      <c r="I11" s="192" t="s">
        <v>501</v>
      </c>
      <c r="J11" s="138" t="s">
        <v>514</v>
      </c>
      <c r="L11" s="82" t="s">
        <v>411</v>
      </c>
      <c r="M11" s="126" t="s">
        <v>535</v>
      </c>
      <c r="N11" s="126">
        <v>0.48</v>
      </c>
      <c r="O11" s="126" t="s">
        <v>536</v>
      </c>
      <c r="P11" s="58">
        <v>0.43</v>
      </c>
    </row>
    <row r="12" spans="1:16" ht="15.75" x14ac:dyDescent="0.25">
      <c r="B12" s="123" t="s">
        <v>481</v>
      </c>
      <c r="C12" s="124">
        <v>0</v>
      </c>
      <c r="D12" s="124">
        <v>0</v>
      </c>
      <c r="E12" s="124">
        <v>41</v>
      </c>
      <c r="F12" s="125">
        <v>34</v>
      </c>
      <c r="I12" s="193"/>
      <c r="J12" s="139" t="s">
        <v>515</v>
      </c>
      <c r="L12" s="82" t="s">
        <v>413</v>
      </c>
      <c r="M12" s="126" t="s">
        <v>537</v>
      </c>
      <c r="N12" s="126">
        <v>0.74</v>
      </c>
      <c r="O12" s="126" t="s">
        <v>538</v>
      </c>
      <c r="P12" s="58">
        <v>0.87</v>
      </c>
    </row>
    <row r="13" spans="1:16" ht="16.5" thickBot="1" x14ac:dyDescent="0.3">
      <c r="B13" s="36"/>
      <c r="C13" s="126">
        <v>1</v>
      </c>
      <c r="D13" s="126">
        <v>1</v>
      </c>
      <c r="E13" s="126">
        <v>2</v>
      </c>
      <c r="F13" s="58">
        <v>1</v>
      </c>
      <c r="I13" s="142" t="s">
        <v>544</v>
      </c>
      <c r="J13" s="131" t="s">
        <v>545</v>
      </c>
      <c r="L13" s="82" t="s">
        <v>415</v>
      </c>
      <c r="M13" s="126" t="s">
        <v>463</v>
      </c>
      <c r="N13" s="126" t="s">
        <v>462</v>
      </c>
      <c r="O13" s="126" t="s">
        <v>464</v>
      </c>
      <c r="P13" s="58" t="s">
        <v>464</v>
      </c>
    </row>
    <row r="14" spans="1:16" ht="15.75" x14ac:dyDescent="0.25">
      <c r="B14" s="36"/>
      <c r="C14" s="126">
        <v>0</v>
      </c>
      <c r="D14" s="126">
        <v>1</v>
      </c>
      <c r="E14" s="126">
        <v>8</v>
      </c>
      <c r="F14" s="58">
        <v>4</v>
      </c>
      <c r="L14" s="82" t="s">
        <v>417</v>
      </c>
      <c r="M14" s="126" t="s">
        <v>539</v>
      </c>
      <c r="N14" s="126">
        <v>9.9000000000000005E-2</v>
      </c>
      <c r="O14" s="126" t="s">
        <v>532</v>
      </c>
      <c r="P14" s="37">
        <v>0.5</v>
      </c>
    </row>
    <row r="15" spans="1:16" ht="16.5" thickBot="1" x14ac:dyDescent="0.3">
      <c r="B15" s="38"/>
      <c r="C15" s="127">
        <v>1</v>
      </c>
      <c r="D15" s="127">
        <v>0</v>
      </c>
      <c r="E15" s="127">
        <v>2</v>
      </c>
      <c r="F15" s="59">
        <v>1</v>
      </c>
      <c r="L15" s="87" t="s">
        <v>418</v>
      </c>
      <c r="M15" s="127" t="s">
        <v>540</v>
      </c>
      <c r="N15" s="127">
        <v>0.28999999999999998</v>
      </c>
      <c r="O15" s="127" t="s">
        <v>465</v>
      </c>
      <c r="P15" s="59" t="s">
        <v>462</v>
      </c>
    </row>
    <row r="16" spans="1:16" x14ac:dyDescent="0.25">
      <c r="B16" s="123" t="s">
        <v>482</v>
      </c>
      <c r="C16" s="124">
        <v>0</v>
      </c>
      <c r="D16" s="124">
        <v>0</v>
      </c>
      <c r="E16" s="124">
        <v>15</v>
      </c>
      <c r="F16" s="125">
        <v>4</v>
      </c>
    </row>
    <row r="17" spans="2:18" x14ac:dyDescent="0.25">
      <c r="B17" s="36"/>
      <c r="C17" s="126">
        <v>1</v>
      </c>
      <c r="D17" s="126">
        <v>1</v>
      </c>
      <c r="E17" s="126">
        <v>22</v>
      </c>
      <c r="F17" s="58">
        <v>21</v>
      </c>
    </row>
    <row r="18" spans="2:18" x14ac:dyDescent="0.25">
      <c r="B18" s="36"/>
      <c r="C18" s="126">
        <v>0</v>
      </c>
      <c r="D18" s="126">
        <v>1</v>
      </c>
      <c r="E18" s="126">
        <v>14</v>
      </c>
      <c r="F18" s="58">
        <v>10</v>
      </c>
    </row>
    <row r="19" spans="2:18" ht="15.75" thickBot="1" x14ac:dyDescent="0.3">
      <c r="B19" s="38"/>
      <c r="C19" s="127">
        <v>1</v>
      </c>
      <c r="D19" s="127">
        <v>0</v>
      </c>
      <c r="E19" s="127">
        <v>2</v>
      </c>
      <c r="F19" s="59">
        <v>5</v>
      </c>
    </row>
    <row r="20" spans="2:18" ht="15.75" thickBot="1" x14ac:dyDescent="0.3">
      <c r="B20" s="123" t="s">
        <v>345</v>
      </c>
      <c r="C20" s="124">
        <v>0</v>
      </c>
      <c r="D20" s="124">
        <v>0</v>
      </c>
      <c r="E20" s="124">
        <v>10</v>
      </c>
      <c r="F20" s="125">
        <v>3</v>
      </c>
      <c r="I20" t="s">
        <v>556</v>
      </c>
      <c r="L20" t="s">
        <v>633</v>
      </c>
      <c r="P20" t="s">
        <v>634</v>
      </c>
    </row>
    <row r="21" spans="2:18" ht="15.75" x14ac:dyDescent="0.25">
      <c r="B21" s="36"/>
      <c r="C21" s="126">
        <v>1</v>
      </c>
      <c r="D21" s="126">
        <v>1</v>
      </c>
      <c r="E21" s="126">
        <v>29</v>
      </c>
      <c r="F21" s="58">
        <v>21</v>
      </c>
      <c r="I21" s="140" t="s">
        <v>508</v>
      </c>
      <c r="J21" s="133" t="s">
        <v>509</v>
      </c>
      <c r="L21" s="190" t="s">
        <v>363</v>
      </c>
      <c r="M21" s="187" t="s">
        <v>516</v>
      </c>
      <c r="N21" s="188"/>
      <c r="P21" s="190" t="s">
        <v>363</v>
      </c>
      <c r="Q21" s="187" t="s">
        <v>516</v>
      </c>
      <c r="R21" s="188"/>
    </row>
    <row r="22" spans="2:18" ht="16.5" thickBot="1" x14ac:dyDescent="0.3">
      <c r="B22" s="36"/>
      <c r="C22" s="126">
        <v>0</v>
      </c>
      <c r="D22" s="126">
        <v>1</v>
      </c>
      <c r="E22" s="126">
        <v>10</v>
      </c>
      <c r="F22" s="58">
        <v>12</v>
      </c>
      <c r="I22" s="12" t="s">
        <v>510</v>
      </c>
      <c r="J22" s="134" t="s">
        <v>511</v>
      </c>
      <c r="L22" s="191"/>
      <c r="M22" s="93" t="s">
        <v>460</v>
      </c>
      <c r="N22" s="94" t="s">
        <v>461</v>
      </c>
      <c r="P22" s="191"/>
      <c r="Q22" s="93" t="s">
        <v>460</v>
      </c>
      <c r="R22" s="94" t="s">
        <v>461</v>
      </c>
    </row>
    <row r="23" spans="2:18" ht="16.5" thickBot="1" x14ac:dyDescent="0.3">
      <c r="B23" s="38"/>
      <c r="C23" s="127">
        <v>1</v>
      </c>
      <c r="D23" s="127">
        <v>0</v>
      </c>
      <c r="E23" s="127">
        <v>4</v>
      </c>
      <c r="F23" s="59">
        <v>4</v>
      </c>
      <c r="I23" s="19" t="s">
        <v>494</v>
      </c>
      <c r="J23" s="134" t="s">
        <v>503</v>
      </c>
      <c r="L23" s="82" t="s">
        <v>399</v>
      </c>
      <c r="M23" s="128" t="s">
        <v>517</v>
      </c>
      <c r="N23" s="58" t="s">
        <v>462</v>
      </c>
      <c r="P23" s="82" t="s">
        <v>399</v>
      </c>
      <c r="Q23" s="128" t="s">
        <v>517</v>
      </c>
      <c r="R23" s="58" t="s">
        <v>462</v>
      </c>
    </row>
    <row r="24" spans="2:18" ht="15.75" x14ac:dyDescent="0.25">
      <c r="B24" s="123" t="s">
        <v>483</v>
      </c>
      <c r="C24" s="124">
        <v>0</v>
      </c>
      <c r="D24" s="124">
        <v>0</v>
      </c>
      <c r="E24" s="124">
        <v>23</v>
      </c>
      <c r="F24" s="125">
        <v>22</v>
      </c>
      <c r="I24" s="19" t="s">
        <v>495</v>
      </c>
      <c r="J24" s="134" t="s">
        <v>504</v>
      </c>
      <c r="L24" s="82" t="s">
        <v>402</v>
      </c>
      <c r="M24" s="128" t="s">
        <v>518</v>
      </c>
      <c r="N24" s="58">
        <v>0.96</v>
      </c>
      <c r="P24" s="82" t="s">
        <v>402</v>
      </c>
      <c r="Q24" s="128" t="s">
        <v>518</v>
      </c>
      <c r="R24" s="58">
        <v>0.97</v>
      </c>
    </row>
    <row r="25" spans="2:18" ht="15.75" x14ac:dyDescent="0.25">
      <c r="B25" s="36"/>
      <c r="C25" s="126">
        <v>1</v>
      </c>
      <c r="D25" s="126">
        <v>1</v>
      </c>
      <c r="E25" s="126">
        <v>8</v>
      </c>
      <c r="F25" s="58">
        <v>4</v>
      </c>
      <c r="I25" s="141" t="s">
        <v>498</v>
      </c>
      <c r="J25" s="135" t="s">
        <v>541</v>
      </c>
      <c r="L25" s="82" t="s">
        <v>404</v>
      </c>
      <c r="M25" s="128" t="s">
        <v>519</v>
      </c>
      <c r="N25" s="58" t="s">
        <v>462</v>
      </c>
      <c r="P25" s="82" t="s">
        <v>404</v>
      </c>
      <c r="Q25" s="128" t="s">
        <v>635</v>
      </c>
      <c r="R25" s="58">
        <v>0.87</v>
      </c>
    </row>
    <row r="26" spans="2:18" ht="15.75" x14ac:dyDescent="0.25">
      <c r="B26" s="36"/>
      <c r="C26" s="126">
        <v>0</v>
      </c>
      <c r="D26" s="126">
        <v>1</v>
      </c>
      <c r="E26" s="126">
        <v>11</v>
      </c>
      <c r="F26" s="58">
        <v>6</v>
      </c>
      <c r="I26" s="192" t="s">
        <v>499</v>
      </c>
      <c r="J26" s="136" t="s">
        <v>513</v>
      </c>
      <c r="L26" s="102" t="s">
        <v>406</v>
      </c>
      <c r="M26" s="103" t="s">
        <v>520</v>
      </c>
      <c r="N26" s="101">
        <v>0.97</v>
      </c>
      <c r="P26" s="102" t="s">
        <v>406</v>
      </c>
      <c r="Q26" s="103" t="s">
        <v>622</v>
      </c>
      <c r="R26" s="104">
        <v>0.6</v>
      </c>
    </row>
    <row r="27" spans="2:18" ht="16.5" thickBot="1" x14ac:dyDescent="0.3">
      <c r="B27" s="38"/>
      <c r="C27" s="127">
        <v>1</v>
      </c>
      <c r="D27" s="127">
        <v>0</v>
      </c>
      <c r="E27" s="127">
        <v>11</v>
      </c>
      <c r="F27" s="59">
        <v>8</v>
      </c>
      <c r="I27" s="193"/>
      <c r="J27" s="137" t="s">
        <v>506</v>
      </c>
      <c r="L27" s="105" t="s">
        <v>345</v>
      </c>
      <c r="M27" s="103" t="s">
        <v>521</v>
      </c>
      <c r="N27" s="101">
        <v>0.33</v>
      </c>
      <c r="P27" s="105" t="s">
        <v>345</v>
      </c>
      <c r="Q27" s="103" t="s">
        <v>636</v>
      </c>
      <c r="R27" s="101">
        <v>0.48</v>
      </c>
    </row>
    <row r="28" spans="2:18" ht="15.75" x14ac:dyDescent="0.25">
      <c r="B28" s="123" t="s">
        <v>484</v>
      </c>
      <c r="C28" s="124">
        <v>0</v>
      </c>
      <c r="D28" s="124">
        <v>0</v>
      </c>
      <c r="E28" s="124">
        <v>11</v>
      </c>
      <c r="F28" s="125">
        <v>6</v>
      </c>
      <c r="I28" s="19" t="s">
        <v>500</v>
      </c>
      <c r="J28" s="134" t="s">
        <v>542</v>
      </c>
      <c r="L28" s="82" t="s">
        <v>411</v>
      </c>
      <c r="M28" s="128" t="s">
        <v>522</v>
      </c>
      <c r="N28" s="58">
        <v>0.73</v>
      </c>
      <c r="P28" s="82" t="s">
        <v>411</v>
      </c>
      <c r="Q28" s="128" t="s">
        <v>637</v>
      </c>
      <c r="R28" s="58">
        <v>0.95</v>
      </c>
    </row>
    <row r="29" spans="2:18" ht="16.5" thickBot="1" x14ac:dyDescent="0.3">
      <c r="B29" s="36"/>
      <c r="C29" s="126">
        <v>1</v>
      </c>
      <c r="D29" s="126">
        <v>1</v>
      </c>
      <c r="E29" s="126">
        <v>12</v>
      </c>
      <c r="F29" s="58">
        <v>14</v>
      </c>
      <c r="I29" s="142" t="s">
        <v>544</v>
      </c>
      <c r="J29" s="131" t="s">
        <v>546</v>
      </c>
      <c r="L29" s="82" t="s">
        <v>413</v>
      </c>
      <c r="M29" s="128" t="s">
        <v>523</v>
      </c>
      <c r="N29" s="58">
        <v>0.25</v>
      </c>
      <c r="P29" s="82" t="s">
        <v>413</v>
      </c>
      <c r="Q29" s="128" t="s">
        <v>523</v>
      </c>
      <c r="R29" s="58">
        <v>0.26</v>
      </c>
    </row>
    <row r="30" spans="2:18" ht="15.75" x14ac:dyDescent="0.25">
      <c r="B30" s="36"/>
      <c r="C30" s="126">
        <v>0</v>
      </c>
      <c r="D30" s="126">
        <v>1</v>
      </c>
      <c r="E30" s="126">
        <v>23</v>
      </c>
      <c r="F30" s="58">
        <v>15</v>
      </c>
      <c r="L30" s="82" t="s">
        <v>415</v>
      </c>
      <c r="M30" s="128" t="s">
        <v>524</v>
      </c>
      <c r="N30" s="58">
        <v>0.43</v>
      </c>
      <c r="P30" s="82" t="s">
        <v>415</v>
      </c>
      <c r="Q30" s="128" t="s">
        <v>524</v>
      </c>
      <c r="R30" s="58">
        <v>0.43</v>
      </c>
    </row>
    <row r="31" spans="2:18" ht="16.5" thickBot="1" x14ac:dyDescent="0.3">
      <c r="B31" s="38"/>
      <c r="C31" s="127">
        <v>1</v>
      </c>
      <c r="D31" s="127">
        <v>0</v>
      </c>
      <c r="E31" s="127">
        <v>7</v>
      </c>
      <c r="F31" s="59">
        <v>5</v>
      </c>
      <c r="I31" s="132"/>
      <c r="J31" s="32"/>
      <c r="L31" s="82" t="s">
        <v>417</v>
      </c>
      <c r="M31" s="128" t="s">
        <v>525</v>
      </c>
      <c r="N31" s="58">
        <v>0.82</v>
      </c>
      <c r="P31" s="82" t="s">
        <v>417</v>
      </c>
      <c r="Q31" s="128" t="s">
        <v>622</v>
      </c>
      <c r="R31" s="58">
        <v>0.59</v>
      </c>
    </row>
    <row r="32" spans="2:18" ht="16.5" thickBot="1" x14ac:dyDescent="0.3">
      <c r="B32" s="123" t="s">
        <v>485</v>
      </c>
      <c r="C32" s="124">
        <v>0</v>
      </c>
      <c r="D32" s="124">
        <v>0</v>
      </c>
      <c r="E32" s="124">
        <v>0</v>
      </c>
      <c r="F32" s="125">
        <v>0</v>
      </c>
      <c r="L32" s="87" t="s">
        <v>418</v>
      </c>
      <c r="M32" s="129" t="s">
        <v>526</v>
      </c>
      <c r="N32" s="59">
        <v>0.55000000000000004</v>
      </c>
      <c r="P32" s="87" t="s">
        <v>418</v>
      </c>
      <c r="Q32" s="129" t="s">
        <v>526</v>
      </c>
      <c r="R32" s="59">
        <v>0.54</v>
      </c>
    </row>
    <row r="33" spans="2:18" x14ac:dyDescent="0.25">
      <c r="B33" s="36"/>
      <c r="C33" s="126">
        <v>1</v>
      </c>
      <c r="D33" s="126">
        <v>1</v>
      </c>
      <c r="E33" s="126">
        <v>48</v>
      </c>
      <c r="F33" s="58">
        <v>38</v>
      </c>
    </row>
    <row r="34" spans="2:18" x14ac:dyDescent="0.25">
      <c r="B34" s="36"/>
      <c r="C34" s="126">
        <v>0</v>
      </c>
      <c r="D34" s="126">
        <v>1</v>
      </c>
      <c r="E34" s="126">
        <v>2</v>
      </c>
      <c r="F34" s="58">
        <v>2</v>
      </c>
      <c r="I34" s="32" t="s">
        <v>547</v>
      </c>
      <c r="J34" s="32"/>
    </row>
    <row r="35" spans="2:18" ht="15.75" thickBot="1" x14ac:dyDescent="0.3">
      <c r="B35" s="38"/>
      <c r="C35" s="127">
        <v>1</v>
      </c>
      <c r="D35" s="127">
        <v>0</v>
      </c>
      <c r="E35" s="127">
        <v>3</v>
      </c>
      <c r="F35" s="59">
        <v>0</v>
      </c>
      <c r="I35" s="146">
        <v>1</v>
      </c>
      <c r="J35" s="143" t="s">
        <v>548</v>
      </c>
    </row>
    <row r="36" spans="2:18" x14ac:dyDescent="0.25">
      <c r="B36" s="36"/>
      <c r="C36" s="128"/>
      <c r="D36" s="128"/>
      <c r="E36" s="128"/>
      <c r="F36" s="58"/>
      <c r="I36" s="147">
        <v>2</v>
      </c>
      <c r="J36" s="144" t="s">
        <v>551</v>
      </c>
    </row>
    <row r="37" spans="2:18" x14ac:dyDescent="0.25">
      <c r="B37" s="36" t="s">
        <v>486</v>
      </c>
      <c r="C37" s="126">
        <v>0</v>
      </c>
      <c r="D37" s="126">
        <v>0</v>
      </c>
      <c r="E37" s="126">
        <v>10</v>
      </c>
      <c r="F37" s="58">
        <v>4</v>
      </c>
      <c r="I37" s="147">
        <v>3</v>
      </c>
      <c r="J37" s="144" t="s">
        <v>552</v>
      </c>
    </row>
    <row r="38" spans="2:18" x14ac:dyDescent="0.25">
      <c r="B38" s="36"/>
      <c r="C38" s="126">
        <v>1</v>
      </c>
      <c r="D38" s="126">
        <v>1</v>
      </c>
      <c r="E38" s="126">
        <v>24</v>
      </c>
      <c r="F38" s="58">
        <v>21</v>
      </c>
      <c r="I38" s="147">
        <v>4</v>
      </c>
      <c r="J38" s="144" t="s">
        <v>549</v>
      </c>
    </row>
    <row r="39" spans="2:18" x14ac:dyDescent="0.25">
      <c r="B39" s="36"/>
      <c r="C39" s="126">
        <v>0</v>
      </c>
      <c r="D39" s="126">
        <v>1</v>
      </c>
      <c r="E39" s="126">
        <v>10</v>
      </c>
      <c r="F39" s="58">
        <v>10</v>
      </c>
      <c r="I39" s="147">
        <v>5</v>
      </c>
      <c r="J39" s="144" t="s">
        <v>553</v>
      </c>
    </row>
    <row r="40" spans="2:18" ht="15.75" thickBot="1" x14ac:dyDescent="0.3">
      <c r="B40" s="36"/>
      <c r="C40" s="126">
        <v>1</v>
      </c>
      <c r="D40" s="126">
        <v>0</v>
      </c>
      <c r="E40" s="126">
        <v>9</v>
      </c>
      <c r="F40" s="58">
        <v>5</v>
      </c>
      <c r="I40" s="147">
        <v>6</v>
      </c>
      <c r="J40" s="144" t="s">
        <v>554</v>
      </c>
    </row>
    <row r="41" spans="2:18" x14ac:dyDescent="0.25">
      <c r="B41" s="123" t="s">
        <v>487</v>
      </c>
      <c r="C41" s="124">
        <v>0</v>
      </c>
      <c r="D41" s="124">
        <v>0</v>
      </c>
      <c r="E41" s="124">
        <v>3</v>
      </c>
      <c r="F41" s="125">
        <v>0</v>
      </c>
      <c r="I41" s="148">
        <v>7</v>
      </c>
      <c r="J41" s="145" t="s">
        <v>550</v>
      </c>
    </row>
    <row r="42" spans="2:18" x14ac:dyDescent="0.25">
      <c r="B42" s="36"/>
      <c r="C42" s="126">
        <v>1</v>
      </c>
      <c r="D42" s="126">
        <v>1</v>
      </c>
      <c r="E42" s="126">
        <v>36</v>
      </c>
      <c r="F42" s="58">
        <v>31</v>
      </c>
    </row>
    <row r="43" spans="2:18" x14ac:dyDescent="0.25">
      <c r="B43" s="36"/>
      <c r="C43" s="126">
        <v>0</v>
      </c>
      <c r="D43" s="126">
        <v>1</v>
      </c>
      <c r="E43" s="126">
        <v>9</v>
      </c>
      <c r="F43" s="58">
        <v>8</v>
      </c>
      <c r="L43" t="s">
        <v>632</v>
      </c>
    </row>
    <row r="44" spans="2:18" ht="15.75" thickBot="1" x14ac:dyDescent="0.3">
      <c r="B44" s="38"/>
      <c r="C44" s="127">
        <v>1</v>
      </c>
      <c r="D44" s="127">
        <v>0</v>
      </c>
      <c r="E44" s="127">
        <v>5</v>
      </c>
      <c r="F44" s="59">
        <v>1</v>
      </c>
    </row>
    <row r="45" spans="2:18" x14ac:dyDescent="0.25">
      <c r="L45" s="197" t="s">
        <v>363</v>
      </c>
      <c r="M45" s="194" t="s">
        <v>629</v>
      </c>
      <c r="N45" s="194"/>
      <c r="O45" s="195"/>
      <c r="P45" s="194" t="s">
        <v>630</v>
      </c>
      <c r="Q45" s="194"/>
      <c r="R45" s="195"/>
    </row>
    <row r="46" spans="2:18" x14ac:dyDescent="0.25">
      <c r="L46" s="198"/>
      <c r="M46" s="157" t="s">
        <v>610</v>
      </c>
      <c r="N46" s="157" t="s">
        <v>611</v>
      </c>
      <c r="O46" s="158" t="s">
        <v>612</v>
      </c>
      <c r="P46" s="157" t="s">
        <v>610</v>
      </c>
      <c r="Q46" s="157" t="s">
        <v>611</v>
      </c>
      <c r="R46" s="158" t="s">
        <v>612</v>
      </c>
    </row>
    <row r="47" spans="2:18" ht="15.75" x14ac:dyDescent="0.25">
      <c r="L47" s="153" t="s">
        <v>399</v>
      </c>
      <c r="M47" s="128" t="s">
        <v>613</v>
      </c>
      <c r="N47" s="128" t="s">
        <v>613</v>
      </c>
      <c r="O47" s="58" t="s">
        <v>613</v>
      </c>
      <c r="P47" s="128" t="s">
        <v>613</v>
      </c>
      <c r="Q47" s="128" t="s">
        <v>613</v>
      </c>
      <c r="R47" s="58" t="s">
        <v>613</v>
      </c>
    </row>
    <row r="48" spans="2:18" ht="15.75" x14ac:dyDescent="0.25">
      <c r="L48" s="153" t="s">
        <v>402</v>
      </c>
      <c r="M48" s="128" t="s">
        <v>614</v>
      </c>
      <c r="N48" s="128">
        <v>0.41</v>
      </c>
      <c r="O48" s="58">
        <v>0.47</v>
      </c>
      <c r="P48" s="128" t="s">
        <v>615</v>
      </c>
      <c r="Q48" s="128">
        <v>0.93</v>
      </c>
      <c r="R48" s="58">
        <v>0.99</v>
      </c>
    </row>
    <row r="49" spans="12:18" ht="15.75" x14ac:dyDescent="0.25">
      <c r="L49" s="153" t="s">
        <v>404</v>
      </c>
      <c r="M49" s="29" t="s">
        <v>616</v>
      </c>
      <c r="N49" s="128">
        <v>4.2000000000000003E-2</v>
      </c>
      <c r="O49" s="58">
        <v>0.11</v>
      </c>
      <c r="P49" s="128" t="s">
        <v>617</v>
      </c>
      <c r="Q49" s="128">
        <v>0.76</v>
      </c>
      <c r="R49" s="58">
        <v>0.99</v>
      </c>
    </row>
    <row r="50" spans="12:18" ht="15.75" x14ac:dyDescent="0.25">
      <c r="L50" s="153" t="s">
        <v>406</v>
      </c>
      <c r="M50" s="128" t="s">
        <v>618</v>
      </c>
      <c r="N50" s="156">
        <v>2E-3</v>
      </c>
      <c r="O50" s="58">
        <v>1.6E-2</v>
      </c>
      <c r="P50" s="128" t="s">
        <v>619</v>
      </c>
      <c r="Q50" s="128">
        <v>0.11</v>
      </c>
      <c r="R50" s="58">
        <v>0.88</v>
      </c>
    </row>
    <row r="51" spans="12:18" ht="15.75" x14ac:dyDescent="0.25">
      <c r="L51" s="154" t="s">
        <v>345</v>
      </c>
      <c r="M51" s="128" t="s">
        <v>620</v>
      </c>
      <c r="N51" s="128">
        <v>1.2E-2</v>
      </c>
      <c r="O51" s="58">
        <v>4.8000000000000001E-2</v>
      </c>
      <c r="P51" s="128" t="s">
        <v>525</v>
      </c>
      <c r="Q51" s="30">
        <v>0.8</v>
      </c>
      <c r="R51" s="58">
        <v>0.99</v>
      </c>
    </row>
    <row r="52" spans="12:18" ht="15.75" x14ac:dyDescent="0.25">
      <c r="L52" s="153" t="s">
        <v>411</v>
      </c>
      <c r="M52" s="128" t="s">
        <v>621</v>
      </c>
      <c r="N52" s="30">
        <v>0.3</v>
      </c>
      <c r="O52" s="58">
        <v>0.47</v>
      </c>
      <c r="P52" s="128" t="s">
        <v>622</v>
      </c>
      <c r="Q52" s="128">
        <v>0.64</v>
      </c>
      <c r="R52" s="58">
        <v>0.99</v>
      </c>
    </row>
    <row r="53" spans="12:18" ht="15.75" x14ac:dyDescent="0.25">
      <c r="L53" s="153" t="s">
        <v>413</v>
      </c>
      <c r="M53" s="128" t="s">
        <v>623</v>
      </c>
      <c r="N53" s="128">
        <v>0.88</v>
      </c>
      <c r="O53" s="58">
        <v>0.88</v>
      </c>
      <c r="P53" s="128" t="s">
        <v>624</v>
      </c>
      <c r="Q53" s="128">
        <v>0.26</v>
      </c>
      <c r="R53" s="58">
        <v>0.99</v>
      </c>
    </row>
    <row r="54" spans="12:18" ht="15.75" x14ac:dyDescent="0.25">
      <c r="L54" s="153" t="s">
        <v>415</v>
      </c>
      <c r="M54" s="128" t="s">
        <v>613</v>
      </c>
      <c r="N54" s="128" t="s">
        <v>613</v>
      </c>
      <c r="O54" s="58" t="s">
        <v>613</v>
      </c>
      <c r="P54" s="128" t="s">
        <v>613</v>
      </c>
      <c r="Q54" s="128" t="s">
        <v>613</v>
      </c>
      <c r="R54" s="58" t="s">
        <v>613</v>
      </c>
    </row>
    <row r="55" spans="12:18" ht="15.75" x14ac:dyDescent="0.25">
      <c r="L55" s="153" t="s">
        <v>417</v>
      </c>
      <c r="M55" s="128" t="s">
        <v>625</v>
      </c>
      <c r="N55" s="128">
        <v>8.4000000000000005E-2</v>
      </c>
      <c r="O55" s="58">
        <v>0.17</v>
      </c>
      <c r="P55" s="128" t="s">
        <v>626</v>
      </c>
      <c r="Q55" s="128">
        <v>0.99</v>
      </c>
      <c r="R55" s="58">
        <v>0.99</v>
      </c>
    </row>
    <row r="56" spans="12:18" ht="16.5" thickBot="1" x14ac:dyDescent="0.3">
      <c r="L56" s="155" t="s">
        <v>418</v>
      </c>
      <c r="M56" s="129" t="s">
        <v>627</v>
      </c>
      <c r="N56" s="129">
        <v>0.39</v>
      </c>
      <c r="O56" s="59">
        <v>0.47</v>
      </c>
      <c r="P56" s="129" t="s">
        <v>628</v>
      </c>
      <c r="Q56" s="42">
        <v>0.9</v>
      </c>
      <c r="R56" s="59">
        <v>0.99</v>
      </c>
    </row>
    <row r="57" spans="12:18" ht="15.75" x14ac:dyDescent="0.25">
      <c r="L57" s="196" t="s">
        <v>631</v>
      </c>
      <c r="M57" s="196"/>
      <c r="N57" s="196"/>
      <c r="O57" s="196"/>
      <c r="P57" s="196"/>
    </row>
    <row r="59" spans="12:18" ht="15.75" thickBot="1" x14ac:dyDescent="0.3"/>
    <row r="60" spans="12:18" x14ac:dyDescent="0.25">
      <c r="L60" s="197" t="s">
        <v>363</v>
      </c>
      <c r="M60" s="194" t="s">
        <v>630</v>
      </c>
      <c r="N60" s="194"/>
      <c r="O60" s="195"/>
    </row>
    <row r="61" spans="12:18" x14ac:dyDescent="0.25">
      <c r="L61" s="198"/>
      <c r="M61" s="157" t="s">
        <v>610</v>
      </c>
      <c r="N61" s="157" t="s">
        <v>611</v>
      </c>
      <c r="O61" s="158" t="s">
        <v>612</v>
      </c>
    </row>
    <row r="62" spans="12:18" ht="15.75" x14ac:dyDescent="0.25">
      <c r="L62" s="153" t="s">
        <v>399</v>
      </c>
      <c r="M62" s="128" t="s">
        <v>613</v>
      </c>
      <c r="N62" s="128" t="s">
        <v>613</v>
      </c>
      <c r="O62" s="58" t="s">
        <v>613</v>
      </c>
    </row>
    <row r="63" spans="12:18" ht="15.75" x14ac:dyDescent="0.25">
      <c r="L63" s="153" t="s">
        <v>402</v>
      </c>
      <c r="M63" s="128" t="s">
        <v>615</v>
      </c>
      <c r="N63" s="128">
        <v>0.93</v>
      </c>
      <c r="O63" s="58">
        <v>0.99</v>
      </c>
    </row>
    <row r="64" spans="12:18" ht="15.75" x14ac:dyDescent="0.25">
      <c r="L64" s="153" t="s">
        <v>404</v>
      </c>
      <c r="M64" s="128" t="s">
        <v>617</v>
      </c>
      <c r="N64" s="128">
        <v>0.76</v>
      </c>
      <c r="O64" s="58">
        <v>0.99</v>
      </c>
    </row>
    <row r="65" spans="12:21" ht="15.75" x14ac:dyDescent="0.25">
      <c r="L65" s="153" t="s">
        <v>406</v>
      </c>
      <c r="M65" s="128" t="s">
        <v>619</v>
      </c>
      <c r="N65" s="128">
        <v>0.11</v>
      </c>
      <c r="O65" s="58">
        <v>0.88</v>
      </c>
    </row>
    <row r="66" spans="12:21" ht="15.75" x14ac:dyDescent="0.25">
      <c r="L66" s="154" t="s">
        <v>345</v>
      </c>
      <c r="M66" s="128" t="s">
        <v>525</v>
      </c>
      <c r="N66" s="30">
        <v>0.8</v>
      </c>
      <c r="O66" s="58">
        <v>0.99</v>
      </c>
    </row>
    <row r="67" spans="12:21" ht="15.75" x14ac:dyDescent="0.25">
      <c r="L67" s="153" t="s">
        <v>411</v>
      </c>
      <c r="M67" s="128" t="s">
        <v>622</v>
      </c>
      <c r="N67" s="128">
        <v>0.64</v>
      </c>
      <c r="O67" s="58">
        <v>0.99</v>
      </c>
    </row>
    <row r="68" spans="12:21" ht="15.75" x14ac:dyDescent="0.25">
      <c r="L68" s="153" t="s">
        <v>413</v>
      </c>
      <c r="M68" s="128" t="s">
        <v>624</v>
      </c>
      <c r="N68" s="128">
        <v>0.26</v>
      </c>
      <c r="O68" s="58">
        <v>0.99</v>
      </c>
    </row>
    <row r="69" spans="12:21" ht="15.75" x14ac:dyDescent="0.25">
      <c r="L69" s="153" t="s">
        <v>415</v>
      </c>
      <c r="M69" s="128" t="s">
        <v>613</v>
      </c>
      <c r="N69" s="128" t="s">
        <v>613</v>
      </c>
      <c r="O69" s="58" t="s">
        <v>613</v>
      </c>
    </row>
    <row r="70" spans="12:21" ht="15.75" x14ac:dyDescent="0.25">
      <c r="L70" s="153" t="s">
        <v>417</v>
      </c>
      <c r="M70" s="128" t="s">
        <v>626</v>
      </c>
      <c r="N70" s="128">
        <v>0.99</v>
      </c>
      <c r="O70" s="58">
        <v>0.99</v>
      </c>
    </row>
    <row r="71" spans="12:21" ht="16.5" thickBot="1" x14ac:dyDescent="0.3">
      <c r="L71" s="155" t="s">
        <v>418</v>
      </c>
      <c r="M71" s="129" t="s">
        <v>628</v>
      </c>
      <c r="N71" s="42">
        <v>0.9</v>
      </c>
      <c r="O71" s="59">
        <v>0.99</v>
      </c>
    </row>
    <row r="72" spans="12:21" ht="15.75" x14ac:dyDescent="0.25">
      <c r="L72" s="199" t="s">
        <v>631</v>
      </c>
      <c r="M72" s="199"/>
      <c r="N72" s="199"/>
      <c r="O72" s="199"/>
    </row>
    <row r="76" spans="12:21" x14ac:dyDescent="0.25">
      <c r="L76" t="s">
        <v>638</v>
      </c>
    </row>
    <row r="77" spans="12:21" ht="15.75" thickBot="1" x14ac:dyDescent="0.3"/>
    <row r="78" spans="12:21" x14ac:dyDescent="0.25">
      <c r="L78" s="197" t="s">
        <v>363</v>
      </c>
      <c r="M78" s="194" t="s">
        <v>640</v>
      </c>
      <c r="N78" s="194"/>
      <c r="O78" s="194"/>
      <c r="P78" s="194" t="s">
        <v>639</v>
      </c>
      <c r="Q78" s="194"/>
      <c r="R78" s="194"/>
      <c r="S78" s="194" t="s">
        <v>641</v>
      </c>
      <c r="T78" s="194"/>
      <c r="U78" s="195"/>
    </row>
    <row r="79" spans="12:21" x14ac:dyDescent="0.25">
      <c r="L79" s="198"/>
      <c r="M79" s="157" t="s">
        <v>610</v>
      </c>
      <c r="N79" s="157" t="s">
        <v>611</v>
      </c>
      <c r="O79" s="157" t="s">
        <v>612</v>
      </c>
      <c r="P79" s="157" t="s">
        <v>610</v>
      </c>
      <c r="Q79" s="157" t="s">
        <v>611</v>
      </c>
      <c r="R79" s="157" t="s">
        <v>612</v>
      </c>
      <c r="S79" s="157" t="s">
        <v>610</v>
      </c>
      <c r="T79" s="157" t="s">
        <v>611</v>
      </c>
      <c r="U79" s="158" t="s">
        <v>612</v>
      </c>
    </row>
    <row r="80" spans="12:21" ht="15.75" x14ac:dyDescent="0.25">
      <c r="L80" s="153" t="s">
        <v>399</v>
      </c>
      <c r="M80" s="128" t="s">
        <v>613</v>
      </c>
      <c r="N80" s="128" t="s">
        <v>613</v>
      </c>
      <c r="O80" s="128" t="s">
        <v>613</v>
      </c>
      <c r="P80" s="128" t="s">
        <v>613</v>
      </c>
      <c r="Q80" s="128" t="s">
        <v>613</v>
      </c>
      <c r="R80" s="128" t="s">
        <v>613</v>
      </c>
      <c r="S80" s="128" t="s">
        <v>613</v>
      </c>
      <c r="T80" s="159" t="s">
        <v>613</v>
      </c>
      <c r="U80" s="160" t="s">
        <v>613</v>
      </c>
    </row>
    <row r="81" spans="12:21" ht="15.75" x14ac:dyDescent="0.25">
      <c r="L81" s="153" t="s">
        <v>402</v>
      </c>
      <c r="M81" s="128" t="s">
        <v>613</v>
      </c>
      <c r="N81" s="128" t="s">
        <v>613</v>
      </c>
      <c r="O81" s="128" t="s">
        <v>613</v>
      </c>
      <c r="P81" s="128" t="s">
        <v>613</v>
      </c>
      <c r="Q81" s="128" t="s">
        <v>613</v>
      </c>
      <c r="R81" s="128" t="s">
        <v>613</v>
      </c>
      <c r="S81" s="128" t="s">
        <v>613</v>
      </c>
      <c r="T81" s="159" t="s">
        <v>613</v>
      </c>
      <c r="U81" s="160" t="s">
        <v>613</v>
      </c>
    </row>
    <row r="82" spans="12:21" ht="15.75" x14ac:dyDescent="0.25">
      <c r="L82" s="153" t="s">
        <v>404</v>
      </c>
      <c r="M82" s="29" t="s">
        <v>530</v>
      </c>
      <c r="N82" s="128">
        <v>0.16</v>
      </c>
      <c r="O82" s="128"/>
      <c r="P82" s="29" t="s">
        <v>642</v>
      </c>
      <c r="Q82" s="128">
        <v>0.68</v>
      </c>
      <c r="R82" s="128"/>
      <c r="S82" s="29" t="s">
        <v>652</v>
      </c>
      <c r="T82" s="128">
        <v>0.78</v>
      </c>
      <c r="U82" s="58"/>
    </row>
    <row r="83" spans="12:21" ht="15.75" x14ac:dyDescent="0.25">
      <c r="L83" s="153" t="s">
        <v>406</v>
      </c>
      <c r="M83" s="128" t="s">
        <v>532</v>
      </c>
      <c r="N83" s="30">
        <v>0.5</v>
      </c>
      <c r="O83" s="128"/>
      <c r="P83" s="128" t="s">
        <v>643</v>
      </c>
      <c r="Q83" s="128">
        <v>2.5999999999999999E-2</v>
      </c>
      <c r="R83" s="128"/>
      <c r="S83" s="128" t="s">
        <v>644</v>
      </c>
      <c r="T83" s="128">
        <v>8.5000000000000006E-2</v>
      </c>
      <c r="U83" s="58"/>
    </row>
    <row r="84" spans="12:21" ht="15.75" x14ac:dyDescent="0.25">
      <c r="L84" s="154" t="s">
        <v>345</v>
      </c>
      <c r="M84" s="128" t="s">
        <v>534</v>
      </c>
      <c r="N84" s="128">
        <v>0.75</v>
      </c>
      <c r="O84" s="128"/>
      <c r="P84" s="128" t="s">
        <v>645</v>
      </c>
      <c r="Q84" s="128">
        <v>0.21</v>
      </c>
      <c r="R84" s="128"/>
      <c r="S84" s="128" t="s">
        <v>646</v>
      </c>
      <c r="T84" s="128">
        <v>0.12</v>
      </c>
      <c r="U84" s="58"/>
    </row>
    <row r="85" spans="12:21" ht="15.75" x14ac:dyDescent="0.25">
      <c r="L85" s="153" t="s">
        <v>411</v>
      </c>
      <c r="M85" s="128" t="s">
        <v>536</v>
      </c>
      <c r="N85" s="128">
        <v>0.43</v>
      </c>
      <c r="O85" s="128"/>
      <c r="P85" s="128" t="s">
        <v>647</v>
      </c>
      <c r="Q85" s="128">
        <v>0.62</v>
      </c>
      <c r="R85" s="128"/>
      <c r="S85" s="128" t="s">
        <v>653</v>
      </c>
      <c r="T85" s="128">
        <v>0.85</v>
      </c>
      <c r="U85" s="58"/>
    </row>
    <row r="86" spans="12:21" ht="15.75" x14ac:dyDescent="0.25">
      <c r="L86" s="153" t="s">
        <v>413</v>
      </c>
      <c r="M86" s="128" t="s">
        <v>538</v>
      </c>
      <c r="N86" s="128">
        <v>0.87</v>
      </c>
      <c r="O86" s="128"/>
      <c r="P86" s="128" t="s">
        <v>648</v>
      </c>
      <c r="Q86" s="128">
        <v>0.73</v>
      </c>
      <c r="R86" s="128"/>
      <c r="S86" s="128" t="s">
        <v>649</v>
      </c>
      <c r="T86" s="128">
        <v>0.74</v>
      </c>
      <c r="U86" s="58"/>
    </row>
    <row r="87" spans="12:21" ht="15.75" x14ac:dyDescent="0.25">
      <c r="L87" s="153" t="s">
        <v>415</v>
      </c>
      <c r="M87" s="128" t="s">
        <v>613</v>
      </c>
      <c r="N87" s="128" t="s">
        <v>613</v>
      </c>
      <c r="O87" s="128" t="s">
        <v>613</v>
      </c>
      <c r="P87" s="128" t="s">
        <v>613</v>
      </c>
      <c r="Q87" s="128" t="s">
        <v>613</v>
      </c>
      <c r="R87" s="159" t="s">
        <v>613</v>
      </c>
      <c r="S87" s="128" t="s">
        <v>613</v>
      </c>
      <c r="T87" s="159" t="s">
        <v>613</v>
      </c>
      <c r="U87" s="160" t="s">
        <v>613</v>
      </c>
    </row>
    <row r="88" spans="12:21" ht="15.75" x14ac:dyDescent="0.25">
      <c r="L88" s="153" t="s">
        <v>417</v>
      </c>
      <c r="M88" s="128" t="s">
        <v>532</v>
      </c>
      <c r="N88" s="30">
        <v>0.5</v>
      </c>
      <c r="O88" s="128"/>
      <c r="P88" s="128" t="s">
        <v>650</v>
      </c>
      <c r="Q88" s="128">
        <v>0.69</v>
      </c>
      <c r="R88" s="128"/>
      <c r="S88" s="128" t="s">
        <v>651</v>
      </c>
      <c r="T88" s="128">
        <v>0.64</v>
      </c>
      <c r="U88" s="58"/>
    </row>
    <row r="89" spans="12:21" ht="16.5" thickBot="1" x14ac:dyDescent="0.3">
      <c r="L89" s="155" t="s">
        <v>418</v>
      </c>
      <c r="M89" s="129" t="s">
        <v>613</v>
      </c>
      <c r="N89" s="129" t="s">
        <v>613</v>
      </c>
      <c r="O89" s="129" t="s">
        <v>613</v>
      </c>
      <c r="P89" s="129" t="s">
        <v>613</v>
      </c>
      <c r="Q89" s="161" t="s">
        <v>613</v>
      </c>
      <c r="R89" s="161" t="s">
        <v>613</v>
      </c>
      <c r="S89" s="129" t="s">
        <v>613</v>
      </c>
      <c r="T89" s="161" t="s">
        <v>613</v>
      </c>
      <c r="U89" s="162" t="s">
        <v>613</v>
      </c>
    </row>
    <row r="91" spans="12:21" ht="15.75" thickBot="1" x14ac:dyDescent="0.3"/>
    <row r="92" spans="12:21" x14ac:dyDescent="0.25">
      <c r="L92" s="197" t="s">
        <v>363</v>
      </c>
      <c r="M92" s="194" t="s">
        <v>640</v>
      </c>
      <c r="N92" s="194"/>
      <c r="O92" s="194" t="s">
        <v>639</v>
      </c>
      <c r="P92" s="194"/>
      <c r="Q92" s="194" t="s">
        <v>641</v>
      </c>
      <c r="R92" s="195"/>
    </row>
    <row r="93" spans="12:21" x14ac:dyDescent="0.25">
      <c r="L93" s="198"/>
      <c r="M93" s="157" t="s">
        <v>610</v>
      </c>
      <c r="N93" s="157" t="s">
        <v>611</v>
      </c>
      <c r="O93" s="157" t="s">
        <v>610</v>
      </c>
      <c r="P93" s="157" t="s">
        <v>611</v>
      </c>
      <c r="Q93" s="157" t="s">
        <v>610</v>
      </c>
      <c r="R93" s="158" t="s">
        <v>611</v>
      </c>
    </row>
    <row r="94" spans="12:21" ht="15.75" x14ac:dyDescent="0.25">
      <c r="L94" s="82" t="s">
        <v>399</v>
      </c>
      <c r="M94" s="25" t="s">
        <v>613</v>
      </c>
      <c r="N94" s="25" t="s">
        <v>613</v>
      </c>
      <c r="O94" s="25" t="s">
        <v>613</v>
      </c>
      <c r="P94" s="25" t="s">
        <v>613</v>
      </c>
      <c r="Q94" s="25" t="s">
        <v>613</v>
      </c>
      <c r="R94" s="160" t="s">
        <v>613</v>
      </c>
    </row>
    <row r="95" spans="12:21" ht="15.75" x14ac:dyDescent="0.25">
      <c r="L95" s="82" t="s">
        <v>402</v>
      </c>
      <c r="M95" s="25" t="s">
        <v>613</v>
      </c>
      <c r="N95" s="25" t="s">
        <v>613</v>
      </c>
      <c r="O95" s="25" t="s">
        <v>613</v>
      </c>
      <c r="P95" s="25" t="s">
        <v>613</v>
      </c>
      <c r="Q95" s="25" t="s">
        <v>613</v>
      </c>
      <c r="R95" s="160" t="s">
        <v>613</v>
      </c>
    </row>
    <row r="96" spans="12:21" ht="15.75" x14ac:dyDescent="0.25">
      <c r="L96" s="82" t="s">
        <v>404</v>
      </c>
      <c r="M96" s="25" t="s">
        <v>530</v>
      </c>
      <c r="N96" s="25">
        <v>0.16</v>
      </c>
      <c r="O96" s="25" t="s">
        <v>642</v>
      </c>
      <c r="P96" s="25">
        <v>0.68</v>
      </c>
      <c r="Q96" s="25" t="s">
        <v>652</v>
      </c>
      <c r="R96" s="58">
        <v>0.78</v>
      </c>
    </row>
    <row r="97" spans="12:18" ht="15.75" x14ac:dyDescent="0.25">
      <c r="L97" s="82" t="s">
        <v>406</v>
      </c>
      <c r="M97" s="25" t="s">
        <v>532</v>
      </c>
      <c r="N97" s="200">
        <v>0.5</v>
      </c>
      <c r="O97" s="25" t="s">
        <v>643</v>
      </c>
      <c r="P97" s="25">
        <v>2.5999999999999999E-2</v>
      </c>
      <c r="Q97" s="25" t="s">
        <v>644</v>
      </c>
      <c r="R97" s="58">
        <v>8.5000000000000006E-2</v>
      </c>
    </row>
    <row r="98" spans="12:18" ht="15.75" x14ac:dyDescent="0.25">
      <c r="L98" s="86" t="s">
        <v>345</v>
      </c>
      <c r="M98" s="25" t="s">
        <v>534</v>
      </c>
      <c r="N98" s="25">
        <v>0.75</v>
      </c>
      <c r="O98" s="25" t="s">
        <v>645</v>
      </c>
      <c r="P98" s="25">
        <v>0.21</v>
      </c>
      <c r="Q98" s="25" t="s">
        <v>646</v>
      </c>
      <c r="R98" s="58">
        <v>0.12</v>
      </c>
    </row>
    <row r="99" spans="12:18" ht="15.75" x14ac:dyDescent="0.25">
      <c r="L99" s="82" t="s">
        <v>411</v>
      </c>
      <c r="M99" s="25" t="s">
        <v>536</v>
      </c>
      <c r="N99" s="25">
        <v>0.43</v>
      </c>
      <c r="O99" s="25" t="s">
        <v>647</v>
      </c>
      <c r="P99" s="25">
        <v>0.62</v>
      </c>
      <c r="Q99" s="25" t="s">
        <v>653</v>
      </c>
      <c r="R99" s="58">
        <v>0.85</v>
      </c>
    </row>
    <row r="100" spans="12:18" ht="15.75" x14ac:dyDescent="0.25">
      <c r="L100" s="82" t="s">
        <v>413</v>
      </c>
      <c r="M100" s="25" t="s">
        <v>538</v>
      </c>
      <c r="N100" s="25">
        <v>0.87</v>
      </c>
      <c r="O100" s="25" t="s">
        <v>648</v>
      </c>
      <c r="P100" s="25">
        <v>0.73</v>
      </c>
      <c r="Q100" s="25" t="s">
        <v>649</v>
      </c>
      <c r="R100" s="58">
        <v>0.74</v>
      </c>
    </row>
    <row r="101" spans="12:18" ht="15.75" x14ac:dyDescent="0.25">
      <c r="L101" s="82" t="s">
        <v>415</v>
      </c>
      <c r="M101" s="25" t="s">
        <v>613</v>
      </c>
      <c r="N101" s="25" t="s">
        <v>613</v>
      </c>
      <c r="O101" s="25" t="s">
        <v>613</v>
      </c>
      <c r="P101" s="25" t="s">
        <v>613</v>
      </c>
      <c r="Q101" s="25" t="s">
        <v>613</v>
      </c>
      <c r="R101" s="160" t="s">
        <v>613</v>
      </c>
    </row>
    <row r="102" spans="12:18" ht="15.75" x14ac:dyDescent="0.25">
      <c r="L102" s="82" t="s">
        <v>417</v>
      </c>
      <c r="M102" s="25" t="s">
        <v>532</v>
      </c>
      <c r="N102" s="200">
        <v>0.5</v>
      </c>
      <c r="O102" s="25" t="s">
        <v>650</v>
      </c>
      <c r="P102" s="25">
        <v>0.69</v>
      </c>
      <c r="Q102" s="25" t="s">
        <v>651</v>
      </c>
      <c r="R102" s="58">
        <v>0.64</v>
      </c>
    </row>
    <row r="103" spans="12:18" ht="16.5" thickBot="1" x14ac:dyDescent="0.3">
      <c r="L103" s="87" t="s">
        <v>418</v>
      </c>
      <c r="M103" s="129" t="s">
        <v>613</v>
      </c>
      <c r="N103" s="129" t="s">
        <v>613</v>
      </c>
      <c r="O103" s="129" t="s">
        <v>613</v>
      </c>
      <c r="P103" s="161" t="s">
        <v>613</v>
      </c>
      <c r="Q103" s="129" t="s">
        <v>613</v>
      </c>
      <c r="R103" s="162" t="s">
        <v>613</v>
      </c>
    </row>
  </sheetData>
  <mergeCells count="26">
    <mergeCell ref="L92:L93"/>
    <mergeCell ref="M92:N92"/>
    <mergeCell ref="O92:P92"/>
    <mergeCell ref="Q92:R92"/>
    <mergeCell ref="I26:I27"/>
    <mergeCell ref="L78:L79"/>
    <mergeCell ref="M78:O78"/>
    <mergeCell ref="P78:R78"/>
    <mergeCell ref="S78:U78"/>
    <mergeCell ref="L60:L61"/>
    <mergeCell ref="M60:O60"/>
    <mergeCell ref="L72:O72"/>
    <mergeCell ref="Q21:R21"/>
    <mergeCell ref="P45:R45"/>
    <mergeCell ref="L57:P57"/>
    <mergeCell ref="M45:O45"/>
    <mergeCell ref="L45:L46"/>
    <mergeCell ref="O4:P4"/>
    <mergeCell ref="B2:F2"/>
    <mergeCell ref="L4:L5"/>
    <mergeCell ref="M4:N4"/>
    <mergeCell ref="P21:P22"/>
    <mergeCell ref="L21:L22"/>
    <mergeCell ref="M21:N21"/>
    <mergeCell ref="I11:I12"/>
    <mergeCell ref="I8:I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16S-Total bacterial load</vt:lpstr>
      <vt:lpstr>Detection and abundance</vt:lpstr>
      <vt:lpstr>Association and 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Wang</dc:creator>
  <cp:lastModifiedBy>Yiming Wang</cp:lastModifiedBy>
  <dcterms:created xsi:type="dcterms:W3CDTF">2015-06-05T18:17:20Z</dcterms:created>
  <dcterms:modified xsi:type="dcterms:W3CDTF">2021-12-16T05:55:02Z</dcterms:modified>
</cp:coreProperties>
</file>