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yu\Desktop\"/>
    </mc:Choice>
  </mc:AlternateContent>
  <xr:revisionPtr revIDLastSave="0" documentId="13_ncr:1_{376B05D8-3237-459C-999C-857B4DE2116D}" xr6:coauthVersionLast="41" xr6:coauthVersionMax="45" xr10:uidLastSave="{00000000-0000-0000-0000-000000000000}"/>
  <bookViews>
    <workbookView xWindow="-108" yWindow="-108" windowWidth="30936" windowHeight="16920" activeTab="8" xr2:uid="{62F0C68E-7299-453E-8354-17869E6E3848}"/>
  </bookViews>
  <sheets>
    <sheet name="Currency" sheetId="8" r:id="rId1"/>
    <sheet name="Sheet1" sheetId="9" r:id="rId2"/>
    <sheet name="Sheet5" sheetId="14" r:id="rId3"/>
    <sheet name="Sheet4" sheetId="13" r:id="rId4"/>
    <sheet name="Sheet2" sheetId="10" r:id="rId5"/>
    <sheet name="Sheet3" sheetId="11" r:id="rId6"/>
    <sheet name="Data" sheetId="2" r:id="rId7"/>
    <sheet name="Comp plan 4" sheetId="12" r:id="rId8"/>
    <sheet name="Sheet6" sheetId="15" r:id="rId9"/>
    <sheet name="Data Dictionary" sheetId="3" r:id="rId10"/>
  </sheets>
  <definedNames>
    <definedName name="_xlnm._FilterDatabase" localSheetId="7" hidden="1">'Comp plan 4'!$A$1:$AB$308</definedName>
    <definedName name="_xlnm._FilterDatabase" localSheetId="6" hidden="1">Data!$A$2:$R$1000</definedName>
    <definedName name="_xlnm._FilterDatabase" localSheetId="8" hidden="1">Sheet6!$A$1:$B$300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5" l="1"/>
  <c r="G8" i="15"/>
  <c r="G7" i="15"/>
  <c r="G6" i="15"/>
  <c r="G5" i="15"/>
  <c r="G4" i="15"/>
  <c r="G3" i="15"/>
  <c r="G2" i="15"/>
  <c r="F8" i="15"/>
  <c r="F9" i="15"/>
  <c r="F7" i="15"/>
  <c r="F6" i="15"/>
  <c r="F5" i="15"/>
  <c r="F4" i="15"/>
  <c r="F3" i="15"/>
  <c r="F2" i="15"/>
  <c r="G11" i="15" l="1"/>
  <c r="G10" i="15"/>
  <c r="F11" i="15"/>
  <c r="F10" i="15"/>
  <c r="AA7" i="2" l="1"/>
  <c r="Z7" i="2"/>
  <c r="AA6" i="2"/>
  <c r="Z6" i="2"/>
  <c r="AA2" i="2"/>
  <c r="Z2" i="2"/>
  <c r="Z4" i="2"/>
  <c r="Z3" i="2"/>
  <c r="AE27" i="12"/>
  <c r="AE28" i="12" s="1"/>
  <c r="AF27" i="12"/>
  <c r="AF28" i="12" s="1"/>
  <c r="AE26" i="12"/>
  <c r="AK24" i="12"/>
  <c r="AF24" i="12"/>
  <c r="B21" i="10"/>
  <c r="AL2" i="12" l="1" a="1"/>
  <c r="AL2" i="12" s="1"/>
  <c r="AK2" i="12" a="1"/>
  <c r="AK9" i="12" s="1"/>
  <c r="R306" i="12" a="1"/>
  <c r="R307" i="12" s="1"/>
  <c r="R306" i="12"/>
  <c r="R308" i="12"/>
  <c r="R2" i="12" a="1"/>
  <c r="R4" i="12" s="1"/>
  <c r="R2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125" i="12"/>
  <c r="R126" i="12"/>
  <c r="R127" i="12"/>
  <c r="R128" i="12"/>
  <c r="R129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5" i="12"/>
  <c r="R146" i="12"/>
  <c r="R147" i="12"/>
  <c r="R148" i="12"/>
  <c r="R149" i="12"/>
  <c r="R150" i="12"/>
  <c r="R151" i="12"/>
  <c r="R152" i="12"/>
  <c r="R153" i="12"/>
  <c r="R154" i="12"/>
  <c r="R155" i="12"/>
  <c r="R156" i="12"/>
  <c r="R157" i="12"/>
  <c r="R158" i="12"/>
  <c r="R159" i="12"/>
  <c r="R160" i="12"/>
  <c r="R161" i="12"/>
  <c r="R162" i="12"/>
  <c r="R163" i="12"/>
  <c r="R164" i="12"/>
  <c r="R165" i="12"/>
  <c r="R166" i="12"/>
  <c r="R167" i="12"/>
  <c r="R168" i="12"/>
  <c r="R169" i="12"/>
  <c r="R170" i="12"/>
  <c r="R171" i="12"/>
  <c r="R172" i="12"/>
  <c r="R173" i="12"/>
  <c r="R174" i="12"/>
  <c r="R175" i="12"/>
  <c r="R176" i="12"/>
  <c r="R177" i="12"/>
  <c r="R178" i="12"/>
  <c r="R179" i="12"/>
  <c r="R180" i="12"/>
  <c r="R181" i="12"/>
  <c r="R182" i="12"/>
  <c r="R183" i="12"/>
  <c r="R184" i="12"/>
  <c r="R185" i="12"/>
  <c r="R186" i="12"/>
  <c r="R187" i="12"/>
  <c r="R188" i="12"/>
  <c r="R189" i="12"/>
  <c r="R190" i="12"/>
  <c r="R191" i="12"/>
  <c r="R192" i="12"/>
  <c r="R193" i="12"/>
  <c r="R194" i="12"/>
  <c r="R195" i="12"/>
  <c r="R196" i="12"/>
  <c r="R197" i="12"/>
  <c r="R198" i="12"/>
  <c r="R199" i="12"/>
  <c r="R200" i="12"/>
  <c r="R201" i="12"/>
  <c r="R202" i="12"/>
  <c r="R203" i="12"/>
  <c r="R204" i="12"/>
  <c r="R205" i="12"/>
  <c r="R206" i="12"/>
  <c r="R207" i="12"/>
  <c r="R208" i="12"/>
  <c r="R209" i="12"/>
  <c r="R210" i="12"/>
  <c r="R211" i="12"/>
  <c r="R212" i="12"/>
  <c r="R213" i="12"/>
  <c r="R214" i="12"/>
  <c r="R215" i="12"/>
  <c r="R216" i="12"/>
  <c r="R217" i="12"/>
  <c r="R218" i="12"/>
  <c r="R219" i="12"/>
  <c r="R220" i="12"/>
  <c r="R221" i="12"/>
  <c r="R222" i="12"/>
  <c r="R223" i="12"/>
  <c r="R224" i="12"/>
  <c r="R225" i="12"/>
  <c r="R226" i="12"/>
  <c r="R227" i="12"/>
  <c r="R228" i="12"/>
  <c r="R229" i="12"/>
  <c r="R230" i="12"/>
  <c r="R231" i="12"/>
  <c r="R232" i="12"/>
  <c r="R233" i="12"/>
  <c r="R234" i="12"/>
  <c r="R235" i="12"/>
  <c r="R236" i="12"/>
  <c r="R237" i="12"/>
  <c r="R238" i="12"/>
  <c r="R239" i="12"/>
  <c r="R240" i="12"/>
  <c r="R241" i="12"/>
  <c r="R242" i="12"/>
  <c r="R243" i="12"/>
  <c r="R244" i="12"/>
  <c r="R245" i="12"/>
  <c r="R246" i="12"/>
  <c r="R247" i="12"/>
  <c r="R248" i="12"/>
  <c r="R249" i="12"/>
  <c r="R250" i="12"/>
  <c r="R251" i="12"/>
  <c r="R252" i="12"/>
  <c r="R253" i="12"/>
  <c r="R254" i="12"/>
  <c r="R255" i="12"/>
  <c r="R256" i="12"/>
  <c r="R257" i="12"/>
  <c r="R258" i="12"/>
  <c r="R259" i="12"/>
  <c r="R260" i="12"/>
  <c r="R261" i="12"/>
  <c r="R262" i="12"/>
  <c r="R263" i="12"/>
  <c r="R264" i="12"/>
  <c r="R265" i="12"/>
  <c r="R266" i="12"/>
  <c r="R267" i="12"/>
  <c r="R268" i="12"/>
  <c r="R269" i="12"/>
  <c r="R270" i="12"/>
  <c r="R271" i="12"/>
  <c r="R272" i="12"/>
  <c r="R273" i="12"/>
  <c r="R274" i="12"/>
  <c r="R275" i="12"/>
  <c r="R276" i="12"/>
  <c r="R277" i="12"/>
  <c r="R278" i="12"/>
  <c r="R279" i="12"/>
  <c r="R280" i="12"/>
  <c r="R281" i="12"/>
  <c r="R282" i="12"/>
  <c r="R283" i="12"/>
  <c r="R284" i="12"/>
  <c r="R285" i="12"/>
  <c r="R286" i="12"/>
  <c r="R287" i="12"/>
  <c r="R288" i="12"/>
  <c r="R289" i="12"/>
  <c r="R290" i="12"/>
  <c r="R291" i="12"/>
  <c r="R292" i="12"/>
  <c r="R293" i="12"/>
  <c r="R294" i="12"/>
  <c r="R295" i="12"/>
  <c r="R296" i="12"/>
  <c r="R297" i="12"/>
  <c r="R298" i="12"/>
  <c r="R299" i="12"/>
  <c r="R300" i="12"/>
  <c r="R301" i="12"/>
  <c r="R302" i="12"/>
  <c r="R303" i="12"/>
  <c r="R304" i="12"/>
  <c r="R305" i="12"/>
  <c r="AL17" i="12" l="1"/>
  <c r="AL9" i="12"/>
  <c r="AL16" i="12"/>
  <c r="AL8" i="12"/>
  <c r="AL7" i="12"/>
  <c r="AL22" i="12"/>
  <c r="AL14" i="12"/>
  <c r="AL6" i="12"/>
  <c r="AL15" i="12"/>
  <c r="AL21" i="12"/>
  <c r="AL13" i="12"/>
  <c r="AL5" i="12"/>
  <c r="AL23" i="12"/>
  <c r="AL20" i="12"/>
  <c r="AL12" i="12"/>
  <c r="AL4" i="12"/>
  <c r="AL19" i="12"/>
  <c r="AL11" i="12"/>
  <c r="AL3" i="12"/>
  <c r="AL18" i="12"/>
  <c r="AL10" i="12"/>
  <c r="AK16" i="12"/>
  <c r="AK8" i="12"/>
  <c r="AK17" i="12"/>
  <c r="AK23" i="12"/>
  <c r="AK15" i="12"/>
  <c r="AK7" i="12"/>
  <c r="AK22" i="12"/>
  <c r="AK14" i="12"/>
  <c r="AK6" i="12"/>
  <c r="AK21" i="12"/>
  <c r="AK13" i="12"/>
  <c r="AK5" i="12"/>
  <c r="AK20" i="12"/>
  <c r="AK12" i="12"/>
  <c r="AK4" i="12"/>
  <c r="AK19" i="12"/>
  <c r="AK11" i="12"/>
  <c r="AK3" i="12"/>
  <c r="AK18" i="12"/>
  <c r="AK10" i="12"/>
  <c r="AK2" i="12"/>
  <c r="R3" i="12"/>
  <c r="B5" i="14"/>
  <c r="B6" i="14" s="1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4" i="14"/>
  <c r="B3" i="14"/>
  <c r="AF2" i="12" l="1" a="1"/>
  <c r="AF2" i="12" s="1"/>
  <c r="AF17" i="12"/>
  <c r="M2" i="12" a="1"/>
  <c r="M2" i="12" s="1"/>
  <c r="M8" i="12"/>
  <c r="M7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X205" i="12"/>
  <c r="X208" i="12"/>
  <c r="X213" i="12"/>
  <c r="X216" i="12"/>
  <c r="X221" i="12"/>
  <c r="X224" i="12"/>
  <c r="X225" i="12"/>
  <c r="X229" i="12"/>
  <c r="X232" i="12"/>
  <c r="X237" i="12"/>
  <c r="X240" i="12"/>
  <c r="X243" i="12"/>
  <c r="X245" i="12"/>
  <c r="X248" i="12"/>
  <c r="X253" i="12"/>
  <c r="X256" i="12"/>
  <c r="X259" i="12"/>
  <c r="X261" i="12"/>
  <c r="X264" i="12"/>
  <c r="X269" i="12"/>
  <c r="X272" i="12"/>
  <c r="X275" i="12"/>
  <c r="X277" i="12"/>
  <c r="X280" i="12"/>
  <c r="X285" i="12"/>
  <c r="X288" i="12"/>
  <c r="X291" i="12"/>
  <c r="X293" i="12"/>
  <c r="X296" i="12"/>
  <c r="X301" i="12"/>
  <c r="X304" i="12"/>
  <c r="X307" i="12"/>
  <c r="W205" i="12"/>
  <c r="W208" i="12"/>
  <c r="W211" i="12"/>
  <c r="W213" i="12"/>
  <c r="W216" i="12"/>
  <c r="W219" i="12"/>
  <c r="W221" i="12"/>
  <c r="W224" i="12"/>
  <c r="W227" i="12"/>
  <c r="W229" i="12"/>
  <c r="W232" i="12"/>
  <c r="W235" i="12"/>
  <c r="W237" i="12"/>
  <c r="W240" i="12"/>
  <c r="W245" i="12"/>
  <c r="W248" i="12"/>
  <c r="W251" i="12"/>
  <c r="W253" i="12"/>
  <c r="W256" i="12"/>
  <c r="W261" i="12"/>
  <c r="W264" i="12"/>
  <c r="W267" i="12"/>
  <c r="W269" i="12"/>
  <c r="W272" i="12"/>
  <c r="W277" i="12"/>
  <c r="W280" i="12"/>
  <c r="W283" i="12"/>
  <c r="W285" i="12"/>
  <c r="W288" i="12"/>
  <c r="W293" i="12"/>
  <c r="W296" i="12"/>
  <c r="W299" i="12"/>
  <c r="W301" i="12"/>
  <c r="W304" i="12"/>
  <c r="X204" i="12"/>
  <c r="V205" i="12"/>
  <c r="V206" i="12"/>
  <c r="V207" i="12"/>
  <c r="V208" i="12"/>
  <c r="V209" i="12"/>
  <c r="X209" i="12" s="1"/>
  <c r="V210" i="12"/>
  <c r="X210" i="12" s="1"/>
  <c r="V211" i="12"/>
  <c r="X211" i="12" s="1"/>
  <c r="V212" i="12"/>
  <c r="X212" i="12" s="1"/>
  <c r="V213" i="12"/>
  <c r="V214" i="12"/>
  <c r="V215" i="12"/>
  <c r="V216" i="12"/>
  <c r="V217" i="12"/>
  <c r="X217" i="12" s="1"/>
  <c r="V218" i="12"/>
  <c r="X218" i="12" s="1"/>
  <c r="V219" i="12"/>
  <c r="X219" i="12" s="1"/>
  <c r="V220" i="12"/>
  <c r="X220" i="12" s="1"/>
  <c r="V221" i="12"/>
  <c r="V222" i="12"/>
  <c r="V223" i="12"/>
  <c r="V224" i="12"/>
  <c r="V225" i="12"/>
  <c r="W225" i="12" s="1"/>
  <c r="V226" i="12"/>
  <c r="X226" i="12" s="1"/>
  <c r="V227" i="12"/>
  <c r="X227" i="12" s="1"/>
  <c r="V228" i="12"/>
  <c r="X228" i="12" s="1"/>
  <c r="V229" i="12"/>
  <c r="V230" i="12"/>
  <c r="V231" i="12"/>
  <c r="V232" i="12"/>
  <c r="V233" i="12"/>
  <c r="X233" i="12" s="1"/>
  <c r="V234" i="12"/>
  <c r="X234" i="12" s="1"/>
  <c r="V235" i="12"/>
  <c r="X235" i="12" s="1"/>
  <c r="V236" i="12"/>
  <c r="X236" i="12" s="1"/>
  <c r="V237" i="12"/>
  <c r="V238" i="12"/>
  <c r="V239" i="12"/>
  <c r="V240" i="12"/>
  <c r="V241" i="12"/>
  <c r="W241" i="12" s="1"/>
  <c r="V242" i="12"/>
  <c r="X242" i="12" s="1"/>
  <c r="V243" i="12"/>
  <c r="W243" i="12" s="1"/>
  <c r="V244" i="12"/>
  <c r="X244" i="12" s="1"/>
  <c r="V245" i="12"/>
  <c r="V246" i="12"/>
  <c r="V247" i="12"/>
  <c r="V248" i="12"/>
  <c r="V249" i="12"/>
  <c r="X249" i="12" s="1"/>
  <c r="V250" i="12"/>
  <c r="X250" i="12" s="1"/>
  <c r="V251" i="12"/>
  <c r="X251" i="12" s="1"/>
  <c r="V252" i="12"/>
  <c r="X252" i="12" s="1"/>
  <c r="V253" i="12"/>
  <c r="V254" i="12"/>
  <c r="V255" i="12"/>
  <c r="V256" i="12"/>
  <c r="V257" i="12"/>
  <c r="W257" i="12" s="1"/>
  <c r="V258" i="12"/>
  <c r="X258" i="12" s="1"/>
  <c r="V259" i="12"/>
  <c r="W259" i="12" s="1"/>
  <c r="V260" i="12"/>
  <c r="X260" i="12" s="1"/>
  <c r="V261" i="12"/>
  <c r="V262" i="12"/>
  <c r="V263" i="12"/>
  <c r="V264" i="12"/>
  <c r="V265" i="12"/>
  <c r="X265" i="12" s="1"/>
  <c r="V266" i="12"/>
  <c r="X266" i="12" s="1"/>
  <c r="V267" i="12"/>
  <c r="X267" i="12" s="1"/>
  <c r="V268" i="12"/>
  <c r="X268" i="12" s="1"/>
  <c r="V269" i="12"/>
  <c r="V270" i="12"/>
  <c r="V271" i="12"/>
  <c r="V272" i="12"/>
  <c r="V273" i="12"/>
  <c r="W273" i="12" s="1"/>
  <c r="V274" i="12"/>
  <c r="X274" i="12" s="1"/>
  <c r="V275" i="12"/>
  <c r="W275" i="12" s="1"/>
  <c r="V276" i="12"/>
  <c r="X276" i="12" s="1"/>
  <c r="V277" i="12"/>
  <c r="V278" i="12"/>
  <c r="V279" i="12"/>
  <c r="V280" i="12"/>
  <c r="V281" i="12"/>
  <c r="X281" i="12" s="1"/>
  <c r="V282" i="12"/>
  <c r="X282" i="12" s="1"/>
  <c r="V283" i="12"/>
  <c r="X283" i="12" s="1"/>
  <c r="V284" i="12"/>
  <c r="X284" i="12" s="1"/>
  <c r="V285" i="12"/>
  <c r="V286" i="12"/>
  <c r="V287" i="12"/>
  <c r="V288" i="12"/>
  <c r="V289" i="12"/>
  <c r="W289" i="12" s="1"/>
  <c r="V290" i="12"/>
  <c r="X290" i="12" s="1"/>
  <c r="V291" i="12"/>
  <c r="W291" i="12" s="1"/>
  <c r="V292" i="12"/>
  <c r="X292" i="12" s="1"/>
  <c r="V293" i="12"/>
  <c r="V294" i="12"/>
  <c r="V295" i="12"/>
  <c r="V296" i="12"/>
  <c r="V297" i="12"/>
  <c r="X297" i="12" s="1"/>
  <c r="V298" i="12"/>
  <c r="X298" i="12" s="1"/>
  <c r="V299" i="12"/>
  <c r="X299" i="12" s="1"/>
  <c r="V300" i="12"/>
  <c r="X300" i="12" s="1"/>
  <c r="V301" i="12"/>
  <c r="V302" i="12"/>
  <c r="V303" i="12"/>
  <c r="V304" i="12"/>
  <c r="V305" i="12"/>
  <c r="W305" i="12" s="1"/>
  <c r="V306" i="12"/>
  <c r="X306" i="12" s="1"/>
  <c r="V307" i="12"/>
  <c r="W307" i="12" s="1"/>
  <c r="V308" i="12"/>
  <c r="X308" i="12" s="1"/>
  <c r="V204" i="12"/>
  <c r="W204" i="12" s="1"/>
  <c r="X3" i="12"/>
  <c r="X4" i="12"/>
  <c r="X6" i="12"/>
  <c r="X8" i="12"/>
  <c r="X11" i="12"/>
  <c r="X14" i="12"/>
  <c r="X16" i="12"/>
  <c r="X19" i="12"/>
  <c r="X20" i="12"/>
  <c r="X22" i="12"/>
  <c r="X24" i="12"/>
  <c r="X27" i="12"/>
  <c r="X30" i="12"/>
  <c r="X32" i="12"/>
  <c r="X35" i="12"/>
  <c r="X36" i="12"/>
  <c r="X38" i="12"/>
  <c r="X40" i="12"/>
  <c r="X43" i="12"/>
  <c r="X46" i="12"/>
  <c r="X48" i="12"/>
  <c r="X51" i="12"/>
  <c r="X52" i="12"/>
  <c r="X54" i="12"/>
  <c r="X56" i="12"/>
  <c r="X59" i="12"/>
  <c r="X62" i="12"/>
  <c r="X64" i="12"/>
  <c r="X67" i="12"/>
  <c r="X68" i="12"/>
  <c r="X70" i="12"/>
  <c r="X72" i="12"/>
  <c r="X75" i="12"/>
  <c r="X78" i="12"/>
  <c r="X80" i="12"/>
  <c r="X83" i="12"/>
  <c r="X84" i="12"/>
  <c r="X86" i="12"/>
  <c r="X88" i="12"/>
  <c r="X91" i="12"/>
  <c r="X94" i="12"/>
  <c r="X96" i="12"/>
  <c r="X99" i="12"/>
  <c r="X100" i="12"/>
  <c r="X102" i="12"/>
  <c r="X104" i="12"/>
  <c r="X107" i="12"/>
  <c r="X110" i="12"/>
  <c r="X112" i="12"/>
  <c r="X115" i="12"/>
  <c r="X116" i="12"/>
  <c r="X118" i="12"/>
  <c r="X120" i="12"/>
  <c r="X123" i="12"/>
  <c r="X126" i="12"/>
  <c r="X128" i="12"/>
  <c r="X131" i="12"/>
  <c r="X132" i="12"/>
  <c r="X134" i="12"/>
  <c r="X136" i="12"/>
  <c r="X139" i="12"/>
  <c r="X142" i="12"/>
  <c r="X144" i="12"/>
  <c r="X147" i="12"/>
  <c r="X148" i="12"/>
  <c r="X150" i="12"/>
  <c r="X152" i="12"/>
  <c r="X155" i="12"/>
  <c r="X158" i="12"/>
  <c r="X160" i="12"/>
  <c r="X163" i="12"/>
  <c r="X164" i="12"/>
  <c r="X166" i="12"/>
  <c r="X168" i="12"/>
  <c r="X171" i="12"/>
  <c r="X174" i="12"/>
  <c r="X176" i="12"/>
  <c r="X179" i="12"/>
  <c r="X180" i="12"/>
  <c r="X182" i="12"/>
  <c r="X184" i="12"/>
  <c r="X187" i="12"/>
  <c r="X190" i="12"/>
  <c r="X192" i="12"/>
  <c r="X195" i="12"/>
  <c r="X196" i="12"/>
  <c r="X198" i="12"/>
  <c r="X200" i="12"/>
  <c r="W3" i="12"/>
  <c r="W6" i="12"/>
  <c r="W8" i="12"/>
  <c r="W11" i="12"/>
  <c r="W12" i="12"/>
  <c r="W14" i="12"/>
  <c r="W16" i="12"/>
  <c r="W19" i="12"/>
  <c r="W22" i="12"/>
  <c r="W24" i="12"/>
  <c r="W27" i="12"/>
  <c r="W28" i="12"/>
  <c r="W30" i="12"/>
  <c r="W32" i="12"/>
  <c r="W35" i="12"/>
  <c r="W38" i="12"/>
  <c r="W40" i="12"/>
  <c r="W43" i="12"/>
  <c r="W44" i="12"/>
  <c r="W46" i="12"/>
  <c r="W48" i="12"/>
  <c r="W51" i="12"/>
  <c r="W54" i="12"/>
  <c r="W56" i="12"/>
  <c r="W59" i="12"/>
  <c r="W60" i="12"/>
  <c r="W62" i="12"/>
  <c r="W64" i="12"/>
  <c r="W67" i="12"/>
  <c r="W70" i="12"/>
  <c r="W72" i="12"/>
  <c r="W75" i="12"/>
  <c r="W76" i="12"/>
  <c r="W78" i="12"/>
  <c r="W80" i="12"/>
  <c r="W83" i="12"/>
  <c r="W86" i="12"/>
  <c r="W88" i="12"/>
  <c r="W91" i="12"/>
  <c r="W92" i="12"/>
  <c r="W94" i="12"/>
  <c r="W96" i="12"/>
  <c r="W99" i="12"/>
  <c r="W102" i="12"/>
  <c r="W104" i="12"/>
  <c r="W107" i="12"/>
  <c r="W108" i="12"/>
  <c r="W110" i="12"/>
  <c r="W112" i="12"/>
  <c r="W115" i="12"/>
  <c r="W118" i="12"/>
  <c r="W120" i="12"/>
  <c r="W123" i="12"/>
  <c r="W124" i="12"/>
  <c r="W126" i="12"/>
  <c r="W128" i="12"/>
  <c r="W131" i="12"/>
  <c r="W134" i="12"/>
  <c r="W136" i="12"/>
  <c r="W139" i="12"/>
  <c r="W140" i="12"/>
  <c r="W142" i="12"/>
  <c r="W144" i="12"/>
  <c r="W147" i="12"/>
  <c r="W150" i="12"/>
  <c r="W152" i="12"/>
  <c r="W155" i="12"/>
  <c r="W156" i="12"/>
  <c r="W158" i="12"/>
  <c r="W160" i="12"/>
  <c r="W163" i="12"/>
  <c r="W166" i="12"/>
  <c r="W168" i="12"/>
  <c r="W171" i="12"/>
  <c r="W172" i="12"/>
  <c r="W174" i="12"/>
  <c r="W176" i="12"/>
  <c r="W179" i="12"/>
  <c r="W182" i="12"/>
  <c r="W184" i="12"/>
  <c r="W187" i="12"/>
  <c r="W188" i="12"/>
  <c r="W190" i="12"/>
  <c r="W192" i="12"/>
  <c r="W195" i="12"/>
  <c r="W198" i="12"/>
  <c r="W200" i="12"/>
  <c r="X2" i="12"/>
  <c r="W2" i="12"/>
  <c r="V3" i="12"/>
  <c r="V4" i="12"/>
  <c r="W4" i="12" s="1"/>
  <c r="V5" i="12"/>
  <c r="X5" i="12" s="1"/>
  <c r="V6" i="12"/>
  <c r="V7" i="12"/>
  <c r="X7" i="12" s="1"/>
  <c r="V8" i="12"/>
  <c r="V9" i="12"/>
  <c r="V10" i="12"/>
  <c r="V11" i="12"/>
  <c r="V12" i="12"/>
  <c r="X12" i="12" s="1"/>
  <c r="V13" i="12"/>
  <c r="X13" i="12" s="1"/>
  <c r="V14" i="12"/>
  <c r="V15" i="12"/>
  <c r="X15" i="12" s="1"/>
  <c r="V16" i="12"/>
  <c r="V17" i="12"/>
  <c r="V18" i="12"/>
  <c r="V19" i="12"/>
  <c r="V20" i="12"/>
  <c r="W20" i="12" s="1"/>
  <c r="V21" i="12"/>
  <c r="X21" i="12" s="1"/>
  <c r="V22" i="12"/>
  <c r="V23" i="12"/>
  <c r="X23" i="12" s="1"/>
  <c r="V24" i="12"/>
  <c r="V25" i="12"/>
  <c r="V26" i="12"/>
  <c r="V27" i="12"/>
  <c r="V28" i="12"/>
  <c r="X28" i="12" s="1"/>
  <c r="V29" i="12"/>
  <c r="X29" i="12" s="1"/>
  <c r="V30" i="12"/>
  <c r="V31" i="12"/>
  <c r="X31" i="12" s="1"/>
  <c r="V32" i="12"/>
  <c r="V33" i="12"/>
  <c r="V34" i="12"/>
  <c r="V35" i="12"/>
  <c r="V36" i="12"/>
  <c r="W36" i="12" s="1"/>
  <c r="V37" i="12"/>
  <c r="X37" i="12" s="1"/>
  <c r="V38" i="12"/>
  <c r="V39" i="12"/>
  <c r="X39" i="12" s="1"/>
  <c r="V40" i="12"/>
  <c r="V41" i="12"/>
  <c r="V42" i="12"/>
  <c r="V43" i="12"/>
  <c r="V44" i="12"/>
  <c r="X44" i="12" s="1"/>
  <c r="V45" i="12"/>
  <c r="X45" i="12" s="1"/>
  <c r="V46" i="12"/>
  <c r="V47" i="12"/>
  <c r="X47" i="12" s="1"/>
  <c r="V48" i="12"/>
  <c r="V49" i="12"/>
  <c r="V50" i="12"/>
  <c r="V51" i="12"/>
  <c r="V52" i="12"/>
  <c r="W52" i="12" s="1"/>
  <c r="V53" i="12"/>
  <c r="X53" i="12" s="1"/>
  <c r="V54" i="12"/>
  <c r="V55" i="12"/>
  <c r="X55" i="12" s="1"/>
  <c r="V56" i="12"/>
  <c r="V57" i="12"/>
  <c r="V58" i="12"/>
  <c r="V59" i="12"/>
  <c r="V60" i="12"/>
  <c r="X60" i="12" s="1"/>
  <c r="V61" i="12"/>
  <c r="X61" i="12" s="1"/>
  <c r="V62" i="12"/>
  <c r="V63" i="12"/>
  <c r="X63" i="12" s="1"/>
  <c r="V64" i="12"/>
  <c r="V65" i="12"/>
  <c r="V66" i="12"/>
  <c r="V67" i="12"/>
  <c r="V68" i="12"/>
  <c r="W68" i="12" s="1"/>
  <c r="V69" i="12"/>
  <c r="X69" i="12" s="1"/>
  <c r="V70" i="12"/>
  <c r="V71" i="12"/>
  <c r="X71" i="12" s="1"/>
  <c r="V72" i="12"/>
  <c r="V73" i="12"/>
  <c r="V74" i="12"/>
  <c r="V75" i="12"/>
  <c r="V76" i="12"/>
  <c r="X76" i="12" s="1"/>
  <c r="V77" i="12"/>
  <c r="X77" i="12" s="1"/>
  <c r="V78" i="12"/>
  <c r="V79" i="12"/>
  <c r="X79" i="12" s="1"/>
  <c r="V80" i="12"/>
  <c r="V81" i="12"/>
  <c r="V82" i="12"/>
  <c r="V83" i="12"/>
  <c r="V84" i="12"/>
  <c r="W84" i="12" s="1"/>
  <c r="V85" i="12"/>
  <c r="X85" i="12" s="1"/>
  <c r="V86" i="12"/>
  <c r="V87" i="12"/>
  <c r="X87" i="12" s="1"/>
  <c r="V88" i="12"/>
  <c r="V89" i="12"/>
  <c r="V90" i="12"/>
  <c r="V91" i="12"/>
  <c r="V92" i="12"/>
  <c r="X92" i="12" s="1"/>
  <c r="V93" i="12"/>
  <c r="X93" i="12" s="1"/>
  <c r="V94" i="12"/>
  <c r="V95" i="12"/>
  <c r="X95" i="12" s="1"/>
  <c r="V96" i="12"/>
  <c r="V97" i="12"/>
  <c r="V98" i="12"/>
  <c r="V99" i="12"/>
  <c r="V100" i="12"/>
  <c r="W100" i="12" s="1"/>
  <c r="V101" i="12"/>
  <c r="X101" i="12" s="1"/>
  <c r="V102" i="12"/>
  <c r="V103" i="12"/>
  <c r="X103" i="12" s="1"/>
  <c r="V104" i="12"/>
  <c r="V105" i="12"/>
  <c r="V106" i="12"/>
  <c r="V107" i="12"/>
  <c r="V108" i="12"/>
  <c r="X108" i="12" s="1"/>
  <c r="V109" i="12"/>
  <c r="X109" i="12" s="1"/>
  <c r="V110" i="12"/>
  <c r="V111" i="12"/>
  <c r="X111" i="12" s="1"/>
  <c r="V112" i="12"/>
  <c r="V113" i="12"/>
  <c r="V114" i="12"/>
  <c r="V115" i="12"/>
  <c r="V116" i="12"/>
  <c r="W116" i="12" s="1"/>
  <c r="V117" i="12"/>
  <c r="X117" i="12" s="1"/>
  <c r="V118" i="12"/>
  <c r="V119" i="12"/>
  <c r="X119" i="12" s="1"/>
  <c r="V120" i="12"/>
  <c r="V121" i="12"/>
  <c r="V122" i="12"/>
  <c r="V123" i="12"/>
  <c r="V124" i="12"/>
  <c r="X124" i="12" s="1"/>
  <c r="V125" i="12"/>
  <c r="X125" i="12" s="1"/>
  <c r="V126" i="12"/>
  <c r="V127" i="12"/>
  <c r="X127" i="12" s="1"/>
  <c r="V128" i="12"/>
  <c r="V129" i="12"/>
  <c r="V130" i="12"/>
  <c r="V131" i="12"/>
  <c r="V132" i="12"/>
  <c r="W132" i="12" s="1"/>
  <c r="V133" i="12"/>
  <c r="X133" i="12" s="1"/>
  <c r="V134" i="12"/>
  <c r="V135" i="12"/>
  <c r="X135" i="12" s="1"/>
  <c r="V136" i="12"/>
  <c r="V137" i="12"/>
  <c r="V138" i="12"/>
  <c r="V139" i="12"/>
  <c r="V140" i="12"/>
  <c r="X140" i="12" s="1"/>
  <c r="V141" i="12"/>
  <c r="X141" i="12" s="1"/>
  <c r="V142" i="12"/>
  <c r="V143" i="12"/>
  <c r="X143" i="12" s="1"/>
  <c r="V144" i="12"/>
  <c r="V145" i="12"/>
  <c r="V146" i="12"/>
  <c r="V147" i="12"/>
  <c r="V148" i="12"/>
  <c r="W148" i="12" s="1"/>
  <c r="V149" i="12"/>
  <c r="X149" i="12" s="1"/>
  <c r="V150" i="12"/>
  <c r="V151" i="12"/>
  <c r="X151" i="12" s="1"/>
  <c r="V152" i="12"/>
  <c r="V153" i="12"/>
  <c r="V154" i="12"/>
  <c r="V155" i="12"/>
  <c r="V156" i="12"/>
  <c r="X156" i="12" s="1"/>
  <c r="V157" i="12"/>
  <c r="X157" i="12" s="1"/>
  <c r="V158" i="12"/>
  <c r="V159" i="12"/>
  <c r="X159" i="12" s="1"/>
  <c r="V160" i="12"/>
  <c r="V161" i="12"/>
  <c r="V162" i="12"/>
  <c r="V163" i="12"/>
  <c r="V164" i="12"/>
  <c r="W164" i="12" s="1"/>
  <c r="V165" i="12"/>
  <c r="X165" i="12" s="1"/>
  <c r="V166" i="12"/>
  <c r="V167" i="12"/>
  <c r="X167" i="12" s="1"/>
  <c r="V168" i="12"/>
  <c r="V169" i="12"/>
  <c r="V170" i="12"/>
  <c r="V171" i="12"/>
  <c r="V172" i="12"/>
  <c r="X172" i="12" s="1"/>
  <c r="V173" i="12"/>
  <c r="X173" i="12" s="1"/>
  <c r="V174" i="12"/>
  <c r="V175" i="12"/>
  <c r="X175" i="12" s="1"/>
  <c r="V176" i="12"/>
  <c r="V177" i="12"/>
  <c r="V178" i="12"/>
  <c r="V179" i="12"/>
  <c r="V180" i="12"/>
  <c r="W180" i="12" s="1"/>
  <c r="V181" i="12"/>
  <c r="X181" i="12" s="1"/>
  <c r="V182" i="12"/>
  <c r="V183" i="12"/>
  <c r="X183" i="12" s="1"/>
  <c r="V184" i="12"/>
  <c r="V185" i="12"/>
  <c r="V186" i="12"/>
  <c r="V187" i="12"/>
  <c r="V188" i="12"/>
  <c r="X188" i="12" s="1"/>
  <c r="V189" i="12"/>
  <c r="X189" i="12" s="1"/>
  <c r="V190" i="12"/>
  <c r="V191" i="12"/>
  <c r="X191" i="12" s="1"/>
  <c r="V192" i="12"/>
  <c r="V193" i="12"/>
  <c r="V194" i="12"/>
  <c r="V195" i="12"/>
  <c r="V196" i="12"/>
  <c r="W196" i="12" s="1"/>
  <c r="V197" i="12"/>
  <c r="X197" i="12" s="1"/>
  <c r="V198" i="12"/>
  <c r="V199" i="12"/>
  <c r="X199" i="12" s="1"/>
  <c r="V200" i="12"/>
  <c r="V201" i="12"/>
  <c r="V202" i="12"/>
  <c r="V2" i="12"/>
  <c r="S645" i="2"/>
  <c r="T645" i="2" s="1"/>
  <c r="U645" i="2" s="1"/>
  <c r="X186" i="12" l="1"/>
  <c r="W186" i="12"/>
  <c r="X154" i="12"/>
  <c r="W154" i="12"/>
  <c r="X122" i="12"/>
  <c r="W122" i="12"/>
  <c r="X106" i="12"/>
  <c r="W106" i="12"/>
  <c r="X90" i="12"/>
  <c r="W90" i="12"/>
  <c r="X74" i="12"/>
  <c r="W74" i="12"/>
  <c r="X58" i="12"/>
  <c r="W58" i="12"/>
  <c r="X42" i="12"/>
  <c r="W42" i="12"/>
  <c r="X26" i="12"/>
  <c r="W26" i="12"/>
  <c r="X10" i="12"/>
  <c r="W10" i="12"/>
  <c r="X295" i="12"/>
  <c r="W295" i="12"/>
  <c r="X279" i="12"/>
  <c r="W279" i="12"/>
  <c r="X263" i="12"/>
  <c r="W263" i="12"/>
  <c r="X247" i="12"/>
  <c r="W247" i="12"/>
  <c r="X231" i="12"/>
  <c r="W231" i="12"/>
  <c r="X215" i="12"/>
  <c r="W215" i="12"/>
  <c r="X201" i="12"/>
  <c r="W201" i="12"/>
  <c r="X185" i="12"/>
  <c r="W185" i="12"/>
  <c r="X161" i="12"/>
  <c r="W161" i="12"/>
  <c r="X145" i="12"/>
  <c r="W145" i="12"/>
  <c r="X129" i="12"/>
  <c r="W129" i="12"/>
  <c r="X113" i="12"/>
  <c r="W113" i="12"/>
  <c r="X105" i="12"/>
  <c r="W105" i="12"/>
  <c r="X89" i="12"/>
  <c r="W89" i="12"/>
  <c r="X73" i="12"/>
  <c r="W73" i="12"/>
  <c r="X57" i="12"/>
  <c r="W57" i="12"/>
  <c r="X41" i="12"/>
  <c r="W41" i="12"/>
  <c r="X25" i="12"/>
  <c r="W25" i="12"/>
  <c r="X9" i="12"/>
  <c r="W9" i="12"/>
  <c r="X302" i="12"/>
  <c r="W302" i="12"/>
  <c r="X294" i="12"/>
  <c r="W294" i="12"/>
  <c r="X286" i="12"/>
  <c r="W286" i="12"/>
  <c r="X278" i="12"/>
  <c r="W278" i="12"/>
  <c r="X270" i="12"/>
  <c r="W270" i="12"/>
  <c r="X262" i="12"/>
  <c r="W262" i="12"/>
  <c r="X254" i="12"/>
  <c r="W254" i="12"/>
  <c r="X246" i="12"/>
  <c r="W246" i="12"/>
  <c r="X238" i="12"/>
  <c r="W238" i="12"/>
  <c r="X230" i="12"/>
  <c r="W230" i="12"/>
  <c r="X222" i="12"/>
  <c r="W222" i="12"/>
  <c r="X214" i="12"/>
  <c r="W214" i="12"/>
  <c r="X206" i="12"/>
  <c r="W206" i="12"/>
  <c r="W297" i="12"/>
  <c r="W281" i="12"/>
  <c r="W265" i="12"/>
  <c r="W249" i="12"/>
  <c r="W233" i="12"/>
  <c r="W217" i="12"/>
  <c r="X305" i="12"/>
  <c r="X289" i="12"/>
  <c r="X273" i="12"/>
  <c r="X257" i="12"/>
  <c r="X241" i="12"/>
  <c r="AG2" i="12" a="1"/>
  <c r="AG14" i="12" s="1"/>
  <c r="X202" i="12"/>
  <c r="W202" i="12"/>
  <c r="X162" i="12"/>
  <c r="W162" i="12"/>
  <c r="X130" i="12"/>
  <c r="W130" i="12"/>
  <c r="X114" i="12"/>
  <c r="W114" i="12"/>
  <c r="X98" i="12"/>
  <c r="W98" i="12"/>
  <c r="X82" i="12"/>
  <c r="W82" i="12"/>
  <c r="X66" i="12"/>
  <c r="W66" i="12"/>
  <c r="X50" i="12"/>
  <c r="W50" i="12"/>
  <c r="X34" i="12"/>
  <c r="W34" i="12"/>
  <c r="X18" i="12"/>
  <c r="W18" i="12"/>
  <c r="X303" i="12"/>
  <c r="W303" i="12"/>
  <c r="X287" i="12"/>
  <c r="W287" i="12"/>
  <c r="X271" i="12"/>
  <c r="W271" i="12"/>
  <c r="X255" i="12"/>
  <c r="W255" i="12"/>
  <c r="X239" i="12"/>
  <c r="W239" i="12"/>
  <c r="X223" i="12"/>
  <c r="W223" i="12"/>
  <c r="X207" i="12"/>
  <c r="W207" i="12"/>
  <c r="X193" i="12"/>
  <c r="W193" i="12"/>
  <c r="X177" i="12"/>
  <c r="W177" i="12"/>
  <c r="X169" i="12"/>
  <c r="W169" i="12"/>
  <c r="X153" i="12"/>
  <c r="W153" i="12"/>
  <c r="X137" i="12"/>
  <c r="W137" i="12"/>
  <c r="X121" i="12"/>
  <c r="W121" i="12"/>
  <c r="X97" i="12"/>
  <c r="W97" i="12"/>
  <c r="X81" i="12"/>
  <c r="W81" i="12"/>
  <c r="X65" i="12"/>
  <c r="W65" i="12"/>
  <c r="X49" i="12"/>
  <c r="W49" i="12"/>
  <c r="X33" i="12"/>
  <c r="W33" i="12"/>
  <c r="X17" i="12"/>
  <c r="W17" i="12"/>
  <c r="X170" i="12"/>
  <c r="W170" i="12"/>
  <c r="X178" i="12"/>
  <c r="W178" i="12"/>
  <c r="X194" i="12"/>
  <c r="W194" i="12"/>
  <c r="X146" i="12"/>
  <c r="W146" i="12"/>
  <c r="W209" i="12"/>
  <c r="X138" i="12"/>
  <c r="W138" i="12"/>
  <c r="AF15" i="12"/>
  <c r="AF13" i="12"/>
  <c r="AF11" i="12"/>
  <c r="AF9" i="12"/>
  <c r="W199" i="12"/>
  <c r="W191" i="12"/>
  <c r="W183" i="12"/>
  <c r="W175" i="12"/>
  <c r="W167" i="12"/>
  <c r="W159" i="12"/>
  <c r="W151" i="12"/>
  <c r="W143" i="12"/>
  <c r="W135" i="12"/>
  <c r="W127" i="12"/>
  <c r="W119" i="12"/>
  <c r="W111" i="12"/>
  <c r="W103" i="12"/>
  <c r="W95" i="12"/>
  <c r="W87" i="12"/>
  <c r="W79" i="12"/>
  <c r="W71" i="12"/>
  <c r="W63" i="12"/>
  <c r="W55" i="12"/>
  <c r="W47" i="12"/>
  <c r="W39" i="12"/>
  <c r="W31" i="12"/>
  <c r="W23" i="12"/>
  <c r="W15" i="12"/>
  <c r="W7" i="12"/>
  <c r="W308" i="12"/>
  <c r="W300" i="12"/>
  <c r="W292" i="12"/>
  <c r="W284" i="12"/>
  <c r="W276" i="12"/>
  <c r="W268" i="12"/>
  <c r="W260" i="12"/>
  <c r="W252" i="12"/>
  <c r="W244" i="12"/>
  <c r="W236" i="12"/>
  <c r="W228" i="12"/>
  <c r="W220" i="12"/>
  <c r="W212" i="12"/>
  <c r="AF23" i="12"/>
  <c r="AF7" i="12"/>
  <c r="AF5" i="12"/>
  <c r="AF21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101" i="12"/>
  <c r="W93" i="12"/>
  <c r="W85" i="12"/>
  <c r="W77" i="12"/>
  <c r="W69" i="12"/>
  <c r="W61" i="12"/>
  <c r="W53" i="12"/>
  <c r="W45" i="12"/>
  <c r="W37" i="12"/>
  <c r="W29" i="12"/>
  <c r="W21" i="12"/>
  <c r="W13" i="12"/>
  <c r="W5" i="12"/>
  <c r="W306" i="12"/>
  <c r="W298" i="12"/>
  <c r="W290" i="12"/>
  <c r="W282" i="12"/>
  <c r="W274" i="12"/>
  <c r="W266" i="12"/>
  <c r="W258" i="12"/>
  <c r="W250" i="12"/>
  <c r="W242" i="12"/>
  <c r="W234" i="12"/>
  <c r="W226" i="12"/>
  <c r="W218" i="12"/>
  <c r="W210" i="12"/>
  <c r="AF19" i="12"/>
  <c r="AF3" i="12"/>
  <c r="AF22" i="12"/>
  <c r="AF20" i="12"/>
  <c r="AF18" i="12"/>
  <c r="AF16" i="12"/>
  <c r="AF14" i="12"/>
  <c r="AF12" i="12"/>
  <c r="AF10" i="12"/>
  <c r="AF8" i="12"/>
  <c r="AF6" i="12"/>
  <c r="AF4" i="12"/>
  <c r="M5" i="12"/>
  <c r="M3" i="12"/>
  <c r="M6" i="12"/>
  <c r="M4" i="12"/>
  <c r="H4" i="2"/>
  <c r="W4" i="2" s="1"/>
  <c r="H5" i="2"/>
  <c r="W5" i="2" s="1"/>
  <c r="H6" i="2"/>
  <c r="H7" i="2"/>
  <c r="H8" i="2"/>
  <c r="H9" i="2"/>
  <c r="H10" i="2"/>
  <c r="H11" i="2"/>
  <c r="H12" i="2"/>
  <c r="W12" i="2" s="1"/>
  <c r="H13" i="2"/>
  <c r="H14" i="2"/>
  <c r="H15" i="2"/>
  <c r="H16" i="2"/>
  <c r="H17" i="2"/>
  <c r="H18" i="2"/>
  <c r="H19" i="2"/>
  <c r="H20" i="2"/>
  <c r="W20" i="2" s="1"/>
  <c r="H21" i="2"/>
  <c r="H22" i="2"/>
  <c r="H23" i="2"/>
  <c r="H24" i="2"/>
  <c r="H25" i="2"/>
  <c r="H26" i="2"/>
  <c r="H27" i="2"/>
  <c r="H28" i="2"/>
  <c r="W28" i="2" s="1"/>
  <c r="H29" i="2"/>
  <c r="H30" i="2"/>
  <c r="H31" i="2"/>
  <c r="H32" i="2"/>
  <c r="H33" i="2"/>
  <c r="H34" i="2"/>
  <c r="H35" i="2"/>
  <c r="H36" i="2"/>
  <c r="W36" i="2" s="1"/>
  <c r="H37" i="2"/>
  <c r="H38" i="2"/>
  <c r="H39" i="2"/>
  <c r="H40" i="2"/>
  <c r="H41" i="2"/>
  <c r="H42" i="2"/>
  <c r="H43" i="2"/>
  <c r="H44" i="2"/>
  <c r="W44" i="2" s="1"/>
  <c r="H45" i="2"/>
  <c r="H46" i="2"/>
  <c r="H47" i="2"/>
  <c r="H48" i="2"/>
  <c r="H49" i="2"/>
  <c r="H50" i="2"/>
  <c r="H51" i="2"/>
  <c r="H52" i="2"/>
  <c r="W52" i="2" s="1"/>
  <c r="H53" i="2"/>
  <c r="H54" i="2"/>
  <c r="H55" i="2"/>
  <c r="H56" i="2"/>
  <c r="H57" i="2"/>
  <c r="H58" i="2"/>
  <c r="H59" i="2"/>
  <c r="H60" i="2"/>
  <c r="W60" i="2" s="1"/>
  <c r="H61" i="2"/>
  <c r="H62" i="2"/>
  <c r="H63" i="2"/>
  <c r="H64" i="2"/>
  <c r="H65" i="2"/>
  <c r="H66" i="2"/>
  <c r="H67" i="2"/>
  <c r="H68" i="2"/>
  <c r="W68" i="2" s="1"/>
  <c r="H69" i="2"/>
  <c r="H70" i="2"/>
  <c r="H71" i="2"/>
  <c r="H72" i="2"/>
  <c r="H73" i="2"/>
  <c r="H74" i="2"/>
  <c r="H75" i="2"/>
  <c r="H76" i="2"/>
  <c r="W76" i="2" s="1"/>
  <c r="H77" i="2"/>
  <c r="H78" i="2"/>
  <c r="H79" i="2"/>
  <c r="H80" i="2"/>
  <c r="H81" i="2"/>
  <c r="H82" i="2"/>
  <c r="H83" i="2"/>
  <c r="H84" i="2"/>
  <c r="W84" i="2" s="1"/>
  <c r="H85" i="2"/>
  <c r="H86" i="2"/>
  <c r="H87" i="2"/>
  <c r="H88" i="2"/>
  <c r="H89" i="2"/>
  <c r="H90" i="2"/>
  <c r="H91" i="2"/>
  <c r="H92" i="2"/>
  <c r="W92" i="2" s="1"/>
  <c r="H93" i="2"/>
  <c r="H94" i="2"/>
  <c r="H95" i="2"/>
  <c r="H96" i="2"/>
  <c r="H97" i="2"/>
  <c r="H98" i="2"/>
  <c r="H99" i="2"/>
  <c r="H100" i="2"/>
  <c r="W100" i="2" s="1"/>
  <c r="H101" i="2"/>
  <c r="H102" i="2"/>
  <c r="H103" i="2"/>
  <c r="H104" i="2"/>
  <c r="H105" i="2"/>
  <c r="H106" i="2"/>
  <c r="H107" i="2"/>
  <c r="H108" i="2"/>
  <c r="W108" i="2" s="1"/>
  <c r="H109" i="2"/>
  <c r="H110" i="2"/>
  <c r="H111" i="2"/>
  <c r="H112" i="2"/>
  <c r="H113" i="2"/>
  <c r="H114" i="2"/>
  <c r="H115" i="2"/>
  <c r="H116" i="2"/>
  <c r="W116" i="2" s="1"/>
  <c r="H117" i="2"/>
  <c r="H118" i="2"/>
  <c r="H119" i="2"/>
  <c r="H120" i="2"/>
  <c r="H121" i="2"/>
  <c r="H122" i="2"/>
  <c r="H123" i="2"/>
  <c r="H124" i="2"/>
  <c r="W124" i="2" s="1"/>
  <c r="H125" i="2"/>
  <c r="H126" i="2"/>
  <c r="H127" i="2"/>
  <c r="H128" i="2"/>
  <c r="H129" i="2"/>
  <c r="H130" i="2"/>
  <c r="H131" i="2"/>
  <c r="H132" i="2"/>
  <c r="W132" i="2" s="1"/>
  <c r="H133" i="2"/>
  <c r="H134" i="2"/>
  <c r="H135" i="2"/>
  <c r="H136" i="2"/>
  <c r="H137" i="2"/>
  <c r="H138" i="2"/>
  <c r="W138" i="2" s="1"/>
  <c r="H139" i="2"/>
  <c r="H140" i="2"/>
  <c r="H141" i="2"/>
  <c r="H142" i="2"/>
  <c r="W142" i="2" s="1"/>
  <c r="H143" i="2"/>
  <c r="H144" i="2"/>
  <c r="H145" i="2"/>
  <c r="H146" i="2"/>
  <c r="W146" i="2" s="1"/>
  <c r="H147" i="2"/>
  <c r="H148" i="2"/>
  <c r="H149" i="2"/>
  <c r="H150" i="2"/>
  <c r="W150" i="2" s="1"/>
  <c r="H151" i="2"/>
  <c r="H152" i="2"/>
  <c r="H153" i="2"/>
  <c r="H154" i="2"/>
  <c r="W154" i="2" s="1"/>
  <c r="H155" i="2"/>
  <c r="H156" i="2"/>
  <c r="H157" i="2"/>
  <c r="H158" i="2"/>
  <c r="W158" i="2" s="1"/>
  <c r="H159" i="2"/>
  <c r="H160" i="2"/>
  <c r="H161" i="2"/>
  <c r="H162" i="2"/>
  <c r="W162" i="2" s="1"/>
  <c r="H163" i="2"/>
  <c r="H164" i="2"/>
  <c r="H165" i="2"/>
  <c r="H166" i="2"/>
  <c r="W166" i="2" s="1"/>
  <c r="H167" i="2"/>
  <c r="H168" i="2"/>
  <c r="H169" i="2"/>
  <c r="H170" i="2"/>
  <c r="W170" i="2" s="1"/>
  <c r="H171" i="2"/>
  <c r="H172" i="2"/>
  <c r="H173" i="2"/>
  <c r="H174" i="2"/>
  <c r="W174" i="2" s="1"/>
  <c r="H175" i="2"/>
  <c r="H176" i="2"/>
  <c r="H177" i="2"/>
  <c r="H178" i="2"/>
  <c r="W178" i="2" s="1"/>
  <c r="H179" i="2"/>
  <c r="H180" i="2"/>
  <c r="H181" i="2"/>
  <c r="H182" i="2"/>
  <c r="W182" i="2" s="1"/>
  <c r="H183" i="2"/>
  <c r="H184" i="2"/>
  <c r="H185" i="2"/>
  <c r="H186" i="2"/>
  <c r="W186" i="2" s="1"/>
  <c r="H187" i="2"/>
  <c r="H188" i="2"/>
  <c r="H189" i="2"/>
  <c r="H190" i="2"/>
  <c r="W190" i="2" s="1"/>
  <c r="H191" i="2"/>
  <c r="H192" i="2"/>
  <c r="H193" i="2"/>
  <c r="H194" i="2"/>
  <c r="W194" i="2" s="1"/>
  <c r="H195" i="2"/>
  <c r="H196" i="2"/>
  <c r="H197" i="2"/>
  <c r="H198" i="2"/>
  <c r="W198" i="2" s="1"/>
  <c r="H199" i="2"/>
  <c r="H200" i="2"/>
  <c r="H201" i="2"/>
  <c r="H202" i="2"/>
  <c r="W202" i="2" s="1"/>
  <c r="H203" i="2"/>
  <c r="H204" i="2"/>
  <c r="H205" i="2"/>
  <c r="H206" i="2"/>
  <c r="W206" i="2" s="1"/>
  <c r="H207" i="2"/>
  <c r="H208" i="2"/>
  <c r="H209" i="2"/>
  <c r="H210" i="2"/>
  <c r="W210" i="2" s="1"/>
  <c r="H211" i="2"/>
  <c r="H212" i="2"/>
  <c r="H213" i="2"/>
  <c r="H214" i="2"/>
  <c r="W214" i="2" s="1"/>
  <c r="H215" i="2"/>
  <c r="H216" i="2"/>
  <c r="H217" i="2"/>
  <c r="H218" i="2"/>
  <c r="W218" i="2" s="1"/>
  <c r="H219" i="2"/>
  <c r="H220" i="2"/>
  <c r="H221" i="2"/>
  <c r="H222" i="2"/>
  <c r="W222" i="2" s="1"/>
  <c r="H223" i="2"/>
  <c r="H224" i="2"/>
  <c r="H225" i="2"/>
  <c r="H226" i="2"/>
  <c r="W226" i="2" s="1"/>
  <c r="H227" i="2"/>
  <c r="H228" i="2"/>
  <c r="H229" i="2"/>
  <c r="H230" i="2"/>
  <c r="W230" i="2" s="1"/>
  <c r="H231" i="2"/>
  <c r="H232" i="2"/>
  <c r="H233" i="2"/>
  <c r="H234" i="2"/>
  <c r="W234" i="2" s="1"/>
  <c r="H235" i="2"/>
  <c r="H236" i="2"/>
  <c r="H237" i="2"/>
  <c r="H238" i="2"/>
  <c r="W238" i="2" s="1"/>
  <c r="H239" i="2"/>
  <c r="H240" i="2"/>
  <c r="H241" i="2"/>
  <c r="H242" i="2"/>
  <c r="W242" i="2" s="1"/>
  <c r="H243" i="2"/>
  <c r="H244" i="2"/>
  <c r="H245" i="2"/>
  <c r="H246" i="2"/>
  <c r="W246" i="2" s="1"/>
  <c r="H247" i="2"/>
  <c r="H248" i="2"/>
  <c r="H249" i="2"/>
  <c r="H250" i="2"/>
  <c r="W250" i="2" s="1"/>
  <c r="H251" i="2"/>
  <c r="H252" i="2"/>
  <c r="W252" i="2" s="1"/>
  <c r="H253" i="2"/>
  <c r="H254" i="2"/>
  <c r="W254" i="2" s="1"/>
  <c r="H255" i="2"/>
  <c r="H256" i="2"/>
  <c r="H257" i="2"/>
  <c r="H258" i="2"/>
  <c r="W258" i="2" s="1"/>
  <c r="H259" i="2"/>
  <c r="H260" i="2"/>
  <c r="H261" i="2"/>
  <c r="H262" i="2"/>
  <c r="W262" i="2" s="1"/>
  <c r="H263" i="2"/>
  <c r="H264" i="2"/>
  <c r="H265" i="2"/>
  <c r="H266" i="2"/>
  <c r="W266" i="2" s="1"/>
  <c r="H267" i="2"/>
  <c r="H268" i="2"/>
  <c r="W268" i="2" s="1"/>
  <c r="H269" i="2"/>
  <c r="H270" i="2"/>
  <c r="W270" i="2" s="1"/>
  <c r="H271" i="2"/>
  <c r="H272" i="2"/>
  <c r="H273" i="2"/>
  <c r="H274" i="2"/>
  <c r="W274" i="2" s="1"/>
  <c r="H275" i="2"/>
  <c r="H276" i="2"/>
  <c r="H277" i="2"/>
  <c r="H278" i="2"/>
  <c r="W278" i="2" s="1"/>
  <c r="H279" i="2"/>
  <c r="H280" i="2"/>
  <c r="H281" i="2"/>
  <c r="H282" i="2"/>
  <c r="W282" i="2" s="1"/>
  <c r="H283" i="2"/>
  <c r="H284" i="2"/>
  <c r="W284" i="2" s="1"/>
  <c r="H285" i="2"/>
  <c r="H286" i="2"/>
  <c r="W286" i="2" s="1"/>
  <c r="H287" i="2"/>
  <c r="H288" i="2"/>
  <c r="H289" i="2"/>
  <c r="H290" i="2"/>
  <c r="W290" i="2" s="1"/>
  <c r="H291" i="2"/>
  <c r="H292" i="2"/>
  <c r="H293" i="2"/>
  <c r="H294" i="2"/>
  <c r="W294" i="2" s="1"/>
  <c r="H295" i="2"/>
  <c r="H296" i="2"/>
  <c r="H297" i="2"/>
  <c r="H298" i="2"/>
  <c r="W298" i="2" s="1"/>
  <c r="H299" i="2"/>
  <c r="H300" i="2"/>
  <c r="W300" i="2" s="1"/>
  <c r="H301" i="2"/>
  <c r="H302" i="2"/>
  <c r="W302" i="2" s="1"/>
  <c r="H303" i="2"/>
  <c r="H304" i="2"/>
  <c r="H305" i="2"/>
  <c r="H306" i="2"/>
  <c r="W306" i="2" s="1"/>
  <c r="H307" i="2"/>
  <c r="H308" i="2"/>
  <c r="H309" i="2"/>
  <c r="H310" i="2"/>
  <c r="W310" i="2" s="1"/>
  <c r="H311" i="2"/>
  <c r="H312" i="2"/>
  <c r="H313" i="2"/>
  <c r="H314" i="2"/>
  <c r="W314" i="2" s="1"/>
  <c r="H315" i="2"/>
  <c r="H316" i="2"/>
  <c r="W316" i="2" s="1"/>
  <c r="H317" i="2"/>
  <c r="H318" i="2"/>
  <c r="W318" i="2" s="1"/>
  <c r="H319" i="2"/>
  <c r="H320" i="2"/>
  <c r="H321" i="2"/>
  <c r="H322" i="2"/>
  <c r="W322" i="2" s="1"/>
  <c r="H323" i="2"/>
  <c r="H324" i="2"/>
  <c r="H325" i="2"/>
  <c r="H326" i="2"/>
  <c r="W326" i="2" s="1"/>
  <c r="H327" i="2"/>
  <c r="H328" i="2"/>
  <c r="H329" i="2"/>
  <c r="H330" i="2"/>
  <c r="W330" i="2" s="1"/>
  <c r="H331" i="2"/>
  <c r="H332" i="2"/>
  <c r="W332" i="2" s="1"/>
  <c r="H333" i="2"/>
  <c r="H334" i="2"/>
  <c r="W334" i="2" s="1"/>
  <c r="H335" i="2"/>
  <c r="H336" i="2"/>
  <c r="H337" i="2"/>
  <c r="H338" i="2"/>
  <c r="W338" i="2" s="1"/>
  <c r="H339" i="2"/>
  <c r="H340" i="2"/>
  <c r="H341" i="2"/>
  <c r="H342" i="2"/>
  <c r="W342" i="2" s="1"/>
  <c r="H343" i="2"/>
  <c r="H344" i="2"/>
  <c r="H345" i="2"/>
  <c r="H346" i="2"/>
  <c r="W346" i="2" s="1"/>
  <c r="H347" i="2"/>
  <c r="H348" i="2"/>
  <c r="W348" i="2" s="1"/>
  <c r="H349" i="2"/>
  <c r="H350" i="2"/>
  <c r="W350" i="2" s="1"/>
  <c r="H351" i="2"/>
  <c r="H352" i="2"/>
  <c r="H353" i="2"/>
  <c r="H354" i="2"/>
  <c r="W354" i="2" s="1"/>
  <c r="H355" i="2"/>
  <c r="H356" i="2"/>
  <c r="H357" i="2"/>
  <c r="H358" i="2"/>
  <c r="W358" i="2" s="1"/>
  <c r="H359" i="2"/>
  <c r="H360" i="2"/>
  <c r="H361" i="2"/>
  <c r="H362" i="2"/>
  <c r="W362" i="2" s="1"/>
  <c r="H363" i="2"/>
  <c r="H364" i="2"/>
  <c r="W364" i="2" s="1"/>
  <c r="H365" i="2"/>
  <c r="H366" i="2"/>
  <c r="W366" i="2" s="1"/>
  <c r="H367" i="2"/>
  <c r="H368" i="2"/>
  <c r="H369" i="2"/>
  <c r="H370" i="2"/>
  <c r="W370" i="2" s="1"/>
  <c r="H371" i="2"/>
  <c r="H372" i="2"/>
  <c r="H373" i="2"/>
  <c r="H374" i="2"/>
  <c r="W374" i="2" s="1"/>
  <c r="H375" i="2"/>
  <c r="H376" i="2"/>
  <c r="H377" i="2"/>
  <c r="H378" i="2"/>
  <c r="W378" i="2" s="1"/>
  <c r="H379" i="2"/>
  <c r="H380" i="2"/>
  <c r="W380" i="2" s="1"/>
  <c r="H381" i="2"/>
  <c r="H382" i="2"/>
  <c r="W382" i="2" s="1"/>
  <c r="H383" i="2"/>
  <c r="H384" i="2"/>
  <c r="H385" i="2"/>
  <c r="H386" i="2"/>
  <c r="W386" i="2" s="1"/>
  <c r="H387" i="2"/>
  <c r="H388" i="2"/>
  <c r="H389" i="2"/>
  <c r="H390" i="2"/>
  <c r="W390" i="2" s="1"/>
  <c r="H391" i="2"/>
  <c r="H392" i="2"/>
  <c r="H393" i="2"/>
  <c r="H394" i="2"/>
  <c r="W394" i="2" s="1"/>
  <c r="H395" i="2"/>
  <c r="H396" i="2"/>
  <c r="W396" i="2" s="1"/>
  <c r="H397" i="2"/>
  <c r="H398" i="2"/>
  <c r="W398" i="2" s="1"/>
  <c r="H399" i="2"/>
  <c r="H400" i="2"/>
  <c r="H401" i="2"/>
  <c r="H402" i="2"/>
  <c r="W402" i="2" s="1"/>
  <c r="H403" i="2"/>
  <c r="H404" i="2"/>
  <c r="H405" i="2"/>
  <c r="H406" i="2"/>
  <c r="W406" i="2" s="1"/>
  <c r="H407" i="2"/>
  <c r="H408" i="2"/>
  <c r="H409" i="2"/>
  <c r="H410" i="2"/>
  <c r="W410" i="2" s="1"/>
  <c r="H411" i="2"/>
  <c r="H412" i="2"/>
  <c r="W412" i="2" s="1"/>
  <c r="H413" i="2"/>
  <c r="H414" i="2"/>
  <c r="W414" i="2" s="1"/>
  <c r="H415" i="2"/>
  <c r="H416" i="2"/>
  <c r="H417" i="2"/>
  <c r="H418" i="2"/>
  <c r="W418" i="2" s="1"/>
  <c r="H419" i="2"/>
  <c r="V419" i="2" s="1"/>
  <c r="H420" i="2"/>
  <c r="H421" i="2"/>
  <c r="H422" i="2"/>
  <c r="W422" i="2" s="1"/>
  <c r="H423" i="2"/>
  <c r="H424" i="2"/>
  <c r="H425" i="2"/>
  <c r="H426" i="2"/>
  <c r="W426" i="2" s="1"/>
  <c r="H427" i="2"/>
  <c r="H428" i="2"/>
  <c r="W428" i="2" s="1"/>
  <c r="H429" i="2"/>
  <c r="H430" i="2"/>
  <c r="W430" i="2" s="1"/>
  <c r="H431" i="2"/>
  <c r="H432" i="2"/>
  <c r="H433" i="2"/>
  <c r="H434" i="2"/>
  <c r="W434" i="2" s="1"/>
  <c r="H435" i="2"/>
  <c r="V435" i="2" s="1"/>
  <c r="H436" i="2"/>
  <c r="H437" i="2"/>
  <c r="H438" i="2"/>
  <c r="W438" i="2" s="1"/>
  <c r="H439" i="2"/>
  <c r="H440" i="2"/>
  <c r="H441" i="2"/>
  <c r="H442" i="2"/>
  <c r="W442" i="2" s="1"/>
  <c r="H443" i="2"/>
  <c r="H444" i="2"/>
  <c r="W444" i="2" s="1"/>
  <c r="H445" i="2"/>
  <c r="H446" i="2"/>
  <c r="W446" i="2" s="1"/>
  <c r="H447" i="2"/>
  <c r="H448" i="2"/>
  <c r="H449" i="2"/>
  <c r="H450" i="2"/>
  <c r="W450" i="2" s="1"/>
  <c r="H451" i="2"/>
  <c r="V451" i="2" s="1"/>
  <c r="H452" i="2"/>
  <c r="H453" i="2"/>
  <c r="H454" i="2"/>
  <c r="W454" i="2" s="1"/>
  <c r="H455" i="2"/>
  <c r="H456" i="2"/>
  <c r="H457" i="2"/>
  <c r="H458" i="2"/>
  <c r="W458" i="2" s="1"/>
  <c r="H459" i="2"/>
  <c r="H460" i="2"/>
  <c r="W460" i="2" s="1"/>
  <c r="H461" i="2"/>
  <c r="H462" i="2"/>
  <c r="W462" i="2" s="1"/>
  <c r="H463" i="2"/>
  <c r="H464" i="2"/>
  <c r="H465" i="2"/>
  <c r="H466" i="2"/>
  <c r="W466" i="2" s="1"/>
  <c r="H467" i="2"/>
  <c r="V467" i="2" s="1"/>
  <c r="H468" i="2"/>
  <c r="H469" i="2"/>
  <c r="H470" i="2"/>
  <c r="W470" i="2" s="1"/>
  <c r="H471" i="2"/>
  <c r="H472" i="2"/>
  <c r="H473" i="2"/>
  <c r="H474" i="2"/>
  <c r="W474" i="2" s="1"/>
  <c r="H475" i="2"/>
  <c r="H476" i="2"/>
  <c r="W476" i="2" s="1"/>
  <c r="H477" i="2"/>
  <c r="H478" i="2"/>
  <c r="W478" i="2" s="1"/>
  <c r="H479" i="2"/>
  <c r="H480" i="2"/>
  <c r="H481" i="2"/>
  <c r="H482" i="2"/>
  <c r="W482" i="2" s="1"/>
  <c r="H483" i="2"/>
  <c r="V483" i="2" s="1"/>
  <c r="H484" i="2"/>
  <c r="H485" i="2"/>
  <c r="H486" i="2"/>
  <c r="W486" i="2" s="1"/>
  <c r="H487" i="2"/>
  <c r="H488" i="2"/>
  <c r="H489" i="2"/>
  <c r="H490" i="2"/>
  <c r="W490" i="2" s="1"/>
  <c r="H491" i="2"/>
  <c r="H492" i="2"/>
  <c r="W492" i="2" s="1"/>
  <c r="H493" i="2"/>
  <c r="H494" i="2"/>
  <c r="W494" i="2" s="1"/>
  <c r="H495" i="2"/>
  <c r="H496" i="2"/>
  <c r="H497" i="2"/>
  <c r="H498" i="2"/>
  <c r="W498" i="2" s="1"/>
  <c r="H499" i="2"/>
  <c r="V499" i="2" s="1"/>
  <c r="H500" i="2"/>
  <c r="H501" i="2"/>
  <c r="H502" i="2"/>
  <c r="W502" i="2" s="1"/>
  <c r="H503" i="2"/>
  <c r="H504" i="2"/>
  <c r="H505" i="2"/>
  <c r="H506" i="2"/>
  <c r="W506" i="2" s="1"/>
  <c r="H507" i="2"/>
  <c r="H508" i="2"/>
  <c r="W508" i="2" s="1"/>
  <c r="H509" i="2"/>
  <c r="H510" i="2"/>
  <c r="W510" i="2" s="1"/>
  <c r="H511" i="2"/>
  <c r="H512" i="2"/>
  <c r="H513" i="2"/>
  <c r="H514" i="2"/>
  <c r="W514" i="2" s="1"/>
  <c r="H515" i="2"/>
  <c r="V515" i="2" s="1"/>
  <c r="H516" i="2"/>
  <c r="H517" i="2"/>
  <c r="H518" i="2"/>
  <c r="W518" i="2" s="1"/>
  <c r="H519" i="2"/>
  <c r="H520" i="2"/>
  <c r="H521" i="2"/>
  <c r="H522" i="2"/>
  <c r="W522" i="2" s="1"/>
  <c r="H523" i="2"/>
  <c r="H524" i="2"/>
  <c r="W524" i="2" s="1"/>
  <c r="H525" i="2"/>
  <c r="H526" i="2"/>
  <c r="W526" i="2" s="1"/>
  <c r="H527" i="2"/>
  <c r="H528" i="2"/>
  <c r="H529" i="2"/>
  <c r="H530" i="2"/>
  <c r="W530" i="2" s="1"/>
  <c r="H531" i="2"/>
  <c r="V531" i="2" s="1"/>
  <c r="H532" i="2"/>
  <c r="H533" i="2"/>
  <c r="H534" i="2"/>
  <c r="W534" i="2" s="1"/>
  <c r="H535" i="2"/>
  <c r="H536" i="2"/>
  <c r="H537" i="2"/>
  <c r="H538" i="2"/>
  <c r="W538" i="2" s="1"/>
  <c r="H539" i="2"/>
  <c r="H540" i="2"/>
  <c r="W540" i="2" s="1"/>
  <c r="H541" i="2"/>
  <c r="H542" i="2"/>
  <c r="W542" i="2" s="1"/>
  <c r="H543" i="2"/>
  <c r="H544" i="2"/>
  <c r="H545" i="2"/>
  <c r="H546" i="2"/>
  <c r="W546" i="2" s="1"/>
  <c r="H547" i="2"/>
  <c r="V547" i="2" s="1"/>
  <c r="H548" i="2"/>
  <c r="H549" i="2"/>
  <c r="H550" i="2"/>
  <c r="W550" i="2" s="1"/>
  <c r="H551" i="2"/>
  <c r="H552" i="2"/>
  <c r="H553" i="2"/>
  <c r="H554" i="2"/>
  <c r="W554" i="2" s="1"/>
  <c r="H555" i="2"/>
  <c r="H556" i="2"/>
  <c r="W556" i="2" s="1"/>
  <c r="H557" i="2"/>
  <c r="H558" i="2"/>
  <c r="W558" i="2" s="1"/>
  <c r="H559" i="2"/>
  <c r="H560" i="2"/>
  <c r="H561" i="2"/>
  <c r="H562" i="2"/>
  <c r="W562" i="2" s="1"/>
  <c r="H563" i="2"/>
  <c r="V563" i="2" s="1"/>
  <c r="H564" i="2"/>
  <c r="H565" i="2"/>
  <c r="H566" i="2"/>
  <c r="W566" i="2" s="1"/>
  <c r="H567" i="2"/>
  <c r="H568" i="2"/>
  <c r="H569" i="2"/>
  <c r="H570" i="2"/>
  <c r="W570" i="2" s="1"/>
  <c r="H571" i="2"/>
  <c r="H572" i="2"/>
  <c r="W572" i="2" s="1"/>
  <c r="H573" i="2"/>
  <c r="H574" i="2"/>
  <c r="W574" i="2" s="1"/>
  <c r="H575" i="2"/>
  <c r="H576" i="2"/>
  <c r="H577" i="2"/>
  <c r="H578" i="2"/>
  <c r="W578" i="2" s="1"/>
  <c r="H579" i="2"/>
  <c r="V579" i="2" s="1"/>
  <c r="H580" i="2"/>
  <c r="H581" i="2"/>
  <c r="H582" i="2"/>
  <c r="W582" i="2" s="1"/>
  <c r="H583" i="2"/>
  <c r="H584" i="2"/>
  <c r="H585" i="2"/>
  <c r="H586" i="2"/>
  <c r="W586" i="2" s="1"/>
  <c r="H587" i="2"/>
  <c r="H588" i="2"/>
  <c r="W588" i="2" s="1"/>
  <c r="H589" i="2"/>
  <c r="H590" i="2"/>
  <c r="W590" i="2" s="1"/>
  <c r="H591" i="2"/>
  <c r="H592" i="2"/>
  <c r="H593" i="2"/>
  <c r="H594" i="2"/>
  <c r="W594" i="2" s="1"/>
  <c r="H595" i="2"/>
  <c r="V595" i="2" s="1"/>
  <c r="H596" i="2"/>
  <c r="H597" i="2"/>
  <c r="H598" i="2"/>
  <c r="W598" i="2" s="1"/>
  <c r="H599" i="2"/>
  <c r="H600" i="2"/>
  <c r="H601" i="2"/>
  <c r="H602" i="2"/>
  <c r="W602" i="2" s="1"/>
  <c r="H603" i="2"/>
  <c r="H604" i="2"/>
  <c r="W604" i="2" s="1"/>
  <c r="H605" i="2"/>
  <c r="H606" i="2"/>
  <c r="W606" i="2" s="1"/>
  <c r="H607" i="2"/>
  <c r="H608" i="2"/>
  <c r="H609" i="2"/>
  <c r="H610" i="2"/>
  <c r="W610" i="2" s="1"/>
  <c r="H611" i="2"/>
  <c r="V611" i="2" s="1"/>
  <c r="H612" i="2"/>
  <c r="H613" i="2"/>
  <c r="H614" i="2"/>
  <c r="W614" i="2" s="1"/>
  <c r="H615" i="2"/>
  <c r="H616" i="2"/>
  <c r="H617" i="2"/>
  <c r="H618" i="2"/>
  <c r="W618" i="2" s="1"/>
  <c r="H619" i="2"/>
  <c r="H620" i="2"/>
  <c r="W620" i="2" s="1"/>
  <c r="H621" i="2"/>
  <c r="H622" i="2"/>
  <c r="W622" i="2" s="1"/>
  <c r="H623" i="2"/>
  <c r="H624" i="2"/>
  <c r="H625" i="2"/>
  <c r="H626" i="2"/>
  <c r="W626" i="2" s="1"/>
  <c r="H627" i="2"/>
  <c r="V627" i="2" s="1"/>
  <c r="H628" i="2"/>
  <c r="H629" i="2"/>
  <c r="H630" i="2"/>
  <c r="W630" i="2" s="1"/>
  <c r="H631" i="2"/>
  <c r="H632" i="2"/>
  <c r="H633" i="2"/>
  <c r="H634" i="2"/>
  <c r="W634" i="2" s="1"/>
  <c r="H635" i="2"/>
  <c r="H636" i="2"/>
  <c r="W636" i="2" s="1"/>
  <c r="H637" i="2"/>
  <c r="H638" i="2"/>
  <c r="W638" i="2" s="1"/>
  <c r="H639" i="2"/>
  <c r="H640" i="2"/>
  <c r="H641" i="2"/>
  <c r="H642" i="2"/>
  <c r="W642" i="2" s="1"/>
  <c r="H643" i="2"/>
  <c r="V643" i="2" s="1"/>
  <c r="H644" i="2"/>
  <c r="H645" i="2"/>
  <c r="H646" i="2"/>
  <c r="W646" i="2" s="1"/>
  <c r="H647" i="2"/>
  <c r="H648" i="2"/>
  <c r="H649" i="2"/>
  <c r="H650" i="2"/>
  <c r="W650" i="2" s="1"/>
  <c r="H651" i="2"/>
  <c r="H652" i="2"/>
  <c r="W652" i="2" s="1"/>
  <c r="H653" i="2"/>
  <c r="H654" i="2"/>
  <c r="W654" i="2" s="1"/>
  <c r="H655" i="2"/>
  <c r="H656" i="2"/>
  <c r="H657" i="2"/>
  <c r="H658" i="2"/>
  <c r="W658" i="2" s="1"/>
  <c r="H659" i="2"/>
  <c r="V659" i="2" s="1"/>
  <c r="H660" i="2"/>
  <c r="H661" i="2"/>
  <c r="H662" i="2"/>
  <c r="W662" i="2" s="1"/>
  <c r="H663" i="2"/>
  <c r="H664" i="2"/>
  <c r="H665" i="2"/>
  <c r="H666" i="2"/>
  <c r="W666" i="2" s="1"/>
  <c r="H667" i="2"/>
  <c r="H668" i="2"/>
  <c r="W668" i="2" s="1"/>
  <c r="H669" i="2"/>
  <c r="H670" i="2"/>
  <c r="W670" i="2" s="1"/>
  <c r="H671" i="2"/>
  <c r="H672" i="2"/>
  <c r="H673" i="2"/>
  <c r="H674" i="2"/>
  <c r="W674" i="2" s="1"/>
  <c r="H675" i="2"/>
  <c r="V675" i="2" s="1"/>
  <c r="H676" i="2"/>
  <c r="H677" i="2"/>
  <c r="H678" i="2"/>
  <c r="W678" i="2" s="1"/>
  <c r="H679" i="2"/>
  <c r="H680" i="2"/>
  <c r="H681" i="2"/>
  <c r="H682" i="2"/>
  <c r="W682" i="2" s="1"/>
  <c r="H683" i="2"/>
  <c r="H684" i="2"/>
  <c r="W684" i="2" s="1"/>
  <c r="H685" i="2"/>
  <c r="H686" i="2"/>
  <c r="W686" i="2" s="1"/>
  <c r="H687" i="2"/>
  <c r="H688" i="2"/>
  <c r="H689" i="2"/>
  <c r="H690" i="2"/>
  <c r="W690" i="2" s="1"/>
  <c r="H691" i="2"/>
  <c r="V691" i="2" s="1"/>
  <c r="H692" i="2"/>
  <c r="H693" i="2"/>
  <c r="H694" i="2"/>
  <c r="W694" i="2" s="1"/>
  <c r="H695" i="2"/>
  <c r="H696" i="2"/>
  <c r="H697" i="2"/>
  <c r="H698" i="2"/>
  <c r="W698" i="2" s="1"/>
  <c r="H699" i="2"/>
  <c r="H700" i="2"/>
  <c r="W700" i="2" s="1"/>
  <c r="H701" i="2"/>
  <c r="H702" i="2"/>
  <c r="W702" i="2" s="1"/>
  <c r="H703" i="2"/>
  <c r="H704" i="2"/>
  <c r="H705" i="2"/>
  <c r="H706" i="2"/>
  <c r="W706" i="2" s="1"/>
  <c r="H707" i="2"/>
  <c r="V707" i="2" s="1"/>
  <c r="H708" i="2"/>
  <c r="H709" i="2"/>
  <c r="H710" i="2"/>
  <c r="W710" i="2" s="1"/>
  <c r="H711" i="2"/>
  <c r="H712" i="2"/>
  <c r="H713" i="2"/>
  <c r="H714" i="2"/>
  <c r="W714" i="2" s="1"/>
  <c r="H715" i="2"/>
  <c r="H716" i="2"/>
  <c r="W716" i="2" s="1"/>
  <c r="H717" i="2"/>
  <c r="H718" i="2"/>
  <c r="W718" i="2" s="1"/>
  <c r="H719" i="2"/>
  <c r="H720" i="2"/>
  <c r="H721" i="2"/>
  <c r="H722" i="2"/>
  <c r="W722" i="2" s="1"/>
  <c r="H723" i="2"/>
  <c r="V723" i="2" s="1"/>
  <c r="H724" i="2"/>
  <c r="H725" i="2"/>
  <c r="H726" i="2"/>
  <c r="W726" i="2" s="1"/>
  <c r="H727" i="2"/>
  <c r="H728" i="2"/>
  <c r="H729" i="2"/>
  <c r="H730" i="2"/>
  <c r="W730" i="2" s="1"/>
  <c r="H731" i="2"/>
  <c r="H732" i="2"/>
  <c r="W732" i="2" s="1"/>
  <c r="H733" i="2"/>
  <c r="H734" i="2"/>
  <c r="W734" i="2" s="1"/>
  <c r="H735" i="2"/>
  <c r="H736" i="2"/>
  <c r="H737" i="2"/>
  <c r="H738" i="2"/>
  <c r="W738" i="2" s="1"/>
  <c r="H739" i="2"/>
  <c r="V739" i="2" s="1"/>
  <c r="H740" i="2"/>
  <c r="H741" i="2"/>
  <c r="H742" i="2"/>
  <c r="W742" i="2" s="1"/>
  <c r="H743" i="2"/>
  <c r="H744" i="2"/>
  <c r="H745" i="2"/>
  <c r="H746" i="2"/>
  <c r="W746" i="2" s="1"/>
  <c r="H747" i="2"/>
  <c r="H748" i="2"/>
  <c r="W748" i="2" s="1"/>
  <c r="H749" i="2"/>
  <c r="H750" i="2"/>
  <c r="W750" i="2" s="1"/>
  <c r="H751" i="2"/>
  <c r="H752" i="2"/>
  <c r="H753" i="2"/>
  <c r="H754" i="2"/>
  <c r="W754" i="2" s="1"/>
  <c r="H755" i="2"/>
  <c r="V755" i="2" s="1"/>
  <c r="H756" i="2"/>
  <c r="W756" i="2" s="1"/>
  <c r="H757" i="2"/>
  <c r="H758" i="2"/>
  <c r="W758" i="2" s="1"/>
  <c r="H759" i="2"/>
  <c r="H760" i="2"/>
  <c r="H761" i="2"/>
  <c r="H762" i="2"/>
  <c r="W762" i="2" s="1"/>
  <c r="H763" i="2"/>
  <c r="H764" i="2"/>
  <c r="W764" i="2" s="1"/>
  <c r="H765" i="2"/>
  <c r="H766" i="2"/>
  <c r="W766" i="2" s="1"/>
  <c r="H767" i="2"/>
  <c r="H768" i="2"/>
  <c r="H769" i="2"/>
  <c r="H770" i="2"/>
  <c r="W770" i="2" s="1"/>
  <c r="H771" i="2"/>
  <c r="V771" i="2" s="1"/>
  <c r="H772" i="2"/>
  <c r="W772" i="2" s="1"/>
  <c r="H773" i="2"/>
  <c r="H774" i="2"/>
  <c r="W774" i="2" s="1"/>
  <c r="H775" i="2"/>
  <c r="H776" i="2"/>
  <c r="H777" i="2"/>
  <c r="H778" i="2"/>
  <c r="W778" i="2" s="1"/>
  <c r="H779" i="2"/>
  <c r="H780" i="2"/>
  <c r="W780" i="2" s="1"/>
  <c r="H781" i="2"/>
  <c r="H782" i="2"/>
  <c r="W782" i="2" s="1"/>
  <c r="H783" i="2"/>
  <c r="H784" i="2"/>
  <c r="H785" i="2"/>
  <c r="H786" i="2"/>
  <c r="W786" i="2" s="1"/>
  <c r="H787" i="2"/>
  <c r="V787" i="2" s="1"/>
  <c r="H788" i="2"/>
  <c r="W788" i="2" s="1"/>
  <c r="H789" i="2"/>
  <c r="H790" i="2"/>
  <c r="W790" i="2" s="1"/>
  <c r="H791" i="2"/>
  <c r="H792" i="2"/>
  <c r="H793" i="2"/>
  <c r="H794" i="2"/>
  <c r="W794" i="2" s="1"/>
  <c r="H795" i="2"/>
  <c r="H796" i="2"/>
  <c r="W796" i="2" s="1"/>
  <c r="H797" i="2"/>
  <c r="H798" i="2"/>
  <c r="W798" i="2" s="1"/>
  <c r="H799" i="2"/>
  <c r="H800" i="2"/>
  <c r="H801" i="2"/>
  <c r="H802" i="2"/>
  <c r="W802" i="2" s="1"/>
  <c r="H803" i="2"/>
  <c r="V803" i="2" s="1"/>
  <c r="H804" i="2"/>
  <c r="W804" i="2" s="1"/>
  <c r="H805" i="2"/>
  <c r="H806" i="2"/>
  <c r="W806" i="2" s="1"/>
  <c r="H807" i="2"/>
  <c r="H808" i="2"/>
  <c r="H809" i="2"/>
  <c r="H810" i="2"/>
  <c r="W810" i="2" s="1"/>
  <c r="H811" i="2"/>
  <c r="H812" i="2"/>
  <c r="W812" i="2" s="1"/>
  <c r="H813" i="2"/>
  <c r="H814" i="2"/>
  <c r="W814" i="2" s="1"/>
  <c r="H815" i="2"/>
  <c r="H816" i="2"/>
  <c r="H817" i="2"/>
  <c r="H818" i="2"/>
  <c r="W818" i="2" s="1"/>
  <c r="H819" i="2"/>
  <c r="V819" i="2" s="1"/>
  <c r="H820" i="2"/>
  <c r="W820" i="2" s="1"/>
  <c r="H821" i="2"/>
  <c r="H822" i="2"/>
  <c r="W822" i="2" s="1"/>
  <c r="H823" i="2"/>
  <c r="H824" i="2"/>
  <c r="H825" i="2"/>
  <c r="H826" i="2"/>
  <c r="W826" i="2" s="1"/>
  <c r="H827" i="2"/>
  <c r="H828" i="2"/>
  <c r="W828" i="2" s="1"/>
  <c r="H829" i="2"/>
  <c r="H830" i="2"/>
  <c r="W830" i="2" s="1"/>
  <c r="H831" i="2"/>
  <c r="H832" i="2"/>
  <c r="H833" i="2"/>
  <c r="H834" i="2"/>
  <c r="W834" i="2" s="1"/>
  <c r="H835" i="2"/>
  <c r="V835" i="2" s="1"/>
  <c r="H836" i="2"/>
  <c r="W836" i="2" s="1"/>
  <c r="H837" i="2"/>
  <c r="H838" i="2"/>
  <c r="W838" i="2" s="1"/>
  <c r="H839" i="2"/>
  <c r="H840" i="2"/>
  <c r="H841" i="2"/>
  <c r="H842" i="2"/>
  <c r="W842" i="2" s="1"/>
  <c r="H843" i="2"/>
  <c r="H844" i="2"/>
  <c r="W844" i="2" s="1"/>
  <c r="H845" i="2"/>
  <c r="H846" i="2"/>
  <c r="W846" i="2" s="1"/>
  <c r="H847" i="2"/>
  <c r="H848" i="2"/>
  <c r="H849" i="2"/>
  <c r="H850" i="2"/>
  <c r="W850" i="2" s="1"/>
  <c r="H851" i="2"/>
  <c r="V851" i="2" s="1"/>
  <c r="H852" i="2"/>
  <c r="W852" i="2" s="1"/>
  <c r="H853" i="2"/>
  <c r="H854" i="2"/>
  <c r="W854" i="2" s="1"/>
  <c r="H855" i="2"/>
  <c r="H856" i="2"/>
  <c r="H857" i="2"/>
  <c r="H858" i="2"/>
  <c r="W858" i="2" s="1"/>
  <c r="H859" i="2"/>
  <c r="H860" i="2"/>
  <c r="W860" i="2" s="1"/>
  <c r="H861" i="2"/>
  <c r="H862" i="2"/>
  <c r="W862" i="2" s="1"/>
  <c r="H863" i="2"/>
  <c r="H864" i="2"/>
  <c r="H865" i="2"/>
  <c r="H866" i="2"/>
  <c r="W866" i="2" s="1"/>
  <c r="H867" i="2"/>
  <c r="V867" i="2" s="1"/>
  <c r="H868" i="2"/>
  <c r="W868" i="2" s="1"/>
  <c r="H869" i="2"/>
  <c r="H870" i="2"/>
  <c r="W870" i="2" s="1"/>
  <c r="H871" i="2"/>
  <c r="H872" i="2"/>
  <c r="H873" i="2"/>
  <c r="H874" i="2"/>
  <c r="W874" i="2" s="1"/>
  <c r="H875" i="2"/>
  <c r="H876" i="2"/>
  <c r="W876" i="2" s="1"/>
  <c r="H877" i="2"/>
  <c r="H878" i="2"/>
  <c r="W878" i="2" s="1"/>
  <c r="H879" i="2"/>
  <c r="H880" i="2"/>
  <c r="H881" i="2"/>
  <c r="H882" i="2"/>
  <c r="W882" i="2" s="1"/>
  <c r="H883" i="2"/>
  <c r="V883" i="2" s="1"/>
  <c r="H884" i="2"/>
  <c r="W884" i="2" s="1"/>
  <c r="H885" i="2"/>
  <c r="H886" i="2"/>
  <c r="W886" i="2" s="1"/>
  <c r="H887" i="2"/>
  <c r="H888" i="2"/>
  <c r="H889" i="2"/>
  <c r="H890" i="2"/>
  <c r="W890" i="2" s="1"/>
  <c r="H891" i="2"/>
  <c r="H892" i="2"/>
  <c r="W892" i="2" s="1"/>
  <c r="H893" i="2"/>
  <c r="H894" i="2"/>
  <c r="W894" i="2" s="1"/>
  <c r="H895" i="2"/>
  <c r="H896" i="2"/>
  <c r="H897" i="2"/>
  <c r="H898" i="2"/>
  <c r="W898" i="2" s="1"/>
  <c r="H899" i="2"/>
  <c r="V899" i="2" s="1"/>
  <c r="H900" i="2"/>
  <c r="W900" i="2" s="1"/>
  <c r="H901" i="2"/>
  <c r="H902" i="2"/>
  <c r="W902" i="2" s="1"/>
  <c r="H903" i="2"/>
  <c r="H904" i="2"/>
  <c r="H905" i="2"/>
  <c r="H906" i="2"/>
  <c r="W906" i="2" s="1"/>
  <c r="H907" i="2"/>
  <c r="H908" i="2"/>
  <c r="W908" i="2" s="1"/>
  <c r="H909" i="2"/>
  <c r="H910" i="2"/>
  <c r="W910" i="2" s="1"/>
  <c r="H911" i="2"/>
  <c r="H912" i="2"/>
  <c r="H913" i="2"/>
  <c r="H914" i="2"/>
  <c r="W914" i="2" s="1"/>
  <c r="H915" i="2"/>
  <c r="V915" i="2" s="1"/>
  <c r="H916" i="2"/>
  <c r="W916" i="2" s="1"/>
  <c r="H917" i="2"/>
  <c r="H918" i="2"/>
  <c r="W918" i="2" s="1"/>
  <c r="H919" i="2"/>
  <c r="H920" i="2"/>
  <c r="H921" i="2"/>
  <c r="H922" i="2"/>
  <c r="W922" i="2" s="1"/>
  <c r="H923" i="2"/>
  <c r="H924" i="2"/>
  <c r="W924" i="2" s="1"/>
  <c r="H925" i="2"/>
  <c r="H926" i="2"/>
  <c r="W926" i="2" s="1"/>
  <c r="H927" i="2"/>
  <c r="H928" i="2"/>
  <c r="H929" i="2"/>
  <c r="H930" i="2"/>
  <c r="W930" i="2" s="1"/>
  <c r="H931" i="2"/>
  <c r="V931" i="2" s="1"/>
  <c r="H932" i="2"/>
  <c r="W932" i="2" s="1"/>
  <c r="H933" i="2"/>
  <c r="H934" i="2"/>
  <c r="W934" i="2" s="1"/>
  <c r="H935" i="2"/>
  <c r="H936" i="2"/>
  <c r="H937" i="2"/>
  <c r="H938" i="2"/>
  <c r="W938" i="2" s="1"/>
  <c r="H939" i="2"/>
  <c r="H940" i="2"/>
  <c r="W940" i="2" s="1"/>
  <c r="H941" i="2"/>
  <c r="H942" i="2"/>
  <c r="W942" i="2" s="1"/>
  <c r="H943" i="2"/>
  <c r="H944" i="2"/>
  <c r="H945" i="2"/>
  <c r="H946" i="2"/>
  <c r="W946" i="2" s="1"/>
  <c r="H947" i="2"/>
  <c r="V947" i="2" s="1"/>
  <c r="H948" i="2"/>
  <c r="W948" i="2" s="1"/>
  <c r="H949" i="2"/>
  <c r="H950" i="2"/>
  <c r="W950" i="2" s="1"/>
  <c r="H951" i="2"/>
  <c r="H952" i="2"/>
  <c r="H953" i="2"/>
  <c r="H954" i="2"/>
  <c r="W954" i="2" s="1"/>
  <c r="H955" i="2"/>
  <c r="H956" i="2"/>
  <c r="W956" i="2" s="1"/>
  <c r="H957" i="2"/>
  <c r="H958" i="2"/>
  <c r="W958" i="2" s="1"/>
  <c r="H959" i="2"/>
  <c r="H960" i="2"/>
  <c r="H961" i="2"/>
  <c r="H962" i="2"/>
  <c r="W962" i="2" s="1"/>
  <c r="H963" i="2"/>
  <c r="V963" i="2" s="1"/>
  <c r="H964" i="2"/>
  <c r="W964" i="2" s="1"/>
  <c r="H965" i="2"/>
  <c r="H966" i="2"/>
  <c r="W966" i="2" s="1"/>
  <c r="H967" i="2"/>
  <c r="H968" i="2"/>
  <c r="H969" i="2"/>
  <c r="H970" i="2"/>
  <c r="W970" i="2" s="1"/>
  <c r="H971" i="2"/>
  <c r="H972" i="2"/>
  <c r="W972" i="2" s="1"/>
  <c r="H973" i="2"/>
  <c r="V973" i="2" s="1"/>
  <c r="H974" i="2"/>
  <c r="W974" i="2" s="1"/>
  <c r="H975" i="2"/>
  <c r="H976" i="2"/>
  <c r="H977" i="2"/>
  <c r="H978" i="2"/>
  <c r="W978" i="2" s="1"/>
  <c r="H979" i="2"/>
  <c r="H980" i="2"/>
  <c r="W980" i="2" s="1"/>
  <c r="H981" i="2"/>
  <c r="V981" i="2" s="1"/>
  <c r="H982" i="2"/>
  <c r="W982" i="2" s="1"/>
  <c r="H983" i="2"/>
  <c r="H984" i="2"/>
  <c r="H985" i="2"/>
  <c r="H986" i="2"/>
  <c r="W986" i="2" s="1"/>
  <c r="H987" i="2"/>
  <c r="H988" i="2"/>
  <c r="W988" i="2" s="1"/>
  <c r="H989" i="2"/>
  <c r="V989" i="2" s="1"/>
  <c r="H990" i="2"/>
  <c r="W990" i="2" s="1"/>
  <c r="H991" i="2"/>
  <c r="H992" i="2"/>
  <c r="H993" i="2"/>
  <c r="H994" i="2"/>
  <c r="W994" i="2" s="1"/>
  <c r="H995" i="2"/>
  <c r="H996" i="2"/>
  <c r="W996" i="2" s="1"/>
  <c r="H997" i="2"/>
  <c r="V997" i="2" s="1"/>
  <c r="H998" i="2"/>
  <c r="W998" i="2" s="1"/>
  <c r="H999" i="2"/>
  <c r="H1000" i="2"/>
  <c r="H3" i="2"/>
  <c r="V3" i="2" s="1"/>
  <c r="AG4" i="12" l="1"/>
  <c r="AG6" i="12"/>
  <c r="AG22" i="12"/>
  <c r="AG18" i="12"/>
  <c r="AG20" i="12"/>
  <c r="AG8" i="12"/>
  <c r="AG10" i="12"/>
  <c r="AG12" i="12"/>
  <c r="AG2" i="12"/>
  <c r="AG11" i="12"/>
  <c r="AG13" i="12"/>
  <c r="AG15" i="12"/>
  <c r="AG17" i="12"/>
  <c r="AG3" i="12"/>
  <c r="AG19" i="12"/>
  <c r="AG23" i="12"/>
  <c r="AG5" i="12"/>
  <c r="AG21" i="12"/>
  <c r="AG7" i="12"/>
  <c r="AG9" i="12"/>
  <c r="AG16" i="12"/>
  <c r="V476" i="2"/>
  <c r="X476" i="2" s="1"/>
  <c r="V412" i="2"/>
  <c r="X412" i="2" s="1"/>
  <c r="V348" i="2"/>
  <c r="X348" i="2" s="1"/>
  <c r="V284" i="2"/>
  <c r="X284" i="2" s="1"/>
  <c r="V508" i="2"/>
  <c r="X508" i="2" s="1"/>
  <c r="V444" i="2"/>
  <c r="X444" i="2" s="1"/>
  <c r="V380" i="2"/>
  <c r="X380" i="2" s="1"/>
  <c r="V316" i="2"/>
  <c r="X316" i="2" s="1"/>
  <c r="V252" i="2"/>
  <c r="X252" i="2" s="1"/>
  <c r="W992" i="2"/>
  <c r="V992" i="2"/>
  <c r="W984" i="2"/>
  <c r="V984" i="2"/>
  <c r="W968" i="2"/>
  <c r="V968" i="2"/>
  <c r="W952" i="2"/>
  <c r="V952" i="2"/>
  <c r="W944" i="2"/>
  <c r="V944" i="2"/>
  <c r="W928" i="2"/>
  <c r="V928" i="2"/>
  <c r="W880" i="2"/>
  <c r="V880" i="2"/>
  <c r="W864" i="2"/>
  <c r="V864" i="2"/>
  <c r="W856" i="2"/>
  <c r="V856" i="2"/>
  <c r="W848" i="2"/>
  <c r="V848" i="2"/>
  <c r="W816" i="2"/>
  <c r="V816" i="2"/>
  <c r="W808" i="2"/>
  <c r="V808" i="2"/>
  <c r="W800" i="2"/>
  <c r="V800" i="2"/>
  <c r="W792" i="2"/>
  <c r="V792" i="2"/>
  <c r="W768" i="2"/>
  <c r="V768" i="2"/>
  <c r="W740" i="2"/>
  <c r="V740" i="2"/>
  <c r="W736" i="2"/>
  <c r="V736" i="2"/>
  <c r="W728" i="2"/>
  <c r="V728" i="2"/>
  <c r="W720" i="2"/>
  <c r="V720" i="2"/>
  <c r="W708" i="2"/>
  <c r="V708" i="2"/>
  <c r="W664" i="2"/>
  <c r="V664" i="2"/>
  <c r="W660" i="2"/>
  <c r="V660" i="2"/>
  <c r="W624" i="2"/>
  <c r="V624" i="2"/>
  <c r="W612" i="2"/>
  <c r="V612" i="2"/>
  <c r="W608" i="2"/>
  <c r="V608" i="2"/>
  <c r="W600" i="2"/>
  <c r="V600" i="2"/>
  <c r="W596" i="2"/>
  <c r="V596" i="2"/>
  <c r="W584" i="2"/>
  <c r="V584" i="2"/>
  <c r="W580" i="2"/>
  <c r="V580" i="2"/>
  <c r="W576" i="2"/>
  <c r="V576" i="2"/>
  <c r="W568" i="2"/>
  <c r="V568" i="2"/>
  <c r="W564" i="2"/>
  <c r="V564" i="2"/>
  <c r="W560" i="2"/>
  <c r="V560" i="2"/>
  <c r="W552" i="2"/>
  <c r="V552" i="2"/>
  <c r="W548" i="2"/>
  <c r="V548" i="2"/>
  <c r="W544" i="2"/>
  <c r="V544" i="2"/>
  <c r="W536" i="2"/>
  <c r="V536" i="2"/>
  <c r="W532" i="2"/>
  <c r="V532" i="2"/>
  <c r="W528" i="2"/>
  <c r="V528" i="2"/>
  <c r="W520" i="2"/>
  <c r="V520" i="2"/>
  <c r="W516" i="2"/>
  <c r="V516" i="2"/>
  <c r="W512" i="2"/>
  <c r="V512" i="2"/>
  <c r="W504" i="2"/>
  <c r="V504" i="2"/>
  <c r="W500" i="2"/>
  <c r="V500" i="2"/>
  <c r="W496" i="2"/>
  <c r="V496" i="2"/>
  <c r="W488" i="2"/>
  <c r="V488" i="2"/>
  <c r="W484" i="2"/>
  <c r="V484" i="2"/>
  <c r="W480" i="2"/>
  <c r="V480" i="2"/>
  <c r="W472" i="2"/>
  <c r="V472" i="2"/>
  <c r="W468" i="2"/>
  <c r="V468" i="2"/>
  <c r="W464" i="2"/>
  <c r="V464" i="2"/>
  <c r="W456" i="2"/>
  <c r="V456" i="2"/>
  <c r="W452" i="2"/>
  <c r="V452" i="2"/>
  <c r="W448" i="2"/>
  <c r="V448" i="2"/>
  <c r="W440" i="2"/>
  <c r="V440" i="2"/>
  <c r="W436" i="2"/>
  <c r="V436" i="2"/>
  <c r="W432" i="2"/>
  <c r="V432" i="2"/>
  <c r="W424" i="2"/>
  <c r="V424" i="2"/>
  <c r="W420" i="2"/>
  <c r="V420" i="2"/>
  <c r="W416" i="2"/>
  <c r="V416" i="2"/>
  <c r="W408" i="2"/>
  <c r="V408" i="2"/>
  <c r="W404" i="2"/>
  <c r="V404" i="2"/>
  <c r="W400" i="2"/>
  <c r="V400" i="2"/>
  <c r="W392" i="2"/>
  <c r="V392" i="2"/>
  <c r="W388" i="2"/>
  <c r="V388" i="2"/>
  <c r="W384" i="2"/>
  <c r="V384" i="2"/>
  <c r="W376" i="2"/>
  <c r="V376" i="2"/>
  <c r="W372" i="2"/>
  <c r="V372" i="2"/>
  <c r="W368" i="2"/>
  <c r="V368" i="2"/>
  <c r="W360" i="2"/>
  <c r="V360" i="2"/>
  <c r="W356" i="2"/>
  <c r="V356" i="2"/>
  <c r="W352" i="2"/>
  <c r="V352" i="2"/>
  <c r="W344" i="2"/>
  <c r="V344" i="2"/>
  <c r="W340" i="2"/>
  <c r="V340" i="2"/>
  <c r="W336" i="2"/>
  <c r="V336" i="2"/>
  <c r="W328" i="2"/>
  <c r="V328" i="2"/>
  <c r="W324" i="2"/>
  <c r="V324" i="2"/>
  <c r="W320" i="2"/>
  <c r="V320" i="2"/>
  <c r="W312" i="2"/>
  <c r="V312" i="2"/>
  <c r="W308" i="2"/>
  <c r="V308" i="2"/>
  <c r="W304" i="2"/>
  <c r="V304" i="2"/>
  <c r="W296" i="2"/>
  <c r="V296" i="2"/>
  <c r="W292" i="2"/>
  <c r="V292" i="2"/>
  <c r="W288" i="2"/>
  <c r="V288" i="2"/>
  <c r="W280" i="2"/>
  <c r="V280" i="2"/>
  <c r="W276" i="2"/>
  <c r="V276" i="2"/>
  <c r="W272" i="2"/>
  <c r="V272" i="2"/>
  <c r="W264" i="2"/>
  <c r="V264" i="2"/>
  <c r="W260" i="2"/>
  <c r="V260" i="2"/>
  <c r="W256" i="2"/>
  <c r="V256" i="2"/>
  <c r="W248" i="2"/>
  <c r="V248" i="2"/>
  <c r="W244" i="2"/>
  <c r="V244" i="2"/>
  <c r="W240" i="2"/>
  <c r="V240" i="2"/>
  <c r="W236" i="2"/>
  <c r="V236" i="2"/>
  <c r="W232" i="2"/>
  <c r="V232" i="2"/>
  <c r="W228" i="2"/>
  <c r="V228" i="2"/>
  <c r="W224" i="2"/>
  <c r="V224" i="2"/>
  <c r="W220" i="2"/>
  <c r="V220" i="2"/>
  <c r="W216" i="2"/>
  <c r="V216" i="2"/>
  <c r="W212" i="2"/>
  <c r="V212" i="2"/>
  <c r="W208" i="2"/>
  <c r="V208" i="2"/>
  <c r="W204" i="2"/>
  <c r="V204" i="2"/>
  <c r="W200" i="2"/>
  <c r="V200" i="2"/>
  <c r="W196" i="2"/>
  <c r="V196" i="2"/>
  <c r="W192" i="2"/>
  <c r="V192" i="2"/>
  <c r="W188" i="2"/>
  <c r="V188" i="2"/>
  <c r="W184" i="2"/>
  <c r="V184" i="2"/>
  <c r="W180" i="2"/>
  <c r="V180" i="2"/>
  <c r="W176" i="2"/>
  <c r="V176" i="2"/>
  <c r="W172" i="2"/>
  <c r="V172" i="2"/>
  <c r="W168" i="2"/>
  <c r="V168" i="2"/>
  <c r="W164" i="2"/>
  <c r="V164" i="2"/>
  <c r="W160" i="2"/>
  <c r="V160" i="2"/>
  <c r="W156" i="2"/>
  <c r="V156" i="2"/>
  <c r="W152" i="2"/>
  <c r="V152" i="2"/>
  <c r="W148" i="2"/>
  <c r="V148" i="2"/>
  <c r="W144" i="2"/>
  <c r="V144" i="2"/>
  <c r="W140" i="2"/>
  <c r="V140" i="2"/>
  <c r="W136" i="2"/>
  <c r="V136" i="2"/>
  <c r="W128" i="2"/>
  <c r="V128" i="2"/>
  <c r="W120" i="2"/>
  <c r="V120" i="2"/>
  <c r="W112" i="2"/>
  <c r="V112" i="2"/>
  <c r="W104" i="2"/>
  <c r="V104" i="2"/>
  <c r="W96" i="2"/>
  <c r="V96" i="2"/>
  <c r="W88" i="2"/>
  <c r="V88" i="2"/>
  <c r="W80" i="2"/>
  <c r="V80" i="2"/>
  <c r="W72" i="2"/>
  <c r="V72" i="2"/>
  <c r="W64" i="2"/>
  <c r="V64" i="2"/>
  <c r="W56" i="2"/>
  <c r="V56" i="2"/>
  <c r="W48" i="2"/>
  <c r="V48" i="2"/>
  <c r="W40" i="2"/>
  <c r="V40" i="2"/>
  <c r="W32" i="2"/>
  <c r="V32" i="2"/>
  <c r="W24" i="2"/>
  <c r="V24" i="2"/>
  <c r="W16" i="2"/>
  <c r="V16" i="2"/>
  <c r="W8" i="2"/>
  <c r="V8" i="2"/>
  <c r="V988" i="2"/>
  <c r="X988" i="2" s="1"/>
  <c r="V972" i="2"/>
  <c r="X972" i="2" s="1"/>
  <c r="V956" i="2"/>
  <c r="X956" i="2" s="1"/>
  <c r="V940" i="2"/>
  <c r="X940" i="2" s="1"/>
  <c r="V924" i="2"/>
  <c r="X924" i="2" s="1"/>
  <c r="V908" i="2"/>
  <c r="X908" i="2" s="1"/>
  <c r="V892" i="2"/>
  <c r="X892" i="2" s="1"/>
  <c r="V876" i="2"/>
  <c r="X876" i="2" s="1"/>
  <c r="V860" i="2"/>
  <c r="X860" i="2" s="1"/>
  <c r="V844" i="2"/>
  <c r="X844" i="2" s="1"/>
  <c r="V828" i="2"/>
  <c r="X828" i="2" s="1"/>
  <c r="V812" i="2"/>
  <c r="X812" i="2" s="1"/>
  <c r="V796" i="2"/>
  <c r="X796" i="2" s="1"/>
  <c r="V780" i="2"/>
  <c r="X780" i="2" s="1"/>
  <c r="V764" i="2"/>
  <c r="X764" i="2" s="1"/>
  <c r="V748" i="2"/>
  <c r="X748" i="2" s="1"/>
  <c r="V716" i="2"/>
  <c r="X716" i="2" s="1"/>
  <c r="V684" i="2"/>
  <c r="X684" i="2" s="1"/>
  <c r="V652" i="2"/>
  <c r="X652" i="2" s="1"/>
  <c r="V620" i="2"/>
  <c r="X620" i="2" s="1"/>
  <c r="V588" i="2"/>
  <c r="X588" i="2" s="1"/>
  <c r="V556" i="2"/>
  <c r="X556" i="2" s="1"/>
  <c r="V524" i="2"/>
  <c r="X524" i="2" s="1"/>
  <c r="V492" i="2"/>
  <c r="X492" i="2" s="1"/>
  <c r="V460" i="2"/>
  <c r="X460" i="2" s="1"/>
  <c r="V428" i="2"/>
  <c r="X428" i="2" s="1"/>
  <c r="V396" i="2"/>
  <c r="X396" i="2" s="1"/>
  <c r="V364" i="2"/>
  <c r="X364" i="2" s="1"/>
  <c r="V332" i="2"/>
  <c r="X332" i="2" s="1"/>
  <c r="V300" i="2"/>
  <c r="X300" i="2" s="1"/>
  <c r="V268" i="2"/>
  <c r="X268" i="2" s="1"/>
  <c r="W1000" i="2"/>
  <c r="V1000" i="2"/>
  <c r="W976" i="2"/>
  <c r="V976" i="2"/>
  <c r="W960" i="2"/>
  <c r="V960" i="2"/>
  <c r="W936" i="2"/>
  <c r="V936" i="2"/>
  <c r="W920" i="2"/>
  <c r="V920" i="2"/>
  <c r="W912" i="2"/>
  <c r="V912" i="2"/>
  <c r="W904" i="2"/>
  <c r="V904" i="2"/>
  <c r="W896" i="2"/>
  <c r="V896" i="2"/>
  <c r="W888" i="2"/>
  <c r="V888" i="2"/>
  <c r="W872" i="2"/>
  <c r="V872" i="2"/>
  <c r="W840" i="2"/>
  <c r="V840" i="2"/>
  <c r="W832" i="2"/>
  <c r="V832" i="2"/>
  <c r="W824" i="2"/>
  <c r="V824" i="2"/>
  <c r="W784" i="2"/>
  <c r="V784" i="2"/>
  <c r="W776" i="2"/>
  <c r="V776" i="2"/>
  <c r="W760" i="2"/>
  <c r="V760" i="2"/>
  <c r="W752" i="2"/>
  <c r="V752" i="2"/>
  <c r="W744" i="2"/>
  <c r="V744" i="2"/>
  <c r="W724" i="2"/>
  <c r="V724" i="2"/>
  <c r="W712" i="2"/>
  <c r="V712" i="2"/>
  <c r="W704" i="2"/>
  <c r="V704" i="2"/>
  <c r="W696" i="2"/>
  <c r="V696" i="2"/>
  <c r="W692" i="2"/>
  <c r="V692" i="2"/>
  <c r="W688" i="2"/>
  <c r="V688" i="2"/>
  <c r="W680" i="2"/>
  <c r="V680" i="2"/>
  <c r="W676" i="2"/>
  <c r="V676" i="2"/>
  <c r="W672" i="2"/>
  <c r="V672" i="2"/>
  <c r="W656" i="2"/>
  <c r="V656" i="2"/>
  <c r="W648" i="2"/>
  <c r="V648" i="2"/>
  <c r="W644" i="2"/>
  <c r="V644" i="2"/>
  <c r="W640" i="2"/>
  <c r="V640" i="2"/>
  <c r="W632" i="2"/>
  <c r="V632" i="2"/>
  <c r="W628" i="2"/>
  <c r="V628" i="2"/>
  <c r="W616" i="2"/>
  <c r="V616" i="2"/>
  <c r="W592" i="2"/>
  <c r="V592" i="2"/>
  <c r="V996" i="2"/>
  <c r="X996" i="2" s="1"/>
  <c r="V980" i="2"/>
  <c r="X980" i="2" s="1"/>
  <c r="V964" i="2"/>
  <c r="X964" i="2" s="1"/>
  <c r="V948" i="2"/>
  <c r="X948" i="2" s="1"/>
  <c r="V932" i="2"/>
  <c r="X932" i="2" s="1"/>
  <c r="V916" i="2"/>
  <c r="X916" i="2" s="1"/>
  <c r="V900" i="2"/>
  <c r="X900" i="2" s="1"/>
  <c r="V884" i="2"/>
  <c r="X884" i="2" s="1"/>
  <c r="V868" i="2"/>
  <c r="X868" i="2" s="1"/>
  <c r="V852" i="2"/>
  <c r="X852" i="2" s="1"/>
  <c r="V836" i="2"/>
  <c r="X836" i="2" s="1"/>
  <c r="V820" i="2"/>
  <c r="X820" i="2" s="1"/>
  <c r="V804" i="2"/>
  <c r="X804" i="2" s="1"/>
  <c r="V788" i="2"/>
  <c r="X788" i="2" s="1"/>
  <c r="V772" i="2"/>
  <c r="X772" i="2" s="1"/>
  <c r="V756" i="2"/>
  <c r="X756" i="2" s="1"/>
  <c r="V732" i="2"/>
  <c r="X732" i="2" s="1"/>
  <c r="V700" i="2"/>
  <c r="X700" i="2" s="1"/>
  <c r="V668" i="2"/>
  <c r="X668" i="2" s="1"/>
  <c r="V636" i="2"/>
  <c r="X636" i="2" s="1"/>
  <c r="V604" i="2"/>
  <c r="X604" i="2" s="1"/>
  <c r="V572" i="2"/>
  <c r="X572" i="2" s="1"/>
  <c r="V540" i="2"/>
  <c r="X540" i="2" s="1"/>
  <c r="V999" i="2"/>
  <c r="W999" i="2"/>
  <c r="V995" i="2"/>
  <c r="W995" i="2"/>
  <c r="V993" i="2"/>
  <c r="W993" i="2"/>
  <c r="V991" i="2"/>
  <c r="W991" i="2"/>
  <c r="V987" i="2"/>
  <c r="W987" i="2"/>
  <c r="V985" i="2"/>
  <c r="W985" i="2"/>
  <c r="V983" i="2"/>
  <c r="W983" i="2"/>
  <c r="V979" i="2"/>
  <c r="W979" i="2"/>
  <c r="V977" i="2"/>
  <c r="W977" i="2"/>
  <c r="V975" i="2"/>
  <c r="W975" i="2"/>
  <c r="V971" i="2"/>
  <c r="W971" i="2"/>
  <c r="V969" i="2"/>
  <c r="W969" i="2"/>
  <c r="V967" i="2"/>
  <c r="W967" i="2"/>
  <c r="W965" i="2"/>
  <c r="V965" i="2"/>
  <c r="W961" i="2"/>
  <c r="V961" i="2"/>
  <c r="V959" i="2"/>
  <c r="W959" i="2"/>
  <c r="W957" i="2"/>
  <c r="V957" i="2"/>
  <c r="V955" i="2"/>
  <c r="W955" i="2"/>
  <c r="W953" i="2"/>
  <c r="V953" i="2"/>
  <c r="V951" i="2"/>
  <c r="W951" i="2"/>
  <c r="W949" i="2"/>
  <c r="V949" i="2"/>
  <c r="W945" i="2"/>
  <c r="V945" i="2"/>
  <c r="V943" i="2"/>
  <c r="W943" i="2"/>
  <c r="W941" i="2"/>
  <c r="V941" i="2"/>
  <c r="V939" i="2"/>
  <c r="W939" i="2"/>
  <c r="W937" i="2"/>
  <c r="V937" i="2"/>
  <c r="V935" i="2"/>
  <c r="W935" i="2"/>
  <c r="W933" i="2"/>
  <c r="V933" i="2"/>
  <c r="W929" i="2"/>
  <c r="V929" i="2"/>
  <c r="V927" i="2"/>
  <c r="W927" i="2"/>
  <c r="W925" i="2"/>
  <c r="V925" i="2"/>
  <c r="V923" i="2"/>
  <c r="W923" i="2"/>
  <c r="W921" i="2"/>
  <c r="V921" i="2"/>
  <c r="V919" i="2"/>
  <c r="W919" i="2"/>
  <c r="W917" i="2"/>
  <c r="V917" i="2"/>
  <c r="W913" i="2"/>
  <c r="V913" i="2"/>
  <c r="V911" i="2"/>
  <c r="W911" i="2"/>
  <c r="W909" i="2"/>
  <c r="V909" i="2"/>
  <c r="V907" i="2"/>
  <c r="W907" i="2"/>
  <c r="W905" i="2"/>
  <c r="V905" i="2"/>
  <c r="V903" i="2"/>
  <c r="W903" i="2"/>
  <c r="W901" i="2"/>
  <c r="V901" i="2"/>
  <c r="W897" i="2"/>
  <c r="V897" i="2"/>
  <c r="V895" i="2"/>
  <c r="W895" i="2"/>
  <c r="W893" i="2"/>
  <c r="V893" i="2"/>
  <c r="V891" i="2"/>
  <c r="W891" i="2"/>
  <c r="W889" i="2"/>
  <c r="V889" i="2"/>
  <c r="V887" i="2"/>
  <c r="W887" i="2"/>
  <c r="W885" i="2"/>
  <c r="V885" i="2"/>
  <c r="W881" i="2"/>
  <c r="V881" i="2"/>
  <c r="V879" i="2"/>
  <c r="W879" i="2"/>
  <c r="W877" i="2"/>
  <c r="V877" i="2"/>
  <c r="V875" i="2"/>
  <c r="W875" i="2"/>
  <c r="W873" i="2"/>
  <c r="V873" i="2"/>
  <c r="V871" i="2"/>
  <c r="W871" i="2"/>
  <c r="W869" i="2"/>
  <c r="V869" i="2"/>
  <c r="W865" i="2"/>
  <c r="V865" i="2"/>
  <c r="V863" i="2"/>
  <c r="W863" i="2"/>
  <c r="W861" i="2"/>
  <c r="V861" i="2"/>
  <c r="V859" i="2"/>
  <c r="W859" i="2"/>
  <c r="W857" i="2"/>
  <c r="V857" i="2"/>
  <c r="V855" i="2"/>
  <c r="W855" i="2"/>
  <c r="W853" i="2"/>
  <c r="V853" i="2"/>
  <c r="W849" i="2"/>
  <c r="V849" i="2"/>
  <c r="V847" i="2"/>
  <c r="W847" i="2"/>
  <c r="W845" i="2"/>
  <c r="V845" i="2"/>
  <c r="V843" i="2"/>
  <c r="W843" i="2"/>
  <c r="W841" i="2"/>
  <c r="V841" i="2"/>
  <c r="V839" i="2"/>
  <c r="W839" i="2"/>
  <c r="W837" i="2"/>
  <c r="V837" i="2"/>
  <c r="W833" i="2"/>
  <c r="V833" i="2"/>
  <c r="V831" i="2"/>
  <c r="W831" i="2"/>
  <c r="W829" i="2"/>
  <c r="V829" i="2"/>
  <c r="V827" i="2"/>
  <c r="W827" i="2"/>
  <c r="W825" i="2"/>
  <c r="V825" i="2"/>
  <c r="V823" i="2"/>
  <c r="W823" i="2"/>
  <c r="W821" i="2"/>
  <c r="V821" i="2"/>
  <c r="W817" i="2"/>
  <c r="V817" i="2"/>
  <c r="V815" i="2"/>
  <c r="W815" i="2"/>
  <c r="W813" i="2"/>
  <c r="V813" i="2"/>
  <c r="V811" i="2"/>
  <c r="W811" i="2"/>
  <c r="W809" i="2"/>
  <c r="V809" i="2"/>
  <c r="V807" i="2"/>
  <c r="W807" i="2"/>
  <c r="W805" i="2"/>
  <c r="V805" i="2"/>
  <c r="W801" i="2"/>
  <c r="V801" i="2"/>
  <c r="V799" i="2"/>
  <c r="W799" i="2"/>
  <c r="W797" i="2"/>
  <c r="V797" i="2"/>
  <c r="V795" i="2"/>
  <c r="W795" i="2"/>
  <c r="W793" i="2"/>
  <c r="V793" i="2"/>
  <c r="V791" i="2"/>
  <c r="W791" i="2"/>
  <c r="W789" i="2"/>
  <c r="V789" i="2"/>
  <c r="W785" i="2"/>
  <c r="V785" i="2"/>
  <c r="V783" i="2"/>
  <c r="W783" i="2"/>
  <c r="W781" i="2"/>
  <c r="V781" i="2"/>
  <c r="V779" i="2"/>
  <c r="W779" i="2"/>
  <c r="W777" i="2"/>
  <c r="V777" i="2"/>
  <c r="V775" i="2"/>
  <c r="W775" i="2"/>
  <c r="W773" i="2"/>
  <c r="V773" i="2"/>
  <c r="W769" i="2"/>
  <c r="V769" i="2"/>
  <c r="V767" i="2"/>
  <c r="W767" i="2"/>
  <c r="W765" i="2"/>
  <c r="V765" i="2"/>
  <c r="V763" i="2"/>
  <c r="W763" i="2"/>
  <c r="W761" i="2"/>
  <c r="V761" i="2"/>
  <c r="V759" i="2"/>
  <c r="W759" i="2"/>
  <c r="W757" i="2"/>
  <c r="V757" i="2"/>
  <c r="W753" i="2"/>
  <c r="V753" i="2"/>
  <c r="V751" i="2"/>
  <c r="W751" i="2"/>
  <c r="W749" i="2"/>
  <c r="V749" i="2"/>
  <c r="V747" i="2"/>
  <c r="W747" i="2"/>
  <c r="W745" i="2"/>
  <c r="V745" i="2"/>
  <c r="V743" i="2"/>
  <c r="W743" i="2"/>
  <c r="W741" i="2"/>
  <c r="V741" i="2"/>
  <c r="W737" i="2"/>
  <c r="V737" i="2"/>
  <c r="V735" i="2"/>
  <c r="W735" i="2"/>
  <c r="W733" i="2"/>
  <c r="V733" i="2"/>
  <c r="V731" i="2"/>
  <c r="W731" i="2"/>
  <c r="W729" i="2"/>
  <c r="V729" i="2"/>
  <c r="V727" i="2"/>
  <c r="W727" i="2"/>
  <c r="W725" i="2"/>
  <c r="V725" i="2"/>
  <c r="W721" i="2"/>
  <c r="V721" i="2"/>
  <c r="V719" i="2"/>
  <c r="W719" i="2"/>
  <c r="W717" i="2"/>
  <c r="V717" i="2"/>
  <c r="V715" i="2"/>
  <c r="W715" i="2"/>
  <c r="W713" i="2"/>
  <c r="V713" i="2"/>
  <c r="V711" i="2"/>
  <c r="W711" i="2"/>
  <c r="W709" i="2"/>
  <c r="V709" i="2"/>
  <c r="W705" i="2"/>
  <c r="V705" i="2"/>
  <c r="V703" i="2"/>
  <c r="W703" i="2"/>
  <c r="W701" i="2"/>
  <c r="V701" i="2"/>
  <c r="V699" i="2"/>
  <c r="W699" i="2"/>
  <c r="W697" i="2"/>
  <c r="V697" i="2"/>
  <c r="V695" i="2"/>
  <c r="W695" i="2"/>
  <c r="W693" i="2"/>
  <c r="V693" i="2"/>
  <c r="W689" i="2"/>
  <c r="V689" i="2"/>
  <c r="V687" i="2"/>
  <c r="W687" i="2"/>
  <c r="W685" i="2"/>
  <c r="V685" i="2"/>
  <c r="V683" i="2"/>
  <c r="W683" i="2"/>
  <c r="W681" i="2"/>
  <c r="V681" i="2"/>
  <c r="V679" i="2"/>
  <c r="W679" i="2"/>
  <c r="W677" i="2"/>
  <c r="V677" i="2"/>
  <c r="W673" i="2"/>
  <c r="V673" i="2"/>
  <c r="V671" i="2"/>
  <c r="W671" i="2"/>
  <c r="W669" i="2"/>
  <c r="V669" i="2"/>
  <c r="V667" i="2"/>
  <c r="W667" i="2"/>
  <c r="W665" i="2"/>
  <c r="V665" i="2"/>
  <c r="V663" i="2"/>
  <c r="W663" i="2"/>
  <c r="W661" i="2"/>
  <c r="V661" i="2"/>
  <c r="W657" i="2"/>
  <c r="V657" i="2"/>
  <c r="V655" i="2"/>
  <c r="W655" i="2"/>
  <c r="W653" i="2"/>
  <c r="V653" i="2"/>
  <c r="V651" i="2"/>
  <c r="W651" i="2"/>
  <c r="W649" i="2"/>
  <c r="V649" i="2"/>
  <c r="V647" i="2"/>
  <c r="W647" i="2"/>
  <c r="W645" i="2"/>
  <c r="V645" i="2"/>
  <c r="W641" i="2"/>
  <c r="V641" i="2"/>
  <c r="V639" i="2"/>
  <c r="W639" i="2"/>
  <c r="W637" i="2"/>
  <c r="V637" i="2"/>
  <c r="V635" i="2"/>
  <c r="W635" i="2"/>
  <c r="W633" i="2"/>
  <c r="V633" i="2"/>
  <c r="V631" i="2"/>
  <c r="W631" i="2"/>
  <c r="W629" i="2"/>
  <c r="V629" i="2"/>
  <c r="W625" i="2"/>
  <c r="V625" i="2"/>
  <c r="V623" i="2"/>
  <c r="W623" i="2"/>
  <c r="W621" i="2"/>
  <c r="V621" i="2"/>
  <c r="V619" i="2"/>
  <c r="W619" i="2"/>
  <c r="W617" i="2"/>
  <c r="V617" i="2"/>
  <c r="V615" i="2"/>
  <c r="W615" i="2"/>
  <c r="W613" i="2"/>
  <c r="V613" i="2"/>
  <c r="W609" i="2"/>
  <c r="V609" i="2"/>
  <c r="V607" i="2"/>
  <c r="W607" i="2"/>
  <c r="W605" i="2"/>
  <c r="V605" i="2"/>
  <c r="V603" i="2"/>
  <c r="W603" i="2"/>
  <c r="W601" i="2"/>
  <c r="V601" i="2"/>
  <c r="V599" i="2"/>
  <c r="W599" i="2"/>
  <c r="W597" i="2"/>
  <c r="V597" i="2"/>
  <c r="W593" i="2"/>
  <c r="V593" i="2"/>
  <c r="V591" i="2"/>
  <c r="W591" i="2"/>
  <c r="W589" i="2"/>
  <c r="V589" i="2"/>
  <c r="V587" i="2"/>
  <c r="W587" i="2"/>
  <c r="W585" i="2"/>
  <c r="V585" i="2"/>
  <c r="V583" i="2"/>
  <c r="W583" i="2"/>
  <c r="W581" i="2"/>
  <c r="V581" i="2"/>
  <c r="W577" i="2"/>
  <c r="V577" i="2"/>
  <c r="V575" i="2"/>
  <c r="W575" i="2"/>
  <c r="W573" i="2"/>
  <c r="V573" i="2"/>
  <c r="V571" i="2"/>
  <c r="W571" i="2"/>
  <c r="W569" i="2"/>
  <c r="V569" i="2"/>
  <c r="V567" i="2"/>
  <c r="W567" i="2"/>
  <c r="W565" i="2"/>
  <c r="V565" i="2"/>
  <c r="W561" i="2"/>
  <c r="V561" i="2"/>
  <c r="V559" i="2"/>
  <c r="W559" i="2"/>
  <c r="W557" i="2"/>
  <c r="V557" i="2"/>
  <c r="V555" i="2"/>
  <c r="W555" i="2"/>
  <c r="W553" i="2"/>
  <c r="V553" i="2"/>
  <c r="V551" i="2"/>
  <c r="W551" i="2"/>
  <c r="W549" i="2"/>
  <c r="V549" i="2"/>
  <c r="W545" i="2"/>
  <c r="V545" i="2"/>
  <c r="V543" i="2"/>
  <c r="W543" i="2"/>
  <c r="W541" i="2"/>
  <c r="V541" i="2"/>
  <c r="V539" i="2"/>
  <c r="W539" i="2"/>
  <c r="W537" i="2"/>
  <c r="V537" i="2"/>
  <c r="V535" i="2"/>
  <c r="W535" i="2"/>
  <c r="W533" i="2"/>
  <c r="V533" i="2"/>
  <c r="W529" i="2"/>
  <c r="V529" i="2"/>
  <c r="V527" i="2"/>
  <c r="W527" i="2"/>
  <c r="W525" i="2"/>
  <c r="V525" i="2"/>
  <c r="V523" i="2"/>
  <c r="W523" i="2"/>
  <c r="W521" i="2"/>
  <c r="V521" i="2"/>
  <c r="V519" i="2"/>
  <c r="W519" i="2"/>
  <c r="W517" i="2"/>
  <c r="V517" i="2"/>
  <c r="W513" i="2"/>
  <c r="V513" i="2"/>
  <c r="V511" i="2"/>
  <c r="W511" i="2"/>
  <c r="W509" i="2"/>
  <c r="V509" i="2"/>
  <c r="V507" i="2"/>
  <c r="W507" i="2"/>
  <c r="W505" i="2"/>
  <c r="V505" i="2"/>
  <c r="V503" i="2"/>
  <c r="W503" i="2"/>
  <c r="W501" i="2"/>
  <c r="V501" i="2"/>
  <c r="W497" i="2"/>
  <c r="V497" i="2"/>
  <c r="V495" i="2"/>
  <c r="W495" i="2"/>
  <c r="W493" i="2"/>
  <c r="V493" i="2"/>
  <c r="V491" i="2"/>
  <c r="W491" i="2"/>
  <c r="W489" i="2"/>
  <c r="V489" i="2"/>
  <c r="V487" i="2"/>
  <c r="W487" i="2"/>
  <c r="W485" i="2"/>
  <c r="V485" i="2"/>
  <c r="W481" i="2"/>
  <c r="V481" i="2"/>
  <c r="V479" i="2"/>
  <c r="W479" i="2"/>
  <c r="W477" i="2"/>
  <c r="V477" i="2"/>
  <c r="V475" i="2"/>
  <c r="W475" i="2"/>
  <c r="W473" i="2"/>
  <c r="V473" i="2"/>
  <c r="V471" i="2"/>
  <c r="W471" i="2"/>
  <c r="W469" i="2"/>
  <c r="V469" i="2"/>
  <c r="W465" i="2"/>
  <c r="V465" i="2"/>
  <c r="V463" i="2"/>
  <c r="W463" i="2"/>
  <c r="W461" i="2"/>
  <c r="V461" i="2"/>
  <c r="V459" i="2"/>
  <c r="W459" i="2"/>
  <c r="W457" i="2"/>
  <c r="V457" i="2"/>
  <c r="V455" i="2"/>
  <c r="W455" i="2"/>
  <c r="W453" i="2"/>
  <c r="V453" i="2"/>
  <c r="W449" i="2"/>
  <c r="V449" i="2"/>
  <c r="V447" i="2"/>
  <c r="W447" i="2"/>
  <c r="W445" i="2"/>
  <c r="V445" i="2"/>
  <c r="V443" i="2"/>
  <c r="W443" i="2"/>
  <c r="W441" i="2"/>
  <c r="V441" i="2"/>
  <c r="V439" i="2"/>
  <c r="W439" i="2"/>
  <c r="W437" i="2"/>
  <c r="V437" i="2"/>
  <c r="W433" i="2"/>
  <c r="V433" i="2"/>
  <c r="V431" i="2"/>
  <c r="W431" i="2"/>
  <c r="W429" i="2"/>
  <c r="V429" i="2"/>
  <c r="V427" i="2"/>
  <c r="W427" i="2"/>
  <c r="W425" i="2"/>
  <c r="V425" i="2"/>
  <c r="V423" i="2"/>
  <c r="W423" i="2"/>
  <c r="W421" i="2"/>
  <c r="V421" i="2"/>
  <c r="W417" i="2"/>
  <c r="V417" i="2"/>
  <c r="V415" i="2"/>
  <c r="W415" i="2"/>
  <c r="W413" i="2"/>
  <c r="V413" i="2"/>
  <c r="V411" i="2"/>
  <c r="W411" i="2"/>
  <c r="W409" i="2"/>
  <c r="V409" i="2"/>
  <c r="V407" i="2"/>
  <c r="W407" i="2"/>
  <c r="W405" i="2"/>
  <c r="V405" i="2"/>
  <c r="V403" i="2"/>
  <c r="W403" i="2"/>
  <c r="W401" i="2"/>
  <c r="V401" i="2"/>
  <c r="V399" i="2"/>
  <c r="W399" i="2"/>
  <c r="W397" i="2"/>
  <c r="V397" i="2"/>
  <c r="V395" i="2"/>
  <c r="W395" i="2"/>
  <c r="W393" i="2"/>
  <c r="V393" i="2"/>
  <c r="V391" i="2"/>
  <c r="W391" i="2"/>
  <c r="W389" i="2"/>
  <c r="V389" i="2"/>
  <c r="V387" i="2"/>
  <c r="W387" i="2"/>
  <c r="W385" i="2"/>
  <c r="V385" i="2"/>
  <c r="V383" i="2"/>
  <c r="W383" i="2"/>
  <c r="W381" i="2"/>
  <c r="V381" i="2"/>
  <c r="V379" i="2"/>
  <c r="W379" i="2"/>
  <c r="W377" i="2"/>
  <c r="V377" i="2"/>
  <c r="V375" i="2"/>
  <c r="W375" i="2"/>
  <c r="W373" i="2"/>
  <c r="V373" i="2"/>
  <c r="V371" i="2"/>
  <c r="W371" i="2"/>
  <c r="W369" i="2"/>
  <c r="V369" i="2"/>
  <c r="V367" i="2"/>
  <c r="W367" i="2"/>
  <c r="W365" i="2"/>
  <c r="V365" i="2"/>
  <c r="V363" i="2"/>
  <c r="W363" i="2"/>
  <c r="W361" i="2"/>
  <c r="V361" i="2"/>
  <c r="V359" i="2"/>
  <c r="W359" i="2"/>
  <c r="W357" i="2"/>
  <c r="V357" i="2"/>
  <c r="V355" i="2"/>
  <c r="W355" i="2"/>
  <c r="W353" i="2"/>
  <c r="V353" i="2"/>
  <c r="V351" i="2"/>
  <c r="W351" i="2"/>
  <c r="W349" i="2"/>
  <c r="V349" i="2"/>
  <c r="V347" i="2"/>
  <c r="W347" i="2"/>
  <c r="W345" i="2"/>
  <c r="V345" i="2"/>
  <c r="V343" i="2"/>
  <c r="W343" i="2"/>
  <c r="W341" i="2"/>
  <c r="V341" i="2"/>
  <c r="V339" i="2"/>
  <c r="W339" i="2"/>
  <c r="W337" i="2"/>
  <c r="V337" i="2"/>
  <c r="V335" i="2"/>
  <c r="W335" i="2"/>
  <c r="W333" i="2"/>
  <c r="V333" i="2"/>
  <c r="V331" i="2"/>
  <c r="W331" i="2"/>
  <c r="W329" i="2"/>
  <c r="V329" i="2"/>
  <c r="V327" i="2"/>
  <c r="W327" i="2"/>
  <c r="W325" i="2"/>
  <c r="V325" i="2"/>
  <c r="V323" i="2"/>
  <c r="W323" i="2"/>
  <c r="W321" i="2"/>
  <c r="V321" i="2"/>
  <c r="V319" i="2"/>
  <c r="W319" i="2"/>
  <c r="W317" i="2"/>
  <c r="V317" i="2"/>
  <c r="V315" i="2"/>
  <c r="W315" i="2"/>
  <c r="W313" i="2"/>
  <c r="V313" i="2"/>
  <c r="V311" i="2"/>
  <c r="W311" i="2"/>
  <c r="W309" i="2"/>
  <c r="V309" i="2"/>
  <c r="V307" i="2"/>
  <c r="W307" i="2"/>
  <c r="W305" i="2"/>
  <c r="V305" i="2"/>
  <c r="V303" i="2"/>
  <c r="W303" i="2"/>
  <c r="W301" i="2"/>
  <c r="V301" i="2"/>
  <c r="V299" i="2"/>
  <c r="W299" i="2"/>
  <c r="W297" i="2"/>
  <c r="V297" i="2"/>
  <c r="V295" i="2"/>
  <c r="W295" i="2"/>
  <c r="W293" i="2"/>
  <c r="V293" i="2"/>
  <c r="V291" i="2"/>
  <c r="W291" i="2"/>
  <c r="W289" i="2"/>
  <c r="V289" i="2"/>
  <c r="V287" i="2"/>
  <c r="W287" i="2"/>
  <c r="W285" i="2"/>
  <c r="V285" i="2"/>
  <c r="V283" i="2"/>
  <c r="W283" i="2"/>
  <c r="W281" i="2"/>
  <c r="V281" i="2"/>
  <c r="V279" i="2"/>
  <c r="W279" i="2"/>
  <c r="W277" i="2"/>
  <c r="V277" i="2"/>
  <c r="V275" i="2"/>
  <c r="W275" i="2"/>
  <c r="W273" i="2"/>
  <c r="V273" i="2"/>
  <c r="V271" i="2"/>
  <c r="W271" i="2"/>
  <c r="W269" i="2"/>
  <c r="V269" i="2"/>
  <c r="V267" i="2"/>
  <c r="W267" i="2"/>
  <c r="W265" i="2"/>
  <c r="V265" i="2"/>
  <c r="V263" i="2"/>
  <c r="W263" i="2"/>
  <c r="W261" i="2"/>
  <c r="V261" i="2"/>
  <c r="V259" i="2"/>
  <c r="W259" i="2"/>
  <c r="W257" i="2"/>
  <c r="V257" i="2"/>
  <c r="V255" i="2"/>
  <c r="W255" i="2"/>
  <c r="W253" i="2"/>
  <c r="V253" i="2"/>
  <c r="V251" i="2"/>
  <c r="W251" i="2"/>
  <c r="W249" i="2"/>
  <c r="V249" i="2"/>
  <c r="V247" i="2"/>
  <c r="W247" i="2"/>
  <c r="W245" i="2"/>
  <c r="V245" i="2"/>
  <c r="V243" i="2"/>
  <c r="W243" i="2"/>
  <c r="W241" i="2"/>
  <c r="V241" i="2"/>
  <c r="V239" i="2"/>
  <c r="W239" i="2"/>
  <c r="W237" i="2"/>
  <c r="V237" i="2"/>
  <c r="V235" i="2"/>
  <c r="W235" i="2"/>
  <c r="W233" i="2"/>
  <c r="V233" i="2"/>
  <c r="V231" i="2"/>
  <c r="W231" i="2"/>
  <c r="W229" i="2"/>
  <c r="V229" i="2"/>
  <c r="V227" i="2"/>
  <c r="W227" i="2"/>
  <c r="W225" i="2"/>
  <c r="V225" i="2"/>
  <c r="V223" i="2"/>
  <c r="W223" i="2"/>
  <c r="W221" i="2"/>
  <c r="V221" i="2"/>
  <c r="V219" i="2"/>
  <c r="W219" i="2"/>
  <c r="W217" i="2"/>
  <c r="V217" i="2"/>
  <c r="V215" i="2"/>
  <c r="W215" i="2"/>
  <c r="W213" i="2"/>
  <c r="V213" i="2"/>
  <c r="V211" i="2"/>
  <c r="W211" i="2"/>
  <c r="W209" i="2"/>
  <c r="V209" i="2"/>
  <c r="V207" i="2"/>
  <c r="W207" i="2"/>
  <c r="W205" i="2"/>
  <c r="V205" i="2"/>
  <c r="V203" i="2"/>
  <c r="W203" i="2"/>
  <c r="W201" i="2"/>
  <c r="V201" i="2"/>
  <c r="V199" i="2"/>
  <c r="W199" i="2"/>
  <c r="W197" i="2"/>
  <c r="V197" i="2"/>
  <c r="V195" i="2"/>
  <c r="W195" i="2"/>
  <c r="W193" i="2"/>
  <c r="V193" i="2"/>
  <c r="V191" i="2"/>
  <c r="W191" i="2"/>
  <c r="W189" i="2"/>
  <c r="V189" i="2"/>
  <c r="V187" i="2"/>
  <c r="W187" i="2"/>
  <c r="W185" i="2"/>
  <c r="V185" i="2"/>
  <c r="V183" i="2"/>
  <c r="W183" i="2"/>
  <c r="W181" i="2"/>
  <c r="V181" i="2"/>
  <c r="V179" i="2"/>
  <c r="W179" i="2"/>
  <c r="W177" i="2"/>
  <c r="V177" i="2"/>
  <c r="V175" i="2"/>
  <c r="W175" i="2"/>
  <c r="W173" i="2"/>
  <c r="V173" i="2"/>
  <c r="V171" i="2"/>
  <c r="W171" i="2"/>
  <c r="W169" i="2"/>
  <c r="V169" i="2"/>
  <c r="V167" i="2"/>
  <c r="W167" i="2"/>
  <c r="W165" i="2"/>
  <c r="V165" i="2"/>
  <c r="V163" i="2"/>
  <c r="W163" i="2"/>
  <c r="W161" i="2"/>
  <c r="V161" i="2"/>
  <c r="V159" i="2"/>
  <c r="W159" i="2"/>
  <c r="W157" i="2"/>
  <c r="V157" i="2"/>
  <c r="V155" i="2"/>
  <c r="W155" i="2"/>
  <c r="W153" i="2"/>
  <c r="V153" i="2"/>
  <c r="V151" i="2"/>
  <c r="W151" i="2"/>
  <c r="W149" i="2"/>
  <c r="V149" i="2"/>
  <c r="V147" i="2"/>
  <c r="W147" i="2"/>
  <c r="W145" i="2"/>
  <c r="V145" i="2"/>
  <c r="V143" i="2"/>
  <c r="W143" i="2"/>
  <c r="W141" i="2"/>
  <c r="V141" i="2"/>
  <c r="V139" i="2"/>
  <c r="W139" i="2"/>
  <c r="W137" i="2"/>
  <c r="V137" i="2"/>
  <c r="V135" i="2"/>
  <c r="W135" i="2"/>
  <c r="W133" i="2"/>
  <c r="V133" i="2"/>
  <c r="V131" i="2"/>
  <c r="W131" i="2"/>
  <c r="W129" i="2"/>
  <c r="V129" i="2"/>
  <c r="V127" i="2"/>
  <c r="W127" i="2"/>
  <c r="W125" i="2"/>
  <c r="V125" i="2"/>
  <c r="V123" i="2"/>
  <c r="W123" i="2"/>
  <c r="W121" i="2"/>
  <c r="V121" i="2"/>
  <c r="V119" i="2"/>
  <c r="W119" i="2"/>
  <c r="W117" i="2"/>
  <c r="V117" i="2"/>
  <c r="V115" i="2"/>
  <c r="W115" i="2"/>
  <c r="W113" i="2"/>
  <c r="V113" i="2"/>
  <c r="V111" i="2"/>
  <c r="W111" i="2"/>
  <c r="W109" i="2"/>
  <c r="V109" i="2"/>
  <c r="V107" i="2"/>
  <c r="W107" i="2"/>
  <c r="W105" i="2"/>
  <c r="V105" i="2"/>
  <c r="V103" i="2"/>
  <c r="W103" i="2"/>
  <c r="W101" i="2"/>
  <c r="V101" i="2"/>
  <c r="V99" i="2"/>
  <c r="W99" i="2"/>
  <c r="W97" i="2"/>
  <c r="V97" i="2"/>
  <c r="V95" i="2"/>
  <c r="W95" i="2"/>
  <c r="W93" i="2"/>
  <c r="V93" i="2"/>
  <c r="V91" i="2"/>
  <c r="W91" i="2"/>
  <c r="W89" i="2"/>
  <c r="V89" i="2"/>
  <c r="V87" i="2"/>
  <c r="W87" i="2"/>
  <c r="W85" i="2"/>
  <c r="V85" i="2"/>
  <c r="V83" i="2"/>
  <c r="W83" i="2"/>
  <c r="W81" i="2"/>
  <c r="V81" i="2"/>
  <c r="V79" i="2"/>
  <c r="W79" i="2"/>
  <c r="W77" i="2"/>
  <c r="V77" i="2"/>
  <c r="V75" i="2"/>
  <c r="W75" i="2"/>
  <c r="W73" i="2"/>
  <c r="V73" i="2"/>
  <c r="V71" i="2"/>
  <c r="W71" i="2"/>
  <c r="W69" i="2"/>
  <c r="V69" i="2"/>
  <c r="V67" i="2"/>
  <c r="W67" i="2"/>
  <c r="W65" i="2"/>
  <c r="V65" i="2"/>
  <c r="V63" i="2"/>
  <c r="W63" i="2"/>
  <c r="W61" i="2"/>
  <c r="V61" i="2"/>
  <c r="V59" i="2"/>
  <c r="W59" i="2"/>
  <c r="W57" i="2"/>
  <c r="V57" i="2"/>
  <c r="V55" i="2"/>
  <c r="W55" i="2"/>
  <c r="W53" i="2"/>
  <c r="V53" i="2"/>
  <c r="V51" i="2"/>
  <c r="W51" i="2"/>
  <c r="W49" i="2"/>
  <c r="V49" i="2"/>
  <c r="V47" i="2"/>
  <c r="W47" i="2"/>
  <c r="W45" i="2"/>
  <c r="V45" i="2"/>
  <c r="V43" i="2"/>
  <c r="W43" i="2"/>
  <c r="W41" i="2"/>
  <c r="V41" i="2"/>
  <c r="V39" i="2"/>
  <c r="W39" i="2"/>
  <c r="W37" i="2"/>
  <c r="V37" i="2"/>
  <c r="V35" i="2"/>
  <c r="W35" i="2"/>
  <c r="W33" i="2"/>
  <c r="V33" i="2"/>
  <c r="V31" i="2"/>
  <c r="W31" i="2"/>
  <c r="W29" i="2"/>
  <c r="V29" i="2"/>
  <c r="V27" i="2"/>
  <c r="W27" i="2"/>
  <c r="W25" i="2"/>
  <c r="V25" i="2"/>
  <c r="V23" i="2"/>
  <c r="W23" i="2"/>
  <c r="W21" i="2"/>
  <c r="V21" i="2"/>
  <c r="V19" i="2"/>
  <c r="W19" i="2"/>
  <c r="W17" i="2"/>
  <c r="V17" i="2"/>
  <c r="V15" i="2"/>
  <c r="W15" i="2"/>
  <c r="W13" i="2"/>
  <c r="V13" i="2"/>
  <c r="V11" i="2"/>
  <c r="W11" i="2"/>
  <c r="W9" i="2"/>
  <c r="V9" i="2"/>
  <c r="V7" i="2"/>
  <c r="W7" i="2"/>
  <c r="W989" i="2"/>
  <c r="X989" i="2" s="1"/>
  <c r="W973" i="2"/>
  <c r="X973" i="2" s="1"/>
  <c r="W947" i="2"/>
  <c r="X947" i="2" s="1"/>
  <c r="W915" i="2"/>
  <c r="X915" i="2" s="1"/>
  <c r="W883" i="2"/>
  <c r="X883" i="2" s="1"/>
  <c r="W851" i="2"/>
  <c r="X851" i="2" s="1"/>
  <c r="W819" i="2"/>
  <c r="X819" i="2" s="1"/>
  <c r="W787" i="2"/>
  <c r="X787" i="2" s="1"/>
  <c r="W755" i="2"/>
  <c r="X755" i="2" s="1"/>
  <c r="W723" i="2"/>
  <c r="X723" i="2" s="1"/>
  <c r="W691" i="2"/>
  <c r="X691" i="2" s="1"/>
  <c r="W659" i="2"/>
  <c r="X659" i="2" s="1"/>
  <c r="W627" i="2"/>
  <c r="X627" i="2" s="1"/>
  <c r="W595" i="2"/>
  <c r="X595" i="2" s="1"/>
  <c r="W563" i="2"/>
  <c r="X563" i="2" s="1"/>
  <c r="W531" i="2"/>
  <c r="X531" i="2" s="1"/>
  <c r="W499" i="2"/>
  <c r="X499" i="2" s="1"/>
  <c r="W467" i="2"/>
  <c r="X467" i="2" s="1"/>
  <c r="W435" i="2"/>
  <c r="X435" i="2" s="1"/>
  <c r="W997" i="2"/>
  <c r="X997" i="2" s="1"/>
  <c r="W981" i="2"/>
  <c r="X981" i="2" s="1"/>
  <c r="W963" i="2"/>
  <c r="X963" i="2" s="1"/>
  <c r="W931" i="2"/>
  <c r="X931" i="2" s="1"/>
  <c r="W899" i="2"/>
  <c r="X899" i="2" s="1"/>
  <c r="W867" i="2"/>
  <c r="X867" i="2" s="1"/>
  <c r="W835" i="2"/>
  <c r="X835" i="2" s="1"/>
  <c r="W803" i="2"/>
  <c r="X803" i="2" s="1"/>
  <c r="W771" i="2"/>
  <c r="X771" i="2" s="1"/>
  <c r="W739" i="2"/>
  <c r="X739" i="2" s="1"/>
  <c r="W707" i="2"/>
  <c r="X707" i="2" s="1"/>
  <c r="W675" i="2"/>
  <c r="X675" i="2" s="1"/>
  <c r="W643" i="2"/>
  <c r="X643" i="2" s="1"/>
  <c r="W611" i="2"/>
  <c r="X611" i="2" s="1"/>
  <c r="W579" i="2"/>
  <c r="X579" i="2" s="1"/>
  <c r="W547" i="2"/>
  <c r="X547" i="2" s="1"/>
  <c r="W515" i="2"/>
  <c r="X515" i="2" s="1"/>
  <c r="W483" i="2"/>
  <c r="X483" i="2" s="1"/>
  <c r="W451" i="2"/>
  <c r="X451" i="2" s="1"/>
  <c r="W419" i="2"/>
  <c r="X419" i="2" s="1"/>
  <c r="W134" i="2"/>
  <c r="V134" i="2"/>
  <c r="W130" i="2"/>
  <c r="V130" i="2"/>
  <c r="W126" i="2"/>
  <c r="V126" i="2"/>
  <c r="W122" i="2"/>
  <c r="V122" i="2"/>
  <c r="W118" i="2"/>
  <c r="V118" i="2"/>
  <c r="W114" i="2"/>
  <c r="V114" i="2"/>
  <c r="W110" i="2"/>
  <c r="V110" i="2"/>
  <c r="W106" i="2"/>
  <c r="V106" i="2"/>
  <c r="W102" i="2"/>
  <c r="V102" i="2"/>
  <c r="W98" i="2"/>
  <c r="V98" i="2"/>
  <c r="W94" i="2"/>
  <c r="V94" i="2"/>
  <c r="W90" i="2"/>
  <c r="V90" i="2"/>
  <c r="W86" i="2"/>
  <c r="V86" i="2"/>
  <c r="W82" i="2"/>
  <c r="V82" i="2"/>
  <c r="W78" i="2"/>
  <c r="V78" i="2"/>
  <c r="W74" i="2"/>
  <c r="V74" i="2"/>
  <c r="W70" i="2"/>
  <c r="V70" i="2"/>
  <c r="W66" i="2"/>
  <c r="V66" i="2"/>
  <c r="W62" i="2"/>
  <c r="V62" i="2"/>
  <c r="W58" i="2"/>
  <c r="V58" i="2"/>
  <c r="W54" i="2"/>
  <c r="V54" i="2"/>
  <c r="W50" i="2"/>
  <c r="V50" i="2"/>
  <c r="W46" i="2"/>
  <c r="V46" i="2"/>
  <c r="W42" i="2"/>
  <c r="V42" i="2"/>
  <c r="W38" i="2"/>
  <c r="V38" i="2"/>
  <c r="W34" i="2"/>
  <c r="V34" i="2"/>
  <c r="W30" i="2"/>
  <c r="V30" i="2"/>
  <c r="W26" i="2"/>
  <c r="V26" i="2"/>
  <c r="W22" i="2"/>
  <c r="V22" i="2"/>
  <c r="W18" i="2"/>
  <c r="V18" i="2"/>
  <c r="W14" i="2"/>
  <c r="V14" i="2"/>
  <c r="W10" i="2"/>
  <c r="V10" i="2"/>
  <c r="W6" i="2"/>
  <c r="V6" i="2"/>
  <c r="V998" i="2"/>
  <c r="X998" i="2" s="1"/>
  <c r="V994" i="2"/>
  <c r="X994" i="2" s="1"/>
  <c r="V990" i="2"/>
  <c r="X990" i="2" s="1"/>
  <c r="V986" i="2"/>
  <c r="X986" i="2" s="1"/>
  <c r="V982" i="2"/>
  <c r="X982" i="2" s="1"/>
  <c r="V978" i="2"/>
  <c r="X978" i="2" s="1"/>
  <c r="V974" i="2"/>
  <c r="X974" i="2" s="1"/>
  <c r="V970" i="2"/>
  <c r="X970" i="2" s="1"/>
  <c r="V966" i="2"/>
  <c r="X966" i="2" s="1"/>
  <c r="V962" i="2"/>
  <c r="X962" i="2" s="1"/>
  <c r="V958" i="2"/>
  <c r="X958" i="2" s="1"/>
  <c r="V954" i="2"/>
  <c r="X954" i="2" s="1"/>
  <c r="V950" i="2"/>
  <c r="X950" i="2" s="1"/>
  <c r="V946" i="2"/>
  <c r="X946" i="2" s="1"/>
  <c r="V942" i="2"/>
  <c r="X942" i="2" s="1"/>
  <c r="V938" i="2"/>
  <c r="X938" i="2" s="1"/>
  <c r="V934" i="2"/>
  <c r="X934" i="2" s="1"/>
  <c r="V930" i="2"/>
  <c r="X930" i="2" s="1"/>
  <c r="V926" i="2"/>
  <c r="X926" i="2" s="1"/>
  <c r="V922" i="2"/>
  <c r="X922" i="2" s="1"/>
  <c r="V918" i="2"/>
  <c r="X918" i="2" s="1"/>
  <c r="V914" i="2"/>
  <c r="X914" i="2" s="1"/>
  <c r="V910" i="2"/>
  <c r="X910" i="2" s="1"/>
  <c r="V906" i="2"/>
  <c r="X906" i="2" s="1"/>
  <c r="V902" i="2"/>
  <c r="X902" i="2" s="1"/>
  <c r="V898" i="2"/>
  <c r="X898" i="2" s="1"/>
  <c r="V894" i="2"/>
  <c r="X894" i="2" s="1"/>
  <c r="V890" i="2"/>
  <c r="X890" i="2" s="1"/>
  <c r="V886" i="2"/>
  <c r="X886" i="2" s="1"/>
  <c r="V882" i="2"/>
  <c r="X882" i="2" s="1"/>
  <c r="V878" i="2"/>
  <c r="X878" i="2" s="1"/>
  <c r="V874" i="2"/>
  <c r="X874" i="2" s="1"/>
  <c r="V870" i="2"/>
  <c r="X870" i="2" s="1"/>
  <c r="V866" i="2"/>
  <c r="X866" i="2" s="1"/>
  <c r="V862" i="2"/>
  <c r="X862" i="2" s="1"/>
  <c r="V858" i="2"/>
  <c r="X858" i="2" s="1"/>
  <c r="V854" i="2"/>
  <c r="X854" i="2" s="1"/>
  <c r="V850" i="2"/>
  <c r="X850" i="2" s="1"/>
  <c r="V846" i="2"/>
  <c r="X846" i="2" s="1"/>
  <c r="V842" i="2"/>
  <c r="X842" i="2" s="1"/>
  <c r="V838" i="2"/>
  <c r="X838" i="2" s="1"/>
  <c r="V834" i="2"/>
  <c r="X834" i="2" s="1"/>
  <c r="V830" i="2"/>
  <c r="X830" i="2" s="1"/>
  <c r="V826" i="2"/>
  <c r="X826" i="2" s="1"/>
  <c r="V822" i="2"/>
  <c r="X822" i="2" s="1"/>
  <c r="V818" i="2"/>
  <c r="X818" i="2" s="1"/>
  <c r="V814" i="2"/>
  <c r="X814" i="2" s="1"/>
  <c r="V810" i="2"/>
  <c r="X810" i="2" s="1"/>
  <c r="V806" i="2"/>
  <c r="X806" i="2" s="1"/>
  <c r="V802" i="2"/>
  <c r="X802" i="2" s="1"/>
  <c r="V798" i="2"/>
  <c r="X798" i="2" s="1"/>
  <c r="V794" i="2"/>
  <c r="X794" i="2" s="1"/>
  <c r="V790" i="2"/>
  <c r="X790" i="2" s="1"/>
  <c r="V786" i="2"/>
  <c r="X786" i="2" s="1"/>
  <c r="V782" i="2"/>
  <c r="X782" i="2" s="1"/>
  <c r="V778" i="2"/>
  <c r="X778" i="2" s="1"/>
  <c r="V774" i="2"/>
  <c r="X774" i="2" s="1"/>
  <c r="V770" i="2"/>
  <c r="X770" i="2" s="1"/>
  <c r="V766" i="2"/>
  <c r="X766" i="2" s="1"/>
  <c r="V762" i="2"/>
  <c r="X762" i="2" s="1"/>
  <c r="V758" i="2"/>
  <c r="X758" i="2" s="1"/>
  <c r="V754" i="2"/>
  <c r="X754" i="2" s="1"/>
  <c r="V750" i="2"/>
  <c r="X750" i="2" s="1"/>
  <c r="V746" i="2"/>
  <c r="X746" i="2" s="1"/>
  <c r="V742" i="2"/>
  <c r="X742" i="2" s="1"/>
  <c r="V738" i="2"/>
  <c r="X738" i="2" s="1"/>
  <c r="V734" i="2"/>
  <c r="X734" i="2" s="1"/>
  <c r="V730" i="2"/>
  <c r="X730" i="2" s="1"/>
  <c r="V726" i="2"/>
  <c r="X726" i="2" s="1"/>
  <c r="V722" i="2"/>
  <c r="X722" i="2" s="1"/>
  <c r="V718" i="2"/>
  <c r="X718" i="2" s="1"/>
  <c r="V714" i="2"/>
  <c r="X714" i="2" s="1"/>
  <c r="V710" i="2"/>
  <c r="X710" i="2" s="1"/>
  <c r="V706" i="2"/>
  <c r="X706" i="2" s="1"/>
  <c r="V702" i="2"/>
  <c r="X702" i="2" s="1"/>
  <c r="V698" i="2"/>
  <c r="X698" i="2" s="1"/>
  <c r="V694" i="2"/>
  <c r="X694" i="2" s="1"/>
  <c r="V690" i="2"/>
  <c r="X690" i="2" s="1"/>
  <c r="V686" i="2"/>
  <c r="X686" i="2" s="1"/>
  <c r="V682" i="2"/>
  <c r="X682" i="2" s="1"/>
  <c r="V678" i="2"/>
  <c r="X678" i="2" s="1"/>
  <c r="V674" i="2"/>
  <c r="X674" i="2" s="1"/>
  <c r="V670" i="2"/>
  <c r="X670" i="2" s="1"/>
  <c r="V666" i="2"/>
  <c r="X666" i="2" s="1"/>
  <c r="V662" i="2"/>
  <c r="X662" i="2" s="1"/>
  <c r="V658" i="2"/>
  <c r="X658" i="2" s="1"/>
  <c r="V654" i="2"/>
  <c r="X654" i="2" s="1"/>
  <c r="V650" i="2"/>
  <c r="X650" i="2" s="1"/>
  <c r="V646" i="2"/>
  <c r="X646" i="2" s="1"/>
  <c r="V642" i="2"/>
  <c r="X642" i="2" s="1"/>
  <c r="V638" i="2"/>
  <c r="X638" i="2" s="1"/>
  <c r="V634" i="2"/>
  <c r="X634" i="2" s="1"/>
  <c r="V630" i="2"/>
  <c r="X630" i="2" s="1"/>
  <c r="V626" i="2"/>
  <c r="X626" i="2" s="1"/>
  <c r="V622" i="2"/>
  <c r="X622" i="2" s="1"/>
  <c r="V618" i="2"/>
  <c r="X618" i="2" s="1"/>
  <c r="V614" i="2"/>
  <c r="X614" i="2" s="1"/>
  <c r="V610" i="2"/>
  <c r="X610" i="2" s="1"/>
  <c r="V606" i="2"/>
  <c r="X606" i="2" s="1"/>
  <c r="V602" i="2"/>
  <c r="X602" i="2" s="1"/>
  <c r="V598" i="2"/>
  <c r="X598" i="2" s="1"/>
  <c r="V594" i="2"/>
  <c r="X594" i="2" s="1"/>
  <c r="V590" i="2"/>
  <c r="X590" i="2" s="1"/>
  <c r="V586" i="2"/>
  <c r="X586" i="2" s="1"/>
  <c r="V582" i="2"/>
  <c r="X582" i="2" s="1"/>
  <c r="V578" i="2"/>
  <c r="X578" i="2" s="1"/>
  <c r="V574" i="2"/>
  <c r="X574" i="2" s="1"/>
  <c r="V570" i="2"/>
  <c r="X570" i="2" s="1"/>
  <c r="V566" i="2"/>
  <c r="X566" i="2" s="1"/>
  <c r="V562" i="2"/>
  <c r="X562" i="2" s="1"/>
  <c r="V558" i="2"/>
  <c r="X558" i="2" s="1"/>
  <c r="V554" i="2"/>
  <c r="X554" i="2" s="1"/>
  <c r="V550" i="2"/>
  <c r="X550" i="2" s="1"/>
  <c r="V546" i="2"/>
  <c r="X546" i="2" s="1"/>
  <c r="V542" i="2"/>
  <c r="X542" i="2" s="1"/>
  <c r="V538" i="2"/>
  <c r="X538" i="2" s="1"/>
  <c r="V534" i="2"/>
  <c r="X534" i="2" s="1"/>
  <c r="V530" i="2"/>
  <c r="X530" i="2" s="1"/>
  <c r="V526" i="2"/>
  <c r="X526" i="2" s="1"/>
  <c r="V522" i="2"/>
  <c r="X522" i="2" s="1"/>
  <c r="V518" i="2"/>
  <c r="X518" i="2" s="1"/>
  <c r="V514" i="2"/>
  <c r="X514" i="2" s="1"/>
  <c r="V510" i="2"/>
  <c r="X510" i="2" s="1"/>
  <c r="V506" i="2"/>
  <c r="X506" i="2" s="1"/>
  <c r="V502" i="2"/>
  <c r="X502" i="2" s="1"/>
  <c r="V498" i="2"/>
  <c r="X498" i="2" s="1"/>
  <c r="V494" i="2"/>
  <c r="X494" i="2" s="1"/>
  <c r="V490" i="2"/>
  <c r="X490" i="2" s="1"/>
  <c r="V486" i="2"/>
  <c r="X486" i="2" s="1"/>
  <c r="V482" i="2"/>
  <c r="X482" i="2" s="1"/>
  <c r="V478" i="2"/>
  <c r="X478" i="2" s="1"/>
  <c r="V474" i="2"/>
  <c r="X474" i="2" s="1"/>
  <c r="V470" i="2"/>
  <c r="X470" i="2" s="1"/>
  <c r="V466" i="2"/>
  <c r="X466" i="2" s="1"/>
  <c r="V462" i="2"/>
  <c r="X462" i="2" s="1"/>
  <c r="V458" i="2"/>
  <c r="X458" i="2" s="1"/>
  <c r="V454" i="2"/>
  <c r="X454" i="2" s="1"/>
  <c r="V450" i="2"/>
  <c r="X450" i="2" s="1"/>
  <c r="V446" i="2"/>
  <c r="X446" i="2" s="1"/>
  <c r="V442" i="2"/>
  <c r="X442" i="2" s="1"/>
  <c r="V438" i="2"/>
  <c r="X438" i="2" s="1"/>
  <c r="V434" i="2"/>
  <c r="X434" i="2" s="1"/>
  <c r="V430" i="2"/>
  <c r="X430" i="2" s="1"/>
  <c r="V426" i="2"/>
  <c r="X426" i="2" s="1"/>
  <c r="V422" i="2"/>
  <c r="X422" i="2" s="1"/>
  <c r="V418" i="2"/>
  <c r="X418" i="2" s="1"/>
  <c r="V414" i="2"/>
  <c r="X414" i="2" s="1"/>
  <c r="V410" i="2"/>
  <c r="X410" i="2" s="1"/>
  <c r="V406" i="2"/>
  <c r="X406" i="2" s="1"/>
  <c r="V402" i="2"/>
  <c r="X402" i="2" s="1"/>
  <c r="V398" i="2"/>
  <c r="X398" i="2" s="1"/>
  <c r="V394" i="2"/>
  <c r="X394" i="2" s="1"/>
  <c r="V390" i="2"/>
  <c r="X390" i="2" s="1"/>
  <c r="V386" i="2"/>
  <c r="X386" i="2" s="1"/>
  <c r="V382" i="2"/>
  <c r="X382" i="2" s="1"/>
  <c r="V378" i="2"/>
  <c r="X378" i="2" s="1"/>
  <c r="V374" i="2"/>
  <c r="X374" i="2" s="1"/>
  <c r="V370" i="2"/>
  <c r="X370" i="2" s="1"/>
  <c r="V366" i="2"/>
  <c r="X366" i="2" s="1"/>
  <c r="V362" i="2"/>
  <c r="X362" i="2" s="1"/>
  <c r="V358" i="2"/>
  <c r="X358" i="2" s="1"/>
  <c r="V354" i="2"/>
  <c r="X354" i="2" s="1"/>
  <c r="V350" i="2"/>
  <c r="X350" i="2" s="1"/>
  <c r="V346" i="2"/>
  <c r="X346" i="2" s="1"/>
  <c r="V342" i="2"/>
  <c r="X342" i="2" s="1"/>
  <c r="V338" i="2"/>
  <c r="X338" i="2" s="1"/>
  <c r="V334" i="2"/>
  <c r="X334" i="2" s="1"/>
  <c r="V330" i="2"/>
  <c r="X330" i="2" s="1"/>
  <c r="V326" i="2"/>
  <c r="X326" i="2" s="1"/>
  <c r="V322" i="2"/>
  <c r="X322" i="2" s="1"/>
  <c r="V318" i="2"/>
  <c r="X318" i="2" s="1"/>
  <c r="V314" i="2"/>
  <c r="X314" i="2" s="1"/>
  <c r="V310" i="2"/>
  <c r="X310" i="2" s="1"/>
  <c r="V306" i="2"/>
  <c r="X306" i="2" s="1"/>
  <c r="V302" i="2"/>
  <c r="X302" i="2" s="1"/>
  <c r="V298" i="2"/>
  <c r="X298" i="2" s="1"/>
  <c r="V294" i="2"/>
  <c r="X294" i="2" s="1"/>
  <c r="V290" i="2"/>
  <c r="X290" i="2" s="1"/>
  <c r="V286" i="2"/>
  <c r="X286" i="2" s="1"/>
  <c r="V282" i="2"/>
  <c r="X282" i="2" s="1"/>
  <c r="V278" i="2"/>
  <c r="X278" i="2" s="1"/>
  <c r="V274" i="2"/>
  <c r="X274" i="2" s="1"/>
  <c r="V270" i="2"/>
  <c r="X270" i="2" s="1"/>
  <c r="V266" i="2"/>
  <c r="X266" i="2" s="1"/>
  <c r="V262" i="2"/>
  <c r="X262" i="2" s="1"/>
  <c r="V258" i="2"/>
  <c r="X258" i="2" s="1"/>
  <c r="V254" i="2"/>
  <c r="X254" i="2" s="1"/>
  <c r="V250" i="2"/>
  <c r="X250" i="2" s="1"/>
  <c r="V246" i="2"/>
  <c r="X246" i="2" s="1"/>
  <c r="V242" i="2"/>
  <c r="X242" i="2" s="1"/>
  <c r="V238" i="2"/>
  <c r="X238" i="2" s="1"/>
  <c r="V234" i="2"/>
  <c r="X234" i="2" s="1"/>
  <c r="V230" i="2"/>
  <c r="X230" i="2" s="1"/>
  <c r="V226" i="2"/>
  <c r="X226" i="2" s="1"/>
  <c r="V222" i="2"/>
  <c r="X222" i="2" s="1"/>
  <c r="V218" i="2"/>
  <c r="X218" i="2" s="1"/>
  <c r="V214" i="2"/>
  <c r="X214" i="2" s="1"/>
  <c r="V210" i="2"/>
  <c r="X210" i="2" s="1"/>
  <c r="V206" i="2"/>
  <c r="X206" i="2" s="1"/>
  <c r="V202" i="2"/>
  <c r="X202" i="2" s="1"/>
  <c r="V198" i="2"/>
  <c r="X198" i="2" s="1"/>
  <c r="V194" i="2"/>
  <c r="X194" i="2" s="1"/>
  <c r="V190" i="2"/>
  <c r="X190" i="2" s="1"/>
  <c r="V186" i="2"/>
  <c r="X186" i="2" s="1"/>
  <c r="V182" i="2"/>
  <c r="X182" i="2" s="1"/>
  <c r="V178" i="2"/>
  <c r="X178" i="2" s="1"/>
  <c r="V174" i="2"/>
  <c r="X174" i="2" s="1"/>
  <c r="V170" i="2"/>
  <c r="X170" i="2" s="1"/>
  <c r="V166" i="2"/>
  <c r="X166" i="2" s="1"/>
  <c r="V162" i="2"/>
  <c r="X162" i="2" s="1"/>
  <c r="V158" i="2"/>
  <c r="X158" i="2" s="1"/>
  <c r="V154" i="2"/>
  <c r="X154" i="2" s="1"/>
  <c r="V150" i="2"/>
  <c r="X150" i="2" s="1"/>
  <c r="V146" i="2"/>
  <c r="X146" i="2" s="1"/>
  <c r="V142" i="2"/>
  <c r="X142" i="2" s="1"/>
  <c r="V138" i="2"/>
  <c r="X138" i="2" s="1"/>
  <c r="V132" i="2"/>
  <c r="X132" i="2" s="1"/>
  <c r="V124" i="2"/>
  <c r="X124" i="2" s="1"/>
  <c r="V116" i="2"/>
  <c r="X116" i="2" s="1"/>
  <c r="V108" i="2"/>
  <c r="X108" i="2" s="1"/>
  <c r="V100" i="2"/>
  <c r="X100" i="2" s="1"/>
  <c r="V92" i="2"/>
  <c r="X92" i="2" s="1"/>
  <c r="V84" i="2"/>
  <c r="X84" i="2" s="1"/>
  <c r="V76" i="2"/>
  <c r="X76" i="2" s="1"/>
  <c r="V68" i="2"/>
  <c r="X68" i="2" s="1"/>
  <c r="V60" i="2"/>
  <c r="X60" i="2" s="1"/>
  <c r="V52" i="2"/>
  <c r="X52" i="2" s="1"/>
  <c r="V44" i="2"/>
  <c r="X44" i="2" s="1"/>
  <c r="V36" i="2"/>
  <c r="X36" i="2" s="1"/>
  <c r="V28" i="2"/>
  <c r="X28" i="2" s="1"/>
  <c r="V20" i="2"/>
  <c r="X20" i="2" s="1"/>
  <c r="V12" i="2"/>
  <c r="X12" i="2" s="1"/>
  <c r="V4" i="2"/>
  <c r="X4" i="2" s="1"/>
  <c r="V5" i="2"/>
  <c r="X5" i="2" s="1"/>
  <c r="W3" i="2"/>
  <c r="X3" i="2" s="1"/>
  <c r="X9" i="2" l="1"/>
  <c r="X13" i="2"/>
  <c r="X17" i="2"/>
  <c r="X21" i="2"/>
  <c r="X25" i="2"/>
  <c r="X29" i="2"/>
  <c r="X33" i="2"/>
  <c r="X37" i="2"/>
  <c r="X41" i="2"/>
  <c r="X45" i="2"/>
  <c r="X49" i="2"/>
  <c r="X53" i="2"/>
  <c r="X57" i="2"/>
  <c r="X61" i="2"/>
  <c r="X65" i="2"/>
  <c r="X69" i="2"/>
  <c r="X73" i="2"/>
  <c r="X77" i="2"/>
  <c r="X81" i="2"/>
  <c r="X85" i="2"/>
  <c r="X89" i="2"/>
  <c r="X93" i="2"/>
  <c r="X97" i="2"/>
  <c r="X101" i="2"/>
  <c r="X105" i="2"/>
  <c r="X109" i="2"/>
  <c r="X113" i="2"/>
  <c r="X117" i="2"/>
  <c r="X121" i="2"/>
  <c r="X125" i="2"/>
  <c r="X129" i="2"/>
  <c r="X133" i="2"/>
  <c r="X137" i="2"/>
  <c r="X141" i="2"/>
  <c r="X145" i="2"/>
  <c r="X149" i="2"/>
  <c r="X153" i="2"/>
  <c r="X157" i="2"/>
  <c r="X161" i="2"/>
  <c r="X165" i="2"/>
  <c r="X169" i="2"/>
  <c r="X173" i="2"/>
  <c r="X177" i="2"/>
  <c r="X181" i="2"/>
  <c r="X185" i="2"/>
  <c r="X189" i="2"/>
  <c r="X193" i="2"/>
  <c r="X197" i="2"/>
  <c r="X201" i="2"/>
  <c r="X205" i="2"/>
  <c r="X209" i="2"/>
  <c r="X213" i="2"/>
  <c r="X217" i="2"/>
  <c r="X221" i="2"/>
  <c r="X225" i="2"/>
  <c r="X229" i="2"/>
  <c r="X233" i="2"/>
  <c r="X237" i="2"/>
  <c r="X241" i="2"/>
  <c r="X245" i="2"/>
  <c r="X249" i="2"/>
  <c r="X253" i="2"/>
  <c r="X257" i="2"/>
  <c r="X261" i="2"/>
  <c r="X265" i="2"/>
  <c r="X269" i="2"/>
  <c r="X273" i="2"/>
  <c r="X277" i="2"/>
  <c r="X281" i="2"/>
  <c r="X285" i="2"/>
  <c r="X289" i="2"/>
  <c r="X293" i="2"/>
  <c r="X297" i="2"/>
  <c r="X301" i="2"/>
  <c r="X305" i="2"/>
  <c r="X309" i="2"/>
  <c r="X313" i="2"/>
  <c r="X317" i="2"/>
  <c r="X321" i="2"/>
  <c r="X325" i="2"/>
  <c r="X329" i="2"/>
  <c r="X333" i="2"/>
  <c r="X337" i="2"/>
  <c r="X341" i="2"/>
  <c r="X345" i="2"/>
  <c r="X349" i="2"/>
  <c r="X353" i="2"/>
  <c r="X357" i="2"/>
  <c r="X361" i="2"/>
  <c r="X365" i="2"/>
  <c r="X369" i="2"/>
  <c r="X373" i="2"/>
  <c r="X377" i="2"/>
  <c r="X381" i="2"/>
  <c r="X385" i="2"/>
  <c r="X389" i="2"/>
  <c r="X393" i="2"/>
  <c r="X397" i="2"/>
  <c r="X401" i="2"/>
  <c r="X405" i="2"/>
  <c r="X409" i="2"/>
  <c r="X413" i="2"/>
  <c r="X417" i="2"/>
  <c r="X501" i="2"/>
  <c r="X505" i="2"/>
  <c r="X509" i="2"/>
  <c r="X513" i="2"/>
  <c r="X533" i="2"/>
  <c r="X537" i="2"/>
  <c r="X541" i="2"/>
  <c r="X545" i="2"/>
  <c r="X629" i="2"/>
  <c r="X633" i="2"/>
  <c r="X637" i="2"/>
  <c r="X641" i="2"/>
  <c r="X661" i="2"/>
  <c r="X665" i="2"/>
  <c r="X669" i="2"/>
  <c r="X673" i="2"/>
  <c r="X757" i="2"/>
  <c r="X761" i="2"/>
  <c r="X765" i="2"/>
  <c r="X769" i="2"/>
  <c r="X789" i="2"/>
  <c r="X793" i="2"/>
  <c r="X797" i="2"/>
  <c r="X801" i="2"/>
  <c r="X885" i="2"/>
  <c r="X889" i="2"/>
  <c r="X893" i="2"/>
  <c r="X897" i="2"/>
  <c r="X917" i="2"/>
  <c r="X921" i="2"/>
  <c r="X925" i="2"/>
  <c r="X929" i="2"/>
  <c r="X8" i="2"/>
  <c r="X16" i="2"/>
  <c r="X24" i="2"/>
  <c r="X32" i="2"/>
  <c r="X40" i="2"/>
  <c r="X48" i="2"/>
  <c r="X56" i="2"/>
  <c r="X64" i="2"/>
  <c r="X72" i="2"/>
  <c r="X80" i="2"/>
  <c r="X88" i="2"/>
  <c r="X96" i="2"/>
  <c r="X104" i="2"/>
  <c r="X112" i="2"/>
  <c r="X120" i="2"/>
  <c r="X128" i="2"/>
  <c r="X136" i="2"/>
  <c r="X140" i="2"/>
  <c r="X144" i="2"/>
  <c r="X148" i="2"/>
  <c r="X152" i="2"/>
  <c r="X156" i="2"/>
  <c r="X160" i="2"/>
  <c r="X164" i="2"/>
  <c r="X168" i="2"/>
  <c r="X172" i="2"/>
  <c r="X176" i="2"/>
  <c r="X180" i="2"/>
  <c r="X184" i="2"/>
  <c r="X188" i="2"/>
  <c r="X192" i="2"/>
  <c r="X196" i="2"/>
  <c r="X200" i="2"/>
  <c r="X204" i="2"/>
  <c r="X208" i="2"/>
  <c r="X212" i="2"/>
  <c r="X216" i="2"/>
  <c r="X220" i="2"/>
  <c r="X224" i="2"/>
  <c r="X228" i="2"/>
  <c r="X232" i="2"/>
  <c r="X236" i="2"/>
  <c r="X240" i="2"/>
  <c r="X244" i="2"/>
  <c r="X248" i="2"/>
  <c r="X256" i="2"/>
  <c r="X260" i="2"/>
  <c r="X264" i="2"/>
  <c r="X272" i="2"/>
  <c r="X276" i="2"/>
  <c r="X280" i="2"/>
  <c r="X288" i="2"/>
  <c r="X292" i="2"/>
  <c r="X296" i="2"/>
  <c r="X304" i="2"/>
  <c r="X308" i="2"/>
  <c r="X312" i="2"/>
  <c r="X320" i="2"/>
  <c r="X324" i="2"/>
  <c r="X328" i="2"/>
  <c r="X336" i="2"/>
  <c r="X340" i="2"/>
  <c r="X344" i="2"/>
  <c r="X352" i="2"/>
  <c r="X356" i="2"/>
  <c r="X360" i="2"/>
  <c r="X368" i="2"/>
  <c r="X372" i="2"/>
  <c r="X376" i="2"/>
  <c r="X384" i="2"/>
  <c r="X388" i="2"/>
  <c r="X392" i="2"/>
  <c r="X400" i="2"/>
  <c r="X404" i="2"/>
  <c r="X408" i="2"/>
  <c r="X416" i="2"/>
  <c r="X420" i="2"/>
  <c r="X424" i="2"/>
  <c r="X432" i="2"/>
  <c r="X436" i="2"/>
  <c r="X440" i="2"/>
  <c r="X448" i="2"/>
  <c r="X452" i="2"/>
  <c r="X456" i="2"/>
  <c r="X464" i="2"/>
  <c r="X468" i="2"/>
  <c r="X472" i="2"/>
  <c r="X480" i="2"/>
  <c r="X484" i="2"/>
  <c r="X488" i="2"/>
  <c r="X496" i="2"/>
  <c r="X500" i="2"/>
  <c r="X504" i="2"/>
  <c r="X512" i="2"/>
  <c r="X516" i="2"/>
  <c r="X520" i="2"/>
  <c r="X528" i="2"/>
  <c r="X532" i="2"/>
  <c r="X536" i="2"/>
  <c r="X544" i="2"/>
  <c r="X548" i="2"/>
  <c r="X552" i="2"/>
  <c r="X560" i="2"/>
  <c r="X564" i="2"/>
  <c r="X568" i="2"/>
  <c r="X576" i="2"/>
  <c r="X580" i="2"/>
  <c r="X584" i="2"/>
  <c r="X596" i="2"/>
  <c r="X600" i="2"/>
  <c r="X608" i="2"/>
  <c r="X612" i="2"/>
  <c r="X624" i="2"/>
  <c r="X660" i="2"/>
  <c r="X664" i="2"/>
  <c r="X708" i="2"/>
  <c r="X720" i="2"/>
  <c r="X728" i="2"/>
  <c r="X736" i="2"/>
  <c r="X740" i="2"/>
  <c r="X768" i="2"/>
  <c r="X792" i="2"/>
  <c r="X800" i="2"/>
  <c r="X808" i="2"/>
  <c r="X816" i="2"/>
  <c r="X848" i="2"/>
  <c r="X856" i="2"/>
  <c r="X864" i="2"/>
  <c r="X880" i="2"/>
  <c r="X928" i="2"/>
  <c r="X944" i="2"/>
  <c r="X952" i="2"/>
  <c r="X968" i="2"/>
  <c r="X984" i="2"/>
  <c r="X423" i="2"/>
  <c r="X427" i="2"/>
  <c r="X431" i="2"/>
  <c r="X455" i="2"/>
  <c r="X459" i="2"/>
  <c r="X463" i="2"/>
  <c r="X551" i="2"/>
  <c r="X555" i="2"/>
  <c r="X559" i="2"/>
  <c r="X583" i="2"/>
  <c r="X587" i="2"/>
  <c r="X591" i="2"/>
  <c r="X679" i="2"/>
  <c r="X683" i="2"/>
  <c r="X687" i="2"/>
  <c r="X711" i="2"/>
  <c r="X715" i="2"/>
  <c r="X719" i="2"/>
  <c r="X807" i="2"/>
  <c r="X811" i="2"/>
  <c r="X815" i="2"/>
  <c r="X839" i="2"/>
  <c r="X843" i="2"/>
  <c r="X847" i="2"/>
  <c r="X935" i="2"/>
  <c r="X939" i="2"/>
  <c r="X943" i="2"/>
  <c r="X967" i="2"/>
  <c r="X969" i="2"/>
  <c r="X971" i="2"/>
  <c r="X992" i="2"/>
  <c r="X437" i="2"/>
  <c r="X441" i="2"/>
  <c r="X445" i="2"/>
  <c r="X449" i="2"/>
  <c r="X469" i="2"/>
  <c r="X473" i="2"/>
  <c r="X477" i="2"/>
  <c r="X481" i="2"/>
  <c r="X487" i="2"/>
  <c r="X491" i="2"/>
  <c r="X495" i="2"/>
  <c r="X519" i="2"/>
  <c r="X523" i="2"/>
  <c r="X527" i="2"/>
  <c r="X565" i="2"/>
  <c r="X569" i="2"/>
  <c r="X573" i="2"/>
  <c r="X577" i="2"/>
  <c r="X597" i="2"/>
  <c r="X601" i="2"/>
  <c r="X605" i="2"/>
  <c r="X609" i="2"/>
  <c r="X615" i="2"/>
  <c r="X619" i="2"/>
  <c r="X623" i="2"/>
  <c r="X647" i="2"/>
  <c r="X651" i="2"/>
  <c r="X655" i="2"/>
  <c r="X693" i="2"/>
  <c r="X697" i="2"/>
  <c r="X701" i="2"/>
  <c r="X705" i="2"/>
  <c r="X725" i="2"/>
  <c r="X729" i="2"/>
  <c r="X733" i="2"/>
  <c r="X737" i="2"/>
  <c r="X743" i="2"/>
  <c r="X747" i="2"/>
  <c r="X751" i="2"/>
  <c r="X775" i="2"/>
  <c r="X779" i="2"/>
  <c r="X783" i="2"/>
  <c r="X821" i="2"/>
  <c r="X825" i="2"/>
  <c r="X829" i="2"/>
  <c r="X833" i="2"/>
  <c r="X853" i="2"/>
  <c r="X857" i="2"/>
  <c r="X861" i="2"/>
  <c r="X865" i="2"/>
  <c r="X871" i="2"/>
  <c r="X875" i="2"/>
  <c r="X879" i="2"/>
  <c r="X903" i="2"/>
  <c r="X907" i="2"/>
  <c r="X911" i="2"/>
  <c r="X949" i="2"/>
  <c r="X953" i="2"/>
  <c r="X957" i="2"/>
  <c r="X961" i="2"/>
  <c r="X983" i="2"/>
  <c r="X985" i="2"/>
  <c r="X987" i="2"/>
  <c r="X999" i="2"/>
  <c r="X592" i="2"/>
  <c r="X616" i="2"/>
  <c r="X628" i="2"/>
  <c r="X632" i="2"/>
  <c r="X640" i="2"/>
  <c r="X644" i="2"/>
  <c r="X648" i="2"/>
  <c r="X656" i="2"/>
  <c r="X672" i="2"/>
  <c r="X676" i="2"/>
  <c r="X680" i="2"/>
  <c r="X688" i="2"/>
  <c r="X692" i="2"/>
  <c r="X696" i="2"/>
  <c r="X704" i="2"/>
  <c r="X712" i="2"/>
  <c r="X724" i="2"/>
  <c r="X744" i="2"/>
  <c r="X752" i="2"/>
  <c r="X760" i="2"/>
  <c r="X776" i="2"/>
  <c r="X784" i="2"/>
  <c r="X824" i="2"/>
  <c r="X832" i="2"/>
  <c r="X840" i="2"/>
  <c r="X872" i="2"/>
  <c r="X888" i="2"/>
  <c r="X896" i="2"/>
  <c r="X904" i="2"/>
  <c r="X912" i="2"/>
  <c r="X920" i="2"/>
  <c r="X936" i="2"/>
  <c r="X960" i="2"/>
  <c r="X976" i="2"/>
  <c r="X1000" i="2"/>
  <c r="X6" i="2"/>
  <c r="X10" i="2"/>
  <c r="X14" i="2"/>
  <c r="X18" i="2"/>
  <c r="X22" i="2"/>
  <c r="X26" i="2"/>
  <c r="X30" i="2"/>
  <c r="X34" i="2"/>
  <c r="X38" i="2"/>
  <c r="X42" i="2"/>
  <c r="X46" i="2"/>
  <c r="X50" i="2"/>
  <c r="X54" i="2"/>
  <c r="X58" i="2"/>
  <c r="X62" i="2"/>
  <c r="X66" i="2"/>
  <c r="X70" i="2"/>
  <c r="X74" i="2"/>
  <c r="X78" i="2"/>
  <c r="X82" i="2"/>
  <c r="X86" i="2"/>
  <c r="X90" i="2"/>
  <c r="X94" i="2"/>
  <c r="X98" i="2"/>
  <c r="X102" i="2"/>
  <c r="X106" i="2"/>
  <c r="X110" i="2"/>
  <c r="X114" i="2"/>
  <c r="X118" i="2"/>
  <c r="X122" i="2"/>
  <c r="X126" i="2"/>
  <c r="X130" i="2"/>
  <c r="X134" i="2"/>
  <c r="X7" i="2"/>
  <c r="X11" i="2"/>
  <c r="X15" i="2"/>
  <c r="X19" i="2"/>
  <c r="X23" i="2"/>
  <c r="X27" i="2"/>
  <c r="X31" i="2"/>
  <c r="X35" i="2"/>
  <c r="X39" i="2"/>
  <c r="X43" i="2"/>
  <c r="X47" i="2"/>
  <c r="X51" i="2"/>
  <c r="X55" i="2"/>
  <c r="X59" i="2"/>
  <c r="X63" i="2"/>
  <c r="X67" i="2"/>
  <c r="X71" i="2"/>
  <c r="X75" i="2"/>
  <c r="X79" i="2"/>
  <c r="X83" i="2"/>
  <c r="X87" i="2"/>
  <c r="X91" i="2"/>
  <c r="X95" i="2"/>
  <c r="X99" i="2"/>
  <c r="X103" i="2"/>
  <c r="X107" i="2"/>
  <c r="X111" i="2"/>
  <c r="X115" i="2"/>
  <c r="X119" i="2"/>
  <c r="X123" i="2"/>
  <c r="X127" i="2"/>
  <c r="X131" i="2"/>
  <c r="X135" i="2"/>
  <c r="X139" i="2"/>
  <c r="X143" i="2"/>
  <c r="X147" i="2"/>
  <c r="X151" i="2"/>
  <c r="X155" i="2"/>
  <c r="X159" i="2"/>
  <c r="X163" i="2"/>
  <c r="X167" i="2"/>
  <c r="X171" i="2"/>
  <c r="X175" i="2"/>
  <c r="X179" i="2"/>
  <c r="X183" i="2"/>
  <c r="X187" i="2"/>
  <c r="X191" i="2"/>
  <c r="X195" i="2"/>
  <c r="X199" i="2"/>
  <c r="X203" i="2"/>
  <c r="X207" i="2"/>
  <c r="X211" i="2"/>
  <c r="X215" i="2"/>
  <c r="X219" i="2"/>
  <c r="X223" i="2"/>
  <c r="X227" i="2"/>
  <c r="X231" i="2"/>
  <c r="X235" i="2"/>
  <c r="X239" i="2"/>
  <c r="X243" i="2"/>
  <c r="X247" i="2"/>
  <c r="X251" i="2"/>
  <c r="X255" i="2"/>
  <c r="X259" i="2"/>
  <c r="X263" i="2"/>
  <c r="X267" i="2"/>
  <c r="X271" i="2"/>
  <c r="X275" i="2"/>
  <c r="X279" i="2"/>
  <c r="X283" i="2"/>
  <c r="X287" i="2"/>
  <c r="X291" i="2"/>
  <c r="X295" i="2"/>
  <c r="X299" i="2"/>
  <c r="X303" i="2"/>
  <c r="X307" i="2"/>
  <c r="X311" i="2"/>
  <c r="X315" i="2"/>
  <c r="X319" i="2"/>
  <c r="X323" i="2"/>
  <c r="X327" i="2"/>
  <c r="X331" i="2"/>
  <c r="X335" i="2"/>
  <c r="X339" i="2"/>
  <c r="X343" i="2"/>
  <c r="X347" i="2"/>
  <c r="X351" i="2"/>
  <c r="X355" i="2"/>
  <c r="X359" i="2"/>
  <c r="X363" i="2"/>
  <c r="X367" i="2"/>
  <c r="X371" i="2"/>
  <c r="X375" i="2"/>
  <c r="X379" i="2"/>
  <c r="X383" i="2"/>
  <c r="X387" i="2"/>
  <c r="X391" i="2"/>
  <c r="X395" i="2"/>
  <c r="X399" i="2"/>
  <c r="X403" i="2"/>
  <c r="X407" i="2"/>
  <c r="X411" i="2"/>
  <c r="X415" i="2"/>
  <c r="X421" i="2"/>
  <c r="X425" i="2"/>
  <c r="X429" i="2"/>
  <c r="X433" i="2"/>
  <c r="X439" i="2"/>
  <c r="X443" i="2"/>
  <c r="X447" i="2"/>
  <c r="X453" i="2"/>
  <c r="X457" i="2"/>
  <c r="X461" i="2"/>
  <c r="X465" i="2"/>
  <c r="X471" i="2"/>
  <c r="X475" i="2"/>
  <c r="X479" i="2"/>
  <c r="X485" i="2"/>
  <c r="X489" i="2"/>
  <c r="X493" i="2"/>
  <c r="X497" i="2"/>
  <c r="X503" i="2"/>
  <c r="X507" i="2"/>
  <c r="X511" i="2"/>
  <c r="X517" i="2"/>
  <c r="X521" i="2"/>
  <c r="X525" i="2"/>
  <c r="X529" i="2"/>
  <c r="X535" i="2"/>
  <c r="X539" i="2"/>
  <c r="X543" i="2"/>
  <c r="X549" i="2"/>
  <c r="X553" i="2"/>
  <c r="X557" i="2"/>
  <c r="X561" i="2"/>
  <c r="X567" i="2"/>
  <c r="X571" i="2"/>
  <c r="X575" i="2"/>
  <c r="X581" i="2"/>
  <c r="X585" i="2"/>
  <c r="X589" i="2"/>
  <c r="X593" i="2"/>
  <c r="X599" i="2"/>
  <c r="X603" i="2"/>
  <c r="X607" i="2"/>
  <c r="X613" i="2"/>
  <c r="X617" i="2"/>
  <c r="X621" i="2"/>
  <c r="X625" i="2"/>
  <c r="X631" i="2"/>
  <c r="X635" i="2"/>
  <c r="X639" i="2"/>
  <c r="X645" i="2"/>
  <c r="X649" i="2"/>
  <c r="X653" i="2"/>
  <c r="X657" i="2"/>
  <c r="X663" i="2"/>
  <c r="X667" i="2"/>
  <c r="X671" i="2"/>
  <c r="X677" i="2"/>
  <c r="X681" i="2"/>
  <c r="X685" i="2"/>
  <c r="X689" i="2"/>
  <c r="X695" i="2"/>
  <c r="X699" i="2"/>
  <c r="X703" i="2"/>
  <c r="X709" i="2"/>
  <c r="X713" i="2"/>
  <c r="X717" i="2"/>
  <c r="X721" i="2"/>
  <c r="X727" i="2"/>
  <c r="X731" i="2"/>
  <c r="X735" i="2"/>
  <c r="X741" i="2"/>
  <c r="X745" i="2"/>
  <c r="X749" i="2"/>
  <c r="X753" i="2"/>
  <c r="X759" i="2"/>
  <c r="X763" i="2"/>
  <c r="X767" i="2"/>
  <c r="X773" i="2"/>
  <c r="X777" i="2"/>
  <c r="X781" i="2"/>
  <c r="X785" i="2"/>
  <c r="X791" i="2"/>
  <c r="X795" i="2"/>
  <c r="X799" i="2"/>
  <c r="X805" i="2"/>
  <c r="X809" i="2"/>
  <c r="X813" i="2"/>
  <c r="X817" i="2"/>
  <c r="X823" i="2"/>
  <c r="X827" i="2"/>
  <c r="X831" i="2"/>
  <c r="X837" i="2"/>
  <c r="X841" i="2"/>
  <c r="X845" i="2"/>
  <c r="X849" i="2"/>
  <c r="X855" i="2"/>
  <c r="X859" i="2"/>
  <c r="X863" i="2"/>
  <c r="X869" i="2"/>
  <c r="X873" i="2"/>
  <c r="X877" i="2"/>
  <c r="X881" i="2"/>
  <c r="X887" i="2"/>
  <c r="X891" i="2"/>
  <c r="X895" i="2"/>
  <c r="X901" i="2"/>
  <c r="X905" i="2"/>
  <c r="X909" i="2"/>
  <c r="X913" i="2"/>
  <c r="X919" i="2"/>
  <c r="X923" i="2"/>
  <c r="X927" i="2"/>
  <c r="X933" i="2"/>
  <c r="X937" i="2"/>
  <c r="X941" i="2"/>
  <c r="X945" i="2"/>
  <c r="X951" i="2"/>
  <c r="X955" i="2"/>
  <c r="X959" i="2"/>
  <c r="X965" i="2"/>
  <c r="X975" i="2"/>
  <c r="X977" i="2"/>
  <c r="X979" i="2"/>
  <c r="X991" i="2"/>
  <c r="X993" i="2"/>
  <c r="X99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tc={B356675E-3C66-44C7-9345-DFB301DCA33F}</author>
  </authors>
  <commentList>
    <comment ref="U645" authorId="0" shapeId="0" xr:uid="{B356675E-3C66-44C7-9345-DFB301DCA33F}">
      <text>
        <t>[Threaded comment]
Your version of Excel allows you to read this threaded comment; however, any edits to it will get removed if the file is opened in a newer version of Excel. Learn more: https://go.microsoft.com/fwlink/?linkid=870924
Comment:
    70K- Booking(Acquisition or New); Yield(Revenue ir Renewal)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tc={CAEF4FAF-AECC-4535-928E-A1E1F83363D5}</author>
  </authors>
  <commentList>
    <comment ref="X203" authorId="0" shapeId="0" xr:uid="{CAEF4FAF-AECC-4535-928E-A1E1F83363D5}">
      <text>
        <t>[Threaded comment]
Your version of Excel allows you to read this threaded comment; however, any edits to it will get removed if the file is opened in a newer version of Excel. Learn more: https://go.microsoft.com/fwlink/?linkid=870924
Comment:
    70K- Booking(Acquisition or New); Yield(Revenue ir Renewal)</t>
      </text>
    </comment>
  </commentList>
</comments>
</file>

<file path=xl/sharedStrings.xml><?xml version="1.0" encoding="utf-8"?>
<sst xmlns="http://schemas.openxmlformats.org/spreadsheetml/2006/main" count="8102" uniqueCount="1137">
  <si>
    <t>USD</t>
  </si>
  <si>
    <t>EUR</t>
  </si>
  <si>
    <t>SGD</t>
  </si>
  <si>
    <t>CHF</t>
  </si>
  <si>
    <t>AUD</t>
  </si>
  <si>
    <t>GBP</t>
  </si>
  <si>
    <t>CNY</t>
  </si>
  <si>
    <t>AED</t>
  </si>
  <si>
    <t>HKD</t>
  </si>
  <si>
    <t>KRW</t>
  </si>
  <si>
    <t>SEK</t>
  </si>
  <si>
    <t>JPY</t>
  </si>
  <si>
    <t>NOK</t>
  </si>
  <si>
    <t>INR</t>
  </si>
  <si>
    <t>DKK</t>
  </si>
  <si>
    <t>TWD</t>
  </si>
  <si>
    <t>PERF_PLAN</t>
  </si>
  <si>
    <t>COMP PLAN 1</t>
  </si>
  <si>
    <t>COMP PLAN 2</t>
  </si>
  <si>
    <t>COMP PLAN 3</t>
  </si>
  <si>
    <t>COMP PLAN 4</t>
  </si>
  <si>
    <t>COMP PLAN 5</t>
  </si>
  <si>
    <t>COMP PLAN 6</t>
  </si>
  <si>
    <t>COMP PLAN 7</t>
  </si>
  <si>
    <t>COMP PLAN 8</t>
  </si>
  <si>
    <t>COMP PLAN 9</t>
  </si>
  <si>
    <t>COMP PLAN 10</t>
  </si>
  <si>
    <t>COMP PLAN 11</t>
  </si>
  <si>
    <t>COMP PLAN 12</t>
  </si>
  <si>
    <t>COMP PLAN 13</t>
  </si>
  <si>
    <t>GEO_ID</t>
  </si>
  <si>
    <t>GEO 1</t>
  </si>
  <si>
    <t>GEO 2</t>
  </si>
  <si>
    <t>GEO 3</t>
  </si>
  <si>
    <t>SEG 1</t>
  </si>
  <si>
    <t>SEG 2</t>
  </si>
  <si>
    <t>SEG 3</t>
  </si>
  <si>
    <t>SEG 4</t>
  </si>
  <si>
    <t>SEG 5</t>
  </si>
  <si>
    <t>SEG 6</t>
  </si>
  <si>
    <t>SEG 7</t>
  </si>
  <si>
    <t>SEG 8</t>
  </si>
  <si>
    <t>SEG_ID</t>
  </si>
  <si>
    <t>PRINCIPAL</t>
  </si>
  <si>
    <t>SR SALES GLOBAL</t>
  </si>
  <si>
    <t>LEADERSHIP</t>
  </si>
  <si>
    <t>PARTNER</t>
  </si>
  <si>
    <t>JR SALES GLOBAL</t>
  </si>
  <si>
    <t>NAT ACCOUNT SALES</t>
  </si>
  <si>
    <t>SOLUTIONS ARCH REP</t>
  </si>
  <si>
    <t>SOLUTIONS AND APPLICATIONS ENG</t>
  </si>
  <si>
    <t>ARCHITECT AND DESIGN 1</t>
  </si>
  <si>
    <t>ENT SALES AND INT SALES</t>
  </si>
  <si>
    <t>ARCH SALES AND TEC</t>
  </si>
  <si>
    <t>SOLUTIONS ENG AND TEC</t>
  </si>
  <si>
    <t>CLOUD SOLUTIONS AND SEC</t>
  </si>
  <si>
    <t>ARCHITECT AND DESIGN 3</t>
  </si>
  <si>
    <t>ARCHITECT AND DESIGN 2</t>
  </si>
  <si>
    <t>SECURITY_EX</t>
  </si>
  <si>
    <t>SOLUTION_EX</t>
  </si>
  <si>
    <t>MGMT_CLOUD_EX</t>
  </si>
  <si>
    <t>COMMS_AD_SOL_ROI</t>
  </si>
  <si>
    <t>ACQ_SR_CL</t>
  </si>
  <si>
    <t>SR_SOLS_AD_COMS</t>
  </si>
  <si>
    <t>ARC_ADVAN_COMS</t>
  </si>
  <si>
    <t>EXC_ACQ_SENIOR_CL</t>
  </si>
  <si>
    <t>SOL_SPEC_CLOUD_FLARE</t>
  </si>
  <si>
    <t>MGMT_SOL_CLOUD_OA</t>
  </si>
  <si>
    <t>DIR_SOL_CLOUD_SEA</t>
  </si>
  <si>
    <t>FLARE_SOL_ENGIN_SE</t>
  </si>
  <si>
    <t>ARCH_P_SENIOR</t>
  </si>
  <si>
    <t>SENIOR_DIR_ENG</t>
  </si>
  <si>
    <t>DIR_ENG_SOL</t>
  </si>
  <si>
    <t>ENGINEER_SOL_P</t>
  </si>
  <si>
    <t>JOB TITLE</t>
  </si>
  <si>
    <t>DATE</t>
  </si>
  <si>
    <t>EMPID1931824</t>
  </si>
  <si>
    <t>EMPID438734</t>
  </si>
  <si>
    <t>EMPID5729033</t>
  </si>
  <si>
    <t>EMPID4367714</t>
  </si>
  <si>
    <t>EMPID2635815</t>
  </si>
  <si>
    <t>EMPID653234</t>
  </si>
  <si>
    <t>EMPID900956</t>
  </si>
  <si>
    <t>EMPID2683679</t>
  </si>
  <si>
    <t>EMPID7143733</t>
  </si>
  <si>
    <t>EMPID6912774</t>
  </si>
  <si>
    <t>EMPID31523</t>
  </si>
  <si>
    <t>EMPID3701812</t>
  </si>
  <si>
    <t>EMPID2927829</t>
  </si>
  <si>
    <t>EMPID1088692</t>
  </si>
  <si>
    <t>EMPID265253</t>
  </si>
  <si>
    <t>EMPID77342</t>
  </si>
  <si>
    <t>EMPID1700474</t>
  </si>
  <si>
    <t>EMPID1598075</t>
  </si>
  <si>
    <t>EMPID732148</t>
  </si>
  <si>
    <t>EMPID2493015</t>
  </si>
  <si>
    <t>EMPID93552</t>
  </si>
  <si>
    <t>EMPID3699677</t>
  </si>
  <si>
    <t>EMPID2626268</t>
  </si>
  <si>
    <t>EMPID6548026</t>
  </si>
  <si>
    <t>EMPID5849435</t>
  </si>
  <si>
    <t>EMPID116492</t>
  </si>
  <si>
    <t>EMPID2518170</t>
  </si>
  <si>
    <t>EMPID4862131</t>
  </si>
  <si>
    <t>EMPID866272</t>
  </si>
  <si>
    <t>EMPID243370</t>
  </si>
  <si>
    <t>EMPID4237541</t>
  </si>
  <si>
    <t>EMPID1654710</t>
  </si>
  <si>
    <t>EMPID1345534</t>
  </si>
  <si>
    <t>EMPID836469</t>
  </si>
  <si>
    <t>EMPID4554563</t>
  </si>
  <si>
    <t>EMPID564265</t>
  </si>
  <si>
    <t>EMPID944772</t>
  </si>
  <si>
    <t>EMPID2993408</t>
  </si>
  <si>
    <t>EMPID391685</t>
  </si>
  <si>
    <t>EMPID10209</t>
  </si>
  <si>
    <t>EMPID2239259</t>
  </si>
  <si>
    <t>EMPID556629</t>
  </si>
  <si>
    <t>EMPID38731</t>
  </si>
  <si>
    <t>EMPID145743</t>
  </si>
  <si>
    <t>EMPID5983477</t>
  </si>
  <si>
    <t>EMPID2866910</t>
  </si>
  <si>
    <t>EMPID835641</t>
  </si>
  <si>
    <t>EMPID6636241</t>
  </si>
  <si>
    <t>EMPID442756</t>
  </si>
  <si>
    <t>EMPID1099466</t>
  </si>
  <si>
    <t>EMPID1303834</t>
  </si>
  <si>
    <t>EMPID897444</t>
  </si>
  <si>
    <t>EMPID6844247</t>
  </si>
  <si>
    <t>EMPID836022</t>
  </si>
  <si>
    <t>EMPID227819</t>
  </si>
  <si>
    <t>EMPID2557335</t>
  </si>
  <si>
    <t>EMPID5568871</t>
  </si>
  <si>
    <t>EMPID248418</t>
  </si>
  <si>
    <t>EMPID23430</t>
  </si>
  <si>
    <t>EMPID5251074</t>
  </si>
  <si>
    <t>EMPID2652180</t>
  </si>
  <si>
    <t>EMPID38014</t>
  </si>
  <si>
    <t>EMPID33639</t>
  </si>
  <si>
    <t>EMPID512660</t>
  </si>
  <si>
    <t>EMPID4959642</t>
  </si>
  <si>
    <t>EMPID1453391</t>
  </si>
  <si>
    <t>EMPID615892</t>
  </si>
  <si>
    <t>EMPID4601761</t>
  </si>
  <si>
    <t>EMPID2537226</t>
  </si>
  <si>
    <t>EMPID120944</t>
  </si>
  <si>
    <t>EMPID239473</t>
  </si>
  <si>
    <t>EMPID4645608</t>
  </si>
  <si>
    <t>EMPID126795</t>
  </si>
  <si>
    <t>EMPID475659</t>
  </si>
  <si>
    <t>EMPID8006623</t>
  </si>
  <si>
    <t>EMPID661047</t>
  </si>
  <si>
    <t>EMPID6847582</t>
  </si>
  <si>
    <t>EMPID105823</t>
  </si>
  <si>
    <t>EMPID5254718</t>
  </si>
  <si>
    <t>EMPID3806007</t>
  </si>
  <si>
    <t>EMPID1979635</t>
  </si>
  <si>
    <t>EMPID2563649</t>
  </si>
  <si>
    <t>EMPID629655</t>
  </si>
  <si>
    <t>EMPID7134406</t>
  </si>
  <si>
    <t>EMPID924503</t>
  </si>
  <si>
    <t>EMPID27860</t>
  </si>
  <si>
    <t>EMPID1434067</t>
  </si>
  <si>
    <t>EMPID3494805</t>
  </si>
  <si>
    <t>EMPID456817</t>
  </si>
  <si>
    <t>EMPID892446</t>
  </si>
  <si>
    <t>EMPID7080846</t>
  </si>
  <si>
    <t>EMPID2366968</t>
  </si>
  <si>
    <t>EMPID530424</t>
  </si>
  <si>
    <t>EMPID1078625</t>
  </si>
  <si>
    <t>EMPID6096359</t>
  </si>
  <si>
    <t>EMPID629288</t>
  </si>
  <si>
    <t>EMPID735100</t>
  </si>
  <si>
    <t>EMPID4233460</t>
  </si>
  <si>
    <t>EMPID1190994</t>
  </si>
  <si>
    <t>EMPID5330379</t>
  </si>
  <si>
    <t>EMPID5097539</t>
  </si>
  <si>
    <t>EMPID743844</t>
  </si>
  <si>
    <t>EMPID1245655</t>
  </si>
  <si>
    <t>EMPID925111</t>
  </si>
  <si>
    <t>EMPID1897215</t>
  </si>
  <si>
    <t>EMPID2563693</t>
  </si>
  <si>
    <t>EMPID68053</t>
  </si>
  <si>
    <t>EMPID1859180</t>
  </si>
  <si>
    <t>EMPID394464</t>
  </si>
  <si>
    <t>EMPID2000410</t>
  </si>
  <si>
    <t>EMPID817486</t>
  </si>
  <si>
    <t>EMPID98583</t>
  </si>
  <si>
    <t>EMPID1010465</t>
  </si>
  <si>
    <t>EMPID3494135</t>
  </si>
  <si>
    <t>EMPID4323822</t>
  </si>
  <si>
    <t>EMPID5606185</t>
  </si>
  <si>
    <t>EMPID1659900</t>
  </si>
  <si>
    <t>EMPID1180262</t>
  </si>
  <si>
    <t>EMPID826160</t>
  </si>
  <si>
    <t>EMPID695865</t>
  </si>
  <si>
    <t>EMPID134271</t>
  </si>
  <si>
    <t>EMPID407265</t>
  </si>
  <si>
    <t>EMPID1937583</t>
  </si>
  <si>
    <t>EMPID9569</t>
  </si>
  <si>
    <t>EMPID106632</t>
  </si>
  <si>
    <t>EMPID5810951</t>
  </si>
  <si>
    <t>EMPID5453301</t>
  </si>
  <si>
    <t>EMPID2428800</t>
  </si>
  <si>
    <t>EMPID7298626</t>
  </si>
  <si>
    <t>EMPID241241</t>
  </si>
  <si>
    <t>EMPID5704685</t>
  </si>
  <si>
    <t>EMPID117840</t>
  </si>
  <si>
    <t>EMPID1082234</t>
  </si>
  <si>
    <t>EMPID2465190</t>
  </si>
  <si>
    <t>EMPID781595</t>
  </si>
  <si>
    <t>EMPID4779553</t>
  </si>
  <si>
    <t>EMPID1185117</t>
  </si>
  <si>
    <t>EMPID654032</t>
  </si>
  <si>
    <t>EMPID541203</t>
  </si>
  <si>
    <t>EMPID342614</t>
  </si>
  <si>
    <t>EMPID3294538</t>
  </si>
  <si>
    <t>EMPID800330</t>
  </si>
  <si>
    <t>EMPID4231293</t>
  </si>
  <si>
    <t>EMPID3442172</t>
  </si>
  <si>
    <t>EMPID1398506</t>
  </si>
  <si>
    <t>EMPID516537</t>
  </si>
  <si>
    <t>EMPID467852</t>
  </si>
  <si>
    <t>EMPID1443489</t>
  </si>
  <si>
    <t>EMPID2012209</t>
  </si>
  <si>
    <t>EMPID2847075</t>
  </si>
  <si>
    <t>EMPID1686719</t>
  </si>
  <si>
    <t>EMPID123215</t>
  </si>
  <si>
    <t>EMPID568170</t>
  </si>
  <si>
    <t>EMPID1016406</t>
  </si>
  <si>
    <t>EMPID2083528</t>
  </si>
  <si>
    <t>EMPID5275513</t>
  </si>
  <si>
    <t>EMPID3656219</t>
  </si>
  <si>
    <t>EMPID5396602</t>
  </si>
  <si>
    <t>EMPID45160</t>
  </si>
  <si>
    <t>EMPID6806998</t>
  </si>
  <si>
    <t>EMPID347208</t>
  </si>
  <si>
    <t>EMPID575405</t>
  </si>
  <si>
    <t>EMPID7388514</t>
  </si>
  <si>
    <t>EMPID6803799</t>
  </si>
  <si>
    <t>EMPID72801</t>
  </si>
  <si>
    <t>EMPID661700</t>
  </si>
  <si>
    <t>EMPID1058952</t>
  </si>
  <si>
    <t>EMPID1983006</t>
  </si>
  <si>
    <t>EMPID2317729</t>
  </si>
  <si>
    <t>EMPID1475356</t>
  </si>
  <si>
    <t>EMPID438261</t>
  </si>
  <si>
    <t>EMPID2167569</t>
  </si>
  <si>
    <t>EMPID5281765</t>
  </si>
  <si>
    <t>EMPID2648980</t>
  </si>
  <si>
    <t>EMPID2397914</t>
  </si>
  <si>
    <t>EMPID1832752</t>
  </si>
  <si>
    <t>EMPID818971</t>
  </si>
  <si>
    <t>EMPID163601</t>
  </si>
  <si>
    <t>EMPID478886</t>
  </si>
  <si>
    <t>EMPID1498461</t>
  </si>
  <si>
    <t>EMPID380428</t>
  </si>
  <si>
    <t>EMPID90364</t>
  </si>
  <si>
    <t>EMPID4176024</t>
  </si>
  <si>
    <t>EMPID4237114</t>
  </si>
  <si>
    <t>EMPID182831</t>
  </si>
  <si>
    <t>EMPID3797736</t>
  </si>
  <si>
    <t>EMPID1247861</t>
  </si>
  <si>
    <t>EMPID895615</t>
  </si>
  <si>
    <t>EMPID6183311</t>
  </si>
  <si>
    <t>EMPID1162538</t>
  </si>
  <si>
    <t>EMPID2469695</t>
  </si>
  <si>
    <t>EMPID190036</t>
  </si>
  <si>
    <t>EMPID7537510</t>
  </si>
  <si>
    <t>EMPID3583104</t>
  </si>
  <si>
    <t>EMPID828482</t>
  </si>
  <si>
    <t>EMPID802147</t>
  </si>
  <si>
    <t>EMPID1518736</t>
  </si>
  <si>
    <t>EMPID5360822</t>
  </si>
  <si>
    <t>EMPID2309771</t>
  </si>
  <si>
    <t>EMPID1445772</t>
  </si>
  <si>
    <t>EMPID946713</t>
  </si>
  <si>
    <t>EMPID251625</t>
  </si>
  <si>
    <t>EMPID1948338</t>
  </si>
  <si>
    <t>EMPID3046055</t>
  </si>
  <si>
    <t>EMPID1886774</t>
  </si>
  <si>
    <t>EMPID5047844</t>
  </si>
  <si>
    <t>EMPID8385939</t>
  </si>
  <si>
    <t>EMPID83716</t>
  </si>
  <si>
    <t>EMPID33113</t>
  </si>
  <si>
    <t>EMPID1506561</t>
  </si>
  <si>
    <t>EMPID161369</t>
  </si>
  <si>
    <t>EMPID1883232</t>
  </si>
  <si>
    <t>EMPID256548</t>
  </si>
  <si>
    <t>EMPID636290</t>
  </si>
  <si>
    <t>EMPID130957</t>
  </si>
  <si>
    <t>EMPID1744516</t>
  </si>
  <si>
    <t>EMPID786044</t>
  </si>
  <si>
    <t>EMPID4408821</t>
  </si>
  <si>
    <t>EMPID2200549</t>
  </si>
  <si>
    <t>EMPID982163</t>
  </si>
  <si>
    <t>EMPID869418</t>
  </si>
  <si>
    <t>EMPID447149</t>
  </si>
  <si>
    <t>EMPID4016048</t>
  </si>
  <si>
    <t>EMPID5706580</t>
  </si>
  <si>
    <t>EMPID865042</t>
  </si>
  <si>
    <t>EMPID1671779</t>
  </si>
  <si>
    <t>EMPID6230979</t>
  </si>
  <si>
    <t>EMPID1661131</t>
  </si>
  <si>
    <t>EMPID4045245</t>
  </si>
  <si>
    <t>EMPID348166</t>
  </si>
  <si>
    <t>EMPID5054268</t>
  </si>
  <si>
    <t>EMPID4941645</t>
  </si>
  <si>
    <t>EMPID7136653</t>
  </si>
  <si>
    <t>EMPID1271817</t>
  </si>
  <si>
    <t>EMPID2801071</t>
  </si>
  <si>
    <t>EMPID1114815</t>
  </si>
  <si>
    <t>EMPID3458013</t>
  </si>
  <si>
    <t>EMPID296913</t>
  </si>
  <si>
    <t>EMPID3636195</t>
  </si>
  <si>
    <t>EMPID5347355</t>
  </si>
  <si>
    <t>EMPID244990</t>
  </si>
  <si>
    <t>EMPID3922661</t>
  </si>
  <si>
    <t>EMPID2663317</t>
  </si>
  <si>
    <t>EMPID2942037</t>
  </si>
  <si>
    <t>EMPID4005415</t>
  </si>
  <si>
    <t>EMPID4621100</t>
  </si>
  <si>
    <t>EMPID1684006</t>
  </si>
  <si>
    <t>EMPID998824</t>
  </si>
  <si>
    <t>EMPID104469</t>
  </si>
  <si>
    <t>EMPID4352772</t>
  </si>
  <si>
    <t>EMPID4408413</t>
  </si>
  <si>
    <t>EMPID128387</t>
  </si>
  <si>
    <t>EMPID5993131</t>
  </si>
  <si>
    <t>EMPID2447140</t>
  </si>
  <si>
    <t>EMPID2151152</t>
  </si>
  <si>
    <t>EMPID3464912</t>
  </si>
  <si>
    <t>EMPID3842361</t>
  </si>
  <si>
    <t>EMPID5472168</t>
  </si>
  <si>
    <t>EMPID4978479</t>
  </si>
  <si>
    <t>EMPID1340039</t>
  </si>
  <si>
    <t>EMPID179827</t>
  </si>
  <si>
    <t>EMPID430952</t>
  </si>
  <si>
    <t>EMPID1669205</t>
  </si>
  <si>
    <t>EMPID537063</t>
  </si>
  <si>
    <t>EMPID2408683</t>
  </si>
  <si>
    <t>EMPID1760445</t>
  </si>
  <si>
    <t>EMPID328264</t>
  </si>
  <si>
    <t>EMPID1107921</t>
  </si>
  <si>
    <t>EMPID703133</t>
  </si>
  <si>
    <t>EMPID584207</t>
  </si>
  <si>
    <t>EMPID1123652</t>
  </si>
  <si>
    <t>EMPID3117602</t>
  </si>
  <si>
    <t>EMPID2220240</t>
  </si>
  <si>
    <t>EMPID533542</t>
  </si>
  <si>
    <t>EMPID149755</t>
  </si>
  <si>
    <t>EMPID1575820</t>
  </si>
  <si>
    <t>EMPID4878100</t>
  </si>
  <si>
    <t>EMPID1138683</t>
  </si>
  <si>
    <t>EMPID2769078</t>
  </si>
  <si>
    <t>EMPID2172372</t>
  </si>
  <si>
    <t>EMPID4231458</t>
  </si>
  <si>
    <t>EMPID761207</t>
  </si>
  <si>
    <t>EMPID1992862</t>
  </si>
  <si>
    <t>EMPID1175444</t>
  </si>
  <si>
    <t>EMPID58627</t>
  </si>
  <si>
    <t>EMPID342833</t>
  </si>
  <si>
    <t>EMPID4259214</t>
  </si>
  <si>
    <t>EMPID387137</t>
  </si>
  <si>
    <t>EMPID1628868</t>
  </si>
  <si>
    <t>EMPID3801145</t>
  </si>
  <si>
    <t>EMPID7366752</t>
  </si>
  <si>
    <t>EMPID445818</t>
  </si>
  <si>
    <t>EMPID101202</t>
  </si>
  <si>
    <t>EMPID56696</t>
  </si>
  <si>
    <t>EMPID1972604</t>
  </si>
  <si>
    <t>EMPID1085673</t>
  </si>
  <si>
    <t>EMPID969083</t>
  </si>
  <si>
    <t>EMPID57485</t>
  </si>
  <si>
    <t>EMPID5404432</t>
  </si>
  <si>
    <t>EMPID163284</t>
  </si>
  <si>
    <t>EMPID3902732</t>
  </si>
  <si>
    <t>EMPID5765350</t>
  </si>
  <si>
    <t>EMPID1198684</t>
  </si>
  <si>
    <t>EMPID4098269</t>
  </si>
  <si>
    <t>EMPID1433362</t>
  </si>
  <si>
    <t>EMPID3451214</t>
  </si>
  <si>
    <t>EMPID297184</t>
  </si>
  <si>
    <t>EMPID1649896</t>
  </si>
  <si>
    <t>EMPID3709667</t>
  </si>
  <si>
    <t>EMPID700509</t>
  </si>
  <si>
    <t>EMPID999996</t>
  </si>
  <si>
    <t>EMPID7620993</t>
  </si>
  <si>
    <t>EMPID3134792</t>
  </si>
  <si>
    <t>EMPID3026687</t>
  </si>
  <si>
    <t>EMPID926914</t>
  </si>
  <si>
    <t>EMPID902820</t>
  </si>
  <si>
    <t>EMPID5221296</t>
  </si>
  <si>
    <t>EMPID4886379</t>
  </si>
  <si>
    <t>EMPID127502</t>
  </si>
  <si>
    <t>EMPID7689593</t>
  </si>
  <si>
    <t>EMPID97186</t>
  </si>
  <si>
    <t>EMPID178169</t>
  </si>
  <si>
    <t>EMPID6495406</t>
  </si>
  <si>
    <t>EMPID926925</t>
  </si>
  <si>
    <t>EMPID634452</t>
  </si>
  <si>
    <t>EMPID1658290</t>
  </si>
  <si>
    <t>EMPID2676015</t>
  </si>
  <si>
    <t>EMPID2520069</t>
  </si>
  <si>
    <t>EMPID4458676</t>
  </si>
  <si>
    <t>EMPID1093868</t>
  </si>
  <si>
    <t>EMPID3721301</t>
  </si>
  <si>
    <t>EMPID181778</t>
  </si>
  <si>
    <t>EMPID2559631</t>
  </si>
  <si>
    <t>EMPID4337111</t>
  </si>
  <si>
    <t>EMPID174237</t>
  </si>
  <si>
    <t>EMPID7147339</t>
  </si>
  <si>
    <t>EMPID383436</t>
  </si>
  <si>
    <t>EMPID42089</t>
  </si>
  <si>
    <t>EMPID2164809</t>
  </si>
  <si>
    <t>EMPID1100719</t>
  </si>
  <si>
    <t>EMPID4118743</t>
  </si>
  <si>
    <t>EMPID386037</t>
  </si>
  <si>
    <t>EMPID370817</t>
  </si>
  <si>
    <t>EMPID4867588</t>
  </si>
  <si>
    <t>EMPID615318</t>
  </si>
  <si>
    <t>EMPID2071714</t>
  </si>
  <si>
    <t>EMPID5530342</t>
  </si>
  <si>
    <t>EMPID1234639</t>
  </si>
  <si>
    <t>EMPID1588924</t>
  </si>
  <si>
    <t>EMPID146004</t>
  </si>
  <si>
    <t>EMPID2041017</t>
  </si>
  <si>
    <t>EMPID6710028</t>
  </si>
  <si>
    <t>EMPID475236</t>
  </si>
  <si>
    <t>EMPID1475300</t>
  </si>
  <si>
    <t>EMPID40217</t>
  </si>
  <si>
    <t>EMPID899153</t>
  </si>
  <si>
    <t>EMPID1327699</t>
  </si>
  <si>
    <t>EMPID4754399</t>
  </si>
  <si>
    <t>EMPID2255394</t>
  </si>
  <si>
    <t>EMPID2604793</t>
  </si>
  <si>
    <t>EMPID113275</t>
  </si>
  <si>
    <t>EMPID129322</t>
  </si>
  <si>
    <t>EMPID30732</t>
  </si>
  <si>
    <t>EMPID596564</t>
  </si>
  <si>
    <t>EMPID327625</t>
  </si>
  <si>
    <t>EMPID69066</t>
  </si>
  <si>
    <t>EMPID3229562</t>
  </si>
  <si>
    <t>EMPID1968823</t>
  </si>
  <si>
    <t>EMPID1523522</t>
  </si>
  <si>
    <t>EMPID17455</t>
  </si>
  <si>
    <t>EMPID2210227</t>
  </si>
  <si>
    <t>EMPID2567322</t>
  </si>
  <si>
    <t>EMPID3081963</t>
  </si>
  <si>
    <t>EMPID2399406</t>
  </si>
  <si>
    <t>EMPID2947153</t>
  </si>
  <si>
    <t>EMPID1138805</t>
  </si>
  <si>
    <t>EMPID3429880</t>
  </si>
  <si>
    <t>EMPID303157</t>
  </si>
  <si>
    <t>EMPID497630</t>
  </si>
  <si>
    <t>EMPID143749</t>
  </si>
  <si>
    <t>EMPID5302811</t>
  </si>
  <si>
    <t>EMPID1870434</t>
  </si>
  <si>
    <t>EMPID509193</t>
  </si>
  <si>
    <t>EMPID4505578</t>
  </si>
  <si>
    <t>EMPID2251807</t>
  </si>
  <si>
    <t>EMPID5506347</t>
  </si>
  <si>
    <t>EMPID4477538</t>
  </si>
  <si>
    <t>EMPID1800733</t>
  </si>
  <si>
    <t>EMPID124298</t>
  </si>
  <si>
    <t>EMPID1681640</t>
  </si>
  <si>
    <t>EMPID1508868</t>
  </si>
  <si>
    <t>EMPID333837</t>
  </si>
  <si>
    <t>EMPID2749539</t>
  </si>
  <si>
    <t>EMPID2962354</t>
  </si>
  <si>
    <t>EMPID296878</t>
  </si>
  <si>
    <t>EMPID1373461</t>
  </si>
  <si>
    <t>EMPID269772</t>
  </si>
  <si>
    <t>EMPID24117</t>
  </si>
  <si>
    <t>EMPID2383810</t>
  </si>
  <si>
    <t>EMPID5214317</t>
  </si>
  <si>
    <t>EMPID1263844</t>
  </si>
  <si>
    <t>EMPID459032</t>
  </si>
  <si>
    <t>EMPID451675</t>
  </si>
  <si>
    <t>EMPID147086</t>
  </si>
  <si>
    <t>EMPID1061823</t>
  </si>
  <si>
    <t>EMPID1230024</t>
  </si>
  <si>
    <t>EMPID1453283</t>
  </si>
  <si>
    <t>EMPID736579</t>
  </si>
  <si>
    <t>EMPID1772612</t>
  </si>
  <si>
    <t>EMPID6771546</t>
  </si>
  <si>
    <t>EMPID924384</t>
  </si>
  <si>
    <t>EMPID190556</t>
  </si>
  <si>
    <t>EMPID473303</t>
  </si>
  <si>
    <t>EMPID1395738</t>
  </si>
  <si>
    <t>EMPID5514973</t>
  </si>
  <si>
    <t>EMPID852600</t>
  </si>
  <si>
    <t>EMPID5721748</t>
  </si>
  <si>
    <t>EMPID2426510</t>
  </si>
  <si>
    <t>EMPID1336111</t>
  </si>
  <si>
    <t>EMPID8040146</t>
  </si>
  <si>
    <t>EMPID1518559</t>
  </si>
  <si>
    <t>EMPID448272</t>
  </si>
  <si>
    <t>EMPID1509946</t>
  </si>
  <si>
    <t>EMPID133036</t>
  </si>
  <si>
    <t>EMPID1540774</t>
  </si>
  <si>
    <t>EMPID4016970</t>
  </si>
  <si>
    <t>EMPID35043</t>
  </si>
  <si>
    <t>EMPID4140618</t>
  </si>
  <si>
    <t>EMPID2086675</t>
  </si>
  <si>
    <t>EMPID7514067</t>
  </si>
  <si>
    <t>EMPID1154800</t>
  </si>
  <si>
    <t>EMPID1174531</t>
  </si>
  <si>
    <t>EMPID705429</t>
  </si>
  <si>
    <t>EMPID6924181</t>
  </si>
  <si>
    <t>EMPID715759</t>
  </si>
  <si>
    <t>EMPID3975611</t>
  </si>
  <si>
    <t>EMPID25946</t>
  </si>
  <si>
    <t>EMPID1321344</t>
  </si>
  <si>
    <t>EMPID2776984</t>
  </si>
  <si>
    <t>EMPID2376457</t>
  </si>
  <si>
    <t>EMPID3387825</t>
  </si>
  <si>
    <t>EMPID1483791</t>
  </si>
  <si>
    <t>EMPID189804</t>
  </si>
  <si>
    <t>EMPID7533935</t>
  </si>
  <si>
    <t>EMPID3302456</t>
  </si>
  <si>
    <t>EMPID688447</t>
  </si>
  <si>
    <t>EMPID5205107</t>
  </si>
  <si>
    <t>EMPID224248</t>
  </si>
  <si>
    <t>EMPID3509880</t>
  </si>
  <si>
    <t>EMPID17434</t>
  </si>
  <si>
    <t>EMPID3355191</t>
  </si>
  <si>
    <t>EMPID2625355</t>
  </si>
  <si>
    <t>EMPID1067279</t>
  </si>
  <si>
    <t>EMPID722524</t>
  </si>
  <si>
    <t>EMPID897716</t>
  </si>
  <si>
    <t>EMPID308089</t>
  </si>
  <si>
    <t>EMPID2328469</t>
  </si>
  <si>
    <t>EMPID981136</t>
  </si>
  <si>
    <t>EMPID527378</t>
  </si>
  <si>
    <t>EMPID1367069</t>
  </si>
  <si>
    <t>EMPID2295573</t>
  </si>
  <si>
    <t>EMPID1461346</t>
  </si>
  <si>
    <t>EMPID123585</t>
  </si>
  <si>
    <t>EMPID7745085</t>
  </si>
  <si>
    <t>EMPID3213442</t>
  </si>
  <si>
    <t>EMPID2006191</t>
  </si>
  <si>
    <t>EMPID504728</t>
  </si>
  <si>
    <t>EMPID1212630</t>
  </si>
  <si>
    <t>EMPID3746126</t>
  </si>
  <si>
    <t>EMPID3072784</t>
  </si>
  <si>
    <t>EMPID945135</t>
  </si>
  <si>
    <t>EMPID736312</t>
  </si>
  <si>
    <t>EMPID1247651</t>
  </si>
  <si>
    <t>EMPID942181</t>
  </si>
  <si>
    <t>EMPID5608726</t>
  </si>
  <si>
    <t>EMPID1607115</t>
  </si>
  <si>
    <t>EMPID277843</t>
  </si>
  <si>
    <t>EMPID2266312</t>
  </si>
  <si>
    <t>EMPID3034008</t>
  </si>
  <si>
    <t>EMPID485251</t>
  </si>
  <si>
    <t>EMPID1828220</t>
  </si>
  <si>
    <t>EMPID4651321</t>
  </si>
  <si>
    <t>EMPID951944</t>
  </si>
  <si>
    <t>EMPID836389</t>
  </si>
  <si>
    <t>EMPID310000</t>
  </si>
  <si>
    <t>EMPID94108</t>
  </si>
  <si>
    <t>EMPID230364</t>
  </si>
  <si>
    <t>EMPID929485</t>
  </si>
  <si>
    <t>EMPID334534</t>
  </si>
  <si>
    <t>EMPID2755410</t>
  </si>
  <si>
    <t>EMPID2765627</t>
  </si>
  <si>
    <t>EMPID1816483</t>
  </si>
  <si>
    <t>EMPID93097</t>
  </si>
  <si>
    <t>EMPID2709093</t>
  </si>
  <si>
    <t>EMPID1141324</t>
  </si>
  <si>
    <t>EMPID17657</t>
  </si>
  <si>
    <t>EMPID146389</t>
  </si>
  <si>
    <t>EMPID43020</t>
  </si>
  <si>
    <t>EMPID4459027</t>
  </si>
  <si>
    <t>EMPID2289483</t>
  </si>
  <si>
    <t>EMPID706374</t>
  </si>
  <si>
    <t>EMPID4960691</t>
  </si>
  <si>
    <t>EMPID1342267</t>
  </si>
  <si>
    <t>EMPID2553021</t>
  </si>
  <si>
    <t>EMPID2136157</t>
  </si>
  <si>
    <t>EMPID675900</t>
  </si>
  <si>
    <t>EMPID3560628</t>
  </si>
  <si>
    <t>EMPID2098949</t>
  </si>
  <si>
    <t>EMPID138637</t>
  </si>
  <si>
    <t>EMPID4813685</t>
  </si>
  <si>
    <t>EMPID3698037</t>
  </si>
  <si>
    <t>EMPID3482035</t>
  </si>
  <si>
    <t>EMPID816574</t>
  </si>
  <si>
    <t>EMPID416907</t>
  </si>
  <si>
    <t>EMPID5486860</t>
  </si>
  <si>
    <t>EMPID5222515</t>
  </si>
  <si>
    <t>EMPID2608155</t>
  </si>
  <si>
    <t>EMPID1402051</t>
  </si>
  <si>
    <t>EMPID5155331</t>
  </si>
  <si>
    <t>EMPID194719</t>
  </si>
  <si>
    <t>EMPID3440512</t>
  </si>
  <si>
    <t>EMPID1448109</t>
  </si>
  <si>
    <t>EMPID935876</t>
  </si>
  <si>
    <t>EMPID1444088</t>
  </si>
  <si>
    <t>EMPID1915025</t>
  </si>
  <si>
    <t>EMPID332995</t>
  </si>
  <si>
    <t>EMPID742559</t>
  </si>
  <si>
    <t>EMPID1921480</t>
  </si>
  <si>
    <t>EMPID4395</t>
  </si>
  <si>
    <t>EMPID944737</t>
  </si>
  <si>
    <t>EMPID3545774</t>
  </si>
  <si>
    <t>EMPID333703</t>
  </si>
  <si>
    <t>EMPID146323</t>
  </si>
  <si>
    <t>EMPID2940261</t>
  </si>
  <si>
    <t>EMPID126254</t>
  </si>
  <si>
    <t>EMPID1623537</t>
  </si>
  <si>
    <t>EMPID2614235</t>
  </si>
  <si>
    <t>EMPID657103</t>
  </si>
  <si>
    <t>EMPID5622029</t>
  </si>
  <si>
    <t>EMPID1203680</t>
  </si>
  <si>
    <t>EMPID4021722</t>
  </si>
  <si>
    <t>EMPID5387848</t>
  </si>
  <si>
    <t>EMPID3447133</t>
  </si>
  <si>
    <t>EMPID1870863</t>
  </si>
  <si>
    <t>EMPID4613759</t>
  </si>
  <si>
    <t>EMPID5429494</t>
  </si>
  <si>
    <t>EMPID734087</t>
  </si>
  <si>
    <t>EMPID702751</t>
  </si>
  <si>
    <t>EMPID1773988</t>
  </si>
  <si>
    <t>EMPID1147155</t>
  </si>
  <si>
    <t>EMPID6189697</t>
  </si>
  <si>
    <t>EMPID303124</t>
  </si>
  <si>
    <t>EMPID317423</t>
  </si>
  <si>
    <t>EMPID703776</t>
  </si>
  <si>
    <t>EMPID1085858</t>
  </si>
  <si>
    <t>EMPID1254679</t>
  </si>
  <si>
    <t>EMPID3772</t>
  </si>
  <si>
    <t>EMPID1968134</t>
  </si>
  <si>
    <t>EMPID2184369</t>
  </si>
  <si>
    <t>EMPID5415461</t>
  </si>
  <si>
    <t>EMPID3316125</t>
  </si>
  <si>
    <t>EMPID3147407</t>
  </si>
  <si>
    <t>EMPID4657987</t>
  </si>
  <si>
    <t>EMPID6498440</t>
  </si>
  <si>
    <t>EMPID4705367</t>
  </si>
  <si>
    <t>EMPID592974</t>
  </si>
  <si>
    <t>EMPID3251987</t>
  </si>
  <si>
    <t>EMPID1140657</t>
  </si>
  <si>
    <t>EMPID934878</t>
  </si>
  <si>
    <t>EMPID1852834</t>
  </si>
  <si>
    <t>EMPID6083114</t>
  </si>
  <si>
    <t>EMPID369584</t>
  </si>
  <si>
    <t>EMPID727951</t>
  </si>
  <si>
    <t>EMPID2530402</t>
  </si>
  <si>
    <t>EMPID993428</t>
  </si>
  <si>
    <t>EMPID602026</t>
  </si>
  <si>
    <t>EMPID224940</t>
  </si>
  <si>
    <t>EMPID2327027</t>
  </si>
  <si>
    <t>EMPID70939</t>
  </si>
  <si>
    <t>EMPID1320496</t>
  </si>
  <si>
    <t>EMPID2987106</t>
  </si>
  <si>
    <t>EMPID1110971</t>
  </si>
  <si>
    <t>EMPID36253</t>
  </si>
  <si>
    <t>EMPID418163</t>
  </si>
  <si>
    <t>EMPID1861506</t>
  </si>
  <si>
    <t>EMPID151171</t>
  </si>
  <si>
    <t>EMPID4957017</t>
  </si>
  <si>
    <t>EMPID22124</t>
  </si>
  <si>
    <t>EMPID4460243</t>
  </si>
  <si>
    <t>EMPID4886059</t>
  </si>
  <si>
    <t>EMPID38362</t>
  </si>
  <si>
    <t>EMPID3100267</t>
  </si>
  <si>
    <t>EMPID276050</t>
  </si>
  <si>
    <t>EMPID34369</t>
  </si>
  <si>
    <t>EMPID4282653</t>
  </si>
  <si>
    <t>EMPID198467</t>
  </si>
  <si>
    <t>EMPID2022146</t>
  </si>
  <si>
    <t>EMPID4546982</t>
  </si>
  <si>
    <t>EMPID2497071</t>
  </si>
  <si>
    <t>EMPID4370584</t>
  </si>
  <si>
    <t>EMPID3425286</t>
  </si>
  <si>
    <t>EMPID4210034</t>
  </si>
  <si>
    <t>EMPID269952</t>
  </si>
  <si>
    <t>EMPID2228498</t>
  </si>
  <si>
    <t>EMPID658742</t>
  </si>
  <si>
    <t>EMPID4349549</t>
  </si>
  <si>
    <t>EMPID5127664</t>
  </si>
  <si>
    <t>EMPID2954202</t>
  </si>
  <si>
    <t>EMPID1928967</t>
  </si>
  <si>
    <t>EMPID4601161</t>
  </si>
  <si>
    <t>EMPID3545177</t>
  </si>
  <si>
    <t>EMPID367115</t>
  </si>
  <si>
    <t>EMPID4316703</t>
  </si>
  <si>
    <t>EMPID1035672</t>
  </si>
  <si>
    <t>EMPID2439431</t>
  </si>
  <si>
    <t>EMPID3906</t>
  </si>
  <si>
    <t>EMPID613172</t>
  </si>
  <si>
    <t>EMPID1434998</t>
  </si>
  <si>
    <t>EMPID5817410</t>
  </si>
  <si>
    <t>EMPID7370389</t>
  </si>
  <si>
    <t>EMPID6798862</t>
  </si>
  <si>
    <t>EMPID1081202</t>
  </si>
  <si>
    <t>EMPID394331</t>
  </si>
  <si>
    <t>EMPID3901454</t>
  </si>
  <si>
    <t>EMPID282941</t>
  </si>
  <si>
    <t>EMPID1692243</t>
  </si>
  <si>
    <t>EMPID2360758</t>
  </si>
  <si>
    <t>EMPID2953310</t>
  </si>
  <si>
    <t>EMPID4304925</t>
  </si>
  <si>
    <t>EMPID2580810</t>
  </si>
  <si>
    <t>EMPID3491909</t>
  </si>
  <si>
    <t>EMPID2406313</t>
  </si>
  <si>
    <t>EMPID1061539</t>
  </si>
  <si>
    <t>EMPID347423</t>
  </si>
  <si>
    <t>EMPID891062</t>
  </si>
  <si>
    <t>EMPID5903163</t>
  </si>
  <si>
    <t>EMPID131728</t>
  </si>
  <si>
    <t>EMPID5704323</t>
  </si>
  <si>
    <t>EMPID3630256</t>
  </si>
  <si>
    <t>EMPID2678163</t>
  </si>
  <si>
    <t>EMPID5690300</t>
  </si>
  <si>
    <t>EMPID726058</t>
  </si>
  <si>
    <t>EMPID622609</t>
  </si>
  <si>
    <t>EMPID4152736</t>
  </si>
  <si>
    <t>EMPID5798479</t>
  </si>
  <si>
    <t>EMPID2259833</t>
  </si>
  <si>
    <t>EMPID26407</t>
  </si>
  <si>
    <t>EMPID658213</t>
  </si>
  <si>
    <t>EMPID589901</t>
  </si>
  <si>
    <t>EMPID5619651</t>
  </si>
  <si>
    <t>EMPID250</t>
  </si>
  <si>
    <t>EMPID1131957</t>
  </si>
  <si>
    <t>EMPID4690059</t>
  </si>
  <si>
    <t>EMPID3320887</t>
  </si>
  <si>
    <t>EMPID3588645</t>
  </si>
  <si>
    <t>EMPID2699571</t>
  </si>
  <si>
    <t>EMPID2158016</t>
  </si>
  <si>
    <t>EMPID6463033</t>
  </si>
  <si>
    <t>EMPID302641</t>
  </si>
  <si>
    <t>EMPID2461703</t>
  </si>
  <si>
    <t>EMPID5142307</t>
  </si>
  <si>
    <t>EMPID730873</t>
  </si>
  <si>
    <t>EMPID2190214</t>
  </si>
  <si>
    <t>EMPID169733</t>
  </si>
  <si>
    <t>EMPID2276602</t>
  </si>
  <si>
    <t>EMPID71109</t>
  </si>
  <si>
    <t>EMPID6562244</t>
  </si>
  <si>
    <t>EMPID1651792</t>
  </si>
  <si>
    <t>EMPID1161675</t>
  </si>
  <si>
    <t>EMPID1985981</t>
  </si>
  <si>
    <t>EMPID1654489</t>
  </si>
  <si>
    <t>EMPID3530240</t>
  </si>
  <si>
    <t>EMPID245007</t>
  </si>
  <si>
    <t>EMPID263804</t>
  </si>
  <si>
    <t>EMPID3276745</t>
  </si>
  <si>
    <t>EMPID5151776</t>
  </si>
  <si>
    <t>EMPID4053108</t>
  </si>
  <si>
    <t>EMPID1047427</t>
  </si>
  <si>
    <t>EMPID1800945</t>
  </si>
  <si>
    <t>EMPID1868977</t>
  </si>
  <si>
    <t>EMPID1952440</t>
  </si>
  <si>
    <t>EMPID1509017</t>
  </si>
  <si>
    <t>EMPID139179</t>
  </si>
  <si>
    <t>EMPID458298</t>
  </si>
  <si>
    <t>EMPID307236</t>
  </si>
  <si>
    <t>EMPID898497</t>
  </si>
  <si>
    <t>EMPID2311455</t>
  </si>
  <si>
    <t>EMPID9086</t>
  </si>
  <si>
    <t>EMPID5638288</t>
  </si>
  <si>
    <t>EMPID731030</t>
  </si>
  <si>
    <t>EMPID952955</t>
  </si>
  <si>
    <t>EMPID461081</t>
  </si>
  <si>
    <t>EMPID1093043</t>
  </si>
  <si>
    <t>EMPID5796324</t>
  </si>
  <si>
    <t>EMPID155194</t>
  </si>
  <si>
    <t>EMPID3891806</t>
  </si>
  <si>
    <t>EMPID570020</t>
  </si>
  <si>
    <t>EMPID1360950</t>
  </si>
  <si>
    <t>EMPID464310</t>
  </si>
  <si>
    <t>EMPID1832934</t>
  </si>
  <si>
    <t>EMPID707698</t>
  </si>
  <si>
    <t>EMPID276135</t>
  </si>
  <si>
    <t>EMPID2362086</t>
  </si>
  <si>
    <t>EMPID642888</t>
  </si>
  <si>
    <t>EMPID4124601</t>
  </si>
  <si>
    <t>EMPID2594174</t>
  </si>
  <si>
    <t>EMPID1451170</t>
  </si>
  <si>
    <t>EMPID1555747</t>
  </si>
  <si>
    <t>EMPID1422420</t>
  </si>
  <si>
    <t>EMPID1883451</t>
  </si>
  <si>
    <t>EMPID4322238</t>
  </si>
  <si>
    <t>EMPID2526124</t>
  </si>
  <si>
    <t>EMPID2314340</t>
  </si>
  <si>
    <t>EMPID1240586</t>
  </si>
  <si>
    <t>EMPID4531974</t>
  </si>
  <si>
    <t>EMPID1428951</t>
  </si>
  <si>
    <t>EMPID312065</t>
  </si>
  <si>
    <t>EMPID3579822</t>
  </si>
  <si>
    <t>EMPID266705</t>
  </si>
  <si>
    <t>EMPID3256058</t>
  </si>
  <si>
    <t>EMPID1505900</t>
  </si>
  <si>
    <t>EMPID2419484</t>
  </si>
  <si>
    <t>EMPID489767</t>
  </si>
  <si>
    <t>EMPID4876605</t>
  </si>
  <si>
    <t>EMPID71189</t>
  </si>
  <si>
    <t>EMPID6334418</t>
  </si>
  <si>
    <t>EMPID795081</t>
  </si>
  <si>
    <t>EMPID945948</t>
  </si>
  <si>
    <t>EMPID394549</t>
  </si>
  <si>
    <t>EMPID4427362</t>
  </si>
  <si>
    <t>EMPID7437555</t>
  </si>
  <si>
    <t>EMPID2546119</t>
  </si>
  <si>
    <t>EMPID1081873</t>
  </si>
  <si>
    <t>EMPID3030421</t>
  </si>
  <si>
    <t>EMPID3579713</t>
  </si>
  <si>
    <t>EMPID4930778</t>
  </si>
  <si>
    <t>EMPID3011754</t>
  </si>
  <si>
    <t>EMPID6267099</t>
  </si>
  <si>
    <t>EMPID940693</t>
  </si>
  <si>
    <t>EMPID1084849</t>
  </si>
  <si>
    <t>EMPID1998380</t>
  </si>
  <si>
    <t>EMPID601929</t>
  </si>
  <si>
    <t>EMPID2394281</t>
  </si>
  <si>
    <t>EMPID1014388</t>
  </si>
  <si>
    <t>EMPID398401</t>
  </si>
  <si>
    <t>EMPID5964620</t>
  </si>
  <si>
    <t>EMPID2820291</t>
  </si>
  <si>
    <t>EMPID6012507</t>
  </si>
  <si>
    <t>EMPID2176708</t>
  </si>
  <si>
    <t>EMPID315026</t>
  </si>
  <si>
    <t>EMPID2507593</t>
  </si>
  <si>
    <t>EMPID2234959</t>
  </si>
  <si>
    <t>EMPID234063</t>
  </si>
  <si>
    <t>EMPID1146846</t>
  </si>
  <si>
    <t>EMPID5293304</t>
  </si>
  <si>
    <t>EMPID918660</t>
  </si>
  <si>
    <t>EMPID920890</t>
  </si>
  <si>
    <t>EMPID5441483</t>
  </si>
  <si>
    <t>EMPID503874</t>
  </si>
  <si>
    <t>EMPID5280071</t>
  </si>
  <si>
    <t>EMPID1729591</t>
  </si>
  <si>
    <t>EMPID5419161</t>
  </si>
  <si>
    <t>EMPID6539224</t>
  </si>
  <si>
    <t>EMPID1546138</t>
  </si>
  <si>
    <t>EMPID836566</t>
  </si>
  <si>
    <t>EMPID2730800</t>
  </si>
  <si>
    <t>EMPID4494946</t>
  </si>
  <si>
    <t>EMPID846513</t>
  </si>
  <si>
    <t>EMPID88887</t>
  </si>
  <si>
    <t>EMPID531198</t>
  </si>
  <si>
    <t>EMPID1913025</t>
  </si>
  <si>
    <t>EMPID1673181</t>
  </si>
  <si>
    <t>EMPID2873235</t>
  </si>
  <si>
    <t>EMPID4827654</t>
  </si>
  <si>
    <t>EMPID522456</t>
  </si>
  <si>
    <t>EMPID987344</t>
  </si>
  <si>
    <t>EMPID31653</t>
  </si>
  <si>
    <t>EMPID1912410</t>
  </si>
  <si>
    <t>EMPID377364</t>
  </si>
  <si>
    <t>EMPID1308981</t>
  </si>
  <si>
    <t>EMPID159843</t>
  </si>
  <si>
    <t>EMPID238612</t>
  </si>
  <si>
    <t>EMPID972954</t>
  </si>
  <si>
    <t>EMPID2024039</t>
  </si>
  <si>
    <t>EMPID4181758</t>
  </si>
  <si>
    <t>EMPID5247800</t>
  </si>
  <si>
    <t>EMPID2770992</t>
  </si>
  <si>
    <t>EMPID1485987</t>
  </si>
  <si>
    <t>EMPID2611974</t>
  </si>
  <si>
    <t>EMPID4676954</t>
  </si>
  <si>
    <t>EMPID983260</t>
  </si>
  <si>
    <t>EMPID2235974</t>
  </si>
  <si>
    <t>EMPID4822382</t>
  </si>
  <si>
    <t>EMPID2576874</t>
  </si>
  <si>
    <t>EMPID704609</t>
  </si>
  <si>
    <t>EMPID1588956</t>
  </si>
  <si>
    <t>EMPID6031205</t>
  </si>
  <si>
    <t>EMPID2667916</t>
  </si>
  <si>
    <t>EMPID735453</t>
  </si>
  <si>
    <t>EMPID450464</t>
  </si>
  <si>
    <t>EMPID68817</t>
  </si>
  <si>
    <t>EMPID1881277</t>
  </si>
  <si>
    <t>EMPID265172</t>
  </si>
  <si>
    <t>EMPID3352953</t>
  </si>
  <si>
    <t>EMPID641408</t>
  </si>
  <si>
    <t>EMPID212776</t>
  </si>
  <si>
    <t>EMPID473387</t>
  </si>
  <si>
    <t>EMPID801758</t>
  </si>
  <si>
    <t>EMPID1269457</t>
  </si>
  <si>
    <t>EMPID105542</t>
  </si>
  <si>
    <t>EMPID2524068</t>
  </si>
  <si>
    <t>EMPID2990387</t>
  </si>
  <si>
    <t>EMPID1178379</t>
  </si>
  <si>
    <t>EMPID3309493</t>
  </si>
  <si>
    <t>EMPID5985556</t>
  </si>
  <si>
    <t>EMPID2063920</t>
  </si>
  <si>
    <t>EMPID4205723</t>
  </si>
  <si>
    <t>EMPID62926</t>
  </si>
  <si>
    <t>EMPID528468</t>
  </si>
  <si>
    <t>EMPID721663</t>
  </si>
  <si>
    <t>EMPID1667784</t>
  </si>
  <si>
    <t>EMPID3922908</t>
  </si>
  <si>
    <t>EMPID436941</t>
  </si>
  <si>
    <t>EMPID2111387</t>
  </si>
  <si>
    <t>EMPID969436</t>
  </si>
  <si>
    <t>EMPID5316399</t>
  </si>
  <si>
    <t>EMPID2143740</t>
  </si>
  <si>
    <t>EMPID670956</t>
  </si>
  <si>
    <t>EMPID831245</t>
  </si>
  <si>
    <t>EMPID1232777</t>
  </si>
  <si>
    <t>EMPID2471187</t>
  </si>
  <si>
    <t>EMPID2632554</t>
  </si>
  <si>
    <t>EMPID1905190</t>
  </si>
  <si>
    <t>EMPID471149</t>
  </si>
  <si>
    <t>EMPID6139148</t>
  </si>
  <si>
    <t>EMPID6700432</t>
  </si>
  <si>
    <t>EMPID692813</t>
  </si>
  <si>
    <t>EMPID5456114</t>
  </si>
  <si>
    <t>EMPID721548</t>
  </si>
  <si>
    <t>EMPID12737</t>
  </si>
  <si>
    <t>EMPID3916369</t>
  </si>
  <si>
    <t>EMPID4016953</t>
  </si>
  <si>
    <t>EMPID1940067</t>
  </si>
  <si>
    <t>EMPID184224</t>
  </si>
  <si>
    <t>EMPID1872480</t>
  </si>
  <si>
    <t>EMPID6960664</t>
  </si>
  <si>
    <t>EMPID24139</t>
  </si>
  <si>
    <t>EMPID4249886</t>
  </si>
  <si>
    <t>EMPID4269542</t>
  </si>
  <si>
    <t>EMPID8382665</t>
  </si>
  <si>
    <t>EMPID2204077</t>
  </si>
  <si>
    <t>EMPID15805</t>
  </si>
  <si>
    <t>EMPID2036693</t>
  </si>
  <si>
    <t>EMPID1160841</t>
  </si>
  <si>
    <t>EMPID1258757</t>
  </si>
  <si>
    <t>EMPID1064865</t>
  </si>
  <si>
    <t>EMPID2850812</t>
  </si>
  <si>
    <t>EMPID4944525</t>
  </si>
  <si>
    <t>EMPID3023380</t>
  </si>
  <si>
    <t>EMPID1742973</t>
  </si>
  <si>
    <t>EMPID80963</t>
  </si>
  <si>
    <t>EMPID396627</t>
  </si>
  <si>
    <t>EMPID189903</t>
  </si>
  <si>
    <t>EMPID3192258</t>
  </si>
  <si>
    <t>EMPID3405663</t>
  </si>
  <si>
    <t>EMPID3081814</t>
  </si>
  <si>
    <t>EMPID790654</t>
  </si>
  <si>
    <t>EMPID3102302</t>
  </si>
  <si>
    <t>EMPID1351489</t>
  </si>
  <si>
    <t>EMPID2891940</t>
  </si>
  <si>
    <t>EMPID1457168</t>
  </si>
  <si>
    <t>EMPID2297244</t>
  </si>
  <si>
    <t>EMPID1445471</t>
  </si>
  <si>
    <t>EMPID1293572</t>
  </si>
  <si>
    <t>EMPID1416642</t>
  </si>
  <si>
    <t>EMPID1388188</t>
  </si>
  <si>
    <t>EMPID3524858</t>
  </si>
  <si>
    <t>EMPID1421478</t>
  </si>
  <si>
    <t>EMPID283399</t>
  </si>
  <si>
    <t>EMPID1479653</t>
  </si>
  <si>
    <t>EMPID4662397</t>
  </si>
  <si>
    <t>EMPID3564345</t>
  </si>
  <si>
    <t>EMPID791814</t>
  </si>
  <si>
    <t>EMPID4926085</t>
  </si>
  <si>
    <t>EMPID394159</t>
  </si>
  <si>
    <t>EMPID1214149</t>
  </si>
  <si>
    <t>EMPID3140278</t>
  </si>
  <si>
    <t>EMPID5777274</t>
  </si>
  <si>
    <t>EMPID717226</t>
  </si>
  <si>
    <t>EMPID5538030</t>
  </si>
  <si>
    <t>EMPID3523314</t>
  </si>
  <si>
    <t>EMPID4048511</t>
  </si>
  <si>
    <t>EMPID36519</t>
  </si>
  <si>
    <t>EMPID931080</t>
  </si>
  <si>
    <t>EMPID1523420</t>
  </si>
  <si>
    <t>EMPID2882966</t>
  </si>
  <si>
    <t>EMPID8273826</t>
  </si>
  <si>
    <t>EMPID1046194</t>
  </si>
  <si>
    <t>EMPID5792348</t>
  </si>
  <si>
    <t>EMPID310293</t>
  </si>
  <si>
    <t>EMPID1107399</t>
  </si>
  <si>
    <t>EMPID983719</t>
  </si>
  <si>
    <t>EMPID2513876</t>
  </si>
  <si>
    <t>EMPID2647820</t>
  </si>
  <si>
    <t>EMPID2045449</t>
  </si>
  <si>
    <t>EMPID209641</t>
  </si>
  <si>
    <t>EMPID516664</t>
  </si>
  <si>
    <t>EMPID1819412</t>
  </si>
  <si>
    <t>EMPID416473</t>
  </si>
  <si>
    <t>EMPID245093</t>
  </si>
  <si>
    <t>EMPID1867632</t>
  </si>
  <si>
    <t>EMPID1725264</t>
  </si>
  <si>
    <t>EMPID2023187</t>
  </si>
  <si>
    <t>EMPID108966</t>
  </si>
  <si>
    <t>EMPID3683945</t>
  </si>
  <si>
    <t>EMPID1605757</t>
  </si>
  <si>
    <t>EMPID4376660</t>
  </si>
  <si>
    <t>EMPID1539805</t>
  </si>
  <si>
    <t>EMPID57247</t>
  </si>
  <si>
    <t>EMPID200758</t>
  </si>
  <si>
    <t>EMPID33104</t>
  </si>
  <si>
    <t>EMPID1439124</t>
  </si>
  <si>
    <t>EMPID2954998</t>
  </si>
  <si>
    <t>EMPID4852943</t>
  </si>
  <si>
    <t>EMPID5067543</t>
  </si>
  <si>
    <t>EMPID45834</t>
  </si>
  <si>
    <t>EMPID434683</t>
  </si>
  <si>
    <t>EMPID616383</t>
  </si>
  <si>
    <t>EMPID731409</t>
  </si>
  <si>
    <t>EMPID857274</t>
  </si>
  <si>
    <t>EMPID904880</t>
  </si>
  <si>
    <t>EMPID2949702</t>
  </si>
  <si>
    <t>EMPID2978147</t>
  </si>
  <si>
    <t>EMPID469369</t>
  </si>
  <si>
    <t>EMPID141488</t>
  </si>
  <si>
    <t>EMPID2988254</t>
  </si>
  <si>
    <t>EMPID2725290</t>
  </si>
  <si>
    <t>EMPID5895181</t>
  </si>
  <si>
    <t>EMPID2536095</t>
  </si>
  <si>
    <t>EMPID49779</t>
  </si>
  <si>
    <t>EMPID1973579</t>
  </si>
  <si>
    <t>EMPID4036738</t>
  </si>
  <si>
    <t>EMPID811213</t>
  </si>
  <si>
    <t>EMPID3178240</t>
  </si>
  <si>
    <t>EMPID1716540</t>
  </si>
  <si>
    <t>EMPID3459730</t>
  </si>
  <si>
    <t>EMPID514256</t>
  </si>
  <si>
    <t>EMPID547289</t>
  </si>
  <si>
    <t>EMPID4297448</t>
  </si>
  <si>
    <t>EMPID3402649</t>
  </si>
  <si>
    <t>EMPID1839127</t>
  </si>
  <si>
    <t>EMPID1210919</t>
  </si>
  <si>
    <t>EMPID5748069</t>
  </si>
  <si>
    <t>EMPID76557</t>
  </si>
  <si>
    <t>EMPID4737299</t>
  </si>
  <si>
    <t>EMPID938119</t>
  </si>
  <si>
    <t>EMPID1717793</t>
  </si>
  <si>
    <t>EMPID779735</t>
  </si>
  <si>
    <t>EMPID4813983</t>
  </si>
  <si>
    <t>EMPID1977010</t>
  </si>
  <si>
    <t>EMPID310263</t>
  </si>
  <si>
    <t>EMPID1975533</t>
  </si>
  <si>
    <t>EMPID2574031</t>
  </si>
  <si>
    <t>EMPID154052</t>
  </si>
  <si>
    <t>EMPID1233931</t>
  </si>
  <si>
    <t>EMPID649152</t>
  </si>
  <si>
    <t>EMPID3384361</t>
  </si>
  <si>
    <t>EMPID3035403</t>
  </si>
  <si>
    <t>EMPID1552972</t>
  </si>
  <si>
    <t>EMPID4968953</t>
  </si>
  <si>
    <t>EMPID4849646</t>
  </si>
  <si>
    <t>EMPID174515</t>
  </si>
  <si>
    <t>EMPID679114</t>
  </si>
  <si>
    <t>EMPID2593191</t>
  </si>
  <si>
    <t>EMPID2758270</t>
  </si>
  <si>
    <t>EMPID4539404</t>
  </si>
  <si>
    <t>EMPID7639614</t>
  </si>
  <si>
    <t>EMPID19813</t>
  </si>
  <si>
    <t>EMPID1760419</t>
  </si>
  <si>
    <t>EMPID1536338</t>
  </si>
  <si>
    <t>EMPID1529695</t>
  </si>
  <si>
    <t>EMPID3960060</t>
  </si>
  <si>
    <t>EMPID5110656</t>
  </si>
  <si>
    <t>EMPID5189549</t>
  </si>
  <si>
    <t>EMPID4082507</t>
  </si>
  <si>
    <t>EMPID8451569</t>
  </si>
  <si>
    <t>EMPID210877</t>
  </si>
  <si>
    <t>EMPID123756</t>
  </si>
  <si>
    <t>EMPID1987646</t>
  </si>
  <si>
    <t>EMPID289250</t>
  </si>
  <si>
    <t>EMPID6188038</t>
  </si>
  <si>
    <t>EMPID789808</t>
  </si>
  <si>
    <t>EMPID2493635</t>
  </si>
  <si>
    <t>EMPID443544</t>
  </si>
  <si>
    <t>EMPID4296242</t>
  </si>
  <si>
    <t>EMPID3403379</t>
  </si>
  <si>
    <t>EMPID2456928</t>
  </si>
  <si>
    <t>EMPID6838490</t>
  </si>
  <si>
    <t>EMP_ID</t>
  </si>
  <si>
    <t>CURRENCY</t>
  </si>
  <si>
    <t>YTD_BOOKING_TARGET</t>
  </si>
  <si>
    <t>YTD BOOKING QUOTA</t>
  </si>
  <si>
    <t>YTD BOOKING ACH (%)</t>
  </si>
  <si>
    <t>YTD BOOKING PAID</t>
  </si>
  <si>
    <t>YTD_YIELD_TARGET</t>
  </si>
  <si>
    <t>YTD YIELD QUOTA</t>
  </si>
  <si>
    <t>YTD YIELD ACH (%)</t>
  </si>
  <si>
    <t>YTD YIELD PAID</t>
  </si>
  <si>
    <t>BASE_PAY LOCAL</t>
  </si>
  <si>
    <t>SALE_TARGET_LOCAL</t>
  </si>
  <si>
    <t>FIELD</t>
  </si>
  <si>
    <t>DESC</t>
  </si>
  <si>
    <t>Date when performance details were pulled</t>
  </si>
  <si>
    <t>Employee ID</t>
  </si>
  <si>
    <t>Geo location tagged to employee</t>
  </si>
  <si>
    <t>Segment information tagged to employee</t>
  </si>
  <si>
    <t>Employee Job Title</t>
  </si>
  <si>
    <t>Employee Performance Plan - This would be connected to a detailed description of employee compensation structure</t>
  </si>
  <si>
    <t>Employee local currency of all numeric fields (quota, target, etc..)</t>
  </si>
  <si>
    <t>For Yield, Year To Date amount that employee is on the hook to sell</t>
  </si>
  <si>
    <t>For Yield, The % of quota that employee was able to sell (i.e. if the employee sold 100% of their quota they would be at 100%)</t>
  </si>
  <si>
    <t>For Yield, Year To Date, If the employee achieved 100% of their quota they would be paid this amount</t>
  </si>
  <si>
    <t>For Booking, Year to Date how much the employee has been paid for the booking portion of their quota</t>
  </si>
  <si>
    <t>For Booking, The % of quota that employee was able to sell (i.e. if the employee sold 100% of their quota they would be at 100%)</t>
  </si>
  <si>
    <t>For Booking, Year To Date amount that employee is on the hook to sell</t>
  </si>
  <si>
    <t>For Yield, Year to Date how much the employee has been paid for the booking portion of their quota</t>
  </si>
  <si>
    <t>For Booking, Year To Date, If the employee achieved 100% of their quota they would be paid this amount</t>
  </si>
  <si>
    <t>If Employee makes 100% of their Booking + Yield quota they would get paid this amount for the year</t>
  </si>
  <si>
    <t>Base salary regardless of performance</t>
  </si>
  <si>
    <t>Count of EMP_ID</t>
  </si>
  <si>
    <t>Total of # Reps</t>
  </si>
  <si>
    <t>Total of # Reps by Geo 1</t>
  </si>
  <si>
    <t>Total of # Reps by Geo 2</t>
  </si>
  <si>
    <t>Total of # Reps by Geo 3</t>
  </si>
  <si>
    <t>Row Labels</t>
  </si>
  <si>
    <t>(blank)</t>
  </si>
  <si>
    <t>Grand Total</t>
  </si>
  <si>
    <t>Currency Rate</t>
  </si>
  <si>
    <t>Sales Tatget USD</t>
  </si>
  <si>
    <t>Base Pay USD</t>
  </si>
  <si>
    <t>Total Pay USD</t>
  </si>
  <si>
    <t>Sum of Total Pay USD</t>
  </si>
  <si>
    <t>Total pay</t>
  </si>
  <si>
    <t>Base Ratio</t>
  </si>
  <si>
    <t>Target Ratio</t>
  </si>
  <si>
    <t>At risk booking pay</t>
  </si>
  <si>
    <t>Performance</t>
  </si>
  <si>
    <t>Recurring</t>
  </si>
  <si>
    <t>YTD Booking Paid Ratio</t>
  </si>
  <si>
    <t>Bins</t>
  </si>
  <si>
    <t>&gt;200%</t>
  </si>
  <si>
    <t>Paid</t>
  </si>
  <si>
    <t>Inverse Field</t>
  </si>
  <si>
    <t>YTD Yield Paid Ratio</t>
  </si>
  <si>
    <t>Bins1</t>
  </si>
  <si>
    <t>Performance1</t>
  </si>
  <si>
    <t>Paid1</t>
  </si>
  <si>
    <t>Number</t>
  </si>
  <si>
    <t>Decile</t>
  </si>
  <si>
    <t>Average Quota Size</t>
  </si>
  <si>
    <t>ATT/Payout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</si>
</sst>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9" fontId="0" fillId="0" borderId="0" xfId="2" applyFont="1"/>
    <xf numFmtId="164" fontId="0" fillId="0" borderId="0" xfId="1" applyNumberFormat="1" applyFont="1"/>
    <xf numFmtId="0" fontId="0" fillId="0" borderId="0" xfId="0" applyFill="1"/>
    <xf numFmtId="0" fontId="2" fillId="0" borderId="0" xfId="0" applyFont="1"/>
    <xf numFmtId="43" fontId="0" fillId="0" borderId="0" xfId="0" applyNumberFormat="1"/>
    <xf numFmtId="164" fontId="0" fillId="0" borderId="0" xfId="0" applyNumberFormat="1"/>
    <xf numFmtId="43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2" applyNumberFormat="1" applyFont="1"/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">
    <dxf>
      <numFmt numFmtId="165" formatCode="&quot;$&quot;#,##0.00"/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F7A881"/>
      <color rgb="FF8AD5E2"/>
      <color rgb="FF73F9D0"/>
      <color rgb="FF7BBEF1"/>
      <color rgb="FF7DD7EF"/>
      <color rgb="FF96E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i, Tianyu" id="{40FDB333-5F63-4A6E-8856-353018C2A83C}" userId="Wei, Tianyu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r" refreshedDate="43762.798777777774" createdVersion="6" refreshedVersion="6" minRefreshableVersion="3" recordCount="1001" xr:uid="{70FBBB9A-A5F3-461C-9C21-0E4A137F7984}">
  <cacheSource type="worksheet">
    <worksheetSource ref="A1:W1048576" sheet="Data"/>
  </cacheSource>
  <cacheFields count="18">
    <cacheField name="DATE" numFmtId="0">
      <sharedItems containsNonDate="0" containsDate="1" containsString="0" containsBlank="1" minDate="2015-07-01T00:00:00" maxDate="2015-07-02T00:00:00"/>
    </cacheField>
    <cacheField name="EMP_ID" numFmtId="0">
      <sharedItems containsBlank="1"/>
    </cacheField>
    <cacheField name="GEO_ID" numFmtId="0">
      <sharedItems containsBlank="1" count="4">
        <s v="GEO 1"/>
        <s v="GEO 2"/>
        <s v="GEO 3"/>
        <m/>
      </sharedItems>
    </cacheField>
    <cacheField name="SEG_ID" numFmtId="0">
      <sharedItems containsBlank="1" count="9">
        <s v="SEG 3"/>
        <s v="SEG 6"/>
        <s v="SEG 1"/>
        <s v="SEG 4"/>
        <s v="SEG 5"/>
        <s v="SEG 7"/>
        <s v="SEG 8"/>
        <s v="SEG 2"/>
        <m/>
      </sharedItems>
    </cacheField>
    <cacheField name="JOB TITLE" numFmtId="0">
      <sharedItems containsBlank="1" count="32">
        <s v="SR SALES GLOBAL"/>
        <s v="JR SALES GLOBAL"/>
        <s v="LEADERSHIP"/>
        <s v="PARTNER"/>
        <s v="SECURITY_EX"/>
        <s v="NAT ACCOUNT SALES"/>
        <s v="EXC_ACQ_SENIOR_CL"/>
        <s v="COMMS_AD_SOL_ROI"/>
        <s v="ACQ_SR_CL"/>
        <s v="SOLUTIONS ARCH REP"/>
        <s v="ARCH_P_SENIOR"/>
        <s v="SR_SOLS_AD_COMS"/>
        <s v="ARCHITECT AND DESIGN 1"/>
        <s v="ARCHITECT AND DESIGN 2"/>
        <s v="PRINCIPAL"/>
        <s v="ARCH SALES AND TEC"/>
        <s v="ENT SALES AND INT SALES"/>
        <s v="SOLUTIONS ENG AND TEC"/>
        <s v="ARCHITECT AND DESIGN 3"/>
        <s v="SOLUTIONS AND APPLICATIONS ENG"/>
        <s v="CLOUD SOLUTIONS AND SEC"/>
        <s v="ARC_ADVAN_COMS"/>
        <s v="SOLUTION_EX"/>
        <s v="MGMT_CLOUD_EX"/>
        <s v="SOL_SPEC_CLOUD_FLARE"/>
        <s v="MGMT_SOL_CLOUD_OA"/>
        <s v="DIR_SOL_CLOUD_SEA"/>
        <s v="FLARE_SOL_ENGIN_SE"/>
        <s v="SENIOR_DIR_ENG"/>
        <s v="DIR_ENG_SOL"/>
        <s v="ENGINEER_SOL_P"/>
        <m/>
      </sharedItems>
    </cacheField>
    <cacheField name="PERF_PLAN" numFmtId="0">
      <sharedItems containsBlank="1" count="14">
        <s v="COMP PLAN 4"/>
        <s v="COMP PLAN 3"/>
        <s v="COMP PLAN 7"/>
        <s v="COMP PLAN 1"/>
        <s v="COMP PLAN 8"/>
        <s v="COMP PLAN 6"/>
        <s v="COMP PLAN 10"/>
        <s v="COMP PLAN 5"/>
        <s v="COMP PLAN 9"/>
        <s v="COMP PLAN 12"/>
        <s v="COMP PLAN 11"/>
        <s v="COMP PLAN 13"/>
        <s v="COMP PLAN 2"/>
        <m/>
      </sharedItems>
    </cacheField>
    <cacheField name="CURRENCY" numFmtId="0">
      <sharedItems containsBlank="1"/>
    </cacheField>
    <cacheField name="YTD_BOOKING_TARGET" numFmtId="0">
      <sharedItems containsString="0" containsBlank="1" containsNumber="1" minValue="0" maxValue="19809060.422666602"/>
    </cacheField>
    <cacheField name="YTD BOOKING QUOTA" numFmtId="0">
      <sharedItems containsString="0" containsBlank="1" containsNumber="1" minValue="0" maxValue="266793548.86000001"/>
    </cacheField>
    <cacheField name="YTD BOOKING ACH (%)" numFmtId="0">
      <sharedItems containsString="0" containsBlank="1" containsNumber="1" minValue="0" maxValue="9.5914122642000006"/>
    </cacheField>
    <cacheField name="YTD BOOKING PAID" numFmtId="0">
      <sharedItems containsString="0" containsBlank="1" containsNumber="1" minValue="0" maxValue="22393784.3351436"/>
    </cacheField>
    <cacheField name="YTD_YIELD_TARGET" numFmtId="0">
      <sharedItems containsString="0" containsBlank="1" containsNumber="1" minValue="0" maxValue="29713590.634"/>
    </cacheField>
    <cacheField name="YTD YIELD QUOTA" numFmtId="0">
      <sharedItems containsString="0" containsBlank="1" containsNumber="1" minValue="0" maxValue="838658495.07000005"/>
    </cacheField>
    <cacheField name="YTD YIELD ACH (%)" numFmtId="0">
      <sharedItems containsString="0" containsBlank="1" containsNumber="1" minValue="0" maxValue="1.8482729622"/>
    </cacheField>
    <cacheField name="YTD YIELD PAID" numFmtId="0">
      <sharedItems containsString="0" containsBlank="1" containsNumber="1" minValue="0" maxValue="31126344.444884527"/>
    </cacheField>
    <cacheField name="SALE_TARGET_LOCAL" numFmtId="0">
      <sharedItems containsString="0" containsBlank="1" containsNumber="1" minValue="11481.6" maxValue="85969096.666666701"/>
    </cacheField>
    <cacheField name="BASE_PAY LOCAL" numFmtId="0">
      <sharedItems containsString="0" containsBlank="1" containsNumber="1" minValue="34093" maxValue="128953645"/>
    </cacheField>
    <cacheField name="Total Pay" numFmtId="0">
      <sharedItems containsString="0" containsBlank="1" containsNumber="1" containsInteger="1" minValue="177962" maxValue="1779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r" refreshedDate="43762.820989351851" createdVersion="6" refreshedVersion="6" minRefreshableVersion="3" recordCount="998" xr:uid="{A7A7D031-F962-4383-8051-D558CDECD60C}">
  <cacheSource type="worksheet">
    <worksheetSource ref="A2:X1000" sheet="Data"/>
  </cacheSource>
  <cacheFields count="21">
    <cacheField name="DATE" numFmtId="14">
      <sharedItems containsSemiMixedTypes="0" containsNonDate="0" containsDate="1" containsString="0" minDate="2015-07-01T00:00:00" maxDate="2015-07-02T00:00:00"/>
    </cacheField>
    <cacheField name="EMP_ID" numFmtId="0">
      <sharedItems/>
    </cacheField>
    <cacheField name="GEO_ID" numFmtId="0">
      <sharedItems count="3">
        <s v="GEO 1"/>
        <s v="GEO 2"/>
        <s v="GEO 3"/>
      </sharedItems>
    </cacheField>
    <cacheField name="SEG_ID" numFmtId="0">
      <sharedItems/>
    </cacheField>
    <cacheField name="JOB TITLE" numFmtId="0">
      <sharedItems/>
    </cacheField>
    <cacheField name="PERF_PLAN" numFmtId="0">
      <sharedItems count="13">
        <s v="COMP PLAN 4"/>
        <s v="COMP PLAN 3"/>
        <s v="COMP PLAN 7"/>
        <s v="COMP PLAN 1"/>
        <s v="COMP PLAN 8"/>
        <s v="COMP PLAN 6"/>
        <s v="COMP PLAN 10"/>
        <s v="COMP PLAN 5"/>
        <s v="COMP PLAN 9"/>
        <s v="COMP PLAN 12"/>
        <s v="COMP PLAN 11"/>
        <s v="COMP PLAN 13"/>
        <s v="COMP PLAN 2"/>
      </sharedItems>
    </cacheField>
    <cacheField name="CURRENCY" numFmtId="0">
      <sharedItems/>
    </cacheField>
    <cacheField name="Currency Rate" numFmtId="0">
      <sharedItems containsSemiMixedTypes="0" containsString="0" containsNumber="1" minValue="8.4999999999999995E-4" maxValue="1.3"/>
    </cacheField>
    <cacheField name="YTD_BOOKING_TARGET" numFmtId="164">
      <sharedItems containsString="0" containsBlank="1" containsNumber="1" minValue="0" maxValue="19809060.422666602"/>
    </cacheField>
    <cacheField name="YTD BOOKING QUOTA" numFmtId="164">
      <sharedItems containsSemiMixedTypes="0" containsString="0" containsNumber="1" minValue="0" maxValue="266793548.86000001"/>
    </cacheField>
    <cacheField name="YTD BOOKING ACH (%)" numFmtId="9">
      <sharedItems containsString="0" containsBlank="1" containsNumber="1" minValue="0" maxValue="9.5914122642000006"/>
    </cacheField>
    <cacheField name="YTD BOOKING PAID" numFmtId="164">
      <sharedItems containsSemiMixedTypes="0" containsString="0" containsNumber="1" minValue="0" maxValue="22393784.3351436"/>
    </cacheField>
    <cacheField name="YTD_YIELD_TARGET" numFmtId="164">
      <sharedItems containsString="0" containsBlank="1" containsNumber="1" minValue="0" maxValue="29713590.634"/>
    </cacheField>
    <cacheField name="YTD YIELD QUOTA" numFmtId="164">
      <sharedItems containsSemiMixedTypes="0" containsString="0" containsNumber="1" minValue="0" maxValue="838658495.07000005"/>
    </cacheField>
    <cacheField name="YTD YIELD ACH (%)" numFmtId="9">
      <sharedItems containsString="0" containsBlank="1" containsNumber="1" minValue="0" maxValue="1.8482729622"/>
    </cacheField>
    <cacheField name="YTD YIELD PAID" numFmtId="164">
      <sharedItems containsSemiMixedTypes="0" containsString="0" containsNumber="1" minValue="0" maxValue="31126344.444884527"/>
    </cacheField>
    <cacheField name="SALE_TARGET_LOCAL" numFmtId="164">
      <sharedItems containsSemiMixedTypes="0" containsString="0" containsNumber="1" minValue="11481.6" maxValue="85969096.666666701"/>
    </cacheField>
    <cacheField name="BASE_PAY LOCAL" numFmtId="164">
      <sharedItems containsSemiMixedTypes="0" containsString="0" containsNumber="1" minValue="34093" maxValue="128953645"/>
    </cacheField>
    <cacheField name="Sales Tatget USD" numFmtId="164">
      <sharedItems containsSemiMixedTypes="0" containsString="0" containsNumber="1" minValue="11481.6" maxValue="209740.16000000003"/>
    </cacheField>
    <cacheField name="Base Pay USD" numFmtId="164">
      <sharedItems containsSemiMixedTypes="0" containsString="0" containsNumber="1" minValue="29114.484" maxValue="242616"/>
    </cacheField>
    <cacheField name="Total Pay USD" numFmtId="164">
      <sharedItems containsSemiMixedTypes="0" containsString="0" containsNumber="1" minValue="48524.14" maxValue="419480.32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d v="2015-07-01T00:00:00"/>
    <s v="EMPID736312"/>
    <x v="0"/>
    <x v="0"/>
    <x v="0"/>
    <x v="0"/>
    <s v="USD"/>
    <n v="0"/>
    <n v="0"/>
    <n v="0"/>
    <n v="0"/>
    <n v="0"/>
    <n v="0"/>
    <n v="0"/>
    <n v="0"/>
    <n v="72000"/>
    <n v="110000"/>
    <m/>
  </r>
  <r>
    <d v="2015-07-01T00:00:00"/>
    <s v="EMPID4651321"/>
    <x v="0"/>
    <x v="0"/>
    <x v="1"/>
    <x v="0"/>
    <s v="USD"/>
    <n v="0"/>
    <n v="0"/>
    <n v="0"/>
    <n v="0"/>
    <n v="0"/>
    <n v="0"/>
    <n v="0"/>
    <n v="0"/>
    <n v="52000"/>
    <n v="80000"/>
    <m/>
  </r>
  <r>
    <d v="2015-07-01T00:00:00"/>
    <s v="EMPID657103"/>
    <x v="0"/>
    <x v="0"/>
    <x v="2"/>
    <x v="1"/>
    <s v="USD"/>
    <n v="0"/>
    <n v="0"/>
    <n v="0"/>
    <n v="0"/>
    <n v="0"/>
    <n v="0"/>
    <n v="0"/>
    <n v="0"/>
    <n v="110000"/>
    <n v="175000"/>
    <m/>
  </r>
  <r>
    <d v="2015-07-01T00:00:00"/>
    <s v="EMPID6562244"/>
    <x v="0"/>
    <x v="0"/>
    <x v="3"/>
    <x v="0"/>
    <s v="USD"/>
    <n v="0"/>
    <n v="0"/>
    <n v="0"/>
    <n v="0"/>
    <n v="0"/>
    <n v="0"/>
    <n v="0"/>
    <n v="0"/>
    <n v="97000"/>
    <n v="167000"/>
    <m/>
  </r>
  <r>
    <d v="2015-07-01T00:00:00"/>
    <s v="EMPID1800945"/>
    <x v="0"/>
    <x v="0"/>
    <x v="0"/>
    <x v="0"/>
    <s v="USD"/>
    <n v="0"/>
    <n v="0"/>
    <n v="0"/>
    <n v="0"/>
    <n v="0"/>
    <n v="0"/>
    <n v="0"/>
    <n v="0"/>
    <n v="72000"/>
    <n v="125000"/>
    <m/>
  </r>
  <r>
    <d v="2015-07-01T00:00:00"/>
    <s v="EMPID2314340"/>
    <x v="0"/>
    <x v="1"/>
    <x v="0"/>
    <x v="2"/>
    <s v="USD"/>
    <n v="0"/>
    <n v="0"/>
    <n v="0"/>
    <n v="0"/>
    <n v="0"/>
    <n v="0"/>
    <n v="0"/>
    <n v="0"/>
    <n v="72000"/>
    <n v="130500"/>
    <m/>
  </r>
  <r>
    <d v="2015-07-01T00:00:00"/>
    <s v="EMPID2419484"/>
    <x v="0"/>
    <x v="0"/>
    <x v="0"/>
    <x v="0"/>
    <s v="USD"/>
    <n v="0"/>
    <n v="0"/>
    <n v="0"/>
    <n v="0"/>
    <n v="0"/>
    <n v="0"/>
    <n v="0"/>
    <n v="0"/>
    <n v="72000"/>
    <n v="137000"/>
    <m/>
  </r>
  <r>
    <d v="2015-07-01T00:00:00"/>
    <s v="EMPID1931824"/>
    <x v="0"/>
    <x v="2"/>
    <x v="4"/>
    <x v="3"/>
    <s v="USD"/>
    <n v="7500"/>
    <n v="116909.78"/>
    <n v="0"/>
    <n v="0"/>
    <m/>
    <n v="0"/>
    <m/>
    <n v="0"/>
    <n v="150000"/>
    <n v="99241"/>
    <m/>
  </r>
  <r>
    <d v="2015-07-01T00:00:00"/>
    <s v="EMPID438734"/>
    <x v="0"/>
    <x v="2"/>
    <x v="4"/>
    <x v="3"/>
    <s v="USD"/>
    <n v="7500"/>
    <n v="116909.78"/>
    <n v="0"/>
    <n v="0"/>
    <m/>
    <n v="0"/>
    <m/>
    <n v="0"/>
    <n v="150000"/>
    <n v="103189"/>
    <m/>
  </r>
  <r>
    <d v="2015-07-01T00:00:00"/>
    <s v="EMPID2635815"/>
    <x v="0"/>
    <x v="2"/>
    <x v="4"/>
    <x v="3"/>
    <s v="USD"/>
    <n v="7500"/>
    <n v="700000"/>
    <n v="0"/>
    <n v="0"/>
    <m/>
    <n v="0"/>
    <m/>
    <n v="0"/>
    <n v="150000"/>
    <n v="107964"/>
    <m/>
  </r>
  <r>
    <d v="2015-07-01T00:00:00"/>
    <s v="EMPID7143733"/>
    <x v="0"/>
    <x v="2"/>
    <x v="4"/>
    <x v="3"/>
    <s v="USD"/>
    <n v="7500"/>
    <n v="406411"/>
    <n v="0"/>
    <n v="0"/>
    <m/>
    <n v="0"/>
    <m/>
    <n v="0"/>
    <n v="150000"/>
    <n v="113782"/>
    <m/>
  </r>
  <r>
    <d v="2015-07-01T00:00:00"/>
    <s v="EMPID31523"/>
    <x v="0"/>
    <x v="2"/>
    <x v="4"/>
    <x v="3"/>
    <s v="USD"/>
    <n v="7500"/>
    <n v="115083.08"/>
    <n v="0"/>
    <n v="0"/>
    <m/>
    <n v="0"/>
    <m/>
    <n v="0"/>
    <n v="150000"/>
    <n v="114444"/>
    <m/>
  </r>
  <r>
    <d v="2015-07-01T00:00:00"/>
    <s v="EMPID3701812"/>
    <x v="0"/>
    <x v="2"/>
    <x v="4"/>
    <x v="3"/>
    <s v="USD"/>
    <n v="7500"/>
    <n v="206411"/>
    <n v="0"/>
    <n v="0"/>
    <m/>
    <n v="0"/>
    <m/>
    <n v="0"/>
    <n v="150000"/>
    <n v="118450"/>
    <m/>
  </r>
  <r>
    <d v="2015-07-01T00:00:00"/>
    <s v="EMPID2927829"/>
    <x v="0"/>
    <x v="2"/>
    <x v="4"/>
    <x v="3"/>
    <s v="USD"/>
    <n v="7500"/>
    <n v="116909.78"/>
    <n v="0"/>
    <n v="0"/>
    <m/>
    <n v="0"/>
    <m/>
    <n v="0"/>
    <n v="150000"/>
    <n v="118473"/>
    <m/>
  </r>
  <r>
    <d v="2015-07-01T00:00:00"/>
    <s v="EMPID1088692"/>
    <x v="0"/>
    <x v="2"/>
    <x v="4"/>
    <x v="3"/>
    <s v="USD"/>
    <n v="7500"/>
    <n v="125260.49"/>
    <n v="0"/>
    <n v="0"/>
    <m/>
    <n v="0"/>
    <m/>
    <n v="0"/>
    <n v="150000"/>
    <n v="118475"/>
    <m/>
  </r>
  <r>
    <d v="2015-07-01T00:00:00"/>
    <s v="EMPID265253"/>
    <x v="0"/>
    <x v="2"/>
    <x v="4"/>
    <x v="3"/>
    <s v="USD"/>
    <n v="7500"/>
    <n v="106411"/>
    <n v="0"/>
    <n v="0"/>
    <m/>
    <n v="0"/>
    <m/>
    <n v="0"/>
    <n v="150000"/>
    <n v="118523"/>
    <m/>
  </r>
  <r>
    <d v="2015-07-01T00:00:00"/>
    <s v="EMPID77342"/>
    <x v="0"/>
    <x v="2"/>
    <x v="4"/>
    <x v="3"/>
    <s v="USD"/>
    <n v="7500"/>
    <n v="602833"/>
    <n v="0"/>
    <n v="0"/>
    <m/>
    <n v="0"/>
    <m/>
    <n v="0"/>
    <n v="150000"/>
    <n v="118801"/>
    <m/>
  </r>
  <r>
    <d v="2015-07-01T00:00:00"/>
    <s v="EMPID1700474"/>
    <x v="0"/>
    <x v="2"/>
    <x v="4"/>
    <x v="3"/>
    <s v="USD"/>
    <n v="7500"/>
    <n v="115083.08"/>
    <n v="0"/>
    <n v="0"/>
    <m/>
    <n v="0"/>
    <m/>
    <n v="0"/>
    <n v="150000"/>
    <n v="119634"/>
    <m/>
  </r>
  <r>
    <d v="2015-07-01T00:00:00"/>
    <s v="EMPID1598075"/>
    <x v="0"/>
    <x v="2"/>
    <x v="4"/>
    <x v="3"/>
    <s v="USD"/>
    <n v="7500"/>
    <n v="115083.08"/>
    <n v="0"/>
    <n v="0"/>
    <m/>
    <n v="0"/>
    <m/>
    <n v="0"/>
    <n v="150000"/>
    <n v="120697"/>
    <m/>
  </r>
  <r>
    <d v="2015-07-01T00:00:00"/>
    <s v="EMPID2493015"/>
    <x v="0"/>
    <x v="2"/>
    <x v="4"/>
    <x v="3"/>
    <s v="USD"/>
    <n v="7500"/>
    <n v="106411"/>
    <n v="0"/>
    <n v="0"/>
    <m/>
    <n v="0"/>
    <m/>
    <n v="0"/>
    <n v="150000"/>
    <n v="122879"/>
    <m/>
  </r>
  <r>
    <d v="2015-07-01T00:00:00"/>
    <s v="EMPID6548026"/>
    <x v="0"/>
    <x v="2"/>
    <x v="4"/>
    <x v="3"/>
    <s v="USD"/>
    <n v="0"/>
    <n v="0"/>
    <n v="0"/>
    <n v="0"/>
    <m/>
    <n v="0"/>
    <m/>
    <n v="0"/>
    <n v="150000"/>
    <n v="125000"/>
    <m/>
  </r>
  <r>
    <d v="2015-07-01T00:00:00"/>
    <s v="EMPID4237541"/>
    <x v="0"/>
    <x v="2"/>
    <x v="4"/>
    <x v="3"/>
    <s v="USD"/>
    <n v="7500"/>
    <n v="115083.08"/>
    <n v="0"/>
    <n v="0"/>
    <m/>
    <n v="0"/>
    <m/>
    <n v="0"/>
    <n v="150000"/>
    <n v="130000"/>
    <m/>
  </r>
  <r>
    <d v="2015-07-01T00:00:00"/>
    <s v="EMPID4554563"/>
    <x v="0"/>
    <x v="2"/>
    <x v="4"/>
    <x v="3"/>
    <s v="USD"/>
    <n v="7500"/>
    <n v="600000"/>
    <n v="0"/>
    <n v="0"/>
    <m/>
    <n v="0"/>
    <m/>
    <n v="0"/>
    <n v="150000"/>
    <n v="133000"/>
    <m/>
  </r>
  <r>
    <d v="2015-07-01T00:00:00"/>
    <s v="EMPID575405"/>
    <x v="0"/>
    <x v="3"/>
    <x v="5"/>
    <x v="4"/>
    <s v="USD"/>
    <n v="0"/>
    <n v="0"/>
    <n v="0"/>
    <n v="0"/>
    <m/>
    <n v="0"/>
    <m/>
    <n v="0"/>
    <n v="85000"/>
    <n v="114400"/>
    <m/>
  </r>
  <r>
    <d v="2015-07-01T00:00:00"/>
    <s v="EMPID7388514"/>
    <x v="0"/>
    <x v="3"/>
    <x v="6"/>
    <x v="4"/>
    <s v="USD"/>
    <n v="0"/>
    <n v="0"/>
    <n v="0"/>
    <n v="0"/>
    <m/>
    <n v="0"/>
    <m/>
    <n v="0"/>
    <n v="52000"/>
    <n v="70000"/>
    <m/>
  </r>
  <r>
    <d v="2015-07-01T00:00:00"/>
    <s v="EMPID2663317"/>
    <x v="0"/>
    <x v="4"/>
    <x v="7"/>
    <x v="5"/>
    <s v="USD"/>
    <n v="0"/>
    <n v="0"/>
    <n v="0"/>
    <n v="0"/>
    <m/>
    <n v="0"/>
    <m/>
    <n v="0"/>
    <n v="80000"/>
    <n v="115000"/>
    <m/>
  </r>
  <r>
    <d v="2015-07-01T00:00:00"/>
    <s v="EMPID5993131"/>
    <x v="0"/>
    <x v="3"/>
    <x v="6"/>
    <x v="4"/>
    <s v="USD"/>
    <n v="0"/>
    <n v="0"/>
    <n v="0"/>
    <n v="0"/>
    <m/>
    <n v="0"/>
    <m/>
    <n v="0"/>
    <n v="52000"/>
    <n v="75000"/>
    <m/>
  </r>
  <r>
    <d v="2015-07-01T00:00:00"/>
    <s v="EMPID163284"/>
    <x v="0"/>
    <x v="3"/>
    <x v="8"/>
    <x v="4"/>
    <s v="USD"/>
    <n v="0"/>
    <n v="0"/>
    <n v="0"/>
    <n v="0"/>
    <m/>
    <n v="0"/>
    <m/>
    <n v="0"/>
    <n v="72000"/>
    <n v="107000"/>
    <m/>
  </r>
  <r>
    <d v="2015-07-01T00:00:00"/>
    <s v="EMPID277843"/>
    <x v="0"/>
    <x v="3"/>
    <x v="9"/>
    <x v="4"/>
    <s v="USD"/>
    <n v="0"/>
    <n v="0"/>
    <n v="0"/>
    <n v="0"/>
    <m/>
    <n v="0"/>
    <m/>
    <n v="0"/>
    <n v="60000"/>
    <n v="91792"/>
    <m/>
  </r>
  <r>
    <d v="2015-07-01T00:00:00"/>
    <s v="EMPID126254"/>
    <x v="0"/>
    <x v="3"/>
    <x v="8"/>
    <x v="4"/>
    <s v="USD"/>
    <n v="0"/>
    <n v="0"/>
    <n v="0"/>
    <n v="0"/>
    <m/>
    <n v="0"/>
    <m/>
    <n v="0"/>
    <n v="72000"/>
    <n v="114440"/>
    <m/>
  </r>
  <r>
    <d v="2015-07-01T00:00:00"/>
    <s v="EMPID4613759"/>
    <x v="0"/>
    <x v="3"/>
    <x v="8"/>
    <x v="4"/>
    <s v="USD"/>
    <n v="0"/>
    <n v="0"/>
    <n v="0"/>
    <n v="0"/>
    <m/>
    <n v="0"/>
    <m/>
    <n v="0"/>
    <n v="72000"/>
    <n v="115000"/>
    <m/>
  </r>
  <r>
    <d v="2015-07-01T00:00:00"/>
    <s v="EMPID1140657"/>
    <x v="0"/>
    <x v="3"/>
    <x v="6"/>
    <x v="4"/>
    <s v="USD"/>
    <n v="0"/>
    <n v="0"/>
    <n v="0"/>
    <n v="0"/>
    <m/>
    <n v="0"/>
    <m/>
    <n v="0"/>
    <n v="52000"/>
    <n v="84429"/>
    <m/>
  </r>
  <r>
    <d v="2015-07-01T00:00:00"/>
    <s v="EMPID1861506"/>
    <x v="0"/>
    <x v="3"/>
    <x v="8"/>
    <x v="4"/>
    <s v="USD"/>
    <n v="0"/>
    <n v="0"/>
    <n v="0"/>
    <n v="0"/>
    <m/>
    <n v="0"/>
    <m/>
    <n v="0"/>
    <n v="72000"/>
    <n v="118000"/>
    <m/>
  </r>
  <r>
    <d v="2015-07-01T00:00:00"/>
    <s v="EMPID245007"/>
    <x v="0"/>
    <x v="3"/>
    <x v="6"/>
    <x v="4"/>
    <s v="USD"/>
    <n v="0"/>
    <n v="0"/>
    <n v="0"/>
    <n v="0"/>
    <m/>
    <n v="0"/>
    <m/>
    <n v="0"/>
    <n v="52000"/>
    <n v="90000"/>
    <m/>
  </r>
  <r>
    <d v="2015-07-01T00:00:00"/>
    <s v="EMPID940693"/>
    <x v="0"/>
    <x v="2"/>
    <x v="10"/>
    <x v="3"/>
    <s v="USD"/>
    <n v="7500"/>
    <n v="0"/>
    <n v="0"/>
    <n v="0"/>
    <m/>
    <n v="0"/>
    <m/>
    <n v="0"/>
    <n v="45000"/>
    <n v="126031"/>
    <m/>
  </r>
  <r>
    <d v="2015-07-01T00:00:00"/>
    <s v="EMPID732148"/>
    <x v="0"/>
    <x v="2"/>
    <x v="4"/>
    <x v="3"/>
    <s v="USD"/>
    <n v="7500"/>
    <n v="93162.53"/>
    <n v="3.9286179999999999E-4"/>
    <n v="2.9464635000000001"/>
    <m/>
    <n v="0"/>
    <m/>
    <n v="0"/>
    <n v="150000"/>
    <n v="122400"/>
    <m/>
  </r>
  <r>
    <d v="2015-07-01T00:00:00"/>
    <s v="EMPID296878"/>
    <x v="1"/>
    <x v="5"/>
    <x v="0"/>
    <x v="6"/>
    <s v="GBP"/>
    <n v="6000"/>
    <n v="415625"/>
    <n v="8.9503759999999999E-4"/>
    <n v="5.3702255999999995"/>
    <n v="9000"/>
    <n v="436642"/>
    <n v="1.40715467E-2"/>
    <n v="50.657568300000001"/>
    <n v="60000"/>
    <n v="90000"/>
    <m/>
  </r>
  <r>
    <d v="2015-07-01T00:00:00"/>
    <s v="EMPID1760445"/>
    <x v="0"/>
    <x v="3"/>
    <x v="0"/>
    <x v="7"/>
    <s v="USD"/>
    <n v="4800"/>
    <n v="462158.8"/>
    <n v="1.9545663000000001E-3"/>
    <n v="9.3819182399999992"/>
    <n v="7200"/>
    <n v="433700.88"/>
    <n v="0.87177338000000004"/>
    <n v="5722.8293376000001"/>
    <n v="72000"/>
    <n v="105000"/>
    <m/>
  </r>
  <r>
    <d v="2015-07-01T00:00:00"/>
    <s v="EMPID6498440"/>
    <x v="0"/>
    <x v="3"/>
    <x v="1"/>
    <x v="7"/>
    <s v="USD"/>
    <n v="3466.6666666666001"/>
    <n v="305426.69"/>
    <n v="3.5953636000000001E-3"/>
    <n v="12.463927146700001"/>
    <n v="5200"/>
    <n v="788741.06"/>
    <n v="0.45573057909999998"/>
    <n v="947.91960431999996"/>
    <n v="52000"/>
    <n v="84000"/>
    <m/>
  </r>
  <r>
    <d v="2015-07-01T00:00:00"/>
    <s v="EMPID7689593"/>
    <x v="1"/>
    <x v="5"/>
    <x v="3"/>
    <x v="6"/>
    <s v="CHF"/>
    <n v="25176.356"/>
    <n v="2015869"/>
    <n v="5.2738545999999999E-3"/>
    <n v="132.77644090180002"/>
    <n v="37764.534"/>
    <n v="2724392.74"/>
    <n v="0.69500344140000003"/>
    <n v="19335.649347077102"/>
    <n v="109262.66666666701"/>
    <n v="163894"/>
    <m/>
  </r>
  <r>
    <d v="2015-07-01T00:00:00"/>
    <s v="EMPID71109"/>
    <x v="0"/>
    <x v="3"/>
    <x v="9"/>
    <x v="4"/>
    <s v="USD"/>
    <n v="15000"/>
    <n v="311738.81"/>
    <n v="8.5525123000000005E-3"/>
    <n v="128.28768450000001"/>
    <m/>
    <n v="0"/>
    <m/>
    <n v="0"/>
    <n v="60000"/>
    <n v="103020"/>
    <m/>
  </r>
  <r>
    <d v="2015-07-01T00:00:00"/>
    <s v="EMPID2151152"/>
    <x v="0"/>
    <x v="3"/>
    <x v="1"/>
    <x v="7"/>
    <s v="USD"/>
    <n v="12133.333333333099"/>
    <n v="1044754.87"/>
    <n v="1.010661E-2"/>
    <n v="122.626868"/>
    <n v="18200"/>
    <n v="2058019.48"/>
    <n v="0.54349728019999999"/>
    <n v="4906.6407990600001"/>
    <n v="52000"/>
    <n v="75000"/>
    <m/>
  </r>
  <r>
    <d v="2015-07-01T00:00:00"/>
    <s v="EMPID2000410"/>
    <x v="0"/>
    <x v="3"/>
    <x v="8"/>
    <x v="4"/>
    <s v="USD"/>
    <n v="18000"/>
    <n v="311738.81"/>
    <n v="1.4161887600000001E-2"/>
    <n v="254.9139768"/>
    <m/>
    <n v="0"/>
    <m/>
    <n v="0"/>
    <n v="72000"/>
    <n v="92694"/>
    <m/>
  </r>
  <r>
    <d v="2015-07-01T00:00:00"/>
    <s v="EMPID1832752"/>
    <x v="0"/>
    <x v="4"/>
    <x v="7"/>
    <x v="5"/>
    <s v="USD"/>
    <n v="6666.6666666666997"/>
    <n v="75000"/>
    <n v="1.6371294099999999E-2"/>
    <n v="109.1419606667"/>
    <m/>
    <n v="0"/>
    <m/>
    <n v="0"/>
    <n v="80000"/>
    <n v="108500"/>
    <m/>
  </r>
  <r>
    <d v="2015-07-01T00:00:00"/>
    <s v="EMPID4005415"/>
    <x v="0"/>
    <x v="4"/>
    <x v="7"/>
    <x v="5"/>
    <s v="USD"/>
    <n v="13333.333333333399"/>
    <n v="474253"/>
    <n v="2.3581042199999999E-2"/>
    <n v="314.41389600000002"/>
    <m/>
    <n v="0"/>
    <m/>
    <n v="0"/>
    <n v="80000"/>
    <n v="115000"/>
    <m/>
  </r>
  <r>
    <d v="2015-07-01T00:00:00"/>
    <s v="EMPID3579822"/>
    <x v="0"/>
    <x v="3"/>
    <x v="0"/>
    <x v="7"/>
    <s v="USD"/>
    <n v="2400"/>
    <n v="234895.26"/>
    <n v="2.6839579499999999E-2"/>
    <n v="64.414990799999998"/>
    <n v="3600"/>
    <n v="170013.78"/>
    <n v="0.63313900000000001"/>
    <n v="1486.8806400000001"/>
    <n v="72000"/>
    <n v="132250"/>
    <m/>
  </r>
  <r>
    <d v="2015-07-01T00:00:00"/>
    <s v="EMPID7370389"/>
    <x v="0"/>
    <x v="0"/>
    <x v="0"/>
    <x v="0"/>
    <s v="USD"/>
    <n v="7200"/>
    <n v="669244.31000000006"/>
    <n v="3.2672866500000002E-2"/>
    <n v="235.24463879999999"/>
    <n v="10800"/>
    <n v="703439.62"/>
    <n v="1.1494096667"/>
    <n v="15318.14832144"/>
    <n v="72000"/>
    <n v="120000"/>
    <m/>
  </r>
  <r>
    <d v="2015-07-01T00:00:00"/>
    <s v="EMPID310000"/>
    <x v="0"/>
    <x v="3"/>
    <x v="1"/>
    <x v="7"/>
    <s v="USD"/>
    <n v="12133.333333333099"/>
    <n v="1044754.87"/>
    <n v="3.84026217E-2"/>
    <n v="465.95180995999999"/>
    <n v="18200"/>
    <n v="2434291.69"/>
    <n v="0.97175191439999997"/>
    <n v="17377.4157466"/>
    <n v="52000"/>
    <n v="80000"/>
    <m/>
  </r>
  <r>
    <d v="2015-07-01T00:00:00"/>
    <s v="EMPID1883451"/>
    <x v="0"/>
    <x v="1"/>
    <x v="3"/>
    <x v="2"/>
    <s v="USD"/>
    <n v="14550"/>
    <n v="1566507.12"/>
    <n v="3.9543401499999999E-2"/>
    <n v="575.35649182500003"/>
    <n v="33949.999999999804"/>
    <n v="9826517.1199999992"/>
    <n v="1.0652043314999999"/>
    <n v="40148.323752389799"/>
    <n v="97000"/>
    <n v="175000"/>
    <m/>
  </r>
  <r>
    <d v="2015-07-01T00:00:00"/>
    <s v="EMPID1123652"/>
    <x v="0"/>
    <x v="1"/>
    <x v="0"/>
    <x v="2"/>
    <s v="USD"/>
    <n v="12600"/>
    <n v="2916524.85"/>
    <n v="4.8344162099999997E-2"/>
    <n v="609.13644246000001"/>
    <n v="29400"/>
    <n v="11525995.949999999"/>
    <n v="0.91223532750000003"/>
    <n v="25271.5498056"/>
    <n v="72000"/>
    <n v="105526"/>
    <m/>
  </r>
  <r>
    <d v="2015-07-01T00:00:00"/>
    <s v="EMPID130957"/>
    <x v="0"/>
    <x v="3"/>
    <x v="5"/>
    <x v="7"/>
    <s v="USD"/>
    <n v="8499.9999999999"/>
    <n v="455618.25"/>
    <n v="4.9350898499999997E-2"/>
    <n v="419.48263724999998"/>
    <n v="12750"/>
    <n v="1462912.38"/>
    <n v="0.87878163970000001"/>
    <n v="10277.145449625001"/>
    <n v="85000"/>
    <n v="119600"/>
    <m/>
  </r>
  <r>
    <d v="2015-07-01T00:00:00"/>
    <s v="EMPID1320496"/>
    <x v="0"/>
    <x v="3"/>
    <x v="1"/>
    <x v="7"/>
    <s v="USD"/>
    <n v="3466.6666666666001"/>
    <n v="305426.69"/>
    <n v="5.1465574299999997E-2"/>
    <n v="178.41399090670001"/>
    <n v="5200"/>
    <n v="826627.52"/>
    <n v="0.92232091429999996"/>
    <n v="4553.7100070799997"/>
    <n v="52000"/>
    <n v="85000"/>
    <m/>
  </r>
  <r>
    <d v="2015-07-01T00:00:00"/>
    <s v="EMPID1692243"/>
    <x v="0"/>
    <x v="0"/>
    <x v="0"/>
    <x v="0"/>
    <s v="USD"/>
    <n v="16800"/>
    <n v="1244670.4099999999"/>
    <n v="5.8922618699999998E-2"/>
    <n v="989.89999416000001"/>
    <n v="25200"/>
    <n v="6149042.7999999998"/>
    <n v="0.82326667659999997"/>
    <n v="18074.11240152"/>
    <n v="72000"/>
    <n v="120000"/>
    <m/>
  </r>
  <r>
    <d v="2015-07-01T00:00:00"/>
    <s v="EMPID394331"/>
    <x v="0"/>
    <x v="0"/>
    <x v="0"/>
    <x v="0"/>
    <s v="USD"/>
    <n v="2400"/>
    <n v="372533.12"/>
    <n v="6.1728256500000002E-2"/>
    <n v="148.1478156"/>
    <n v="3600"/>
    <n v="867639.99"/>
    <n v="0.97130860689999998"/>
    <n v="3434.7375756000001"/>
    <n v="72000"/>
    <n v="120000"/>
    <m/>
  </r>
  <r>
    <d v="2015-07-01T00:00:00"/>
    <s v="EMPID4886379"/>
    <x v="0"/>
    <x v="1"/>
    <x v="3"/>
    <x v="2"/>
    <s v="USD"/>
    <n v="16975"/>
    <n v="4585514.8600000003"/>
    <n v="6.4650956100000004E-2"/>
    <n v="1097.4499797975"/>
    <n v="39608.333333333103"/>
    <n v="10289578.460000001"/>
    <n v="0.76229158860000001"/>
    <n v="24543.9589431282"/>
    <n v="97000"/>
    <n v="145281"/>
    <m/>
  </r>
  <r>
    <d v="2015-07-01T00:00:00"/>
    <s v="EMPID702751"/>
    <x v="0"/>
    <x v="0"/>
    <x v="0"/>
    <x v="0"/>
    <s v="USD"/>
    <n v="4800"/>
    <n v="1197979"/>
    <n v="6.9048155299999997E-2"/>
    <n v="331.43114544000002"/>
    <n v="7200"/>
    <n v="2471008.9500000002"/>
    <n v="0.90906147469999998"/>
    <n v="6152.3881884000002"/>
    <n v="72000"/>
    <n v="115000"/>
    <m/>
  </r>
  <r>
    <d v="2015-07-01T00:00:00"/>
    <s v="EMPID2683679"/>
    <x v="0"/>
    <x v="2"/>
    <x v="4"/>
    <x v="3"/>
    <s v="USD"/>
    <n v="7500"/>
    <n v="116910.03"/>
    <n v="7.1850122700000005E-2"/>
    <n v="538.87592025000004"/>
    <m/>
    <n v="0"/>
    <m/>
    <n v="0"/>
    <n v="150000"/>
    <n v="112200"/>
    <m/>
  </r>
  <r>
    <d v="2015-07-01T00:00:00"/>
    <s v="EMPID3891806"/>
    <x v="0"/>
    <x v="3"/>
    <x v="1"/>
    <x v="7"/>
    <s v="USD"/>
    <n v="12133.333333333099"/>
    <n v="1044754.87"/>
    <n v="7.2219918899999999E-2"/>
    <n v="876.26834931999997"/>
    <n v="18200"/>
    <n v="1993158.4"/>
    <n v="1.0123140588999999"/>
    <n v="18827.524441179998"/>
    <n v="52000"/>
    <n v="91800"/>
    <m/>
  </r>
  <r>
    <d v="2015-07-01T00:00:00"/>
    <s v="EMPID269952"/>
    <x v="0"/>
    <x v="3"/>
    <x v="0"/>
    <x v="7"/>
    <s v="USD"/>
    <n v="12000"/>
    <n v="1138083.6000000001"/>
    <n v="7.2540769399999996E-2"/>
    <n v="870.48923280000008"/>
    <n v="18000"/>
    <n v="761193.65"/>
    <n v="0.44060165600000001"/>
    <n v="3172.3319231999999"/>
    <n v="72000"/>
    <n v="118899"/>
    <m/>
  </r>
  <r>
    <d v="2015-07-01T00:00:00"/>
    <s v="EMPID4531974"/>
    <x v="0"/>
    <x v="2"/>
    <x v="0"/>
    <x v="3"/>
    <s v="USD"/>
    <n v="7500"/>
    <n v="125260.49"/>
    <n v="7.5235215800000005E-2"/>
    <n v="564.2641185"/>
    <m/>
    <n v="0"/>
    <m/>
    <n v="0"/>
    <n v="72000"/>
    <n v="130560"/>
    <m/>
  </r>
  <r>
    <d v="2015-07-01T00:00:00"/>
    <s v="EMPID2406313"/>
    <x v="0"/>
    <x v="1"/>
    <x v="0"/>
    <x v="2"/>
    <s v="USD"/>
    <n v="12600"/>
    <n v="2922670.6"/>
    <n v="8.0327358799999998E-2"/>
    <n v="1012.12472088"/>
    <n v="29400"/>
    <n v="22154580.649999999"/>
    <n v="0.94061820799999996"/>
    <n v="26606.68050432"/>
    <n v="72000"/>
    <n v="120500"/>
    <m/>
  </r>
  <r>
    <d v="2015-07-01T00:00:00"/>
    <s v="EMPID944772"/>
    <x v="0"/>
    <x v="2"/>
    <x v="4"/>
    <x v="3"/>
    <s v="USD"/>
    <n v="7500"/>
    <n v="93162.53"/>
    <n v="8.3080611900000004E-2"/>
    <n v="623.10458925"/>
    <m/>
    <n v="0"/>
    <m/>
    <n v="0"/>
    <n v="150000"/>
    <n v="133900"/>
    <m/>
  </r>
  <r>
    <d v="2015-07-01T00:00:00"/>
    <s v="EMPID307236"/>
    <x v="0"/>
    <x v="0"/>
    <x v="0"/>
    <x v="0"/>
    <s v="USD"/>
    <n v="16800"/>
    <n v="2912760.18"/>
    <n v="8.7550639700000002E-2"/>
    <n v="1470.8507469600002"/>
    <n v="25200"/>
    <n v="6697994.7999999998"/>
    <n v="1.0964008243000001"/>
    <n v="32002.042161600002"/>
    <n v="72000"/>
    <n v="125411"/>
    <m/>
  </r>
  <r>
    <d v="2015-07-01T00:00:00"/>
    <s v="EMPID2987106"/>
    <x v="0"/>
    <x v="3"/>
    <x v="1"/>
    <x v="7"/>
    <s v="USD"/>
    <n v="8666.6666666665005"/>
    <n v="752124.83"/>
    <n v="9.1021624699999998E-2"/>
    <n v="788.85408073329995"/>
    <n v="13000"/>
    <n v="1528437.55"/>
    <n v="0.84048151660000003"/>
    <n v="9682.0155458000008"/>
    <n v="52000"/>
    <n v="85000"/>
    <m/>
  </r>
  <r>
    <d v="2015-07-01T00:00:00"/>
    <s v="EMPID1800733"/>
    <x v="2"/>
    <x v="5"/>
    <x v="0"/>
    <x v="8"/>
    <s v="CNY"/>
    <n v="63023.999999999898"/>
    <n v="689211.06"/>
    <n v="9.3332701300000001E-2"/>
    <n v="5882.2001667311997"/>
    <n v="94536"/>
    <n v="3178182.1"/>
    <n v="0.97951153899999999"/>
    <n v="91436.964561446395"/>
    <n v="275730"/>
    <n v="413595"/>
    <m/>
  </r>
  <r>
    <d v="2015-07-01T00:00:00"/>
    <s v="EMPID25946"/>
    <x v="2"/>
    <x v="5"/>
    <x v="0"/>
    <x v="8"/>
    <s v="AUD"/>
    <n v="23670.992666666702"/>
    <n v="1843332.58"/>
    <n v="9.7116005000000005E-2"/>
    <n v="2298.832242171"/>
    <n v="35506.489000000001"/>
    <n v="1750193.76"/>
    <n v="1.3900947458999999"/>
    <n v="62136.355750000002"/>
    <n v="102939.11333333301"/>
    <n v="154408.67000000001"/>
    <m/>
  </r>
  <r>
    <d v="2015-07-01T00:00:00"/>
    <s v="EMPID654032"/>
    <x v="0"/>
    <x v="4"/>
    <x v="11"/>
    <x v="5"/>
    <s v="USD"/>
    <n v="32333.333333333201"/>
    <n v="831802"/>
    <n v="0.1019527363"/>
    <n v="3296.4718070333001"/>
    <m/>
    <n v="0"/>
    <m/>
    <n v="0"/>
    <n v="97000"/>
    <n v="128288"/>
    <m/>
  </r>
  <r>
    <d v="2015-07-01T00:00:00"/>
    <s v="EMPID312065"/>
    <x v="0"/>
    <x v="1"/>
    <x v="0"/>
    <x v="2"/>
    <s v="USD"/>
    <n v="12600"/>
    <n v="2060447.64"/>
    <n v="0.1058340944"/>
    <n v="1333.5095894399999"/>
    <n v="29400"/>
    <n v="6894604.1399999997"/>
    <n v="0.73938249190000005"/>
    <n v="17140.552417799998"/>
    <n v="72000"/>
    <n v="131708"/>
    <m/>
  </r>
  <r>
    <d v="2015-07-01T00:00:00"/>
    <s v="EMPID1131957"/>
    <x v="0"/>
    <x v="0"/>
    <x v="0"/>
    <x v="0"/>
    <s v="USD"/>
    <n v="14400"/>
    <n v="1491639.48"/>
    <n v="0.1084658017"/>
    <n v="1561.9075444800001"/>
    <n v="21600"/>
    <n v="2833271.82"/>
    <n v="0.72514627629999995"/>
    <n v="12101.055309360001"/>
    <n v="72000"/>
    <n v="122400"/>
    <m/>
  </r>
  <r>
    <d v="2015-07-01T00:00:00"/>
    <s v="EMPID4140618"/>
    <x v="1"/>
    <x v="5"/>
    <x v="0"/>
    <x v="6"/>
    <s v="EUR"/>
    <n v="8888.8883333334998"/>
    <n v="1080708"/>
    <n v="0.11139344299999999"/>
    <n v="990.16387589260012"/>
    <n v="13333.3325"/>
    <n v="1715425"/>
    <n v="0.69400945540000003"/>
    <n v="6805.5346226541005"/>
    <n v="53333.333333333299"/>
    <n v="80000"/>
    <m/>
  </r>
  <r>
    <d v="2015-07-01T00:00:00"/>
    <s v="EMPID282941"/>
    <x v="0"/>
    <x v="0"/>
    <x v="0"/>
    <x v="0"/>
    <s v="USD"/>
    <n v="12000"/>
    <n v="1098831.1100000001"/>
    <n v="0.11265760399999999"/>
    <n v="1351.8912480000001"/>
    <n v="18000"/>
    <n v="2885669.78"/>
    <n v="0.85879817820000004"/>
    <n v="13933.387531799999"/>
    <n v="72000"/>
    <n v="120000"/>
    <m/>
  </r>
  <r>
    <d v="2015-07-01T00:00:00"/>
    <s v="EMPID3901454"/>
    <x v="0"/>
    <x v="0"/>
    <x v="0"/>
    <x v="0"/>
    <s v="USD"/>
    <n v="12000"/>
    <n v="1617147.64"/>
    <n v="0.11299713359999999"/>
    <n v="1355.9656032"/>
    <n v="18000"/>
    <n v="4021110.68"/>
    <n v="0.89256729189999995"/>
    <n v="14905.938006"/>
    <n v="72000"/>
    <n v="120000"/>
    <m/>
  </r>
  <r>
    <d v="2015-07-01T00:00:00"/>
    <s v="EMPID1245655"/>
    <x v="0"/>
    <x v="1"/>
    <x v="3"/>
    <x v="2"/>
    <s v="USD"/>
    <n v="16975"/>
    <n v="3334458.11"/>
    <n v="0.1179458572"/>
    <n v="2002.1309259700001"/>
    <n v="39608.333333333103"/>
    <n v="21619467.75"/>
    <n v="0.88012134389999996"/>
    <n v="32011.223299171499"/>
    <n v="97000"/>
    <n v="123830"/>
    <m/>
  </r>
  <r>
    <d v="2015-07-01T00:00:00"/>
    <s v="EMPID407265"/>
    <x v="0"/>
    <x v="1"/>
    <x v="0"/>
    <x v="2"/>
    <s v="USD"/>
    <n v="12600"/>
    <n v="3440933.13"/>
    <n v="0.1192034877"/>
    <n v="1501.96394502"/>
    <n v="29400"/>
    <n v="22263882.300000001"/>
    <n v="0.9786685007"/>
    <n v="28396.566272340002"/>
    <n v="72000"/>
    <n v="94056"/>
    <m/>
  </r>
  <r>
    <d v="2015-07-01T00:00:00"/>
    <s v="EMPID3545177"/>
    <x v="0"/>
    <x v="1"/>
    <x v="0"/>
    <x v="2"/>
    <s v="USD"/>
    <n v="12600"/>
    <n v="3440933.13"/>
    <n v="0.1192034877"/>
    <n v="1501.96394502"/>
    <n v="29400"/>
    <n v="22263882.300000001"/>
    <n v="0.9786685007"/>
    <n v="28396.566272340002"/>
    <n v="72000"/>
    <n v="119507"/>
    <m/>
  </r>
  <r>
    <d v="2015-07-01T00:00:00"/>
    <s v="EMPID243370"/>
    <x v="0"/>
    <x v="2"/>
    <x v="4"/>
    <x v="3"/>
    <s v="USD"/>
    <n v="7500"/>
    <n v="116909.78"/>
    <n v="0.12273566850000001"/>
    <n v="920.51751375000003"/>
    <m/>
    <n v="0"/>
    <m/>
    <n v="0"/>
    <n v="150000"/>
    <n v="130000"/>
    <m/>
  </r>
  <r>
    <d v="2015-07-01T00:00:00"/>
    <s v="EMPID2447140"/>
    <x v="0"/>
    <x v="3"/>
    <x v="1"/>
    <x v="7"/>
    <s v="USD"/>
    <n v="10399.9999999998"/>
    <n v="898439.85"/>
    <n v="0.12527173080000001"/>
    <n v="1302.82600032"/>
    <n v="15600"/>
    <n v="3436668.63"/>
    <n v="0.84450418490000001"/>
    <n v="11718.82445448"/>
    <n v="52000"/>
    <n v="75000"/>
    <m/>
  </r>
  <r>
    <d v="2015-07-01T00:00:00"/>
    <s v="EMPID1518559"/>
    <x v="1"/>
    <x v="5"/>
    <x v="0"/>
    <x v="6"/>
    <s v="SEK"/>
    <n v="53333.333000000101"/>
    <n v="504250"/>
    <n v="0.1280808131"/>
    <n v="6830.9766559731006"/>
    <n v="79999.999500000005"/>
    <n v="1269478"/>
    <n v="0.86542672659999997"/>
    <n v="62774.620615658598"/>
    <n v="533333.33333333302"/>
    <n v="800000"/>
    <m/>
  </r>
  <r>
    <d v="2015-07-01T00:00:00"/>
    <s v="EMPID1198684"/>
    <x v="0"/>
    <x v="0"/>
    <x v="0"/>
    <x v="0"/>
    <s v="USD"/>
    <n v="16800"/>
    <n v="2666733.7999999998"/>
    <n v="0.13207424340000001"/>
    <n v="2218.8472891199999"/>
    <n v="25200"/>
    <n v="6496472.5499999998"/>
    <n v="0.99193539269999997"/>
    <n v="24874.835033159998"/>
    <n v="72000"/>
    <n v="107100"/>
    <m/>
  </r>
  <r>
    <d v="2015-07-01T00:00:00"/>
    <s v="EMPID1575820"/>
    <x v="0"/>
    <x v="3"/>
    <x v="6"/>
    <x v="4"/>
    <s v="USD"/>
    <n v="30333.333333333099"/>
    <n v="525000"/>
    <n v="0.1335915124"/>
    <n v="4052.2758761333002"/>
    <m/>
    <n v="0"/>
    <m/>
    <n v="0"/>
    <n v="52000"/>
    <n v="76500"/>
    <m/>
  </r>
  <r>
    <d v="2015-07-01T00:00:00"/>
    <s v="EMPID97186"/>
    <x v="2"/>
    <x v="5"/>
    <x v="0"/>
    <x v="8"/>
    <s v="AUD"/>
    <n v="24193.556333333101"/>
    <n v="1503025.04"/>
    <n v="0.13817270340000001"/>
    <n v="3342.8890834367999"/>
    <n v="36290.334499999997"/>
    <n v="695380.89"/>
    <n v="0.38488634859999998"/>
    <n v="5587.0617326193997"/>
    <n v="103686.66666666701"/>
    <n v="155530"/>
    <m/>
  </r>
  <r>
    <d v="2015-07-01T00:00:00"/>
    <s v="EMPID1868977"/>
    <x v="0"/>
    <x v="0"/>
    <x v="0"/>
    <x v="0"/>
    <s v="USD"/>
    <n v="14400"/>
    <n v="1517837.49"/>
    <n v="0.13842778450000001"/>
    <n v="1993.3600967999998"/>
    <n v="21600"/>
    <n v="3928897.61"/>
    <n v="0.77104747709999999"/>
    <n v="13687.400809440001"/>
    <n v="72000"/>
    <n v="125000"/>
    <m/>
  </r>
  <r>
    <d v="2015-07-01T00:00:00"/>
    <s v="EMPID2200549"/>
    <x v="0"/>
    <x v="3"/>
    <x v="1"/>
    <x v="7"/>
    <s v="USD"/>
    <n v="12133.333333333099"/>
    <n v="1044754.87"/>
    <n v="0.1461296591"/>
    <n v="1773.0398637466001"/>
    <n v="18200"/>
    <n v="2176300.21"/>
    <n v="0.94451107000000001"/>
    <n v="16584.162358400001"/>
    <n v="52000"/>
    <n v="73500"/>
    <m/>
  </r>
  <r>
    <d v="2015-07-01T00:00:00"/>
    <s v="EMPID224940"/>
    <x v="0"/>
    <x v="3"/>
    <x v="9"/>
    <x v="7"/>
    <s v="USD"/>
    <n v="6000"/>
    <n v="455618.25"/>
    <n v="0.1497284602"/>
    <n v="898.37076120000006"/>
    <n v="9000"/>
    <n v="1008397.44"/>
    <n v="0.98401639139999997"/>
    <n v="8769.8360357999991"/>
    <n v="60000"/>
    <n v="97850"/>
    <m/>
  </r>
  <r>
    <d v="2015-07-01T00:00:00"/>
    <s v="EMPID4477538"/>
    <x v="1"/>
    <x v="5"/>
    <x v="3"/>
    <x v="6"/>
    <s v="GBP"/>
    <n v="14539.5333333333"/>
    <n v="3199697"/>
    <n v="0.15479473839999999"/>
    <n v="2250.6432587914001"/>
    <n v="21809.3"/>
    <n v="3929628"/>
    <n v="0.95445416969999997"/>
    <n v="20219.983716744999"/>
    <n v="63100"/>
    <n v="94650"/>
    <m/>
  </r>
  <r>
    <d v="2015-07-01T00:00:00"/>
    <s v="EMPID2309771"/>
    <x v="0"/>
    <x v="3"/>
    <x v="0"/>
    <x v="7"/>
    <s v="USD"/>
    <n v="16800"/>
    <n v="1580879.04"/>
    <n v="0.15974917659999999"/>
    <n v="2683.7861668800001"/>
    <n v="25200"/>
    <n v="3176036.87"/>
    <n v="0.95585035200000001"/>
    <n v="23419.886192640002"/>
    <n v="72000"/>
    <n v="99960"/>
    <m/>
  </r>
  <r>
    <d v="2015-07-01T00:00:00"/>
    <s v="EMPID3698037"/>
    <x v="0"/>
    <x v="3"/>
    <x v="8"/>
    <x v="4"/>
    <s v="USD"/>
    <n v="42000"/>
    <n v="714832.3"/>
    <n v="0.16166261649999999"/>
    <n v="6789.8298930000001"/>
    <m/>
    <n v="0"/>
    <m/>
    <n v="0"/>
    <n v="72000"/>
    <n v="112200"/>
    <m/>
  </r>
  <r>
    <d v="2015-07-01T00:00:00"/>
    <s v="EMPID1773988"/>
    <x v="0"/>
    <x v="0"/>
    <x v="0"/>
    <x v="0"/>
    <s v="USD"/>
    <n v="12000"/>
    <n v="2378000.2200000002"/>
    <n v="0.16452759959999999"/>
    <n v="1974.3311951999999"/>
    <n v="18000"/>
    <n v="6770131.5099999998"/>
    <n v="0.74994861069999996"/>
    <n v="10798.5199878"/>
    <n v="72000"/>
    <n v="115000"/>
    <m/>
  </r>
  <r>
    <d v="2015-07-01T00:00:00"/>
    <s v="EMPID174237"/>
    <x v="1"/>
    <x v="5"/>
    <x v="3"/>
    <x v="6"/>
    <s v="GBP"/>
    <n v="13639.9296666667"/>
    <n v="1795048"/>
    <n v="0.16966277169999999"/>
    <n v="2314.1882730397001"/>
    <n v="20459.894499999999"/>
    <n v="6210261"/>
    <n v="0.86427034390000002"/>
    <n v="16016.671388258001"/>
    <n v="58952.266666666699"/>
    <n v="88428.4"/>
    <m/>
  </r>
  <r>
    <d v="2015-07-01T00:00:00"/>
    <s v="EMPID704609"/>
    <x v="0"/>
    <x v="6"/>
    <x v="12"/>
    <x v="9"/>
    <s v="USD"/>
    <n v="8227.4933333332992"/>
    <n v="7646979.7699999996"/>
    <n v="0.1746763194"/>
    <n v="1437.1482533547"/>
    <n v="12341.24"/>
    <n v="14535926.5"/>
    <n v="0.93589588800000001"/>
    <n v="11075.4412301138"/>
    <n v="35706.400000000001"/>
    <n v="178532"/>
    <m/>
  </r>
  <r>
    <d v="2015-07-01T00:00:00"/>
    <s v="EMPID1539805"/>
    <x v="0"/>
    <x v="6"/>
    <x v="13"/>
    <x v="9"/>
    <s v="USD"/>
    <n v="4018.9160000000002"/>
    <n v="3270496.41"/>
    <n v="0.17476594879999999"/>
    <n v="702.36966788749999"/>
    <n v="6028.3739999999998"/>
    <n v="10969679.800000001"/>
    <n v="0.93300031689999996"/>
    <n v="5382.1353635856003"/>
    <n v="17405.88"/>
    <n v="145049"/>
    <m/>
  </r>
  <r>
    <d v="2015-07-01T00:00:00"/>
    <s v="EMPID2553021"/>
    <x v="0"/>
    <x v="3"/>
    <x v="6"/>
    <x v="4"/>
    <s v="USD"/>
    <n v="30333.333333333099"/>
    <n v="525000"/>
    <n v="0.1749230933"/>
    <n v="5306.0004967666"/>
    <m/>
    <n v="0"/>
    <m/>
    <n v="0"/>
    <n v="52000"/>
    <n v="80800"/>
    <m/>
  </r>
  <r>
    <d v="2015-07-01T00:00:00"/>
    <s v="EMPID333837"/>
    <x v="2"/>
    <x v="5"/>
    <x v="3"/>
    <x v="8"/>
    <s v="AUD"/>
    <n v="25299.8003333333"/>
    <n v="2554474.1800000002"/>
    <n v="0.1758355412"/>
    <n v="4448.6040838636"/>
    <n v="37949.700499999999"/>
    <n v="21881579.25"/>
    <n v="0.84597079620000004"/>
    <n v="28597.121055299503"/>
    <n v="110356"/>
    <n v="165534"/>
    <m/>
  </r>
  <r>
    <d v="2015-07-01T00:00:00"/>
    <s v="EMPID1085858"/>
    <x v="0"/>
    <x v="0"/>
    <x v="0"/>
    <x v="0"/>
    <s v="USD"/>
    <n v="16800"/>
    <n v="4054022.02"/>
    <n v="0.1778826845"/>
    <n v="2988.4290996"/>
    <n v="25200"/>
    <n v="9429619.4399999995"/>
    <n v="0.81374100179999997"/>
    <n v="17690.037193079999"/>
    <n v="72000"/>
    <n v="115830"/>
    <m/>
  </r>
  <r>
    <d v="2015-07-01T00:00:00"/>
    <s v="EMPID1081202"/>
    <x v="0"/>
    <x v="0"/>
    <x v="0"/>
    <x v="0"/>
    <s v="USD"/>
    <n v="7200"/>
    <n v="657767.18000000005"/>
    <n v="0.18072408079999999"/>
    <n v="1301.2133817599999"/>
    <n v="10800"/>
    <n v="858492.54"/>
    <n v="0.99332026809999996"/>
    <n v="10684.574233200001"/>
    <n v="72000"/>
    <n v="120000"/>
    <m/>
  </r>
  <r>
    <d v="2015-07-01T00:00:00"/>
    <s v="EMPID3630256"/>
    <x v="0"/>
    <x v="0"/>
    <x v="0"/>
    <x v="0"/>
    <s v="USD"/>
    <n v="16800"/>
    <n v="2480883.66"/>
    <n v="0.1833307572"/>
    <n v="3079.95672096"/>
    <n v="25200"/>
    <n v="2765471.02"/>
    <n v="0.95434891960000001"/>
    <n v="23359.348439279998"/>
    <n v="72000"/>
    <n v="121200"/>
    <m/>
  </r>
  <r>
    <d v="2015-07-01T00:00:00"/>
    <s v="EMPID1886774"/>
    <x v="0"/>
    <x v="4"/>
    <x v="11"/>
    <x v="5"/>
    <s v="USD"/>
    <n v="56583.333333333103"/>
    <n v="5676671.5999999996"/>
    <n v="0.1841680044"/>
    <n v="10420.839582299999"/>
    <m/>
    <n v="0"/>
    <m/>
    <n v="0"/>
    <n v="97000"/>
    <n v="135160"/>
    <m/>
  </r>
  <r>
    <d v="2015-07-01T00:00:00"/>
    <s v="EMPID2311455"/>
    <x v="0"/>
    <x v="1"/>
    <x v="0"/>
    <x v="2"/>
    <s v="USD"/>
    <n v="12600"/>
    <n v="4302081.5199999996"/>
    <n v="0.18458385699999999"/>
    <n v="2325.7565982000001"/>
    <n v="29400"/>
    <n v="9892961.25"/>
    <n v="0.92683756949999996"/>
    <n v="25958.439269279999"/>
    <n v="72000"/>
    <n v="125718"/>
    <m/>
  </r>
  <r>
    <d v="2015-07-01T00:00:00"/>
    <s v="EMPID1434067"/>
    <x v="0"/>
    <x v="3"/>
    <x v="1"/>
    <x v="7"/>
    <s v="USD"/>
    <n v="10399.9999999998"/>
    <n v="898439.85"/>
    <n v="0.186598297"/>
    <n v="1940.6222888000002"/>
    <n v="15600"/>
    <n v="1530688.96"/>
    <n v="1.0228115972"/>
    <n v="16596.410566319999"/>
    <n v="52000"/>
    <n v="65257"/>
    <m/>
  </r>
  <r>
    <d v="2015-07-01T00:00:00"/>
    <s v="EMPID817486"/>
    <x v="0"/>
    <x v="3"/>
    <x v="1"/>
    <x v="7"/>
    <s v="USD"/>
    <n v="5199.9999999999"/>
    <n v="455618.25"/>
    <n v="0.18763336629999999"/>
    <n v="975.69350476"/>
    <n v="7800"/>
    <n v="988543.63"/>
    <n v="0.77695544910000003"/>
    <n v="5016.4040050799995"/>
    <n v="52000"/>
    <n v="66950"/>
    <m/>
  </r>
  <r>
    <d v="2015-07-01T00:00:00"/>
    <s v="EMPID2962354"/>
    <x v="1"/>
    <x v="5"/>
    <x v="0"/>
    <x v="6"/>
    <s v="GBP"/>
    <n v="9778.1333333331004"/>
    <n v="2695596"/>
    <n v="0.19120819289999999"/>
    <n v="1869.6592046019"/>
    <n v="14667.2"/>
    <n v="2958339"/>
    <n v="0.5971290816"/>
    <n v="5212.8186656162998"/>
    <n v="42436"/>
    <n v="63654"/>
    <m/>
  </r>
  <r>
    <d v="2015-07-01T00:00:00"/>
    <s v="EMPID3560628"/>
    <x v="0"/>
    <x v="4"/>
    <x v="7"/>
    <x v="5"/>
    <s v="USD"/>
    <n v="46666.666666666897"/>
    <n v="2593333.2200000002"/>
    <n v="0.19657312299999999"/>
    <n v="9173.4124066666991"/>
    <m/>
    <n v="0"/>
    <m/>
    <n v="0"/>
    <n v="80000"/>
    <n v="124591"/>
    <m/>
  </r>
  <r>
    <d v="2015-07-01T00:00:00"/>
    <s v="EMPID4960691"/>
    <x v="0"/>
    <x v="0"/>
    <x v="0"/>
    <x v="0"/>
    <s v="USD"/>
    <n v="16800"/>
    <n v="3167541.66"/>
    <n v="0.198195016"/>
    <n v="3329.6762687999999"/>
    <n v="25200"/>
    <n v="13495609.279999999"/>
    <n v="0.7236917169"/>
    <n v="14059.2500244"/>
    <n v="72000"/>
    <n v="111806"/>
    <m/>
  </r>
  <r>
    <d v="2015-07-01T00:00:00"/>
    <s v="EMPID5506347"/>
    <x v="1"/>
    <x v="5"/>
    <x v="0"/>
    <x v="6"/>
    <s v="CHF"/>
    <n v="23733.333333333099"/>
    <n v="1747407"/>
    <n v="0.19924464080000001"/>
    <n v="4728.7394749865998"/>
    <n v="35600"/>
    <n v="6281347"/>
    <n v="0.93928312349999998"/>
    <n v="32141.566714560002"/>
    <n v="103000"/>
    <n v="154500"/>
    <m/>
  </r>
  <r>
    <d v="2015-07-01T00:00:00"/>
    <s v="EMPID8006623"/>
    <x v="0"/>
    <x v="0"/>
    <x v="0"/>
    <x v="0"/>
    <s v="USD"/>
    <n v="16800"/>
    <n v="2218026.39"/>
    <n v="0.2037924887"/>
    <n v="3423.7138101599999"/>
    <n v="25200"/>
    <n v="4648634.63"/>
    <n v="0.8352011868"/>
    <n v="18555.31185228"/>
    <n v="72000"/>
    <n v="88055"/>
    <m/>
  </r>
  <r>
    <d v="2015-07-01T00:00:00"/>
    <s v="EMPID5817410"/>
    <x v="0"/>
    <x v="1"/>
    <x v="0"/>
    <x v="2"/>
    <s v="USD"/>
    <n v="9000"/>
    <n v="3469713.45"/>
    <n v="0.2045975843"/>
    <n v="1841.3782586999998"/>
    <n v="21000"/>
    <n v="9450389.6799999997"/>
    <n v="1.0573578135999999"/>
    <n v="24372.6394401"/>
    <n v="72000"/>
    <n v="120000"/>
    <m/>
  </r>
  <r>
    <d v="2015-07-01T00:00:00"/>
    <s v="EMPID1509017"/>
    <x v="0"/>
    <x v="0"/>
    <x v="0"/>
    <x v="0"/>
    <s v="USD"/>
    <n v="14400"/>
    <n v="2771914.8"/>
    <n v="0.2049207753"/>
    <n v="2950.8591643199998"/>
    <n v="21600"/>
    <n v="11368024.75"/>
    <n v="0.79041194120000002"/>
    <n v="14356.636687439999"/>
    <n v="72000"/>
    <n v="125240"/>
    <m/>
  </r>
  <r>
    <d v="2015-07-01T00:00:00"/>
    <s v="EMPID935876"/>
    <x v="0"/>
    <x v="3"/>
    <x v="8"/>
    <x v="4"/>
    <s v="USD"/>
    <n v="42000"/>
    <n v="714832.3"/>
    <n v="0.20613364980000001"/>
    <n v="8657.6132915999988"/>
    <m/>
    <n v="0"/>
    <m/>
    <n v="0"/>
    <n v="72000"/>
    <n v="113233"/>
    <m/>
  </r>
  <r>
    <d v="2015-07-01T00:00:00"/>
    <s v="EMPID123215"/>
    <x v="0"/>
    <x v="0"/>
    <x v="0"/>
    <x v="0"/>
    <s v="USD"/>
    <n v="16800"/>
    <n v="1998082.23"/>
    <n v="0.2098287516"/>
    <n v="3525.12302688"/>
    <n v="25200"/>
    <n v="6705442.9299999997"/>
    <n v="0.82015706460000004"/>
    <n v="17948.732845679999"/>
    <n v="72000"/>
    <n v="96014"/>
    <m/>
  </r>
  <r>
    <d v="2015-07-01T00:00:00"/>
    <s v="EMPID94108"/>
    <x v="0"/>
    <x v="0"/>
    <x v="0"/>
    <x v="0"/>
    <s v="USD"/>
    <n v="16800"/>
    <n v="2966474.83"/>
    <n v="0.2117588795"/>
    <n v="3557.5491756000001"/>
    <n v="25200"/>
    <n v="5772715.21"/>
    <n v="0.82681730799999997"/>
    <n v="18217.273858559998"/>
    <n v="72000"/>
    <n v="110789"/>
    <m/>
  </r>
  <r>
    <d v="2015-07-01T00:00:00"/>
    <s v="EMPID1234639"/>
    <x v="1"/>
    <x v="5"/>
    <x v="3"/>
    <x v="6"/>
    <s v="NOK"/>
    <n v="160925.95300000001"/>
    <n v="2224434"/>
    <n v="0.21256246309999999"/>
    <n v="34206.8169463948"/>
    <n v="241388.9295"/>
    <n v="6591436"/>
    <n v="0.89167673169999995"/>
    <n v="199552.06905536621"/>
    <n v="699968.36666666705"/>
    <n v="1049952.55"/>
    <m/>
  </r>
  <r>
    <d v="2015-07-01T00:00:00"/>
    <s v="EMPID348166"/>
    <x v="0"/>
    <x v="1"/>
    <x v="3"/>
    <x v="2"/>
    <s v="USD"/>
    <n v="16975"/>
    <n v="15098577.48"/>
    <n v="0.2147130062"/>
    <n v="3644.753280245"/>
    <n v="39608.333333333103"/>
    <n v="15900564.960000001"/>
    <n v="1.5655771970000001"/>
    <n v="69314.583333332906"/>
    <n v="97000"/>
    <n v="138210"/>
    <m/>
  </r>
  <r>
    <d v="2015-07-01T00:00:00"/>
    <s v="EMPID1628868"/>
    <x v="0"/>
    <x v="1"/>
    <x v="3"/>
    <x v="2"/>
    <s v="USD"/>
    <n v="16975"/>
    <n v="5867373.0300000003"/>
    <n v="0.2150700911"/>
    <n v="3650.8147964225"/>
    <n v="39608.333333333103"/>
    <n v="17406644.84"/>
    <n v="1.0775300381999999"/>
    <n v="48206.673004758006"/>
    <n v="97000"/>
    <n v="143420"/>
    <m/>
  </r>
  <r>
    <d v="2015-07-01T00:00:00"/>
    <s v="EMPID127502"/>
    <x v="2"/>
    <x v="5"/>
    <x v="3"/>
    <x v="8"/>
    <s v="SGD"/>
    <n v="23686.089666666699"/>
    <n v="1426994.66"/>
    <n v="0.22755692020000001"/>
    <n v="5389.9336161277006"/>
    <n v="35529.1345"/>
    <n v="17473854.800000001"/>
    <n v="1.011856694"/>
    <n v="36708.6571123838"/>
    <n v="106666.66666666701"/>
    <n v="160000"/>
    <m/>
  </r>
  <r>
    <d v="2015-07-01T00:00:00"/>
    <s v="EMPID802147"/>
    <x v="0"/>
    <x v="4"/>
    <x v="7"/>
    <x v="5"/>
    <s v="USD"/>
    <n v="26666.666666666799"/>
    <n v="812350"/>
    <n v="0.2283208592"/>
    <n v="6088.5562453334005"/>
    <m/>
    <n v="0"/>
    <m/>
    <n v="0"/>
    <n v="80000"/>
    <n v="110779"/>
    <m/>
  </r>
  <r>
    <d v="2015-07-01T00:00:00"/>
    <s v="EMPID101202"/>
    <x v="0"/>
    <x v="4"/>
    <x v="7"/>
    <x v="5"/>
    <s v="USD"/>
    <n v="46666.666666666897"/>
    <n v="2009877.58"/>
    <n v="0.2309444091"/>
    <n v="10777.405758000101"/>
    <m/>
    <n v="0"/>
    <m/>
    <n v="0"/>
    <n v="80000"/>
    <n v="118473"/>
    <m/>
  </r>
  <r>
    <d v="2015-07-01T00:00:00"/>
    <s v="EMPID333703"/>
    <x v="0"/>
    <x v="0"/>
    <x v="0"/>
    <x v="0"/>
    <s v="USD"/>
    <n v="16800"/>
    <n v="2602245.19"/>
    <n v="0.2347932979"/>
    <n v="3944.52740472"/>
    <n v="25200"/>
    <n v="7238536.7800000003"/>
    <n v="1.0295331330999999"/>
    <n v="27283.85787204"/>
    <n v="72000"/>
    <n v="114290"/>
    <m/>
  </r>
  <r>
    <d v="2015-07-01T00:00:00"/>
    <s v="EMPID3746126"/>
    <x v="0"/>
    <x v="3"/>
    <x v="1"/>
    <x v="7"/>
    <s v="USD"/>
    <n v="12133.333333333099"/>
    <n v="1044754.87"/>
    <n v="0.23701418590000001"/>
    <n v="2875.7721222533"/>
    <n v="18200"/>
    <n v="1933150.35"/>
    <n v="1.2374619387000001"/>
    <n v="30301.060396879999"/>
    <n v="52000"/>
    <n v="79310"/>
    <m/>
  </r>
  <r>
    <d v="2015-07-01T00:00:00"/>
    <s v="EMPID3464912"/>
    <x v="0"/>
    <x v="0"/>
    <x v="3"/>
    <x v="0"/>
    <s v="USD"/>
    <n v="6466.6666666665997"/>
    <n v="332322"/>
    <n v="0.23817845039999999"/>
    <n v="1540.2206459199999"/>
    <n v="9700"/>
    <n v="2735091.02"/>
    <n v="0.65999899699999998"/>
    <n v="4423.1844334400002"/>
    <n v="97000"/>
    <n v="140000"/>
    <m/>
  </r>
  <r>
    <d v="2015-07-01T00:00:00"/>
    <s v="EMPID347423"/>
    <x v="0"/>
    <x v="1"/>
    <x v="0"/>
    <x v="2"/>
    <s v="USD"/>
    <n v="12600"/>
    <n v="3185252.58"/>
    <n v="0.23939391900000001"/>
    <n v="3016.3633794000002"/>
    <n v="29400"/>
    <n v="22338820.550000001"/>
    <n v="0.94534611810000002"/>
    <n v="26829.081396599999"/>
    <n v="72000"/>
    <n v="120687"/>
    <m/>
  </r>
  <r>
    <d v="2015-07-01T00:00:00"/>
    <s v="EMPID3316125"/>
    <x v="0"/>
    <x v="0"/>
    <x v="3"/>
    <x v="0"/>
    <s v="USD"/>
    <n v="22633.333333333099"/>
    <n v="3234815.49"/>
    <n v="0.23992076039999999"/>
    <n v="5430.2065437198999"/>
    <n v="33950"/>
    <n v="15167695.16"/>
    <n v="0.85491278820000005"/>
    <n v="26068.862654345001"/>
    <n v="97000"/>
    <n v="156512"/>
    <m/>
  </r>
  <r>
    <d v="2015-07-01T00:00:00"/>
    <s v="EMPID735453"/>
    <x v="0"/>
    <x v="6"/>
    <x v="12"/>
    <x v="9"/>
    <s v="USD"/>
    <n v="7136.8866666667"/>
    <n v="8293270.5199999996"/>
    <n v="0.24000679929999999"/>
    <n v="1712.9013258335001"/>
    <n v="10705.33"/>
    <n v="30190584.02"/>
    <n v="0.80053981350000003"/>
    <n v="7288.8706106494992"/>
    <n v="30909.8"/>
    <n v="154549"/>
    <m/>
  </r>
  <r>
    <d v="2015-07-01T00:00:00"/>
    <s v="EMPID735100"/>
    <x v="0"/>
    <x v="0"/>
    <x v="0"/>
    <x v="0"/>
    <s v="USD"/>
    <n v="16800"/>
    <n v="2813816.38"/>
    <n v="0.2406664382"/>
    <n v="4043.19616176"/>
    <n v="25200"/>
    <n v="7465158.6900000004"/>
    <n v="0.84240864540000004"/>
    <n v="18845.916581519999"/>
    <n v="72000"/>
    <n v="91255"/>
    <m/>
  </r>
  <r>
    <d v="2015-07-01T00:00:00"/>
    <s v="EMPID124298"/>
    <x v="2"/>
    <x v="5"/>
    <x v="0"/>
    <x v="8"/>
    <s v="INR"/>
    <n v="306468.19966666598"/>
    <n v="1531384"/>
    <n v="0.2443827864"/>
    <n v="74895.552577531605"/>
    <n v="459702.29950000002"/>
    <n v="57198659.399999999"/>
    <n v="0.90973326170000002"/>
    <n v="393308.97602700605"/>
    <n v="1386404"/>
    <n v="2079606"/>
    <m/>
  </r>
  <r>
    <d v="2015-07-01T00:00:00"/>
    <s v="EMPID2136157"/>
    <x v="0"/>
    <x v="3"/>
    <x v="0"/>
    <x v="7"/>
    <s v="USD"/>
    <n v="7200"/>
    <n v="689422.34"/>
    <n v="0.24591640740000001"/>
    <n v="1770.59813328"/>
    <n v="10800"/>
    <n v="753652.26"/>
    <n v="0.84663863409999995"/>
    <n v="8149.9155976799993"/>
    <n v="72000"/>
    <n v="112000"/>
    <m/>
  </r>
  <r>
    <d v="2015-07-01T00:00:00"/>
    <s v="EMPID36519"/>
    <x v="0"/>
    <x v="6"/>
    <x v="12"/>
    <x v="9"/>
    <s v="USD"/>
    <n v="7945.1600000000999"/>
    <n v="4715614.96"/>
    <n v="0.25434482780000001"/>
    <n v="2020.8103520435"/>
    <n v="11917.74"/>
    <n v="13632073.32"/>
    <n v="0.81324967449999996"/>
    <n v="8356.7130812409996"/>
    <n v="34396.199999999997"/>
    <n v="171981"/>
    <m/>
  </r>
  <r>
    <d v="2015-07-01T00:00:00"/>
    <s v="EMPID126795"/>
    <x v="0"/>
    <x v="0"/>
    <x v="14"/>
    <x v="1"/>
    <s v="USD"/>
    <n v="35000"/>
    <n v="12999081.869999999"/>
    <n v="0.25978812950000002"/>
    <n v="0"/>
    <n v="52500"/>
    <n v="29474395.199999999"/>
    <n v="1.0128690843999999"/>
    <n v="57229.388516999999"/>
    <n v="150000"/>
    <n v="180951"/>
    <m/>
  </r>
  <r>
    <d v="2015-07-01T00:00:00"/>
    <s v="EMPID836389"/>
    <x v="0"/>
    <x v="3"/>
    <x v="1"/>
    <x v="7"/>
    <s v="USD"/>
    <n v="12133.333333333099"/>
    <n v="1044754.87"/>
    <n v="0.27282564669999998"/>
    <n v="3310.2845132932998"/>
    <n v="18200"/>
    <n v="2184730.3199999998"/>
    <n v="1.0017319848999999"/>
    <n v="18288.26195014"/>
    <n v="52000"/>
    <n v="80000"/>
    <m/>
  </r>
  <r>
    <d v="2015-07-01T00:00:00"/>
    <s v="EMPID17434"/>
    <x v="0"/>
    <x v="0"/>
    <x v="0"/>
    <x v="0"/>
    <s v="USD"/>
    <n v="16800"/>
    <n v="2905932.17"/>
    <n v="0.2756357888"/>
    <n v="4630.6812518400002"/>
    <n v="25200"/>
    <n v="8370416.46"/>
    <n v="0.93575228269999999"/>
    <n v="22609.532037960002"/>
    <n v="72000"/>
    <n v="108542"/>
    <m/>
  </r>
  <r>
    <d v="2015-07-01T00:00:00"/>
    <s v="EMPID1686719"/>
    <x v="0"/>
    <x v="0"/>
    <x v="5"/>
    <x v="0"/>
    <s v="USD"/>
    <n v="8499.9999999999"/>
    <n v="758388.16"/>
    <n v="0.27642012110000003"/>
    <n v="2349.5710293500001"/>
    <n v="12750"/>
    <n v="2335297.66"/>
    <n v="1.1376239421000001"/>
    <n v="17663.174733225002"/>
    <n v="85000"/>
    <n v="113300"/>
    <m/>
  </r>
  <r>
    <d v="2015-07-01T00:00:00"/>
    <s v="EMPID2266312"/>
    <x v="0"/>
    <x v="3"/>
    <x v="1"/>
    <x v="7"/>
    <s v="USD"/>
    <n v="12133.333333333099"/>
    <n v="1044754.87"/>
    <n v="0.28122446559999997"/>
    <n v="3412.1901826132998"/>
    <n v="18200"/>
    <n v="4170225.76"/>
    <n v="0.96012979399999998"/>
    <n v="17038.97960128"/>
    <n v="52000"/>
    <n v="79560"/>
    <m/>
  </r>
  <r>
    <d v="2015-07-01T00:00:00"/>
    <s v="EMPID4376660"/>
    <x v="0"/>
    <x v="6"/>
    <x v="13"/>
    <x v="9"/>
    <s v="USD"/>
    <n v="3938.7159999999999"/>
    <n v="5567200.9900000002"/>
    <n v="0.2816884858"/>
    <n v="1109.4909460362001"/>
    <n v="5908.0739999999996"/>
    <n v="11021933.82"/>
    <n v="0.89878817560000002"/>
    <n v="4951.3268830679999"/>
    <n v="17051.52"/>
    <n v="142096"/>
    <m/>
  </r>
  <r>
    <d v="2015-07-01T00:00:00"/>
    <s v="EMPID5690300"/>
    <x v="0"/>
    <x v="0"/>
    <x v="0"/>
    <x v="0"/>
    <s v="USD"/>
    <n v="16800"/>
    <n v="2332317.44"/>
    <n v="0.28180554619999998"/>
    <n v="4734.3331761600002"/>
    <n v="25200"/>
    <n v="13092722"/>
    <n v="0.83065943050000002"/>
    <n v="18372.188237759998"/>
    <n v="72000"/>
    <n v="121309"/>
    <m/>
  </r>
  <r>
    <d v="2015-07-01T00:00:00"/>
    <s v="EMPID4337111"/>
    <x v="1"/>
    <x v="5"/>
    <x v="0"/>
    <x v="6"/>
    <s v="GBP"/>
    <n v="9387.2226666667993"/>
    <n v="2062754"/>
    <n v="0.28411981460000002"/>
    <n v="2667.0959636622997"/>
    <n v="14080.834000000001"/>
    <n v="6896039"/>
    <n v="0.93137073039999996"/>
    <n v="12534.662234990601"/>
    <n v="40402.666666666701"/>
    <n v="60604"/>
    <m/>
  </r>
  <r>
    <d v="2015-07-01T00:00:00"/>
    <s v="EMPID2098949"/>
    <x v="0"/>
    <x v="3"/>
    <x v="1"/>
    <x v="7"/>
    <s v="USD"/>
    <n v="8666.6666666665005"/>
    <n v="752124.83"/>
    <n v="0.28487304829999999"/>
    <n v="2468.8997519332997"/>
    <n v="13000"/>
    <n v="1468772.71"/>
    <n v="1.0645948275999999"/>
    <n v="15351.251724900001"/>
    <n v="52000"/>
    <n v="81000"/>
    <m/>
  </r>
  <r>
    <d v="2015-07-01T00:00:00"/>
    <s v="EMPID5530342"/>
    <x v="1"/>
    <x v="5"/>
    <x v="0"/>
    <x v="6"/>
    <s v="GBP"/>
    <n v="11790.410666666899"/>
    <n v="1673816"/>
    <n v="0.28742933510000002"/>
    <n v="3388.9098984759999"/>
    <n v="17685.616000000002"/>
    <n v="3751302"/>
    <n v="0.91041268600000003"/>
    <n v="15150.565065799299"/>
    <n v="51169.186666666697"/>
    <n v="76753.78"/>
    <m/>
  </r>
  <r>
    <d v="2015-07-01T00:00:00"/>
    <s v="EMPID4282653"/>
    <x v="0"/>
    <x v="0"/>
    <x v="0"/>
    <x v="0"/>
    <s v="USD"/>
    <n v="16800"/>
    <n v="3388064.63"/>
    <n v="0.28775689560000001"/>
    <n v="4834.3158460799996"/>
    <n v="25200"/>
    <n v="7839289.6900000004"/>
    <n v="0.94670088529999996"/>
    <n v="23050.979695799997"/>
    <n v="72000"/>
    <n v="118450"/>
    <m/>
  </r>
  <r>
    <d v="2015-07-01T00:00:00"/>
    <s v="EMPID1047427"/>
    <x v="0"/>
    <x v="0"/>
    <x v="0"/>
    <x v="0"/>
    <s v="USD"/>
    <n v="16800"/>
    <n v="2666817.9"/>
    <n v="0.28958788410000003"/>
    <n v="4865.07645288"/>
    <n v="25200"/>
    <n v="7461580.8200000003"/>
    <n v="0.88999008260000001"/>
    <n v="20764.400131440001"/>
    <n v="72000"/>
    <n v="124992"/>
    <m/>
  </r>
  <r>
    <d v="2015-07-01T00:00:00"/>
    <s v="EMPID6031205"/>
    <x v="0"/>
    <x v="6"/>
    <x v="12"/>
    <x v="9"/>
    <s v="USD"/>
    <n v="7197.6266666666997"/>
    <n v="4881110.03"/>
    <n v="0.2949875663"/>
    <n v="2123.2103735359997"/>
    <n v="10796.44"/>
    <n v="9638859.1500000004"/>
    <n v="0.86009945590000003"/>
    <n v="8379.7554710192999"/>
    <n v="31108.400000000001"/>
    <n v="155542"/>
    <m/>
  </r>
  <r>
    <d v="2015-07-01T00:00:00"/>
    <s v="EMPID6912774"/>
    <x v="0"/>
    <x v="2"/>
    <x v="4"/>
    <x v="3"/>
    <s v="USD"/>
    <n v="7500"/>
    <n v="106411"/>
    <n v="0.29602202779999998"/>
    <n v="2220.1652085000001"/>
    <m/>
    <n v="0"/>
    <m/>
    <n v="0"/>
    <n v="150000"/>
    <n v="114402"/>
    <m/>
  </r>
  <r>
    <d v="2015-07-01T00:00:00"/>
    <s v="EMPID924503"/>
    <x v="0"/>
    <x v="3"/>
    <x v="1"/>
    <x v="7"/>
    <s v="USD"/>
    <n v="10399.9999999998"/>
    <n v="898439.85"/>
    <n v="0.297947935"/>
    <n v="3098.6585239998999"/>
    <n v="15600"/>
    <n v="2091132.42"/>
    <n v="0.95399016859999997"/>
    <n v="14451.594608879999"/>
    <n v="52000"/>
    <n v="65000"/>
    <m/>
  </r>
  <r>
    <d v="2015-07-01T00:00:00"/>
    <s v="EMPID2614235"/>
    <x v="0"/>
    <x v="0"/>
    <x v="0"/>
    <x v="0"/>
    <s v="USD"/>
    <n v="16800"/>
    <n v="2481823.7400000002"/>
    <n v="0.30063095049999999"/>
    <n v="5050.5999683999999"/>
    <n v="25200"/>
    <n v="11314201.24"/>
    <n v="1.0043571781"/>
    <n v="25507.442487240001"/>
    <n v="72000"/>
    <n v="114515"/>
    <m/>
  </r>
  <r>
    <d v="2015-07-01T00:00:00"/>
    <s v="EMPID2190214"/>
    <x v="0"/>
    <x v="0"/>
    <x v="3"/>
    <x v="0"/>
    <s v="USD"/>
    <n v="22633.333333333099"/>
    <n v="2481823.7400000002"/>
    <n v="0.30063095049999999"/>
    <n v="6804.2805129832996"/>
    <n v="33950"/>
    <n v="11314201.24"/>
    <n v="1.0043571781"/>
    <n v="34364.193350865004"/>
    <n v="97000"/>
    <n v="166044"/>
    <m/>
  </r>
  <r>
    <d v="2015-07-01T00:00:00"/>
    <s v="EMPID2493635"/>
    <x v="0"/>
    <x v="6"/>
    <x v="13"/>
    <x v="9"/>
    <s v="USD"/>
    <n v="3824.1320000000001"/>
    <n v="4002562.01"/>
    <n v="0.30324585609999999"/>
    <n v="1159.6521821793999"/>
    <n v="5736.1980000000003"/>
    <n v="9928123.1099999994"/>
    <n v="0.94675357429999996"/>
    <n v="5247.5067351426997"/>
    <n v="16493.64"/>
    <n v="137447"/>
    <m/>
  </r>
  <r>
    <d v="2015-07-01T00:00:00"/>
    <s v="EMPID700509"/>
    <x v="0"/>
    <x v="0"/>
    <x v="0"/>
    <x v="0"/>
    <s v="USD"/>
    <n v="16800"/>
    <n v="2698966.72"/>
    <n v="0.30831608919999998"/>
    <n v="5179.7102985600004"/>
    <n v="25200"/>
    <n v="7264825.0199999996"/>
    <n v="0.92403522339999999"/>
    <n v="22137.100206479998"/>
    <n v="72000"/>
    <n v="107400"/>
    <m/>
  </r>
  <r>
    <d v="2015-07-01T00:00:00"/>
    <s v="EMPID2850812"/>
    <x v="0"/>
    <x v="6"/>
    <x v="12"/>
    <x v="9"/>
    <s v="USD"/>
    <n v="8055.7266666668002"/>
    <n v="8326599.4800000004"/>
    <n v="0.30941772039999998"/>
    <n v="2492.5845813655001"/>
    <n v="12083.59"/>
    <n v="22762405.77"/>
    <n v="0.988364664"/>
    <n v="11858.635392422"/>
    <n v="35103.199999999997"/>
    <n v="175516"/>
    <m/>
  </r>
  <r>
    <d v="2015-07-01T00:00:00"/>
    <s v="EMPID4886059"/>
    <x v="0"/>
    <x v="3"/>
    <x v="0"/>
    <x v="7"/>
    <s v="USD"/>
    <n v="16800"/>
    <n v="1580879.04"/>
    <n v="0.31010284630000001"/>
    <n v="5209.7278178400002"/>
    <n v="25200"/>
    <n v="3110245.54"/>
    <n v="0.86885156019999998"/>
    <n v="19912.094906759998"/>
    <n v="72000"/>
    <n v="118332"/>
    <m/>
  </r>
  <r>
    <d v="2015-07-01T00:00:00"/>
    <s v="EMPID527378"/>
    <x v="0"/>
    <x v="0"/>
    <x v="0"/>
    <x v="0"/>
    <s v="USD"/>
    <n v="16800"/>
    <n v="3388064.63"/>
    <n v="0.31059150219999998"/>
    <n v="5217.9372369600005"/>
    <n v="25200"/>
    <n v="5838120.5300000003"/>
    <n v="0.81313685899999999"/>
    <n v="17665.678154879999"/>
    <n v="72000"/>
    <n v="109180"/>
    <m/>
  </r>
  <r>
    <d v="2015-07-01T00:00:00"/>
    <s v="EMPID35043"/>
    <x v="1"/>
    <x v="5"/>
    <x v="0"/>
    <x v="6"/>
    <s v="GBP"/>
    <n v="8689.5769999998993"/>
    <n v="2226985"/>
    <n v="0.3117291526"/>
    <n v="2708.7944746624003"/>
    <n v="13034.3655"/>
    <n v="5549252"/>
    <n v="0.91218337890000001"/>
    <n v="11202.951201250798"/>
    <n v="38607.333333333299"/>
    <n v="57911"/>
    <m/>
  </r>
  <r>
    <d v="2015-07-01T00:00:00"/>
    <s v="EMPID2942037"/>
    <x v="0"/>
    <x v="4"/>
    <x v="7"/>
    <x v="5"/>
    <s v="USD"/>
    <n v="6666.6666666666997"/>
    <n v="187449"/>
    <n v="0.31505214749999999"/>
    <n v="2100.3476500000002"/>
    <m/>
    <n v="0"/>
    <m/>
    <n v="0"/>
    <n v="80000"/>
    <n v="115000"/>
    <m/>
  </r>
  <r>
    <d v="2015-07-01T00:00:00"/>
    <s v="EMPID2360758"/>
    <x v="0"/>
    <x v="0"/>
    <x v="0"/>
    <x v="0"/>
    <s v="USD"/>
    <n v="16800"/>
    <n v="3395196.16"/>
    <n v="0.31634500989999997"/>
    <n v="5314.5961663199996"/>
    <n v="25200"/>
    <n v="6747451.5800000001"/>
    <n v="1.0765034685999999"/>
    <n v="30598.084744920001"/>
    <n v="72000"/>
    <n v="120236"/>
    <m/>
  </r>
  <r>
    <d v="2015-07-01T00:00:00"/>
    <s v="EMPID2289483"/>
    <x v="0"/>
    <x v="0"/>
    <x v="0"/>
    <x v="0"/>
    <s v="USD"/>
    <n v="16800"/>
    <n v="3290229.9"/>
    <n v="0.31717229489999998"/>
    <n v="5328.4945543199992"/>
    <n v="25200"/>
    <n v="6917795.1799999997"/>
    <n v="0.91513103890000003"/>
    <n v="21778.083487439999"/>
    <n v="72000"/>
    <n v="111650"/>
    <m/>
  </r>
  <r>
    <d v="2015-07-01T00:00:00"/>
    <s v="EMPID116492"/>
    <x v="0"/>
    <x v="2"/>
    <x v="4"/>
    <x v="3"/>
    <s v="USD"/>
    <n v="7500"/>
    <n v="125260.49"/>
    <n v="0.3185361961"/>
    <n v="2389.0214707499999"/>
    <m/>
    <n v="0"/>
    <m/>
    <n v="0"/>
    <n v="150000"/>
    <n v="128125"/>
    <m/>
  </r>
  <r>
    <d v="2015-07-01T00:00:00"/>
    <s v="EMPID7437555"/>
    <x v="0"/>
    <x v="0"/>
    <x v="0"/>
    <x v="0"/>
    <s v="USD"/>
    <n v="16800"/>
    <n v="3706250.53"/>
    <n v="0.31869316539999998"/>
    <n v="5354.04517872"/>
    <n v="25200"/>
    <n v="12598057.300000001"/>
    <n v="0.99906404299999996"/>
    <n v="25162.262213759997"/>
    <n v="72000"/>
    <n v="143215"/>
    <m/>
  </r>
  <r>
    <d v="2015-07-01T00:00:00"/>
    <s v="EMPID1475356"/>
    <x v="0"/>
    <x v="1"/>
    <x v="3"/>
    <x v="2"/>
    <s v="USD"/>
    <n v="16975"/>
    <n v="9136189.0399999991"/>
    <n v="0.31972688799999999"/>
    <n v="5427.3639237999996"/>
    <n v="39608.333333333103"/>
    <n v="21697958.989999998"/>
    <n v="1.2084204773"/>
    <n v="62722.858999243006"/>
    <n v="97000"/>
    <n v="131050"/>
    <m/>
  </r>
  <r>
    <d v="2015-07-01T00:00:00"/>
    <s v="EMPID3023380"/>
    <x v="0"/>
    <x v="6"/>
    <x v="12"/>
    <x v="9"/>
    <s v="USD"/>
    <n v="6665.8866666668"/>
    <n v="6862266.46"/>
    <n v="0.32269593889999998"/>
    <n v="2151.0545565009998"/>
    <n v="9998.83"/>
    <n v="16548568.199999999"/>
    <n v="0.91067056970000004"/>
    <n v="8569.7263396934995"/>
    <n v="28929.200000000001"/>
    <n v="144646"/>
    <m/>
  </r>
  <r>
    <d v="2015-07-01T00:00:00"/>
    <s v="EMPID2465190"/>
    <x v="0"/>
    <x v="0"/>
    <x v="0"/>
    <x v="0"/>
    <s v="USD"/>
    <n v="16800"/>
    <n v="2182143.3199999998"/>
    <n v="0.32539873229999999"/>
    <n v="5466.6987026400002"/>
    <n v="25200"/>
    <n v="11462199.16"/>
    <n v="0.97245888629999999"/>
    <n v="24089.542296119998"/>
    <n v="72000"/>
    <n v="94799"/>
    <m/>
  </r>
  <r>
    <d v="2015-07-01T00:00:00"/>
    <s v="EMPID146323"/>
    <x v="0"/>
    <x v="0"/>
    <x v="3"/>
    <x v="0"/>
    <s v="USD"/>
    <n v="22633.333333333099"/>
    <n v="2182143.3199999998"/>
    <n v="0.32539873229999999"/>
    <n v="7364.8579743898999"/>
    <n v="33950"/>
    <n v="11462199.16"/>
    <n v="0.97245888629999999"/>
    <n v="32453.966704495004"/>
    <n v="97000"/>
    <n v="154125"/>
    <m/>
  </r>
  <r>
    <d v="2015-07-01T00:00:00"/>
    <s v="EMPID7147339"/>
    <x v="1"/>
    <x v="5"/>
    <x v="0"/>
    <x v="6"/>
    <s v="GBP"/>
    <n v="10519.2223333333"/>
    <n v="2120224"/>
    <n v="0.32575486739999998"/>
    <n v="3426.6878763461"/>
    <n v="15778.833500000001"/>
    <n v="3310152"/>
    <n v="0.75872926080000003"/>
    <n v="9687.6801847015995"/>
    <n v="45558.666666666701"/>
    <n v="68338"/>
    <m/>
  </r>
  <r>
    <d v="2015-07-01T00:00:00"/>
    <s v="EMPID189804"/>
    <x v="0"/>
    <x v="0"/>
    <x v="3"/>
    <x v="0"/>
    <s v="USD"/>
    <n v="22633.333333333099"/>
    <n v="2856884.98"/>
    <n v="0.33126978880000002"/>
    <n v="7497.7395531733"/>
    <n v="33950"/>
    <n v="9539116.1300000008"/>
    <n v="0.8925388688"/>
    <n v="28112.711353895"/>
    <n v="97000"/>
    <n v="145757"/>
    <m/>
  </r>
  <r>
    <d v="2015-07-01T00:00:00"/>
    <s v="EMPID509193"/>
    <x v="1"/>
    <x v="5"/>
    <x v="3"/>
    <x v="6"/>
    <s v="GBP"/>
    <n v="12306.666666666701"/>
    <n v="3531908"/>
    <n v="0.33152974540000002"/>
    <n v="4080.0260667226999"/>
    <n v="18460"/>
    <n v="91813118.349999994"/>
    <n v="0.97554789740000003"/>
    <n v="17737.782696867998"/>
    <n v="53300"/>
    <n v="79950"/>
    <m/>
  </r>
  <r>
    <d v="2015-07-01T00:00:00"/>
    <s v="EMPID944737"/>
    <x v="0"/>
    <x v="3"/>
    <x v="0"/>
    <x v="7"/>
    <s v="USD"/>
    <n v="16800"/>
    <n v="1580879.04"/>
    <n v="0.33279668890000003"/>
    <n v="5590.9843735200002"/>
    <n v="25200"/>
    <n v="4811007.71"/>
    <n v="0.92200604060000002"/>
    <n v="22055.283557999999"/>
    <n v="72000"/>
    <n v="114223"/>
    <m/>
  </r>
  <r>
    <d v="2015-07-01T00:00:00"/>
    <s v="EMPID447149"/>
    <x v="0"/>
    <x v="3"/>
    <x v="0"/>
    <x v="7"/>
    <s v="USD"/>
    <n v="16800"/>
    <n v="1580879.04"/>
    <n v="0.33547413720000002"/>
    <n v="5635.9655049600005"/>
    <n v="25200"/>
    <n v="2131378.4300000002"/>
    <n v="1.1544699361999999"/>
    <n v="36099.398699279998"/>
    <n v="72000"/>
    <n v="101950"/>
    <m/>
  </r>
  <r>
    <d v="2015-07-01T00:00:00"/>
    <s v="EMPID2576874"/>
    <x v="0"/>
    <x v="6"/>
    <x v="12"/>
    <x v="9"/>
    <s v="USD"/>
    <n v="6605.1666666666997"/>
    <n v="5598920.3300000001"/>
    <n v="0.3375641398"/>
    <n v="2229.667404069"/>
    <n v="9907.75"/>
    <n v="11650144.91"/>
    <n v="0.92584011730000004"/>
    <n v="8732.1378756847007"/>
    <n v="28636.400000000001"/>
    <n v="143182"/>
    <m/>
  </r>
  <r>
    <d v="2015-07-01T00:00:00"/>
    <s v="EMPID6188038"/>
    <x v="0"/>
    <x v="6"/>
    <x v="13"/>
    <x v="9"/>
    <s v="USD"/>
    <n v="3649.4760000000001"/>
    <n v="5360198.55"/>
    <n v="0.34054519960000001"/>
    <n v="1242.8115328553999"/>
    <n v="5474.2139999999999"/>
    <n v="17094781.41"/>
    <n v="0.9815951329"/>
    <n v="5313.0105099458997"/>
    <n v="15839.64"/>
    <n v="131997"/>
    <m/>
  </r>
  <r>
    <d v="2015-07-01T00:00:00"/>
    <s v="EMPID1669205"/>
    <x v="0"/>
    <x v="0"/>
    <x v="0"/>
    <x v="0"/>
    <s v="USD"/>
    <n v="16800"/>
    <n v="4831846"/>
    <n v="0.34193862800000002"/>
    <n v="5744.5689504000002"/>
    <n v="25200"/>
    <n v="46307996.609999999"/>
    <n v="0.91605710490000003"/>
    <n v="21815.422468559998"/>
    <n v="72000"/>
    <n v="104611"/>
    <m/>
  </r>
  <r>
    <d v="2015-07-01T00:00:00"/>
    <s v="EMPID695865"/>
    <x v="0"/>
    <x v="3"/>
    <x v="0"/>
    <x v="7"/>
    <s v="USD"/>
    <n v="16800"/>
    <n v="1580879.04"/>
    <n v="0.34197332009999998"/>
    <n v="5745.1517776799992"/>
    <n v="25200"/>
    <n v="4320487.97"/>
    <n v="0.89714967310000004"/>
    <n v="21053.074820400001"/>
    <n v="72000"/>
    <n v="93913"/>
    <m/>
  </r>
  <r>
    <d v="2015-07-01T00:00:00"/>
    <s v="EMPID938119"/>
    <x v="0"/>
    <x v="6"/>
    <x v="13"/>
    <x v="9"/>
    <s v="USD"/>
    <n v="3873.2840000000001"/>
    <n v="5335995.91"/>
    <n v="0.34361899880000002"/>
    <n v="1330.9339701481001"/>
    <n v="5809.9260000000004"/>
    <n v="16425241.779999999"/>
    <n v="0.98028194629999998"/>
    <n v="5626.6293075386002"/>
    <n v="16792.439999999999"/>
    <n v="139937"/>
    <m/>
  </r>
  <r>
    <d v="2015-07-01T00:00:00"/>
    <s v="EMPID1141324"/>
    <x v="0"/>
    <x v="0"/>
    <x v="0"/>
    <x v="0"/>
    <s v="USD"/>
    <n v="16800"/>
    <n v="2227978.0699999998"/>
    <n v="0.34373050900000002"/>
    <n v="5774.6725512000003"/>
    <n v="25200"/>
    <n v="6934486.6299999999"/>
    <n v="1.0265068389000001"/>
    <n v="27070.322552280002"/>
    <n v="72000"/>
    <n v="111384"/>
    <m/>
  </r>
  <r>
    <d v="2015-07-01T00:00:00"/>
    <s v="EMPID1742973"/>
    <x v="0"/>
    <x v="6"/>
    <x v="12"/>
    <x v="9"/>
    <s v="USD"/>
    <n v="6844.5533333331005"/>
    <n v="6213143.9000000004"/>
    <n v="0.34391962510000001"/>
    <n v="2353.9762163769001"/>
    <n v="10266.83"/>
    <n v="52592626.369999997"/>
    <n v="0.87003409620000005"/>
    <n v="8131.8894556170999"/>
    <n v="29704.6"/>
    <n v="148523"/>
    <m/>
  </r>
  <r>
    <d v="2015-07-01T00:00:00"/>
    <s v="EMPID3524858"/>
    <x v="0"/>
    <x v="6"/>
    <x v="15"/>
    <x v="10"/>
    <s v="USD"/>
    <n v="1912.5"/>
    <n v="58212817.909999996"/>
    <n v="0.34525324839999999"/>
    <n v="0"/>
    <n v="4462.5"/>
    <n v="178951158.34999999"/>
    <n v="1.0293327143"/>
    <n v="0"/>
    <n v="25500"/>
    <n v="127500"/>
    <m/>
  </r>
  <r>
    <d v="2015-07-01T00:00:00"/>
    <s v="EMPID703776"/>
    <x v="0"/>
    <x v="3"/>
    <x v="1"/>
    <x v="7"/>
    <s v="USD"/>
    <n v="12133.333333333099"/>
    <n v="1044754.87"/>
    <n v="0.34613416260000002"/>
    <n v="4199.7611728799002"/>
    <n v="18200"/>
    <n v="4715640.1399999997"/>
    <n v="1.1005677523999999"/>
    <n v="23324.932661940002"/>
    <n v="52000"/>
    <n v="83586"/>
    <m/>
  </r>
  <r>
    <d v="2015-07-01T00:00:00"/>
    <s v="EMPID1605757"/>
    <x v="0"/>
    <x v="6"/>
    <x v="13"/>
    <x v="9"/>
    <s v="USD"/>
    <n v="3689.1"/>
    <n v="8401767.4299999997"/>
    <n v="0.34659718649999999"/>
    <n v="1278.6316807172"/>
    <n v="5533.65"/>
    <n v="34841623.390000001"/>
    <n v="0.8921779084"/>
    <n v="4579.0104522868996"/>
    <n v="16010.28"/>
    <n v="133419"/>
    <m/>
  </r>
  <r>
    <d v="2015-07-01T00:00:00"/>
    <s v="EMPID2574031"/>
    <x v="0"/>
    <x v="6"/>
    <x v="13"/>
    <x v="9"/>
    <s v="USD"/>
    <n v="3533.2080000000001"/>
    <n v="4235621.7300000004"/>
    <n v="0.35064654890000002"/>
    <n v="1238.9071917459"/>
    <n v="5299.8119999999999"/>
    <n v="11630281.439999999"/>
    <n v="0.88960808589999996"/>
    <n v="4363.7217741078002"/>
    <n v="15142.32"/>
    <n v="126186"/>
    <m/>
  </r>
  <r>
    <d v="2015-07-01T00:00:00"/>
    <s v="EMPID5429494"/>
    <x v="0"/>
    <x v="1"/>
    <x v="0"/>
    <x v="2"/>
    <s v="USD"/>
    <n v="9000"/>
    <n v="4064645.42"/>
    <n v="0.3524645085"/>
    <n v="3172.1805764999999"/>
    <n v="21000"/>
    <n v="33933113.210000001"/>
    <n v="1.2121258558000001"/>
    <n v="33473.000320200001"/>
    <n v="72000"/>
    <n v="115000"/>
    <m/>
  </r>
  <r>
    <d v="2015-07-01T00:00:00"/>
    <s v="EMPID1453391"/>
    <x v="0"/>
    <x v="3"/>
    <x v="0"/>
    <x v="7"/>
    <s v="USD"/>
    <n v="16800"/>
    <n v="1580879.04"/>
    <n v="0.3561598514"/>
    <n v="5983.4855035199998"/>
    <n v="25200"/>
    <n v="3197430.58"/>
    <n v="1.1450537231"/>
    <n v="35434.990702440002"/>
    <n v="72000"/>
    <n v="85449"/>
    <m/>
  </r>
  <r>
    <d v="2015-07-01T00:00:00"/>
    <s v="EMPID5729033"/>
    <x v="0"/>
    <x v="2"/>
    <x v="4"/>
    <x v="3"/>
    <s v="USD"/>
    <n v="7500"/>
    <n v="115083.08"/>
    <n v="0.35817602380000002"/>
    <n v="2686.3201785000001"/>
    <m/>
    <n v="0"/>
    <m/>
    <n v="0"/>
    <n v="150000"/>
    <n v="104923"/>
    <m/>
  </r>
  <r>
    <d v="2015-07-01T00:00:00"/>
    <s v="EMPID342614"/>
    <x v="0"/>
    <x v="3"/>
    <x v="8"/>
    <x v="4"/>
    <s v="USD"/>
    <n v="42000"/>
    <n v="714832.3"/>
    <n v="0.35970665149999997"/>
    <n v="15107.679362999999"/>
    <m/>
    <n v="0"/>
    <m/>
    <n v="0"/>
    <n v="72000"/>
    <n v="95325"/>
    <m/>
  </r>
  <r>
    <d v="2015-07-01T00:00:00"/>
    <s v="EMPID1203680"/>
    <x v="0"/>
    <x v="0"/>
    <x v="0"/>
    <x v="0"/>
    <s v="USD"/>
    <n v="16800"/>
    <n v="2569334.13"/>
    <n v="0.3612823926"/>
    <n v="6069.5441956800005"/>
    <n v="25200"/>
    <n v="33136217.43"/>
    <n v="0.88834616239999997"/>
    <n v="20698.117266959998"/>
    <n v="72000"/>
    <n v="114625"/>
    <m/>
  </r>
  <r>
    <d v="2015-07-01T00:00:00"/>
    <s v="EMPID1661131"/>
    <x v="0"/>
    <x v="0"/>
    <x v="0"/>
    <x v="0"/>
    <s v="USD"/>
    <n v="16800"/>
    <n v="2569334.11"/>
    <n v="0.36128239550000002"/>
    <n v="6069.5442444"/>
    <n v="25200"/>
    <n v="33136217.43"/>
    <n v="0.88834616239999997"/>
    <n v="20698.117266959998"/>
    <n v="72000"/>
    <n v="102400"/>
    <m/>
  </r>
  <r>
    <d v="2015-07-01T00:00:00"/>
    <s v="EMPID2563693"/>
    <x v="0"/>
    <x v="0"/>
    <x v="3"/>
    <x v="0"/>
    <s v="USD"/>
    <n v="22633.333333333099"/>
    <n v="4555698.2"/>
    <n v="0.36189655539999999"/>
    <n v="8190.925370553201"/>
    <n v="33950"/>
    <n v="51287690.229999997"/>
    <n v="0.90281917440000004"/>
    <n v="28671.137552050001"/>
    <n v="97000"/>
    <n v="124067"/>
    <m/>
  </r>
  <r>
    <d v="2015-07-01T00:00:00"/>
    <s v="EMPID3683945"/>
    <x v="0"/>
    <x v="6"/>
    <x v="13"/>
    <x v="9"/>
    <s v="USD"/>
    <n v="4137.8639999999996"/>
    <n v="5327895.21"/>
    <n v="0.36242108670000001"/>
    <n v="1499.6491674967999"/>
    <n v="6206.7960000000003"/>
    <n v="16134199.560000001"/>
    <n v="0.92376663150000005"/>
    <n v="5449.7320533243001"/>
    <n v="17939.52"/>
    <n v="149496"/>
    <m/>
  </r>
  <r>
    <d v="2015-07-01T00:00:00"/>
    <s v="EMPID926914"/>
    <x v="0"/>
    <x v="4"/>
    <x v="7"/>
    <x v="5"/>
    <s v="USD"/>
    <n v="46666.666666666897"/>
    <n v="2515854.4"/>
    <n v="0.36346506379999999"/>
    <n v="16961.7029773334"/>
    <m/>
    <n v="0"/>
    <m/>
    <n v="0"/>
    <n v="80000"/>
    <n v="119635"/>
    <m/>
  </r>
  <r>
    <d v="2015-07-01T00:00:00"/>
    <s v="EMPID391685"/>
    <x v="0"/>
    <x v="2"/>
    <x v="4"/>
    <x v="3"/>
    <s v="USD"/>
    <n v="7500"/>
    <n v="125260.49"/>
    <n v="0.3652867716"/>
    <n v="2739.650787"/>
    <m/>
    <n v="0"/>
    <m/>
    <n v="0"/>
    <n v="150000"/>
    <n v="135909"/>
    <m/>
  </r>
  <r>
    <d v="2015-07-01T00:00:00"/>
    <s v="EMPID4944525"/>
    <x v="0"/>
    <x v="6"/>
    <x v="12"/>
    <x v="9"/>
    <s v="USD"/>
    <n v="6739.1466666669003"/>
    <n v="4747741.83"/>
    <n v="0.3652946849"/>
    <n v="2461.7744580949998"/>
    <n v="10108.719999999999"/>
    <n v="13437730.57"/>
    <n v="0.93211832120000004"/>
    <n v="9010.8049852071999"/>
    <n v="29247.200000000001"/>
    <n v="146236"/>
    <m/>
  </r>
  <r>
    <d v="2015-07-01T00:00:00"/>
    <s v="EMPID38362"/>
    <x v="0"/>
    <x v="0"/>
    <x v="0"/>
    <x v="0"/>
    <s v="USD"/>
    <n v="16800"/>
    <n v="2589914.2799999998"/>
    <n v="0.3692724865"/>
    <n v="6203.7777732000004"/>
    <n v="25200"/>
    <n v="33136217.43"/>
    <n v="0.88834616239999997"/>
    <n v="20698.117266959998"/>
    <n v="72000"/>
    <n v="118342"/>
    <m/>
  </r>
  <r>
    <d v="2015-07-01T00:00:00"/>
    <s v="EMPID2648980"/>
    <x v="0"/>
    <x v="0"/>
    <x v="0"/>
    <x v="0"/>
    <s v="USD"/>
    <n v="16800"/>
    <n v="2536884.44"/>
    <n v="0.3709087183"/>
    <n v="6231.2664674399994"/>
    <n v="25200"/>
    <n v="7476109.0099999998"/>
    <n v="1.0229922784000001"/>
    <n v="26822.335163399999"/>
    <n v="72000"/>
    <n v="97463"/>
    <m/>
  </r>
  <r>
    <d v="2015-07-01T00:00:00"/>
    <s v="EMPID1081873"/>
    <x v="0"/>
    <x v="0"/>
    <x v="0"/>
    <x v="0"/>
    <s v="USD"/>
    <n v="2400"/>
    <n v="549357.78"/>
    <n v="0.37110735010000001"/>
    <n v="890.65764023999998"/>
    <n v="3600"/>
    <n v="2382139.88"/>
    <n v="0.70289018039999995"/>
    <n v="1888.64743896"/>
    <n v="72000"/>
    <n v="143500"/>
    <m/>
  </r>
  <r>
    <d v="2015-07-01T00:00:00"/>
    <s v="EMPID1107921"/>
    <x v="0"/>
    <x v="0"/>
    <x v="0"/>
    <x v="0"/>
    <s v="USD"/>
    <n v="16800"/>
    <n v="1551346.56"/>
    <n v="0.37363909579999999"/>
    <n v="6277.1368094399995"/>
    <n v="25200"/>
    <n v="5501160.79"/>
    <n v="0.99828145720000006"/>
    <n v="25130.708353800001"/>
    <n v="72000"/>
    <n v="105211"/>
    <m/>
  </r>
  <r>
    <d v="2015-07-01T00:00:00"/>
    <s v="EMPID1681640"/>
    <x v="1"/>
    <x v="5"/>
    <x v="3"/>
    <x v="6"/>
    <s v="GBP"/>
    <n v="12258.733333333201"/>
    <n v="3123773"/>
    <n v="0.37536822390000002"/>
    <n v="4601.5389585970006"/>
    <n v="18388.099999999999"/>
    <n v="14357386"/>
    <n v="0.81972032719999999"/>
    <n v="13084.098957370399"/>
    <n v="53632"/>
    <n v="80448"/>
    <m/>
  </r>
  <r>
    <d v="2015-07-01T00:00:00"/>
    <s v="EMPID143749"/>
    <x v="1"/>
    <x v="5"/>
    <x v="3"/>
    <x v="6"/>
    <s v="EUR"/>
    <n v="12130.3999999999"/>
    <n v="1944760"/>
    <n v="0.37840033220000002"/>
    <n v="4590.1473897187998"/>
    <n v="18195.599999999999"/>
    <n v="5582078"/>
    <n v="0.98356407779999999"/>
    <n v="17717.101654792197"/>
    <n v="52752"/>
    <n v="79128"/>
    <m/>
  </r>
  <r>
    <d v="2015-07-01T00:00:00"/>
    <s v="EMPID1985981"/>
    <x v="0"/>
    <x v="0"/>
    <x v="0"/>
    <x v="0"/>
    <s v="USD"/>
    <n v="16800"/>
    <n v="2628686.09"/>
    <n v="0.38001134479999998"/>
    <n v="6384.1905926399995"/>
    <n v="25200"/>
    <n v="5348936.0199999996"/>
    <n v="0.8612308004"/>
    <n v="19604.825871120003"/>
    <n v="72000"/>
    <n v="124200"/>
    <m/>
  </r>
  <r>
    <d v="2015-07-01T00:00:00"/>
    <s v="EMPID2259833"/>
    <x v="0"/>
    <x v="0"/>
    <x v="0"/>
    <x v="0"/>
    <s v="USD"/>
    <n v="16800"/>
    <n v="12783084.689999999"/>
    <n v="0.38098195080000002"/>
    <n v="6400.4967734399997"/>
    <n v="25200"/>
    <n v="20740221.34"/>
    <n v="1.0154791424"/>
    <n v="26292.208287239999"/>
    <n v="72000"/>
    <n v="121712"/>
    <m/>
  </r>
  <r>
    <d v="2015-07-01T00:00:00"/>
    <s v="EMPID5254718"/>
    <x v="0"/>
    <x v="1"/>
    <x v="0"/>
    <x v="2"/>
    <s v="USD"/>
    <n v="12600"/>
    <n v="1793526.71"/>
    <n v="0.38181363130000001"/>
    <n v="4810.8517543799999"/>
    <n v="29400"/>
    <n v="9164366.4399999995"/>
    <n v="1.0463609986"/>
    <n v="33216.437405340002"/>
    <n v="72000"/>
    <n v="88920"/>
    <m/>
  </r>
  <r>
    <d v="2015-07-01T00:00:00"/>
    <s v="EMPID3072784"/>
    <x v="0"/>
    <x v="0"/>
    <x v="0"/>
    <x v="0"/>
    <s v="USD"/>
    <n v="16800"/>
    <n v="2480883.66"/>
    <n v="0.38354953130000002"/>
    <n v="6443.6321258399994"/>
    <n v="25200"/>
    <n v="7889677.8700000001"/>
    <n v="0.81007846269999995"/>
    <n v="17542.36361556"/>
    <n v="72000"/>
    <n v="109836"/>
    <m/>
  </r>
  <r>
    <d v="2015-07-01T00:00:00"/>
    <s v="EMPID836022"/>
    <x v="0"/>
    <x v="0"/>
    <x v="0"/>
    <x v="0"/>
    <s v="USD"/>
    <n v="16800"/>
    <n v="2618702.1"/>
    <n v="0.3856641972"/>
    <n v="6479.1585129600007"/>
    <n v="25200"/>
    <n v="6753681.0499999998"/>
    <n v="0.74512887009999995"/>
    <n v="14923.59604344"/>
    <n v="72000"/>
    <n v="75644"/>
    <m/>
  </r>
  <r>
    <d v="2015-07-01T00:00:00"/>
    <s v="EMPID952955"/>
    <x v="0"/>
    <x v="0"/>
    <x v="0"/>
    <x v="0"/>
    <s v="USD"/>
    <n v="16800"/>
    <n v="2882736.54"/>
    <n v="0.38610138550000001"/>
    <n v="6486.5032763999998"/>
    <n v="25200"/>
    <n v="9074081.1099999994"/>
    <n v="0.82748913960000003"/>
    <n v="18244.362109679998"/>
    <n v="72000"/>
    <n v="126247"/>
    <m/>
  </r>
  <r>
    <d v="2015-07-01T00:00:00"/>
    <s v="EMPID9086"/>
    <x v="0"/>
    <x v="3"/>
    <x v="6"/>
    <x v="4"/>
    <s v="USD"/>
    <n v="30333.333333333099"/>
    <n v="525000"/>
    <n v="0.38672022859999999"/>
    <n v="11730.5136008666"/>
    <m/>
    <n v="0"/>
    <m/>
    <n v="0"/>
    <n v="52000"/>
    <n v="90900"/>
    <m/>
  </r>
  <r>
    <d v="2015-07-01T00:00:00"/>
    <s v="EMPID26407"/>
    <x v="0"/>
    <x v="0"/>
    <x v="0"/>
    <x v="0"/>
    <s v="USD"/>
    <n v="16800"/>
    <n v="3435256.47"/>
    <n v="0.38957432139999998"/>
    <n v="6544.8485995199999"/>
    <n v="25200"/>
    <n v="23871711.32"/>
    <n v="0.90522592869999996"/>
    <n v="21378.70944468"/>
    <n v="72000"/>
    <n v="121993"/>
    <m/>
  </r>
  <r>
    <d v="2015-07-01T00:00:00"/>
    <s v="EMPID456817"/>
    <x v="0"/>
    <x v="0"/>
    <x v="0"/>
    <x v="0"/>
    <s v="USD"/>
    <n v="16800"/>
    <n v="1516843.87"/>
    <n v="0.3900096475"/>
    <n v="6552.1620780000003"/>
    <n v="25200"/>
    <n v="4427680.7699999996"/>
    <n v="0.89315949260000005"/>
    <n v="20892.190742640003"/>
    <n v="72000"/>
    <n v="90620"/>
    <m/>
  </r>
  <r>
    <d v="2015-07-01T00:00:00"/>
    <s v="EMPID658742"/>
    <x v="0"/>
    <x v="0"/>
    <x v="0"/>
    <x v="0"/>
    <s v="USD"/>
    <n v="16800"/>
    <n v="2983289.92"/>
    <n v="0.39181149850000002"/>
    <n v="6582.4331748000004"/>
    <n v="25200"/>
    <n v="7292044.1200000001"/>
    <n v="1.0203491747"/>
    <n v="26635.837767839999"/>
    <n v="72000"/>
    <n v="119046"/>
    <m/>
  </r>
  <r>
    <d v="2015-07-01T00:00:00"/>
    <s v="EMPID1398506"/>
    <x v="0"/>
    <x v="0"/>
    <x v="0"/>
    <x v="0"/>
    <s v="USD"/>
    <n v="16800"/>
    <n v="2480883.66"/>
    <n v="0.39319304719999998"/>
    <n v="6605.6431929600003"/>
    <n v="25200"/>
    <n v="5052079.93"/>
    <n v="1.1676615932000001"/>
    <n v="37030.202017199997"/>
    <n v="72000"/>
    <n v="95661"/>
    <m/>
  </r>
  <r>
    <d v="2015-07-01T00:00:00"/>
    <s v="EMPID613172"/>
    <x v="0"/>
    <x v="0"/>
    <x v="0"/>
    <x v="0"/>
    <s v="USD"/>
    <n v="16800"/>
    <n v="1965831.96"/>
    <n v="0.39397324680000001"/>
    <n v="6618.7505462399995"/>
    <n v="25200"/>
    <n v="3495842.55"/>
    <n v="1.4435902527"/>
    <n v="44100"/>
    <n v="72000"/>
    <n v="119976"/>
    <m/>
  </r>
  <r>
    <d v="2015-07-01T00:00:00"/>
    <s v="EMPID5222515"/>
    <x v="0"/>
    <x v="0"/>
    <x v="3"/>
    <x v="0"/>
    <s v="USD"/>
    <n v="22633.333333333099"/>
    <n v="3132335.99"/>
    <n v="0.39668209570000001"/>
    <n v="8978.2380993431998"/>
    <n v="33950"/>
    <n v="11814309.529999999"/>
    <n v="0.92941233359999997"/>
    <n v="30115.677962509999"/>
    <n v="97000"/>
    <n v="151718"/>
    <m/>
  </r>
  <r>
    <d v="2015-07-01T00:00:00"/>
    <s v="EMPID5486860"/>
    <x v="0"/>
    <x v="1"/>
    <x v="0"/>
    <x v="2"/>
    <s v="USD"/>
    <n v="12600"/>
    <n v="3276219.72"/>
    <n v="0.39727351379999998"/>
    <n v="5005.6462738800001"/>
    <n v="29400"/>
    <n v="2952678.93"/>
    <n v="0.53104777970000006"/>
    <n v="7340.4875564999993"/>
    <n v="72000"/>
    <n v="112585"/>
    <m/>
  </r>
  <r>
    <d v="2015-07-01T00:00:00"/>
    <s v="EMPID983260"/>
    <x v="0"/>
    <x v="6"/>
    <x v="12"/>
    <x v="9"/>
    <s v="USD"/>
    <n v="7199.34"/>
    <n v="4591436.2"/>
    <n v="0.39732054449999998"/>
    <n v="2860.4456888406003"/>
    <n v="10799.01"/>
    <n v="46307996.609999999"/>
    <n v="0.91605710490000003"/>
    <n v="9348.6097377859005"/>
    <n v="31244.400000000001"/>
    <n v="156222"/>
    <m/>
  </r>
  <r>
    <d v="2015-07-01T00:00:00"/>
    <s v="EMPID369584"/>
    <x v="0"/>
    <x v="0"/>
    <x v="0"/>
    <x v="0"/>
    <s v="USD"/>
    <n v="16800"/>
    <n v="3704617.77"/>
    <n v="0.398061569"/>
    <n v="6687.4343592000005"/>
    <n v="25200"/>
    <n v="9260293.2799999993"/>
    <n v="1.1352485134000001"/>
    <n v="34743.135105000001"/>
    <n v="72000"/>
    <n v="117018"/>
    <m/>
  </r>
  <r>
    <d v="2015-07-01T00:00:00"/>
    <s v="EMPID297184"/>
    <x v="0"/>
    <x v="0"/>
    <x v="2"/>
    <x v="1"/>
    <s v="USD"/>
    <n v="7333.3333333334003"/>
    <n v="3487726.79"/>
    <n v="0.39808648229999999"/>
    <n v="0"/>
    <n v="11000"/>
    <n v="8219331.0300000003"/>
    <n v="0.80137248230000002"/>
    <n v="2260.3892212000001"/>
    <n v="110000"/>
    <n v="164023"/>
    <m/>
  </r>
  <r>
    <d v="2015-07-01T00:00:00"/>
    <s v="EMPID2172372"/>
    <x v="0"/>
    <x v="0"/>
    <x v="3"/>
    <x v="0"/>
    <s v="USD"/>
    <n v="19399.9999999998"/>
    <n v="3058961.12"/>
    <n v="0.39864409519999999"/>
    <n v="7733.6954468798995"/>
    <n v="29100"/>
    <n v="21059722.350000001"/>
    <n v="0.92146407620000004"/>
    <n v="25443.36738729"/>
    <n v="97000"/>
    <n v="142800"/>
    <m/>
  </r>
  <r>
    <d v="2015-07-01T00:00:00"/>
    <s v="EMPID703133"/>
    <x v="0"/>
    <x v="0"/>
    <x v="0"/>
    <x v="0"/>
    <s v="USD"/>
    <n v="16800"/>
    <n v="3388064.63"/>
    <n v="0.39950751289999997"/>
    <n v="6711.7262167199997"/>
    <n v="25200"/>
    <n v="8985591.2400000002"/>
    <n v="0.96261498540000001"/>
    <n v="23692.636210319997"/>
    <n v="72000"/>
    <n v="105275"/>
    <m/>
  </r>
  <r>
    <d v="2015-07-01T00:00:00"/>
    <s v="EMPID1247861"/>
    <x v="0"/>
    <x v="3"/>
    <x v="6"/>
    <x v="4"/>
    <s v="USD"/>
    <n v="30333.333333333099"/>
    <n v="525000"/>
    <n v="0.399857619"/>
    <n v="12129.0144429999"/>
    <m/>
    <n v="0"/>
    <m/>
    <n v="0"/>
    <n v="52000"/>
    <n v="71400"/>
    <m/>
  </r>
  <r>
    <d v="2015-07-01T00:00:00"/>
    <s v="EMPID4813983"/>
    <x v="0"/>
    <x v="6"/>
    <x v="13"/>
    <x v="9"/>
    <s v="USD"/>
    <n v="3741.5439999999999"/>
    <n v="5876132.5499999998"/>
    <n v="0.40082554129999998"/>
    <n v="1499.7063990977999"/>
    <n v="5612.3159999999998"/>
    <n v="19271876.059999999"/>
    <n v="0.93493255580000001"/>
    <n v="5028.0295070517996"/>
    <n v="16271.04"/>
    <n v="135592"/>
    <m/>
  </r>
  <r>
    <d v="2015-07-01T00:00:00"/>
    <s v="EMPID5748069"/>
    <x v="0"/>
    <x v="6"/>
    <x v="13"/>
    <x v="9"/>
    <s v="USD"/>
    <n v="4135.232"/>
    <n v="6140630.8200000003"/>
    <n v="0.40177191810000001"/>
    <n v="1661.4200924285001"/>
    <n v="6202.848"/>
    <n v="20436847.690000001"/>
    <n v="0.99963045179999999"/>
    <n v="6199.1803980227996"/>
    <n v="18052.080000000002"/>
    <n v="150434"/>
    <m/>
  </r>
  <r>
    <d v="2015-07-01T00:00:00"/>
    <s v="EMPID533542"/>
    <x v="0"/>
    <x v="0"/>
    <x v="0"/>
    <x v="0"/>
    <s v="USD"/>
    <n v="16800"/>
    <n v="2232336.2200000002"/>
    <n v="0.40201689149999997"/>
    <n v="6753.8837771999997"/>
    <n v="25200"/>
    <n v="24729667.98"/>
    <n v="0.98410254149999998"/>
    <n v="24559.014473280004"/>
    <n v="72000"/>
    <n v="105575"/>
    <m/>
  </r>
  <r>
    <d v="2015-07-01T00:00:00"/>
    <s v="EMPID2611974"/>
    <x v="0"/>
    <x v="6"/>
    <x v="12"/>
    <x v="9"/>
    <s v="USD"/>
    <n v="6646.8133333330998"/>
    <n v="3920454.89"/>
    <n v="0.40434150099999999"/>
    <n v="2687.5824800666996"/>
    <n v="9970.2199999999993"/>
    <n v="17252910.550000001"/>
    <n v="0.93662709040000003"/>
    <n v="8959.2730383977996"/>
    <n v="28727.8"/>
    <n v="143639"/>
    <m/>
  </r>
  <r>
    <d v="2015-07-01T00:00:00"/>
    <s v="EMPID4259214"/>
    <x v="0"/>
    <x v="0"/>
    <x v="0"/>
    <x v="0"/>
    <s v="USD"/>
    <n v="16800"/>
    <n v="3290229.9"/>
    <n v="0.4059839724"/>
    <n v="6820.53073632"/>
    <n v="25200"/>
    <n v="6821768.8499999996"/>
    <n v="1.0457754589999999"/>
    <n v="28429.916387040001"/>
    <n v="72000"/>
    <n v="106254"/>
    <m/>
  </r>
  <r>
    <d v="2015-07-01T00:00:00"/>
    <s v="EMPID1443489"/>
    <x v="0"/>
    <x v="0"/>
    <x v="2"/>
    <x v="1"/>
    <s v="USD"/>
    <n v="25666.666666666901"/>
    <n v="19579248.5"/>
    <n v="0.40634090210000001"/>
    <n v="0"/>
    <n v="38500"/>
    <n v="41655471.07"/>
    <n v="0.93324160960000002"/>
    <n v="28219.2078784"/>
    <n v="110000"/>
    <n v="146313"/>
    <m/>
  </r>
  <r>
    <d v="2015-07-01T00:00:00"/>
    <s v="EMPID826160"/>
    <x v="0"/>
    <x v="3"/>
    <x v="0"/>
    <x v="7"/>
    <s v="USD"/>
    <n v="16800"/>
    <n v="1580879.04"/>
    <n v="0.40800313539999999"/>
    <n v="6854.4526747199998"/>
    <n v="25200"/>
    <n v="2578869.7000000002"/>
    <n v="1.0237666564000001"/>
    <n v="26876.97527508"/>
    <n v="72000"/>
    <n v="93826"/>
    <m/>
  </r>
  <r>
    <d v="2015-07-01T00:00:00"/>
    <s v="EMPID4645608"/>
    <x v="0"/>
    <x v="3"/>
    <x v="0"/>
    <x v="7"/>
    <s v="USD"/>
    <n v="16133.333333333299"/>
    <n v="1044754.87"/>
    <n v="0.40846543740000002"/>
    <n v="6589.9090567200001"/>
    <n v="24200"/>
    <n v="4029115.96"/>
    <n v="0.84303984139999999"/>
    <n v="18122.502658040001"/>
    <n v="72000"/>
    <n v="86766"/>
    <m/>
  </r>
  <r>
    <d v="2015-07-01T00:00:00"/>
    <s v="EMPID310263"/>
    <x v="0"/>
    <x v="6"/>
    <x v="13"/>
    <x v="9"/>
    <s v="USD"/>
    <n v="3399.7959999999998"/>
    <n v="4591436.2"/>
    <n v="0.40936056100000001"/>
    <n v="1391.7423978456"/>
    <n v="5099.6940000000004"/>
    <n v="46307996.609999999"/>
    <n v="0.91605710490000003"/>
    <n v="4414.7610742215002"/>
    <n v="14724.48"/>
    <n v="122704"/>
    <m/>
  </r>
  <r>
    <d v="2015-07-01T00:00:00"/>
    <s v="EMPID5765350"/>
    <x v="0"/>
    <x v="0"/>
    <x v="0"/>
    <x v="0"/>
    <s v="USD"/>
    <n v="16800"/>
    <n v="1772105.32"/>
    <n v="0.41102604440000001"/>
    <n v="6905.2375459200002"/>
    <n v="25200"/>
    <n v="5010468.78"/>
    <n v="1.1677048290000001"/>
    <n v="37033.252734239999"/>
    <n v="72000"/>
    <n v="107100"/>
    <m/>
  </r>
  <r>
    <d v="2015-07-01T00:00:00"/>
    <s v="EMPID1360950"/>
    <x v="0"/>
    <x v="0"/>
    <x v="0"/>
    <x v="0"/>
    <s v="USD"/>
    <n v="16800"/>
    <n v="2619124.8199999998"/>
    <n v="0.42023669190000001"/>
    <n v="7059.9764239199994"/>
    <n v="25200"/>
    <n v="11800663.74"/>
    <n v="0.83165932659999997"/>
    <n v="18412.504049520001"/>
    <n v="72000"/>
    <n v="127513"/>
    <m/>
  </r>
  <r>
    <d v="2015-07-01T00:00:00"/>
    <s v="EMPID3458013"/>
    <x v="0"/>
    <x v="4"/>
    <x v="7"/>
    <x v="5"/>
    <s v="USD"/>
    <n v="46666.666666666897"/>
    <n v="2325280.36"/>
    <n v="0.42093432549999998"/>
    <n v="19643.601856666799"/>
    <m/>
    <n v="0"/>
    <m/>
    <n v="0"/>
    <n v="80000"/>
    <n v="114840"/>
    <m/>
  </r>
  <r>
    <d v="2015-07-01T00:00:00"/>
    <s v="EMPID7533935"/>
    <x v="0"/>
    <x v="0"/>
    <x v="0"/>
    <x v="0"/>
    <s v="USD"/>
    <n v="16800"/>
    <n v="3474172.3"/>
    <n v="0.4213511097"/>
    <n v="7078.6986429600001"/>
    <n v="25200"/>
    <n v="8087176.6600000001"/>
    <n v="0.92219414430000002"/>
    <n v="22062.867898680001"/>
    <n v="72000"/>
    <n v="108350"/>
    <m/>
  </r>
  <r>
    <d v="2015-07-01T00:00:00"/>
    <s v="EMPID327625"/>
    <x v="1"/>
    <x v="5"/>
    <x v="3"/>
    <x v="6"/>
    <s v="SEK"/>
    <n v="127639.999999999"/>
    <n v="3114653"/>
    <n v="0.42575123679999999"/>
    <n v="54342.887865151999"/>
    <n v="191460"/>
    <n v="7079212"/>
    <n v="1.0848920769999999"/>
    <n v="236969.623774776"/>
    <n v="555600"/>
    <n v="833400"/>
    <m/>
  </r>
  <r>
    <d v="2015-07-01T00:00:00"/>
    <s v="EMPID71189"/>
    <x v="0"/>
    <x v="0"/>
    <x v="0"/>
    <x v="0"/>
    <s v="USD"/>
    <n v="16800"/>
    <n v="2004039.7"/>
    <n v="0.42755312080000002"/>
    <n v="7182.8924294400003"/>
    <n v="25200"/>
    <n v="6288836.9500000002"/>
    <n v="0.87832419949999996"/>
    <n v="20294.031723839998"/>
    <n v="72000"/>
    <n v="137700"/>
    <m/>
  </r>
  <r>
    <d v="2015-07-01T00:00:00"/>
    <s v="EMPID33113"/>
    <x v="0"/>
    <x v="0"/>
    <x v="0"/>
    <x v="0"/>
    <s v="USD"/>
    <n v="16800"/>
    <n v="2409753.7599999998"/>
    <n v="0.42980513910000001"/>
    <n v="7220.7263368800004"/>
    <n v="25200"/>
    <n v="7364877.2199999997"/>
    <n v="0.9275826801"/>
    <n v="22280.133662640001"/>
    <n v="72000"/>
    <n v="100804"/>
    <m/>
  </r>
  <r>
    <d v="2015-07-01T00:00:00"/>
    <s v="EMPID2376457"/>
    <x v="0"/>
    <x v="1"/>
    <x v="3"/>
    <x v="2"/>
    <s v="USD"/>
    <n v="16975"/>
    <n v="9264273.6500000004"/>
    <n v="0.4307988733"/>
    <n v="7312.8108742675004"/>
    <n v="39608.333333333103"/>
    <n v="21584465.260000002"/>
    <n v="0.94493725070000001"/>
    <n v="36118.823366902303"/>
    <n v="97000"/>
    <n v="145521"/>
    <m/>
  </r>
  <r>
    <d v="2015-07-01T00:00:00"/>
    <s v="EMPID891062"/>
    <x v="0"/>
    <x v="0"/>
    <x v="0"/>
    <x v="0"/>
    <s v="USD"/>
    <n v="16800"/>
    <n v="2791209.21"/>
    <n v="0.43150582749999999"/>
    <n v="7249.2979020000002"/>
    <n v="25200"/>
    <n v="11410216.01"/>
    <n v="0.83774060650000004"/>
    <n v="18657.701254079999"/>
    <n v="72000"/>
    <n v="120767"/>
    <m/>
  </r>
  <r>
    <d v="2015-07-01T00:00:00"/>
    <s v="EMPID5330379"/>
    <x v="0"/>
    <x v="0"/>
    <x v="0"/>
    <x v="0"/>
    <s v="USD"/>
    <n v="16800"/>
    <n v="3388064.63"/>
    <n v="0.43264575799999999"/>
    <n v="7268.4487343999999"/>
    <n v="25200"/>
    <n v="16239823.289999999"/>
    <n v="0.87834605430000001"/>
    <n v="20294.91290988"/>
    <n v="72000"/>
    <n v="91500"/>
    <m/>
  </r>
  <r>
    <d v="2015-07-01T00:00:00"/>
    <s v="EMPID1508868"/>
    <x v="1"/>
    <x v="5"/>
    <x v="0"/>
    <x v="6"/>
    <s v="NOK"/>
    <n v="132160"/>
    <n v="1430887"/>
    <n v="0.43586029370000001"/>
    <n v="57603.296415392004"/>
    <n v="198240"/>
    <n v="2305303"/>
    <n v="0.74650090680000003"/>
    <n v="117834.143626416"/>
    <n v="571200"/>
    <n v="856800"/>
    <m/>
  </r>
  <r>
    <d v="2015-07-01T00:00:00"/>
    <s v="EMPID475236"/>
    <x v="2"/>
    <x v="5"/>
    <x v="0"/>
    <x v="8"/>
    <s v="JPY"/>
    <n v="281868.88900000002"/>
    <n v="115680.7"/>
    <n v="0.43960736750000001"/>
    <n v="123911.640273439"/>
    <n v="422803.33350000001"/>
    <n v="250727.6"/>
    <n v="0.88300554070000004"/>
    <n v="343658.29766263103"/>
    <n v="8456066.6666666698"/>
    <n v="12684100"/>
    <m/>
  </r>
  <r>
    <d v="2015-07-01T00:00:00"/>
    <s v="EMPID1093043"/>
    <x v="0"/>
    <x v="3"/>
    <x v="0"/>
    <x v="7"/>
    <s v="USD"/>
    <n v="16800"/>
    <n v="1580879.04"/>
    <n v="0.44191804709999999"/>
    <n v="7424.2231912799998"/>
    <n v="25200"/>
    <n v="2319448.6"/>
    <n v="1.1814767267999999"/>
    <n v="38004.997841999997"/>
    <n v="72000"/>
    <n v="126477"/>
    <m/>
  </r>
  <r>
    <d v="2015-07-01T00:00:00"/>
    <s v="EMPID303124"/>
    <x v="0"/>
    <x v="0"/>
    <x v="0"/>
    <x v="0"/>
    <s v="USD"/>
    <n v="16800"/>
    <n v="4006757.34"/>
    <n v="0.44376567760000002"/>
    <n v="7455.2633836799996"/>
    <n v="25200"/>
    <n v="12939588.76"/>
    <n v="0.69250430949999997"/>
    <n v="12801.773759040001"/>
    <n v="72000"/>
    <n v="115453"/>
    <m/>
  </r>
  <r>
    <d v="2015-07-01T00:00:00"/>
    <s v="EMPID1061539"/>
    <x v="0"/>
    <x v="4"/>
    <x v="7"/>
    <x v="5"/>
    <s v="USD"/>
    <n v="46666.666666666897"/>
    <n v="1420325.67"/>
    <n v="0.44452307200000002"/>
    <n v="20744.410026666803"/>
    <m/>
    <n v="0"/>
    <m/>
    <n v="0"/>
    <n v="80000"/>
    <n v="133900"/>
    <m/>
  </r>
  <r>
    <d v="2015-07-01T00:00:00"/>
    <s v="EMPID76557"/>
    <x v="0"/>
    <x v="6"/>
    <x v="13"/>
    <x v="9"/>
    <s v="USD"/>
    <n v="2634.88"/>
    <n v="5683188.3600000003"/>
    <n v="0.44660558569999997"/>
    <n v="1176.7521256492"/>
    <n v="3952.32"/>
    <n v="18783522.07"/>
    <n v="0.97272943980000004"/>
    <n v="3779.8688312956001"/>
    <n v="11481.6"/>
    <n v="95680"/>
    <m/>
  </r>
  <r>
    <d v="2015-07-01T00:00:00"/>
    <s v="EMPID5453301"/>
    <x v="0"/>
    <x v="0"/>
    <x v="0"/>
    <x v="0"/>
    <s v="USD"/>
    <n v="16800"/>
    <n v="2412952.86"/>
    <n v="0.44775127930000003"/>
    <n v="7522.2214922399999"/>
    <n v="25200"/>
    <n v="8804890.2400000002"/>
    <n v="1.0558433344"/>
    <n v="29140.305674759999"/>
    <n v="72000"/>
    <n v="94419"/>
    <m/>
  </r>
  <r>
    <d v="2015-07-01T00:00:00"/>
    <s v="EMPID1975533"/>
    <x v="0"/>
    <x v="6"/>
    <x v="13"/>
    <x v="9"/>
    <s v="USD"/>
    <n v="4095.6"/>
    <n v="5236152.8499999996"/>
    <n v="0.4479859491"/>
    <n v="1834.7712531339998"/>
    <n v="6143.4"/>
    <n v="20491400.949999999"/>
    <n v="0.86731607830000002"/>
    <n v="4839.1913528080004"/>
    <n v="17792.64"/>
    <n v="148272"/>
    <m/>
  </r>
  <r>
    <d v="2015-07-01T00:00:00"/>
    <s v="EMPID3975611"/>
    <x v="2"/>
    <x v="5"/>
    <x v="3"/>
    <x v="8"/>
    <s v="AUD"/>
    <n v="28118.310666666701"/>
    <n v="1531384"/>
    <n v="0.44801883129999998"/>
    <n v="12597.532683010299"/>
    <n v="42177.466"/>
    <n v="3213120.31"/>
    <n v="0.95590822119999996"/>
    <n v="39201.978797209995"/>
    <n v="122279.33333333299"/>
    <n v="183419"/>
    <m/>
  </r>
  <r>
    <d v="2015-07-01T00:00:00"/>
    <s v="EMPID1977010"/>
    <x v="0"/>
    <x v="6"/>
    <x v="13"/>
    <x v="9"/>
    <s v="USD"/>
    <n v="2742.58"/>
    <n v="3437691.97"/>
    <n v="0.44806970769999999"/>
    <n v="1228.8670189438999"/>
    <n v="4113.87"/>
    <n v="11526651.73"/>
    <n v="0.91357063760000001"/>
    <n v="3544.9753424102"/>
    <n v="16455.48"/>
    <n v="137129"/>
    <m/>
  </r>
  <r>
    <d v="2015-07-01T00:00:00"/>
    <s v="EMPID4601161"/>
    <x v="0"/>
    <x v="0"/>
    <x v="0"/>
    <x v="0"/>
    <s v="USD"/>
    <n v="16800"/>
    <n v="2218026.39"/>
    <n v="0.45083755609999998"/>
    <n v="7574.0709424799998"/>
    <n v="25200"/>
    <n v="5647188.7999999998"/>
    <n v="0.95695228219999995"/>
    <n v="23464.3160178"/>
    <n v="72000"/>
    <n v="119492"/>
    <m/>
  </r>
  <r>
    <d v="2015-07-01T00:00:00"/>
    <s v="EMPID151171"/>
    <x v="0"/>
    <x v="0"/>
    <x v="0"/>
    <x v="0"/>
    <s v="USD"/>
    <n v="14400"/>
    <n v="2995628.26"/>
    <n v="0.45180811589999997"/>
    <n v="6506.03686896"/>
    <n v="21600"/>
    <n v="17541475.32"/>
    <n v="1.0798316661"/>
    <n v="26428.219166160001"/>
    <n v="72000"/>
    <n v="118000"/>
    <m/>
  </r>
  <r>
    <d v="2015-07-01T00:00:00"/>
    <s v="EMPID4370584"/>
    <x v="0"/>
    <x v="3"/>
    <x v="1"/>
    <x v="7"/>
    <s v="USD"/>
    <n v="12133.333333333099"/>
    <n v="1044754.87"/>
    <n v="0.45277058529999997"/>
    <n v="5493.6164349732007"/>
    <n v="18200"/>
    <n v="2723541.03"/>
    <n v="0.99922666120000003"/>
    <n v="18177.480373779999"/>
    <n v="52000"/>
    <n v="85743"/>
    <m/>
  </r>
  <r>
    <d v="2015-07-01T00:00:00"/>
    <s v="EMPID3302456"/>
    <x v="0"/>
    <x v="4"/>
    <x v="7"/>
    <x v="5"/>
    <s v="USD"/>
    <n v="46666.666666666897"/>
    <n v="1679192.93"/>
    <n v="0.45546099940000001"/>
    <n v="21254.846638666801"/>
    <m/>
    <n v="0"/>
    <m/>
    <n v="0"/>
    <n v="80000"/>
    <n v="120420"/>
    <m/>
  </r>
  <r>
    <d v="2015-07-01T00:00:00"/>
    <s v="EMPID734087"/>
    <x v="0"/>
    <x v="0"/>
    <x v="0"/>
    <x v="0"/>
    <s v="USD"/>
    <n v="16800"/>
    <n v="1970497.99"/>
    <n v="0.4558956307"/>
    <n v="7659.0465957599999"/>
    <n v="25200"/>
    <n v="6256596.1100000003"/>
    <n v="0.81454605670000002"/>
    <n v="17722.497005640002"/>
    <n v="72000"/>
    <n v="115000"/>
    <m/>
  </r>
  <r>
    <d v="2015-07-01T00:00:00"/>
    <s v="EMPID4210034"/>
    <x v="0"/>
    <x v="0"/>
    <x v="0"/>
    <x v="0"/>
    <s v="USD"/>
    <n v="16800"/>
    <n v="2905932.17"/>
    <n v="0.4559018795"/>
    <n v="7659.1515756000008"/>
    <n v="25200"/>
    <n v="6261633.5700000003"/>
    <n v="0.86981102440000002"/>
    <n v="19950.7805028"/>
    <n v="72000"/>
    <n v="118822"/>
    <m/>
  </r>
  <r>
    <d v="2015-07-01T00:00:00"/>
    <s v="EMPID2158016"/>
    <x v="0"/>
    <x v="0"/>
    <x v="0"/>
    <x v="0"/>
    <s v="USD"/>
    <n v="16800"/>
    <n v="2611403.52"/>
    <n v="0.45830716389999998"/>
    <n v="7699.5603535200007"/>
    <n v="25200"/>
    <n v="6624149.8300000001"/>
    <n v="0.95278175190000003"/>
    <n v="23296.1602356"/>
    <n v="72000"/>
    <n v="122557"/>
    <m/>
  </r>
  <r>
    <d v="2015-07-01T00:00:00"/>
    <s v="EMPID303157"/>
    <x v="2"/>
    <x v="5"/>
    <x v="3"/>
    <x v="8"/>
    <s v="AUD"/>
    <n v="28926.5333333331"/>
    <n v="1843332.58"/>
    <n v="0.46039478779999998"/>
    <n v="13317.625175789501"/>
    <n v="43389.8"/>
    <n v="2415179.91"/>
    <n v="0.95361379930000001"/>
    <n v="40169.499247055202"/>
    <n v="125794"/>
    <n v="188691"/>
    <m/>
  </r>
  <r>
    <d v="2015-07-01T00:00:00"/>
    <s v="EMPID98583"/>
    <x v="0"/>
    <x v="1"/>
    <x v="3"/>
    <x v="2"/>
    <s v="USD"/>
    <n v="16975"/>
    <n v="14920919.08"/>
    <n v="0.4623049266"/>
    <n v="7847.6261290350003"/>
    <n v="39608.333333333103"/>
    <n v="47076730.25"/>
    <n v="1.09127858"/>
    <n v="49731.432117266399"/>
    <n v="97000"/>
    <n v="124918"/>
    <m/>
  </r>
  <r>
    <d v="2015-07-01T00:00:00"/>
    <s v="EMPID1461346"/>
    <x v="0"/>
    <x v="4"/>
    <x v="7"/>
    <x v="5"/>
    <s v="USD"/>
    <n v="46666.666666666897"/>
    <n v="2033172.77"/>
    <n v="0.46339946799999998"/>
    <n v="21625.308506666799"/>
    <m/>
    <n v="0"/>
    <m/>
    <n v="0"/>
    <n v="80000"/>
    <n v="121487"/>
    <m/>
  </r>
  <r>
    <d v="2015-07-01T00:00:00"/>
    <s v="EMPID5142307"/>
    <x v="0"/>
    <x v="0"/>
    <x v="0"/>
    <x v="0"/>
    <s v="USD"/>
    <n v="16800"/>
    <n v="3183561.67"/>
    <n v="0.46410851089999999"/>
    <n v="7797.0229831200004"/>
    <n v="25200"/>
    <n v="6903863.3600000003"/>
    <n v="1.1034853549000001"/>
    <n v="32501.926641239999"/>
    <n v="72000"/>
    <n v="122783"/>
    <m/>
  </r>
  <r>
    <d v="2015-07-01T00:00:00"/>
    <s v="EMPID5903163"/>
    <x v="0"/>
    <x v="0"/>
    <x v="1"/>
    <x v="0"/>
    <s v="USD"/>
    <n v="12133.333333333099"/>
    <n v="2611403.52"/>
    <n v="0.46586200700000002"/>
    <n v="5652.4590182665997"/>
    <n v="18200"/>
    <n v="4296107.13"/>
    <n v="0.77798046200000004"/>
    <n v="11734.79105344"/>
    <n v="52000"/>
    <n v="87389"/>
    <m/>
  </r>
  <r>
    <d v="2015-07-01T00:00:00"/>
    <s v="EMPID658213"/>
    <x v="0"/>
    <x v="0"/>
    <x v="0"/>
    <x v="0"/>
    <s v="USD"/>
    <n v="16800"/>
    <n v="2452354.13"/>
    <n v="0.46751765410000001"/>
    <n v="7854.2965888799999"/>
    <n v="25200"/>
    <n v="19001082.91"/>
    <n v="1.221670128"/>
    <n v="40841.044231680004"/>
    <n v="72000"/>
    <n v="122134"/>
    <m/>
  </r>
  <r>
    <d v="2015-07-01T00:00:00"/>
    <s v="EMPID2947153"/>
    <x v="1"/>
    <x v="5"/>
    <x v="0"/>
    <x v="6"/>
    <s v="DKK"/>
    <n v="124293.333666666"/>
    <n v="1425885"/>
    <n v="0.46864734810000003"/>
    <n v="58249.741209391897"/>
    <n v="186440.00049999999"/>
    <n v="1755067"/>
    <n v="1.0044180934"/>
    <n v="188746.38663624451"/>
    <n v="537200"/>
    <n v="805800"/>
    <m/>
  </r>
  <r>
    <d v="2015-07-01T00:00:00"/>
    <s v="EMPID72801"/>
    <x v="0"/>
    <x v="3"/>
    <x v="1"/>
    <x v="7"/>
    <s v="USD"/>
    <n v="12133.333333333099"/>
    <n v="1044754.87"/>
    <n v="0.47140444149999999"/>
    <n v="5719.7072235331998"/>
    <n v="18200"/>
    <n v="2528836.7599999998"/>
    <n v="0.90476999790000001"/>
    <n v="15426.90233812"/>
    <n v="52000"/>
    <n v="70065"/>
    <m/>
  </r>
  <r>
    <d v="2015-07-01T00:00:00"/>
    <s v="EMPID1160841"/>
    <x v="0"/>
    <x v="6"/>
    <x v="12"/>
    <x v="9"/>
    <s v="USD"/>
    <n v="7618.5666666669003"/>
    <n v="4565747.4000000004"/>
    <n v="0.47417398900000002"/>
    <n v="3612.5261467958999"/>
    <n v="11427.85"/>
    <n v="11867977.4"/>
    <n v="0.99116586539999996"/>
    <n v="11266.321735401099"/>
    <n v="32651"/>
    <n v="163255"/>
    <m/>
  </r>
  <r>
    <d v="2015-07-01T00:00:00"/>
    <s v="EMPID4737299"/>
    <x v="0"/>
    <x v="6"/>
    <x v="13"/>
    <x v="9"/>
    <s v="USD"/>
    <n v="3962.7159999999999"/>
    <n v="4235559.45"/>
    <n v="0.47473554340000002"/>
    <n v="1881.2421335998999"/>
    <n v="5944.0739999999996"/>
    <n v="21919973.989999998"/>
    <n v="0.94774132170000003"/>
    <n v="5447.0668783493002"/>
    <n v="17215.32"/>
    <n v="143461"/>
    <m/>
  </r>
  <r>
    <d v="2015-07-01T00:00:00"/>
    <s v="EMPID1340039"/>
    <x v="0"/>
    <x v="0"/>
    <x v="0"/>
    <x v="0"/>
    <s v="USD"/>
    <n v="16800"/>
    <n v="1650957.64"/>
    <n v="0.47497392059999999"/>
    <n v="7979.5618660800001"/>
    <n v="25200"/>
    <n v="6503908.0999999996"/>
    <n v="0.74168051209999997"/>
    <n v="14784.558248879999"/>
    <n v="72000"/>
    <n v="104414"/>
    <m/>
  </r>
  <r>
    <d v="2015-07-01T00:00:00"/>
    <s v="EMPID1190994"/>
    <x v="0"/>
    <x v="0"/>
    <x v="2"/>
    <x v="1"/>
    <s v="USD"/>
    <n v="25666.666666666901"/>
    <n v="17420762.010000002"/>
    <n v="0.48072967439999997"/>
    <n v="0"/>
    <n v="38500"/>
    <n v="45966566.920000002"/>
    <n v="0.95850467549999996"/>
    <n v="32109.720026999999"/>
    <n v="110000"/>
    <n v="139737"/>
    <m/>
  </r>
  <r>
    <d v="2015-07-01T00:00:00"/>
    <s v="EMPID2036693"/>
    <x v="0"/>
    <x v="6"/>
    <x v="12"/>
    <x v="9"/>
    <s v="USD"/>
    <n v="6982.0533333332996"/>
    <n v="4513022.26"/>
    <n v="0.4821398798"/>
    <n v="3366.3263548905002"/>
    <n v="10473.08"/>
    <n v="32089440.030000001"/>
    <n v="0.98890065270000005"/>
    <n v="10287.089036237401"/>
    <n v="30239.200000000001"/>
    <n v="151196"/>
    <m/>
  </r>
  <r>
    <d v="2015-07-01T00:00:00"/>
    <s v="EMPID38014"/>
    <x v="0"/>
    <x v="0"/>
    <x v="0"/>
    <x v="0"/>
    <s v="USD"/>
    <n v="16800"/>
    <n v="2619124.8199999998"/>
    <n v="0.48287927720000001"/>
    <n v="8112.3718569600005"/>
    <n v="25200"/>
    <n v="3500337.46"/>
    <n v="1.0748236543"/>
    <n v="30479.557046399997"/>
    <n v="72000"/>
    <n v="83560"/>
    <m/>
  </r>
  <r>
    <d v="2015-07-01T00:00:00"/>
    <s v="EMPID789808"/>
    <x v="0"/>
    <x v="6"/>
    <x v="13"/>
    <x v="9"/>
    <s v="USD"/>
    <n v="4178.4880000000003"/>
    <n v="6127228.7400000002"/>
    <n v="0.48366084780000002"/>
    <n v="2020.9710486020999"/>
    <n v="6267.732"/>
    <n v="30025565.190000001"/>
    <n v="0.87658460760000001"/>
    <n v="5030.0766334699001"/>
    <n v="18098.759999999998"/>
    <n v="150823"/>
    <m/>
  </r>
  <r>
    <d v="2015-07-01T00:00:00"/>
    <s v="EMPID4878100"/>
    <x v="0"/>
    <x v="0"/>
    <x v="0"/>
    <x v="0"/>
    <s v="USD"/>
    <n v="16800"/>
    <n v="2353834.58"/>
    <n v="0.48384683090000002"/>
    <n v="8128.6267591200003"/>
    <n v="25200"/>
    <n v="7612555.6799999997"/>
    <n v="0.94986607180000004"/>
    <n v="23178.600015480002"/>
    <n v="72000"/>
    <n v="105962"/>
    <n v="177962"/>
  </r>
  <r>
    <d v="2015-07-01T00:00:00"/>
    <s v="EMPID3451214"/>
    <x v="0"/>
    <x v="3"/>
    <x v="0"/>
    <x v="7"/>
    <s v="USD"/>
    <n v="16800"/>
    <n v="1580879.04"/>
    <n v="0.48499868470000002"/>
    <n v="8147.9779029600004"/>
    <n v="25200"/>
    <n v="3103049.68"/>
    <n v="0.89086687460000002"/>
    <n v="20799.752384880001"/>
    <n v="72000"/>
    <n v="107277"/>
    <m/>
  </r>
  <r>
    <d v="2015-07-01T00:00:00"/>
    <s v="EMPID736579"/>
    <x v="2"/>
    <x v="5"/>
    <x v="3"/>
    <x v="8"/>
    <s v="HKD"/>
    <n v="174335.17733333301"/>
    <n v="1296201.17"/>
    <n v="0.48512136039999998"/>
    <n v="84573.718393521907"/>
    <n v="261502.766"/>
    <n v="29817960.370000001"/>
    <n v="0.80669874129999997"/>
    <n v="180624.6638910989"/>
    <n v="756595.33333333302"/>
    <n v="1134893"/>
    <m/>
  </r>
  <r>
    <d v="2015-07-01T00:00:00"/>
    <s v="EMPID1968134"/>
    <x v="0"/>
    <x v="3"/>
    <x v="0"/>
    <x v="7"/>
    <s v="USD"/>
    <n v="16800"/>
    <n v="1580879.04"/>
    <n v="0.48613219200000002"/>
    <n v="8167.0208255999996"/>
    <n v="25200"/>
    <n v="3571463.59"/>
    <n v="1.0630671276000001"/>
    <n v="29650.016523959999"/>
    <n v="72000"/>
    <n v="115965"/>
    <m/>
  </r>
  <r>
    <d v="2015-07-01T00:00:00"/>
    <s v="EMPID1948338"/>
    <x v="0"/>
    <x v="4"/>
    <x v="11"/>
    <x v="5"/>
    <s v="USD"/>
    <n v="56583.333333333103"/>
    <n v="2746156.08"/>
    <n v="0.48621262999999998"/>
    <n v="27511.531314166597"/>
    <m/>
    <n v="0"/>
    <m/>
    <n v="0"/>
    <n v="97000"/>
    <n v="134735"/>
    <m/>
  </r>
  <r>
    <d v="2015-07-01T00:00:00"/>
    <s v="EMPID5810951"/>
    <x v="0"/>
    <x v="0"/>
    <x v="0"/>
    <x v="0"/>
    <s v="USD"/>
    <n v="16800"/>
    <n v="1516843.87"/>
    <n v="0.48804856629999999"/>
    <n v="8199.2159138400002"/>
    <n v="25200"/>
    <n v="3596742.61"/>
    <n v="0.95832971209999995"/>
    <n v="23519.853992879998"/>
    <n v="72000"/>
    <n v="94386"/>
    <m/>
  </r>
  <r>
    <d v="2015-07-01T00:00:00"/>
    <s v="EMPID464310"/>
    <x v="0"/>
    <x v="0"/>
    <x v="0"/>
    <x v="0"/>
    <s v="USD"/>
    <n v="16800"/>
    <n v="2218026.39"/>
    <n v="0.4894827974"/>
    <n v="8223.3109963200004"/>
    <n v="25200"/>
    <n v="8899571.0800000001"/>
    <n v="0.91006633429999995"/>
    <n v="21573.874599480001"/>
    <n v="72000"/>
    <n v="127587"/>
    <m/>
  </r>
  <r>
    <d v="2015-07-01T00:00:00"/>
    <s v="EMPID707698"/>
    <x v="0"/>
    <x v="0"/>
    <x v="0"/>
    <x v="0"/>
    <s v="USD"/>
    <n v="4800"/>
    <n v="379620.3"/>
    <n v="0.49063724199999997"/>
    <n v="2355.0587616000003"/>
    <n v="7200"/>
    <n v="1169107.71"/>
    <n v="0.95518654140000003"/>
    <n v="6683.74895664"/>
    <n v="72000"/>
    <n v="128000"/>
    <m/>
  </r>
  <r>
    <d v="2015-07-01T00:00:00"/>
    <s v="EMPID2559631"/>
    <x v="1"/>
    <x v="5"/>
    <x v="0"/>
    <x v="6"/>
    <s v="EUR"/>
    <n v="11101.355666666899"/>
    <n v="1934933"/>
    <n v="0.49064839710000002"/>
    <n v="5446.8623634871001"/>
    <n v="16652.033500000001"/>
    <n v="4380580"/>
    <n v="0.95290774050000004"/>
    <n v="15397.3424875445"/>
    <n v="47980.666666666701"/>
    <n v="71971"/>
    <m/>
  </r>
  <r>
    <d v="2015-07-01T00:00:00"/>
    <s v="EMPID1082234"/>
    <x v="0"/>
    <x v="0"/>
    <x v="0"/>
    <x v="0"/>
    <s v="USD"/>
    <n v="16800"/>
    <n v="2475721.13"/>
    <n v="0.49133694509999998"/>
    <n v="8254.4606776799992"/>
    <n v="25200"/>
    <n v="6763461.9800000004"/>
    <n v="0.98920411610000003"/>
    <n v="24764.709962159999"/>
    <n v="72000"/>
    <n v="94649"/>
    <m/>
  </r>
  <r>
    <d v="2015-07-01T00:00:00"/>
    <s v="EMPID4231458"/>
    <x v="0"/>
    <x v="4"/>
    <x v="11"/>
    <x v="5"/>
    <s v="USD"/>
    <n v="56583.333333333103"/>
    <n v="1266846.05"/>
    <n v="0.49434488110000002"/>
    <n v="27971.681188908198"/>
    <m/>
    <n v="0"/>
    <m/>
    <n v="0"/>
    <n v="97000"/>
    <n v="142800"/>
    <m/>
  </r>
  <r>
    <d v="2015-07-01T00:00:00"/>
    <s v="EMPID159843"/>
    <x v="0"/>
    <x v="6"/>
    <x v="12"/>
    <x v="9"/>
    <s v="USD"/>
    <n v="6608.6666666668998"/>
    <n v="13646579.789999999"/>
    <n v="0.49526249459999999"/>
    <n v="3273.0247393133"/>
    <n v="9913"/>
    <n v="41683604.780000001"/>
    <n v="1.012439308"/>
    <n v="10258.270408571201"/>
    <n v="28855.4"/>
    <n v="144277"/>
    <m/>
  </r>
  <r>
    <d v="2015-07-01T00:00:00"/>
    <s v="EMPID531198"/>
    <x v="0"/>
    <x v="6"/>
    <x v="12"/>
    <x v="9"/>
    <s v="USD"/>
    <n v="7422.4666666667999"/>
    <n v="9475095.9499999993"/>
    <n v="0.4965971267"/>
    <n v="3685.9756196933004"/>
    <n v="11133.7"/>
    <n v="24421093.359999999"/>
    <n v="1.0851757429"/>
    <n v="13788.999272209399"/>
    <n v="32278.400000000001"/>
    <n v="161392"/>
    <m/>
  </r>
  <r>
    <d v="2015-07-01T00:00:00"/>
    <s v="EMPID2235974"/>
    <x v="0"/>
    <x v="6"/>
    <x v="12"/>
    <x v="9"/>
    <s v="USD"/>
    <n v="6601.6866666667001"/>
    <n v="5085059.3899999997"/>
    <n v="0.4976489261"/>
    <n v="3285.3222801153997"/>
    <n v="9902.5300000000007"/>
    <n v="28378273.120000001"/>
    <n v="0.87362100519999997"/>
    <n v="7900.1751399989998"/>
    <n v="28996.400000000001"/>
    <n v="144982"/>
    <m/>
  </r>
  <r>
    <d v="2015-07-01T00:00:00"/>
    <s v="EMPID5155331"/>
    <x v="0"/>
    <x v="0"/>
    <x v="0"/>
    <x v="0"/>
    <s v="USD"/>
    <n v="16800"/>
    <n v="3234815.49"/>
    <n v="0.49954187030000002"/>
    <n v="8392.3034210400001"/>
    <n v="25200"/>
    <n v="9086303.9600000009"/>
    <n v="0.88771234330000004"/>
    <n v="20672.561682359999"/>
    <n v="72000"/>
    <n v="112901"/>
    <m/>
  </r>
  <r>
    <d v="2015-07-01T00:00:00"/>
    <s v="EMPID902820"/>
    <x v="0"/>
    <x v="0"/>
    <x v="14"/>
    <x v="1"/>
    <s v="USD"/>
    <n v="35000"/>
    <n v="14718301.07"/>
    <n v="0.4999589009"/>
    <n v="0"/>
    <n v="52500"/>
    <n v="67469268.659999996"/>
    <n v="0.85437654809999997"/>
    <n v="21919.075101000002"/>
    <n v="150000"/>
    <n v="224422"/>
    <m/>
  </r>
  <r>
    <d v="2015-07-01T00:00:00"/>
    <s v="EMPID2765627"/>
    <x v="0"/>
    <x v="0"/>
    <x v="0"/>
    <x v="0"/>
    <s v="USD"/>
    <n v="16800"/>
    <n v="3234815.49"/>
    <n v="0.50019190520000001"/>
    <n v="8403.2240073600005"/>
    <n v="25200"/>
    <n v="12462573.210000001"/>
    <n v="0.86127731799999996"/>
    <n v="19606.70146176"/>
    <n v="72000"/>
    <n v="111200"/>
    <m/>
  </r>
  <r>
    <d v="2015-07-01T00:00:00"/>
    <s v="EMPID2678163"/>
    <x v="0"/>
    <x v="0"/>
    <x v="1"/>
    <x v="0"/>
    <s v="USD"/>
    <n v="12133.333333333099"/>
    <n v="2972890.22"/>
    <n v="0.50192587330000005"/>
    <n v="6090.0339293731995"/>
    <n v="18200"/>
    <n v="8462036.5"/>
    <n v="0.9908532444"/>
    <n v="17933.6464762"/>
    <n v="52000"/>
    <n v="87567"/>
    <m/>
  </r>
  <r>
    <d v="2015-07-01T00:00:00"/>
    <s v="EMPID489767"/>
    <x v="0"/>
    <x v="0"/>
    <x v="1"/>
    <x v="0"/>
    <s v="USD"/>
    <n v="12133.333333333099"/>
    <n v="1155145.3799999999"/>
    <n v="0.50200555619999998"/>
    <n v="6091.0007485598999"/>
    <n v="18200"/>
    <n v="1525166.0800000001"/>
    <n v="1.0423267257"/>
    <n v="20356.969942399999"/>
    <n v="52000"/>
    <n v="99223"/>
    <m/>
  </r>
  <r>
    <d v="2015-07-01T00:00:00"/>
    <s v="EMPID4690059"/>
    <x v="0"/>
    <x v="0"/>
    <x v="0"/>
    <x v="0"/>
    <s v="USD"/>
    <n v="16800"/>
    <n v="3228493.05"/>
    <n v="0.50438350050000003"/>
    <n v="8473.6428083999999"/>
    <n v="25200"/>
    <n v="8852108.2300000004"/>
    <n v="0.89949958279999997"/>
    <n v="21147.823178999999"/>
    <n v="72000"/>
    <n v="122412"/>
    <m/>
  </r>
  <r>
    <d v="2015-07-01T00:00:00"/>
    <s v="EMPID530424"/>
    <x v="0"/>
    <x v="0"/>
    <x v="2"/>
    <x v="1"/>
    <s v="USD"/>
    <n v="25666.666666666901"/>
    <n v="21141208.210000001"/>
    <n v="0.50639878149999995"/>
    <n v="328.47078366669984"/>
    <n v="38500"/>
    <n v="54602596.57"/>
    <n v="0.91404647350000001"/>
    <n v="25263.156919000001"/>
    <n v="110000"/>
    <n v="138755"/>
    <m/>
  </r>
  <r>
    <d v="2015-07-01T00:00:00"/>
    <s v="EMPID2580810"/>
    <x v="0"/>
    <x v="0"/>
    <x v="0"/>
    <x v="0"/>
    <s v="USD"/>
    <n v="16800"/>
    <n v="2593378.19"/>
    <n v="0.50684273359999998"/>
    <n v="8514.9579244800007"/>
    <n v="25200"/>
    <n v="15725245.07"/>
    <n v="0.87791005730000005"/>
    <n v="20277.333510839999"/>
    <n v="72000"/>
    <n v="120433"/>
    <m/>
  </r>
  <r>
    <d v="2015-07-01T00:00:00"/>
    <s v="EMPID2328469"/>
    <x v="0"/>
    <x v="3"/>
    <x v="1"/>
    <x v="7"/>
    <s v="USD"/>
    <n v="5199.9999999999"/>
    <n v="455618.25"/>
    <n v="0.50844590180000004"/>
    <n v="2643.9186893598999"/>
    <n v="7800"/>
    <n v="963556.02"/>
    <n v="1.0307948156"/>
    <n v="8472.5587728600003"/>
    <n v="52000"/>
    <n v="78842"/>
    <m/>
  </r>
  <r>
    <d v="2015-07-01T00:00:00"/>
    <s v="EMPID726058"/>
    <x v="0"/>
    <x v="0"/>
    <x v="0"/>
    <x v="0"/>
    <s v="USD"/>
    <n v="16800"/>
    <n v="3617184.07"/>
    <n v="0.5108473053"/>
    <n v="8582.2347290399994"/>
    <n v="25200"/>
    <n v="12333729.720000001"/>
    <n v="1.0453535348"/>
    <n v="28400.145414479997"/>
    <n v="72000"/>
    <n v="121456"/>
    <m/>
  </r>
  <r>
    <d v="2015-07-01T00:00:00"/>
    <s v="EMPID1952440"/>
    <x v="0"/>
    <x v="0"/>
    <x v="0"/>
    <x v="0"/>
    <s v="USD"/>
    <n v="16800"/>
    <n v="2904899.07"/>
    <n v="0.51092995320000001"/>
    <n v="8583.62321376"/>
    <n v="25200"/>
    <n v="8021479.4000000004"/>
    <n v="0.91648447919999998"/>
    <n v="21832.654200839999"/>
    <n v="72000"/>
    <n v="125110"/>
    <m/>
  </r>
  <r>
    <d v="2015-07-01T00:00:00"/>
    <s v="EMPID8382665"/>
    <x v="0"/>
    <x v="6"/>
    <x v="12"/>
    <x v="9"/>
    <s v="USD"/>
    <n v="6927.0933333331996"/>
    <n v="7817475.6299999999"/>
    <n v="0.51176451280000002"/>
    <n v="3545.0405448534002"/>
    <n v="10390.64"/>
    <n v="25002237.870000001"/>
    <n v="1.013557372"/>
    <n v="10785.0753610346"/>
    <n v="29939.200000000001"/>
    <n v="149696"/>
    <m/>
  </r>
  <r>
    <d v="2015-07-01T00:00:00"/>
    <s v="EMPID743844"/>
    <x v="0"/>
    <x v="3"/>
    <x v="0"/>
    <x v="7"/>
    <s v="USD"/>
    <n v="16800"/>
    <n v="1580879.04"/>
    <n v="0.51217659319999997"/>
    <n v="8604.5667657600006"/>
    <n v="25200"/>
    <n v="3573248.34"/>
    <n v="1.0247751406000001"/>
    <n v="26948.133921239998"/>
    <n v="72000"/>
    <n v="91782"/>
    <m/>
  </r>
  <r>
    <d v="2015-07-01T00:00:00"/>
    <s v="EMPID3806007"/>
    <x v="0"/>
    <x v="0"/>
    <x v="14"/>
    <x v="1"/>
    <s v="USD"/>
    <n v="35000"/>
    <n v="12336364.68"/>
    <n v="0.51287669940000002"/>
    <n v="901.36895800000002"/>
    <n v="52500"/>
    <n v="40433702.270000003"/>
    <n v="0.96411163560000002"/>
    <n v="44963.443476"/>
    <n v="150000"/>
    <n v="185436"/>
    <m/>
  </r>
  <r>
    <d v="2015-07-01T00:00:00"/>
    <s v="EMPID4181758"/>
    <x v="0"/>
    <x v="6"/>
    <x v="12"/>
    <x v="9"/>
    <s v="USD"/>
    <n v="7140.4333333331997"/>
    <n v="4795124.43"/>
    <n v="0.51303066100000005"/>
    <n v="3663.2612328263999"/>
    <n v="10710.65"/>
    <n v="12702352.609999999"/>
    <n v="0.97697565649999996"/>
    <n v="10316.0809044668"/>
    <n v="30912.400000000001"/>
    <n v="154562"/>
    <m/>
  </r>
  <r>
    <d v="2015-07-01T00:00:00"/>
    <s v="EMPID5704685"/>
    <x v="0"/>
    <x v="0"/>
    <x v="3"/>
    <x v="0"/>
    <s v="USD"/>
    <n v="22633.333333333099"/>
    <n v="2871241.2"/>
    <n v="0.51649346559999998"/>
    <n v="11689.9687714132"/>
    <n v="33950"/>
    <n v="16276742.960000001"/>
    <n v="0.86375861220000005"/>
    <n v="26549.367814024998"/>
    <n v="97000"/>
    <n v="127461"/>
    <m/>
  </r>
  <r>
    <d v="2015-07-01T00:00:00"/>
    <s v="EMPID5472168"/>
    <x v="0"/>
    <x v="0"/>
    <x v="0"/>
    <x v="0"/>
    <s v="USD"/>
    <n v="16800"/>
    <n v="2073036.15"/>
    <n v="0.51776761589999998"/>
    <n v="8698.49594712"/>
    <n v="25200"/>
    <n v="23369891.559999999"/>
    <n v="0.85791162480000005"/>
    <n v="19470.996712439999"/>
    <n v="72000"/>
    <n v="104006"/>
    <m/>
  </r>
  <r>
    <d v="2015-07-01T00:00:00"/>
    <s v="EMPID1725264"/>
    <x v="0"/>
    <x v="6"/>
    <x v="13"/>
    <x v="9"/>
    <s v="USD"/>
    <n v="3884.636"/>
    <n v="4651410.7300000004"/>
    <n v="0.51882476889999996"/>
    <n v="2015.4453749606"/>
    <n v="5826.9539999999997"/>
    <n v="14757778.76"/>
    <n v="0.93274122439999996"/>
    <n v="5199.8919333389003"/>
    <n v="16789.560000000001"/>
    <n v="139913"/>
    <m/>
  </r>
  <r>
    <d v="2015-07-01T00:00:00"/>
    <s v="EMPID93552"/>
    <x v="0"/>
    <x v="2"/>
    <x v="4"/>
    <x v="3"/>
    <s v="USD"/>
    <n v="7500"/>
    <n v="115083.08"/>
    <n v="0.52167529749999997"/>
    <n v="3912.56473125"/>
    <m/>
    <n v="0"/>
    <m/>
    <n v="0"/>
    <n v="150000"/>
    <n v="123158"/>
    <m/>
  </r>
  <r>
    <d v="2015-07-01T00:00:00"/>
    <s v="EMPID4304925"/>
    <x v="0"/>
    <x v="0"/>
    <x v="0"/>
    <x v="0"/>
    <s v="USD"/>
    <n v="16800"/>
    <n v="3809739.91"/>
    <n v="0.52174809590000004"/>
    <n v="8765.3680111199992"/>
    <n v="25200"/>
    <n v="14520951.710000001"/>
    <n v="0.98277750760000004"/>
    <n v="24505.589107439999"/>
    <n v="72000"/>
    <n v="120425"/>
    <m/>
  </r>
  <r>
    <d v="2015-07-01T00:00:00"/>
    <s v="EMPID4176024"/>
    <x v="0"/>
    <x v="1"/>
    <x v="3"/>
    <x v="2"/>
    <s v="USD"/>
    <n v="16975"/>
    <n v="7757104"/>
    <n v="0.52290445299999999"/>
    <n v="8876.3030896749988"/>
    <n v="39608.333333333103"/>
    <n v="144875680.75"/>
    <n v="0.93629208870000002"/>
    <n v="35570.950633755601"/>
    <n v="97000"/>
    <n v="132531"/>
    <m/>
  </r>
  <r>
    <d v="2015-07-01T00:00:00"/>
    <s v="EMPID5047844"/>
    <x v="0"/>
    <x v="1"/>
    <x v="3"/>
    <x v="2"/>
    <s v="USD"/>
    <n v="16975"/>
    <n v="7757104"/>
    <n v="0.52290445299999999"/>
    <n v="8876.3030896749988"/>
    <n v="39608.333333333103"/>
    <n v="144875680.75"/>
    <n v="0.93629208870000002"/>
    <n v="35570.950633755601"/>
    <n v="97000"/>
    <n v="135241"/>
    <m/>
  </r>
  <r>
    <d v="2015-07-01T00:00:00"/>
    <s v="EMPID1451170"/>
    <x v="0"/>
    <x v="1"/>
    <x v="0"/>
    <x v="2"/>
    <s v="USD"/>
    <n v="12600"/>
    <n v="7757104"/>
    <n v="0.52290445299999999"/>
    <n v="6588.5961078"/>
    <n v="29400"/>
    <n v="144875680.75"/>
    <n v="0.93629208870000002"/>
    <n v="26403.179851859997"/>
    <n v="72000"/>
    <n v="129218"/>
    <m/>
  </r>
  <r>
    <d v="2015-07-01T00:00:00"/>
    <s v="EMPID589901"/>
    <x v="0"/>
    <x v="4"/>
    <x v="7"/>
    <x v="5"/>
    <s v="USD"/>
    <n v="46666.666666666897"/>
    <n v="2880986.77"/>
    <n v="0.52424452470000005"/>
    <n v="24464.744486000101"/>
    <m/>
    <n v="0"/>
    <m/>
    <n v="0"/>
    <n v="80000"/>
    <n v="135897"/>
    <m/>
  </r>
  <r>
    <d v="2015-07-01T00:00:00"/>
    <s v="EMPID5360822"/>
    <x v="0"/>
    <x v="1"/>
    <x v="3"/>
    <x v="2"/>
    <s v="USD"/>
    <n v="16975"/>
    <n v="7757104"/>
    <n v="0.52452877050000002"/>
    <n v="8903.8758792374992"/>
    <n v="39608.333333333103"/>
    <n v="144875680.75"/>
    <n v="0.93629208870000002"/>
    <n v="35570.950633755601"/>
    <n v="97000"/>
    <n v="134588"/>
    <m/>
  </r>
  <r>
    <d v="2015-07-01T00:00:00"/>
    <s v="EMPID1453283"/>
    <x v="2"/>
    <x v="5"/>
    <x v="3"/>
    <x v="8"/>
    <s v="HKD"/>
    <n v="170927.31033333301"/>
    <n v="4534110.2"/>
    <n v="0.5246071081"/>
    <n v="89669.681969281097"/>
    <n v="256390.96549999999"/>
    <n v="53297310.950000003"/>
    <n v="0.99815539289999999"/>
    <n v="255634.26053720419"/>
    <n v="741805.33333333302"/>
    <n v="1112708"/>
    <m/>
  </r>
  <r>
    <d v="2015-07-01T00:00:00"/>
    <s v="EMPID179827"/>
    <x v="0"/>
    <x v="0"/>
    <x v="0"/>
    <x v="0"/>
    <s v="USD"/>
    <n v="16800"/>
    <n v="2666817.9"/>
    <n v="0.52464405309999995"/>
    <n v="8814.0200920799998"/>
    <n v="25200"/>
    <n v="7013632.25"/>
    <n v="0.90820527839999998"/>
    <n v="21498.836824080001"/>
    <n v="72000"/>
    <n v="104419"/>
    <m/>
  </r>
  <r>
    <d v="2015-07-01T00:00:00"/>
    <s v="EMPID245093"/>
    <x v="0"/>
    <x v="6"/>
    <x v="13"/>
    <x v="9"/>
    <s v="USD"/>
    <n v="3741"/>
    <n v="6234119.7999999998"/>
    <n v="0.52718453890000005"/>
    <n v="1972.1973600249"/>
    <n v="5611.5"/>
    <n v="31525153.949999999"/>
    <n v="0.94828749919999999"/>
    <n v="5147.2044827050004"/>
    <n v="16296.12"/>
    <n v="135801"/>
    <m/>
  </r>
  <r>
    <d v="2015-07-01T00:00:00"/>
    <s v="EMPID169733"/>
    <x v="0"/>
    <x v="0"/>
    <x v="0"/>
    <x v="0"/>
    <s v="USD"/>
    <n v="16800"/>
    <n v="3183561.67"/>
    <n v="0.52744738540000002"/>
    <n v="8861.1160747200011"/>
    <n v="25200"/>
    <n v="12709462.460000001"/>
    <n v="0.83729363410000002"/>
    <n v="18639.679327919999"/>
    <n v="72000"/>
    <n v="123452"/>
    <m/>
  </r>
  <r>
    <d v="2015-07-01T00:00:00"/>
    <s v="EMPID3494805"/>
    <x v="0"/>
    <x v="0"/>
    <x v="14"/>
    <x v="1"/>
    <s v="USD"/>
    <n v="35000"/>
    <n v="21642513.890000001"/>
    <n v="0.52781595120000002"/>
    <n v="1947.1165840000001"/>
    <n v="52500"/>
    <n v="60871250.850000001"/>
    <n v="0.96273322120000004"/>
    <n v="44673.976452000003"/>
    <n v="150000"/>
    <n v="188532"/>
    <m/>
  </r>
  <r>
    <d v="2015-07-01T00:00:00"/>
    <s v="EMPID108966"/>
    <x v="0"/>
    <x v="6"/>
    <x v="13"/>
    <x v="9"/>
    <s v="USD"/>
    <n v="3569.864"/>
    <n v="6029606.5300000003"/>
    <n v="0.53043096199999995"/>
    <n v="1893.5663957291999"/>
    <n v="5354.7960000000003"/>
    <n v="23713472.449999999"/>
    <n v="0.88114400550000005"/>
    <n v="4336.4766337206001"/>
    <n v="15429.12"/>
    <n v="128576"/>
    <m/>
  </r>
  <r>
    <d v="2015-07-01T00:00:00"/>
    <s v="EMPID4152736"/>
    <x v="0"/>
    <x v="0"/>
    <x v="0"/>
    <x v="0"/>
    <s v="USD"/>
    <n v="16800"/>
    <n v="3191096.02"/>
    <n v="0.53236397759999998"/>
    <n v="8943.7148236800003"/>
    <n v="25200"/>
    <n v="8911873.5700000003"/>
    <n v="0.90978330610000002"/>
    <n v="21562.46290296"/>
    <n v="72000"/>
    <n v="121608"/>
    <m/>
  </r>
  <r>
    <d v="2015-07-01T00:00:00"/>
    <s v="EMPID34369"/>
    <x v="0"/>
    <x v="0"/>
    <x v="0"/>
    <x v="0"/>
    <s v="USD"/>
    <n v="16800"/>
    <n v="3234815.49"/>
    <n v="0.53371368890000004"/>
    <n v="8966.3899735199993"/>
    <n v="25200"/>
    <n v="19613606.77"/>
    <n v="0.96997776300000005"/>
    <n v="23989.503404160001"/>
    <n v="72000"/>
    <n v="118450"/>
    <m/>
  </r>
  <r>
    <d v="2015-07-01T00:00:00"/>
    <s v="EMPID779735"/>
    <x v="0"/>
    <x v="6"/>
    <x v="13"/>
    <x v="9"/>
    <s v="USD"/>
    <n v="4062.1320000000001"/>
    <n v="5705408.8700000001"/>
    <n v="0.53477617489999996"/>
    <n v="2172.3314128989"/>
    <n v="6093.1980000000003"/>
    <n v="19853519.77"/>
    <n v="0.89385726389999998"/>
    <n v="5058.4000680458003"/>
    <n v="17520.12"/>
    <n v="146001"/>
    <m/>
  </r>
  <r>
    <d v="2015-07-01T00:00:00"/>
    <s v="EMPID983719"/>
    <x v="0"/>
    <x v="6"/>
    <x v="13"/>
    <x v="9"/>
    <s v="USD"/>
    <n v="3672.308"/>
    <n v="5451923.9900000002"/>
    <n v="0.53479841429999997"/>
    <n v="1963.9444952212"/>
    <n v="5508.4620000000004"/>
    <n v="25851582.300000001"/>
    <n v="1.0463504716000001"/>
    <n v="6223.3574722841004"/>
    <n v="15937.44"/>
    <n v="132812"/>
    <m/>
  </r>
  <r>
    <d v="2015-07-01T00:00:00"/>
    <s v="EMPID2940261"/>
    <x v="0"/>
    <x v="1"/>
    <x v="0"/>
    <x v="2"/>
    <s v="USD"/>
    <n v="12600"/>
    <n v="5249195.8899999997"/>
    <n v="0.535511301"/>
    <n v="6747.4423925999999"/>
    <n v="29400"/>
    <n v="7679274.75"/>
    <n v="1.2528064685"/>
    <n v="50211.028486920004"/>
    <n v="72000"/>
    <n v="114439"/>
    <m/>
  </r>
  <r>
    <d v="2015-07-01T00:00:00"/>
    <s v="EMPID1883232"/>
    <x v="0"/>
    <x v="1"/>
    <x v="3"/>
    <x v="2"/>
    <s v="USD"/>
    <n v="16975"/>
    <n v="12069152"/>
    <n v="0.53591195719999996"/>
    <n v="9097.105473470001"/>
    <n v="39608.333333333103"/>
    <n v="37420701.920000002"/>
    <n v="0.9751212467"/>
    <n v="38031.683806742294"/>
    <n v="97000"/>
    <n v="136070"/>
    <m/>
  </r>
  <r>
    <d v="2015-07-01T00:00:00"/>
    <s v="EMPID4822382"/>
    <x v="0"/>
    <x v="6"/>
    <x v="12"/>
    <x v="9"/>
    <s v="USD"/>
    <n v="7394.2133333333004"/>
    <n v="5457808.5899999999"/>
    <n v="0.53785215470000003"/>
    <n v="3976.9935736448001"/>
    <n v="11091.32"/>
    <n v="15082889.689999999"/>
    <n v="0.85639546239999997"/>
    <n v="8542.8977915984997"/>
    <n v="32070.400000000001"/>
    <n v="160352"/>
    <m/>
  </r>
  <r>
    <d v="2015-07-01T00:00:00"/>
    <s v="EMPID475659"/>
    <x v="0"/>
    <x v="0"/>
    <x v="3"/>
    <x v="0"/>
    <s v="USD"/>
    <n v="22633.333333333099"/>
    <n v="3143415.34"/>
    <n v="0.5407317291"/>
    <n v="12238.561468629901"/>
    <n v="33950"/>
    <n v="14159628.57"/>
    <n v="0.63238822090000002"/>
    <n v="13981.328157929998"/>
    <n v="97000"/>
    <n v="118002"/>
    <m/>
  </r>
  <r>
    <d v="2015-07-01T00:00:00"/>
    <s v="EMPID1448109"/>
    <x v="0"/>
    <x v="3"/>
    <x v="0"/>
    <x v="7"/>
    <s v="USD"/>
    <n v="16800"/>
    <n v="1580879.04"/>
    <n v="0.54095945000000001"/>
    <n v="9088.1187599999994"/>
    <n v="25200"/>
    <n v="5556256.7699999996"/>
    <n v="0.94544362820000005"/>
    <n v="23000.287088519999"/>
    <n v="72000"/>
    <n v="113210"/>
    <m/>
  </r>
  <r>
    <d v="2015-07-01T00:00:00"/>
    <s v="EMPID924384"/>
    <x v="1"/>
    <x v="5"/>
    <x v="0"/>
    <x v="6"/>
    <s v="EUR"/>
    <n v="11218.9776666668"/>
    <n v="3186121"/>
    <n v="0.54306075789999997"/>
    <n v="6092.5865145232001"/>
    <n v="16828.466499999999"/>
    <n v="64455280.990000002"/>
    <n v="1.0133421490000001"/>
    <n v="17457.144640956602"/>
    <n v="48887.333333333299"/>
    <n v="73331"/>
    <m/>
  </r>
  <r>
    <d v="2015-07-01T00:00:00"/>
    <s v="EMPID993428"/>
    <x v="0"/>
    <x v="0"/>
    <x v="0"/>
    <x v="0"/>
    <s v="USD"/>
    <n v="16800"/>
    <n v="1892928.58"/>
    <n v="0.5432256889"/>
    <n v="9126.19157352"/>
    <n v="25200"/>
    <n v="5650235.8099999996"/>
    <n v="0.83729342790000005"/>
    <n v="18639.67101192"/>
    <n v="72000"/>
    <n v="117300"/>
    <m/>
  </r>
  <r>
    <d v="2015-07-01T00:00:00"/>
    <s v="EMPID5606185"/>
    <x v="0"/>
    <x v="0"/>
    <x v="0"/>
    <x v="0"/>
    <s v="USD"/>
    <n v="16800"/>
    <n v="1800153.95"/>
    <n v="0.54450547630000001"/>
    <n v="9147.6920018399996"/>
    <n v="25200"/>
    <n v="20190486.079999998"/>
    <n v="0.90961092899999996"/>
    <n v="21555.51265728"/>
    <n v="72000"/>
    <n v="93391"/>
    <m/>
  </r>
  <r>
    <d v="2015-07-01T00:00:00"/>
    <s v="EMPID615318"/>
    <x v="1"/>
    <x v="5"/>
    <x v="0"/>
    <x v="6"/>
    <s v="GBP"/>
    <n v="11775.6229999999"/>
    <n v="6670898"/>
    <n v="0.54668017479999997"/>
    <n v="6437.4996400187993"/>
    <n v="17663.434499999999"/>
    <n v="54596807"/>
    <n v="1.0080182651"/>
    <n v="18059.998781466202"/>
    <n v="50894.666666666701"/>
    <n v="76342"/>
    <m/>
  </r>
  <r>
    <d v="2015-07-01T00:00:00"/>
    <s v="EMPID17455"/>
    <x v="1"/>
    <x v="5"/>
    <x v="0"/>
    <x v="6"/>
    <s v="GBP"/>
    <n v="10388.6886666669"/>
    <n v="6670898"/>
    <n v="0.54668017479999997"/>
    <n v="5679.2901362361999"/>
    <n v="15583.032999999999"/>
    <n v="54596807"/>
    <n v="1.0080182651"/>
    <n v="15932.889891348601"/>
    <n v="45314"/>
    <n v="67971"/>
    <m/>
  </r>
  <r>
    <d v="2015-07-01T00:00:00"/>
    <s v="EMPID5514973"/>
    <x v="1"/>
    <x v="5"/>
    <x v="3"/>
    <x v="6"/>
    <s v="GBP"/>
    <n v="16128.777333333301"/>
    <n v="6670898"/>
    <n v="0.54668017479999997"/>
    <n v="8817.282811896901"/>
    <n v="24193.166000000001"/>
    <n v="54596807"/>
    <n v="1.0080182651"/>
    <n v="24736.330212553501"/>
    <n v="69709.333333333299"/>
    <n v="104564"/>
    <m/>
  </r>
  <r>
    <d v="2015-07-01T00:00:00"/>
    <s v="EMPID852600"/>
    <x v="1"/>
    <x v="5"/>
    <x v="3"/>
    <x v="6"/>
    <s v="GBP"/>
    <n v="13279.219000000099"/>
    <n v="6670898"/>
    <n v="0.54668017479999997"/>
    <n v="7259.4857641274994"/>
    <n v="19918.8285"/>
    <n v="54596807"/>
    <n v="1.0080182651"/>
    <n v="20366.028953102799"/>
    <n v="57393.5133333333"/>
    <n v="86090.27"/>
    <m/>
  </r>
  <r>
    <d v="2015-07-01T00:00:00"/>
    <s v="EMPID2557335"/>
    <x v="0"/>
    <x v="0"/>
    <x v="2"/>
    <x v="1"/>
    <s v="USD"/>
    <n v="25666.666666666901"/>
    <n v="15495855.24"/>
    <n v="0.54773832690000002"/>
    <n v="2450.5674475333999"/>
    <n v="38500"/>
    <n v="47067425.520000003"/>
    <n v="0.91380419160000004"/>
    <n v="25225.845506400001"/>
    <n v="110000"/>
    <n v="122062"/>
    <m/>
  </r>
  <r>
    <d v="2015-07-01T00:00:00"/>
    <s v="EMPID334534"/>
    <x v="0"/>
    <x v="0"/>
    <x v="0"/>
    <x v="0"/>
    <s v="USD"/>
    <n v="16800"/>
    <n v="3179535.82"/>
    <n v="0.54889091830000003"/>
    <n v="9221.36742744"/>
    <n v="25200"/>
    <n v="22473921.73"/>
    <n v="1.0357277011999999"/>
    <n v="27720.946597680002"/>
    <n v="72000"/>
    <n v="110967"/>
    <m/>
  </r>
  <r>
    <d v="2015-07-01T00:00:00"/>
    <s v="EMPID5568871"/>
    <x v="0"/>
    <x v="0"/>
    <x v="3"/>
    <x v="0"/>
    <s v="USD"/>
    <n v="22633.333333333099"/>
    <n v="3732498.56"/>
    <n v="0.54889096299999995"/>
    <n v="12423.2321292332"/>
    <n v="33950"/>
    <n v="22473921.73"/>
    <n v="1.0357277011999999"/>
    <n v="37346.275277429995"/>
    <n v="97000"/>
    <n v="108497"/>
    <m/>
  </r>
  <r>
    <d v="2015-07-01T00:00:00"/>
    <s v="EMPID5798479"/>
    <x v="0"/>
    <x v="0"/>
    <x v="0"/>
    <x v="0"/>
    <s v="USD"/>
    <n v="16800"/>
    <n v="2480883.66"/>
    <n v="0.54920169689999998"/>
    <n v="9226.5885079199998"/>
    <n v="25200"/>
    <n v="8942048.3699999992"/>
    <n v="0.94017848839999996"/>
    <n v="22787.996651280002"/>
    <n v="72000"/>
    <n v="121660"/>
    <m/>
  </r>
  <r>
    <d v="2015-07-01T00:00:00"/>
    <s v="EMPID128387"/>
    <x v="0"/>
    <x v="3"/>
    <x v="8"/>
    <x v="4"/>
    <s v="USD"/>
    <n v="42000"/>
    <n v="714832.3"/>
    <n v="0.55324561299999997"/>
    <n v="23236.315746"/>
    <m/>
    <n v="0"/>
    <m/>
    <n v="0"/>
    <n v="72000"/>
    <n v="103841"/>
    <m/>
  </r>
  <r>
    <d v="2015-07-01T00:00:00"/>
    <s v="EMPID4408413"/>
    <x v="0"/>
    <x v="0"/>
    <x v="2"/>
    <x v="1"/>
    <s v="USD"/>
    <n v="25666.666666666901"/>
    <n v="19004769.329999998"/>
    <n v="0.5552251601"/>
    <n v="2834.8915518000003"/>
    <n v="38500"/>
    <n v="49355924.210000001"/>
    <n v="0.9065905756"/>
    <n v="24114.948642399999"/>
    <n v="110000"/>
    <n v="158527"/>
    <m/>
  </r>
  <r>
    <d v="2015-07-01T00:00:00"/>
    <s v="EMPID3030421"/>
    <x v="0"/>
    <x v="0"/>
    <x v="3"/>
    <x v="0"/>
    <s v="USD"/>
    <n v="22633.333333333099"/>
    <n v="4647648.99"/>
    <n v="0.55563854550000003"/>
    <n v="12575.9524131499"/>
    <n v="33950"/>
    <n v="21011730.09"/>
    <n v="0.82946427089999997"/>
    <n v="24686.499193930002"/>
    <n v="97000"/>
    <n v="194916"/>
    <m/>
  </r>
  <r>
    <d v="2015-07-01T00:00:00"/>
    <s v="EMPID289250"/>
    <x v="0"/>
    <x v="6"/>
    <x v="13"/>
    <x v="9"/>
    <s v="USD"/>
    <n v="3896.2840000000001"/>
    <n v="9518015.9199999999"/>
    <n v="0.55596747010000003"/>
    <n v="2166.2071582711001"/>
    <n v="5844.4260000000004"/>
    <n v="32307460.16"/>
    <n v="0.9727233368"/>
    <n v="5589.3596967580006"/>
    <n v="16874.759999999998"/>
    <n v="140623"/>
    <m/>
  </r>
  <r>
    <d v="2015-07-01T00:00:00"/>
    <s v="EMPID516664"/>
    <x v="0"/>
    <x v="6"/>
    <x v="13"/>
    <x v="9"/>
    <s v="USD"/>
    <n v="4025.88"/>
    <n v="4561073.9400000004"/>
    <n v="0.5559785209"/>
    <n v="2238.3028077209001"/>
    <n v="6038.82"/>
    <n v="14120261.189999999"/>
    <n v="0.98401552800000003"/>
    <n v="5884.3762412751003"/>
    <n v="17471.88"/>
    <n v="145599"/>
    <m/>
  </r>
  <r>
    <d v="2015-07-01T00:00:00"/>
    <s v="EMPID5456114"/>
    <x v="0"/>
    <x v="6"/>
    <x v="16"/>
    <x v="9"/>
    <s v="USD"/>
    <n v="7642.3600000000997"/>
    <n v="6260412.5999999996"/>
    <n v="0.5560302385"/>
    <n v="4249.3832535028996"/>
    <n v="11463.54"/>
    <n v="26543695.23"/>
    <n v="1.0911929095999999"/>
    <n v="14390.641987594001"/>
    <n v="33099"/>
    <n v="165495"/>
    <m/>
  </r>
  <r>
    <d v="2015-07-01T00:00:00"/>
    <s v="EMPID1540774"/>
    <x v="2"/>
    <x v="5"/>
    <x v="3"/>
    <x v="8"/>
    <s v="INR"/>
    <n v="757254.24399999995"/>
    <n v="1586273.77"/>
    <n v="0.55763024940000006"/>
    <n v="422267.87294092809"/>
    <n v="1135881.3659999999"/>
    <n v="15250387.130000001"/>
    <n v="0.84563858810000003"/>
    <n v="855343.36379477801"/>
    <n v="3312987.3333333302"/>
    <n v="4969481"/>
    <m/>
  </r>
  <r>
    <d v="2015-07-01T00:00:00"/>
    <s v="EMPID210877"/>
    <x v="0"/>
    <x v="6"/>
    <x v="13"/>
    <x v="9"/>
    <s v="USD"/>
    <n v="3898.66"/>
    <n v="7828498.3300000001"/>
    <n v="0.55818460790000002"/>
    <n v="2176.1720034353998"/>
    <n v="5847.99"/>
    <n v="17709872.379999999"/>
    <n v="1.1362174045"/>
    <n v="8078.4644541574999"/>
    <n v="16919.759999999998"/>
    <n v="140998"/>
    <m/>
  </r>
  <r>
    <d v="2015-07-01T00:00:00"/>
    <s v="EMPID2652180"/>
    <x v="0"/>
    <x v="0"/>
    <x v="14"/>
    <x v="1"/>
    <s v="USD"/>
    <n v="35000"/>
    <n v="20492910.489999998"/>
    <n v="0.55910410580000003"/>
    <n v="4137.2874059999995"/>
    <n v="52500"/>
    <n v="81935760.439999998"/>
    <n v="0.94267759390000005"/>
    <n v="40462.294718999998"/>
    <n v="150000"/>
    <n v="173316"/>
    <m/>
  </r>
  <r>
    <d v="2015-07-01T00:00:00"/>
    <s v="EMPID1870434"/>
    <x v="1"/>
    <x v="5"/>
    <x v="0"/>
    <x v="6"/>
    <s v="SEK"/>
    <n v="96000"/>
    <n v="1236197"/>
    <n v="0.5614080118"/>
    <n v="53895.169132800002"/>
    <n v="144000"/>
    <n v="3496275"/>
    <n v="0.90014417920000001"/>
    <n v="120993.21888479999"/>
    <n v="576000"/>
    <n v="864000"/>
    <m/>
  </r>
  <r>
    <d v="2015-07-01T00:00:00"/>
    <s v="EMPID394464"/>
    <x v="0"/>
    <x v="0"/>
    <x v="3"/>
    <x v="0"/>
    <s v="USD"/>
    <n v="22633.333333333099"/>
    <n v="3395219"/>
    <n v="0.56552187359999995"/>
    <n v="12799.6450724799"/>
    <n v="33950"/>
    <n v="59461838.710000001"/>
    <n v="0.90750880550000002"/>
    <n v="28925.878314759997"/>
    <n v="97000"/>
    <n v="124800"/>
    <m/>
  </r>
  <r>
    <d v="2015-07-01T00:00:00"/>
    <s v="EMPID998824"/>
    <x v="0"/>
    <x v="0"/>
    <x v="0"/>
    <x v="0"/>
    <s v="USD"/>
    <n v="16800"/>
    <n v="3395219"/>
    <n v="0.56552187359999995"/>
    <n v="9500.7674764799995"/>
    <n v="25200"/>
    <n v="59461838.710000001"/>
    <n v="0.90750880550000002"/>
    <n v="21470.755037760002"/>
    <n v="72000"/>
    <n v="103675"/>
    <m/>
  </r>
  <r>
    <d v="2015-07-01T00:00:00"/>
    <s v="EMPID5704323"/>
    <x v="0"/>
    <x v="0"/>
    <x v="0"/>
    <x v="0"/>
    <s v="USD"/>
    <n v="16800"/>
    <n v="3395219"/>
    <n v="0.56552187359999995"/>
    <n v="9500.7674764799995"/>
    <n v="25200"/>
    <n v="59461838.710000001"/>
    <n v="0.90750880550000002"/>
    <n v="21470.755037760002"/>
    <n v="72000"/>
    <n v="121200"/>
    <m/>
  </r>
  <r>
    <d v="2015-07-01T00:00:00"/>
    <s v="EMPID2167569"/>
    <x v="0"/>
    <x v="0"/>
    <x v="0"/>
    <x v="0"/>
    <s v="USD"/>
    <n v="16800"/>
    <n v="2666260.7999999998"/>
    <n v="0.56762167939999997"/>
    <n v="9536.0442139199986"/>
    <n v="25200"/>
    <n v="16411257.09"/>
    <n v="0.79504347099999995"/>
    <n v="16936.152750720001"/>
    <n v="72000"/>
    <n v="97363"/>
    <m/>
  </r>
  <r>
    <d v="2015-07-01T00:00:00"/>
    <s v="EMPID6960664"/>
    <x v="0"/>
    <x v="6"/>
    <x v="12"/>
    <x v="9"/>
    <s v="USD"/>
    <n v="6432.9"/>
    <n v="5724325.1299999999"/>
    <n v="0.57096774790000004"/>
    <n v="3672.9784254659003"/>
    <n v="9649.35"/>
    <n v="33782649.780000001"/>
    <n v="1.0339181099999999"/>
    <n v="10565.7556012398"/>
    <n v="28116"/>
    <n v="140580"/>
    <m/>
  </r>
  <r>
    <d v="2015-07-01T00:00:00"/>
    <s v="EMPID1881277"/>
    <x v="0"/>
    <x v="6"/>
    <x v="15"/>
    <x v="11"/>
    <s v="USD"/>
    <n v="6781.68"/>
    <n v="33824619.520000003"/>
    <n v="0.57177235360000001"/>
    <n v="0"/>
    <n v="10172.52"/>
    <n v="99304598.739999995"/>
    <n v="0.90976556239999995"/>
    <n v="0"/>
    <n v="29431.8"/>
    <n v="147159"/>
    <m/>
  </r>
  <r>
    <d v="2015-07-01T00:00:00"/>
    <s v="EMPID3352953"/>
    <x v="0"/>
    <x v="6"/>
    <x v="15"/>
    <x v="11"/>
    <s v="USD"/>
    <n v="7550.8133333331998"/>
    <n v="33824619.520000003"/>
    <n v="0.57177235360000001"/>
    <n v="0"/>
    <n v="11326.22"/>
    <n v="99304598.739999995"/>
    <n v="0.90976556239999995"/>
    <n v="0"/>
    <n v="32621.8"/>
    <n v="163109"/>
    <m/>
  </r>
  <r>
    <d v="2015-07-01T00:00:00"/>
    <s v="EMPID3081814"/>
    <x v="0"/>
    <x v="6"/>
    <x v="17"/>
    <x v="11"/>
    <s v="USD"/>
    <n v="5043.8933333330997"/>
    <n v="33824619.520000003"/>
    <n v="0.57177235360000001"/>
    <n v="0"/>
    <n v="7565.84"/>
    <n v="99304598.739999995"/>
    <n v="0.90976556239999995"/>
    <n v="0"/>
    <n v="21979"/>
    <n v="109895"/>
    <m/>
  </r>
  <r>
    <d v="2015-07-01T00:00:00"/>
    <s v="EMPID790654"/>
    <x v="0"/>
    <x v="6"/>
    <x v="15"/>
    <x v="11"/>
    <s v="USD"/>
    <n v="6702.06"/>
    <n v="33824619.520000003"/>
    <n v="0.57177235360000001"/>
    <n v="0"/>
    <n v="10053.09"/>
    <n v="99304598.739999995"/>
    <n v="0.90976556239999995"/>
    <n v="0"/>
    <n v="29086.2"/>
    <n v="145431"/>
    <m/>
  </r>
  <r>
    <d v="2015-07-01T00:00:00"/>
    <s v="EMPID2891940"/>
    <x v="0"/>
    <x v="6"/>
    <x v="15"/>
    <x v="11"/>
    <s v="USD"/>
    <n v="6728.3200000000998"/>
    <n v="33824619.520000003"/>
    <n v="0.57177235360000001"/>
    <n v="0"/>
    <n v="10092.48"/>
    <n v="99304598.739999995"/>
    <n v="0.90976556239999995"/>
    <n v="0"/>
    <n v="29313.599999999999"/>
    <n v="146568"/>
    <m/>
  </r>
  <r>
    <d v="2015-07-01T00:00:00"/>
    <s v="EMPID2954998"/>
    <x v="0"/>
    <x v="6"/>
    <x v="18"/>
    <x v="11"/>
    <s v="USD"/>
    <n v="3693.828"/>
    <n v="33824619.520000003"/>
    <n v="0.57177235360000001"/>
    <n v="0"/>
    <n v="5540.7420000000002"/>
    <n v="99304598.739999995"/>
    <n v="0.90976556239999995"/>
    <n v="0"/>
    <n v="16030.8"/>
    <n v="133590"/>
    <m/>
  </r>
  <r>
    <d v="2015-07-01T00:00:00"/>
    <s v="EMPID649152"/>
    <x v="0"/>
    <x v="6"/>
    <x v="18"/>
    <x v="11"/>
    <s v="USD"/>
    <n v="3360.5079999999998"/>
    <n v="33824619.520000003"/>
    <n v="0.57177235360000001"/>
    <n v="0"/>
    <n v="5040.7619999999997"/>
    <n v="99304598.739999995"/>
    <n v="0.90976556239999995"/>
    <n v="0"/>
    <n v="14673"/>
    <n v="122275"/>
    <m/>
  </r>
  <r>
    <d v="2015-07-01T00:00:00"/>
    <s v="EMPID3384361"/>
    <x v="0"/>
    <x v="6"/>
    <x v="18"/>
    <x v="11"/>
    <s v="USD"/>
    <n v="3670.0479999999998"/>
    <n v="33824619.520000003"/>
    <n v="0.57177235360000001"/>
    <n v="0"/>
    <n v="5505.0720000000001"/>
    <n v="99304598.739999995"/>
    <n v="0.90976556239999995"/>
    <n v="0"/>
    <n v="15927.6"/>
    <n v="132730"/>
    <m/>
  </r>
  <r>
    <d v="2015-07-01T00:00:00"/>
    <s v="EMPID174515"/>
    <x v="0"/>
    <x v="6"/>
    <x v="18"/>
    <x v="11"/>
    <s v="USD"/>
    <n v="3754.9720000000002"/>
    <n v="33824619.520000003"/>
    <n v="0.57177235360000001"/>
    <n v="0"/>
    <n v="5632.4579999999996"/>
    <n v="99304598.739999995"/>
    <n v="0.90976556239999995"/>
    <n v="0"/>
    <n v="16262.76"/>
    <n v="135523"/>
    <m/>
  </r>
  <r>
    <d v="2015-07-01T00:00:00"/>
    <s v="EMPID4296242"/>
    <x v="0"/>
    <x v="6"/>
    <x v="18"/>
    <x v="11"/>
    <s v="USD"/>
    <n v="3893.5079999999998"/>
    <n v="33824619.520000003"/>
    <n v="0.57177235360000001"/>
    <n v="0"/>
    <n v="5840.2619999999997"/>
    <n v="99304598.739999995"/>
    <n v="0.90976556239999995"/>
    <n v="0"/>
    <n v="16862.759999999998"/>
    <n v="140523"/>
    <m/>
  </r>
  <r>
    <d v="2015-07-01T00:00:00"/>
    <s v="EMPID3403379"/>
    <x v="0"/>
    <x v="6"/>
    <x v="18"/>
    <x v="11"/>
    <s v="USD"/>
    <n v="3936.1759999999999"/>
    <n v="33824619.520000003"/>
    <n v="0.57177235360000001"/>
    <n v="0"/>
    <n v="5904.2640000000001"/>
    <n v="99304598.739999995"/>
    <n v="0.90976556239999995"/>
    <n v="0"/>
    <n v="17082.599999999999"/>
    <n v="142355"/>
    <m/>
  </r>
  <r>
    <d v="2015-07-01T00:00:00"/>
    <s v="EMPID4676954"/>
    <x v="0"/>
    <x v="6"/>
    <x v="12"/>
    <x v="9"/>
    <s v="USD"/>
    <n v="7407.7533333332003"/>
    <n v="6184099.5700000003"/>
    <n v="0.57259928920000003"/>
    <n v="4241.6742932355"/>
    <n v="11111.63"/>
    <n v="13719235.529999999"/>
    <n v="0.85990044669999999"/>
    <n v="8620.8549606819997"/>
    <n v="32214.400000000001"/>
    <n v="161072"/>
    <m/>
  </r>
  <r>
    <d v="2015-07-01T00:00:00"/>
    <s v="EMPID892446"/>
    <x v="0"/>
    <x v="0"/>
    <x v="3"/>
    <x v="0"/>
    <s v="USD"/>
    <n v="22633.333333333099"/>
    <n v="2654495.81"/>
    <n v="0.57550942900000002"/>
    <n v="13025.696743033201"/>
    <n v="33950"/>
    <n v="22065852.280000001"/>
    <n v="1.1499209193"/>
    <n v="48201.482587300001"/>
    <n v="97000"/>
    <n v="122088"/>
    <m/>
  </r>
  <r>
    <d v="2015-07-01T00:00:00"/>
    <s v="EMPID5151776"/>
    <x v="0"/>
    <x v="0"/>
    <x v="0"/>
    <x v="0"/>
    <s v="USD"/>
    <n v="16800"/>
    <n v="2654495.81"/>
    <n v="0.57550942900000002"/>
    <n v="9668.5584072000001"/>
    <n v="25200"/>
    <n v="22065852.280000001"/>
    <n v="1.1499209193"/>
    <n v="35778.420064799997"/>
    <n v="72000"/>
    <n v="124659"/>
    <m/>
  </r>
  <r>
    <d v="2015-07-01T00:00:00"/>
    <s v="EMPID250"/>
    <x v="0"/>
    <x v="0"/>
    <x v="0"/>
    <x v="0"/>
    <s v="USD"/>
    <n v="16800"/>
    <n v="2218026.39"/>
    <n v="0.57724039069999999"/>
    <n v="9697.6385637599997"/>
    <n v="25200"/>
    <n v="8052993.1299999999"/>
    <n v="0.91448786820000005"/>
    <n v="21752.15084532"/>
    <n v="72000"/>
    <n v="122400"/>
    <m/>
  </r>
  <r>
    <d v="2015-07-01T00:00:00"/>
    <s v="EMPID2024039"/>
    <x v="0"/>
    <x v="6"/>
    <x v="12"/>
    <x v="9"/>
    <s v="USD"/>
    <n v="6979.4733333330996"/>
    <n v="8038387.3799999999"/>
    <n v="0.57864733189999995"/>
    <n v="4038.6536224004003"/>
    <n v="10469.209999999999"/>
    <n v="24404651.449999999"/>
    <n v="0.95542921680000004"/>
    <n v="9722.6165775129011"/>
    <n v="30272.799999999999"/>
    <n v="151364"/>
    <m/>
  </r>
  <r>
    <d v="2015-07-01T00:00:00"/>
    <s v="EMPID80963"/>
    <x v="0"/>
    <x v="6"/>
    <x v="12"/>
    <x v="9"/>
    <s v="USD"/>
    <n v="7221.6"/>
    <n v="5598920.3300000001"/>
    <n v="0.57962611959999999"/>
    <n v="4185.8279853034001"/>
    <n v="10832.4"/>
    <n v="22674311.960000001"/>
    <n v="0.76757565390000004"/>
    <n v="6804.0584208568998"/>
    <n v="31212"/>
    <n v="156060"/>
    <m/>
  </r>
  <r>
    <d v="2015-07-01T00:00:00"/>
    <s v="EMPID4813685"/>
    <x v="0"/>
    <x v="0"/>
    <x v="0"/>
    <x v="0"/>
    <s v="USD"/>
    <n v="16800"/>
    <n v="2447040.37"/>
    <n v="0.58122271029999995"/>
    <n v="9764.5415330399992"/>
    <n v="25200"/>
    <n v="6001069.5899999999"/>
    <n v="0.84819455330000004"/>
    <n v="19079.20438956"/>
    <n v="72000"/>
    <n v="112200"/>
    <m/>
  </r>
  <r>
    <d v="2015-07-01T00:00:00"/>
    <s v="EMPID3459730"/>
    <x v="0"/>
    <x v="6"/>
    <x v="13"/>
    <x v="9"/>
    <s v="USD"/>
    <n v="3728.44"/>
    <n v="4361592.72"/>
    <n v="0.58166853699999999"/>
    <n v="2168.7162400922998"/>
    <n v="5592.66"/>
    <n v="18236619.149999999"/>
    <n v="1.0387332534"/>
    <n v="6199.2013673762995"/>
    <n v="16181.04"/>
    <n v="134842"/>
    <m/>
  </r>
  <r>
    <d v="2015-07-01T00:00:00"/>
    <s v="EMPID1483791"/>
    <x v="0"/>
    <x v="0"/>
    <x v="0"/>
    <x v="0"/>
    <s v="USD"/>
    <n v="16800"/>
    <n v="2218026.39"/>
    <n v="0.58173466910000005"/>
    <n v="9773.1424408799994"/>
    <n v="25200"/>
    <n v="3769711.36"/>
    <n v="1.0197601097"/>
    <n v="26594.273341439999"/>
    <n v="72000"/>
    <n v="108187"/>
    <m/>
  </r>
  <r>
    <d v="2015-07-01T00:00:00"/>
    <s v="EMPID1937583"/>
    <x v="0"/>
    <x v="4"/>
    <x v="11"/>
    <x v="5"/>
    <s v="USD"/>
    <n v="56583.333333333103"/>
    <n v="2666360.2599999998"/>
    <n v="0.58251535369999996"/>
    <n v="32960.660430191499"/>
    <m/>
    <n v="0"/>
    <m/>
    <n v="0"/>
    <n v="97000"/>
    <n v="127086"/>
    <m/>
  </r>
  <r>
    <d v="2015-07-01T00:00:00"/>
    <s v="EMPID6463033"/>
    <x v="0"/>
    <x v="0"/>
    <x v="0"/>
    <x v="0"/>
    <s v="USD"/>
    <n v="16800"/>
    <n v="3029159.47"/>
    <n v="0.58270364450000001"/>
    <n v="9789.4212275999998"/>
    <n v="25200"/>
    <n v="8665099.6600000001"/>
    <n v="0.83414683079999996"/>
    <n v="18512.80021836"/>
    <n v="72000"/>
    <n v="122593"/>
    <m/>
  </r>
  <r>
    <d v="2015-07-01T00:00:00"/>
    <s v="EMPID929485"/>
    <x v="0"/>
    <x v="0"/>
    <x v="0"/>
    <x v="0"/>
    <s v="USD"/>
    <n v="16800"/>
    <n v="2666817.9"/>
    <n v="0.58423670250000004"/>
    <n v="9815.1766019999995"/>
    <n v="25200"/>
    <n v="2382414.21"/>
    <n v="0.83550253839999999"/>
    <n v="18567.462347280001"/>
    <n v="72000"/>
    <n v="110913"/>
    <m/>
  </r>
  <r>
    <d v="2015-07-01T00:00:00"/>
    <s v="EMPID184224"/>
    <x v="0"/>
    <x v="6"/>
    <x v="12"/>
    <x v="9"/>
    <s v="USD"/>
    <n v="7154.3199999998997"/>
    <n v="10623592.439999999"/>
    <n v="0.58751147849999996"/>
    <n v="4203.2451208620996"/>
    <n v="10731.48"/>
    <n v="27133281.309999999"/>
    <n v="1.0406933506"/>
    <n v="11954.239658885899"/>
    <n v="31300.2"/>
    <n v="156501"/>
    <m/>
  </r>
  <r>
    <d v="2015-07-01T00:00:00"/>
    <s v="EMPID1180262"/>
    <x v="0"/>
    <x v="0"/>
    <x v="1"/>
    <x v="0"/>
    <s v="USD"/>
    <n v="12133.333333333099"/>
    <n v="5018209.5199999996"/>
    <n v="0.58780171859999997"/>
    <n v="7131.9941856798996"/>
    <n v="18200"/>
    <n v="60871250.850000001"/>
    <n v="0.96273322120000004"/>
    <n v="17114.791400980001"/>
    <n v="52000"/>
    <n v="67617"/>
    <m/>
  </r>
  <r>
    <d v="2015-07-01T00:00:00"/>
    <s v="EMPID2023187"/>
    <x v="0"/>
    <x v="6"/>
    <x v="13"/>
    <x v="9"/>
    <s v="USD"/>
    <n v="4093.944"/>
    <n v="5905996.04"/>
    <n v="0.58835950299999995"/>
    <n v="2408.7108571498002"/>
    <n v="6140.9160000000002"/>
    <n v="72772498.140000001"/>
    <n v="0.89412625670000001"/>
    <n v="5100.6571771397994"/>
    <n v="17723.52"/>
    <n v="147696"/>
    <m/>
  </r>
  <r>
    <d v="2015-07-01T00:00:00"/>
    <s v="EMPID8040146"/>
    <x v="1"/>
    <x v="5"/>
    <x v="3"/>
    <x v="6"/>
    <s v="GBP"/>
    <n v="17466.976999999999"/>
    <n v="2331408"/>
    <n v="0.58962313030000002"/>
    <n v="10298.933655618101"/>
    <n v="26200.465499999998"/>
    <n v="16245292"/>
    <n v="0.79829956769999999"/>
    <n v="17745.033150978001"/>
    <n v="76113.333333333299"/>
    <n v="114170"/>
    <m/>
  </r>
  <r>
    <d v="2015-07-01T00:00:00"/>
    <s v="EMPID2083528"/>
    <x v="0"/>
    <x v="1"/>
    <x v="3"/>
    <x v="2"/>
    <s v="USD"/>
    <n v="16975"/>
    <n v="11256800.029999999"/>
    <n v="0.59119610499999997"/>
    <n v="10035.553882375001"/>
    <n v="39608.333333333103"/>
    <n v="30164392.949999999"/>
    <n v="0.93975224160000004"/>
    <n v="35790.232059248105"/>
    <n v="97000"/>
    <n v="129558"/>
    <m/>
  </r>
  <r>
    <d v="2015-07-01T00:00:00"/>
    <s v="EMPID2749539"/>
    <x v="1"/>
    <x v="5"/>
    <x v="0"/>
    <x v="6"/>
    <s v="GBP"/>
    <n v="10011.200333333099"/>
    <n v="2547329"/>
    <n v="0.59356613930000002"/>
    <n v="5942.3095316153995"/>
    <n v="15016.800499999999"/>
    <n v="7449893"/>
    <n v="0.50888268869999997"/>
    <n v="3216.7834022780999"/>
    <n v="43268.86"/>
    <n v="64903.29"/>
    <m/>
  </r>
  <r>
    <d v="2015-07-01T00:00:00"/>
    <s v="EMPID448272"/>
    <x v="1"/>
    <x v="5"/>
    <x v="3"/>
    <x v="6"/>
    <s v="GBP"/>
    <n v="15319.444"/>
    <n v="2547329"/>
    <n v="0.59356613930000002"/>
    <n v="9093.1032313024989"/>
    <n v="22979.166000000001"/>
    <n v="7449893"/>
    <n v="0.50888268869999997"/>
    <n v="4922.4200446022005"/>
    <n v="67155.333333333299"/>
    <n v="100733"/>
    <m/>
  </r>
  <r>
    <d v="2015-07-01T00:00:00"/>
    <s v="EMPID2770992"/>
    <x v="0"/>
    <x v="6"/>
    <x v="12"/>
    <x v="9"/>
    <s v="USD"/>
    <n v="7285.06"/>
    <n v="4665010.34"/>
    <n v="0.59457245690000005"/>
    <n v="4331.4960228639002"/>
    <n v="10927.59"/>
    <n v="21041148.91"/>
    <n v="0.9255452301"/>
    <n v="9625.8120820185995"/>
    <n v="31616.400000000001"/>
    <n v="158082"/>
    <m/>
  </r>
  <r>
    <d v="2015-07-01T00:00:00"/>
    <s v="EMPID1175444"/>
    <x v="0"/>
    <x v="0"/>
    <x v="0"/>
    <x v="0"/>
    <s v="USD"/>
    <n v="16800"/>
    <n v="3388064.63"/>
    <n v="0.59515234039999998"/>
    <n v="9998.5593187199993"/>
    <n v="25200"/>
    <n v="13276964.630000001"/>
    <n v="0.75261638320000002"/>
    <n v="15225.492570120001"/>
    <n v="72000"/>
    <n v="106116"/>
    <m/>
  </r>
  <r>
    <d v="2015-07-01T00:00:00"/>
    <s v="EMPID178169"/>
    <x v="2"/>
    <x v="5"/>
    <x v="3"/>
    <x v="8"/>
    <s v="SGD"/>
    <n v="26681.0226666667"/>
    <n v="1812656.21"/>
    <n v="0.59595877259999996"/>
    <n v="15900.7895201395"/>
    <n v="40021.534"/>
    <n v="33490246.640000001"/>
    <n v="0.98554221990000002"/>
    <n v="39095.737937860496"/>
    <n v="115792.66666666701"/>
    <n v="173689"/>
    <m/>
  </r>
  <r>
    <d v="2015-07-01T00:00:00"/>
    <s v="EMPID473387"/>
    <x v="0"/>
    <x v="6"/>
    <x v="17"/>
    <x v="10"/>
    <s v="USD"/>
    <n v="5608.335"/>
    <n v="128326191.03"/>
    <n v="0.59773521220000003"/>
    <n v="0"/>
    <n v="13086.1150000001"/>
    <n v="424274851.69999999"/>
    <n v="1.0516809504"/>
    <n v="0"/>
    <n v="32452.799999999999"/>
    <n v="162264"/>
    <m/>
  </r>
  <r>
    <d v="2015-07-01T00:00:00"/>
    <s v="EMPID1269457"/>
    <x v="0"/>
    <x v="6"/>
    <x v="15"/>
    <x v="10"/>
    <s v="USD"/>
    <n v="5412.8850000000002"/>
    <n v="128326191.03"/>
    <n v="0.59773521220000003"/>
    <n v="0"/>
    <n v="12630.065000000101"/>
    <n v="424274851.69999999"/>
    <n v="1.0516809504"/>
    <n v="0"/>
    <n v="31321.8"/>
    <n v="156609"/>
    <m/>
  </r>
  <r>
    <d v="2015-07-01T00:00:00"/>
    <s v="EMPID2524068"/>
    <x v="0"/>
    <x v="6"/>
    <x v="15"/>
    <x v="10"/>
    <s v="USD"/>
    <n v="5107.33"/>
    <n v="128326191.03"/>
    <n v="0.59773521220000003"/>
    <n v="0"/>
    <n v="11917.1033333332"/>
    <n v="424274851.69999999"/>
    <n v="1.0516809504"/>
    <n v="0"/>
    <n v="29792.799999999999"/>
    <n v="148964"/>
    <m/>
  </r>
  <r>
    <d v="2015-07-01T00:00:00"/>
    <s v="EMPID2063920"/>
    <x v="0"/>
    <x v="6"/>
    <x v="15"/>
    <x v="10"/>
    <s v="USD"/>
    <n v="5138.9049999999997"/>
    <n v="128326191.03"/>
    <n v="0.59773521220000003"/>
    <n v="0"/>
    <n v="11990.778333333201"/>
    <n v="424274851.69999999"/>
    <n v="1.0516809504"/>
    <n v="0"/>
    <n v="29736.400000000001"/>
    <n v="148682"/>
    <m/>
  </r>
  <r>
    <d v="2015-07-01T00:00:00"/>
    <s v="EMPID4205723"/>
    <x v="0"/>
    <x v="6"/>
    <x v="15"/>
    <x v="10"/>
    <s v="USD"/>
    <n v="5397.1549999999997"/>
    <n v="128326191.03"/>
    <n v="0.59773521220000003"/>
    <n v="0"/>
    <n v="12593.3616666668"/>
    <n v="424274851.69999999"/>
    <n v="1.0516809504"/>
    <n v="0"/>
    <n v="31230.799999999999"/>
    <n v="156154"/>
    <m/>
  </r>
  <r>
    <d v="2015-07-01T00:00:00"/>
    <s v="EMPID1293572"/>
    <x v="0"/>
    <x v="6"/>
    <x v="15"/>
    <x v="10"/>
    <s v="USD"/>
    <n v="4654.4650000000001"/>
    <n v="128326191.03"/>
    <n v="0.59773521220000003"/>
    <n v="0"/>
    <n v="10860.4183333332"/>
    <n v="424274851.69999999"/>
    <n v="1.0516809504"/>
    <n v="0"/>
    <n v="26933.200000000001"/>
    <n v="134666"/>
    <m/>
  </r>
  <r>
    <d v="2015-07-01T00:00:00"/>
    <s v="EMPID1416642"/>
    <x v="0"/>
    <x v="6"/>
    <x v="15"/>
    <x v="10"/>
    <s v="USD"/>
    <n v="5525.1750000000002"/>
    <n v="128326191.03"/>
    <n v="0.59773521220000003"/>
    <n v="0"/>
    <n v="12892.074999999901"/>
    <n v="424274851.69999999"/>
    <n v="1.0516809504"/>
    <n v="0"/>
    <n v="31971.599999999999"/>
    <n v="159858"/>
    <m/>
  </r>
  <r>
    <d v="2015-07-01T00:00:00"/>
    <s v="EMPID1421478"/>
    <x v="0"/>
    <x v="6"/>
    <x v="15"/>
    <x v="10"/>
    <s v="USD"/>
    <n v="5343.7950000000001"/>
    <n v="128326191.03"/>
    <n v="0.59773521220000003"/>
    <n v="0"/>
    <n v="12468.8549999999"/>
    <n v="424274851.69999999"/>
    <n v="1.0516809504"/>
    <n v="0"/>
    <n v="30807.599999999999"/>
    <n v="154038"/>
    <m/>
  </r>
  <r>
    <d v="2015-07-01T00:00:00"/>
    <s v="EMPID1479653"/>
    <x v="0"/>
    <x v="6"/>
    <x v="15"/>
    <x v="10"/>
    <s v="USD"/>
    <n v="5328.9750000000004"/>
    <n v="128326191.03"/>
    <n v="0.59773521220000003"/>
    <n v="0"/>
    <n v="12434.275"/>
    <n v="424274851.69999999"/>
    <n v="1.0516809504"/>
    <n v="0"/>
    <n v="30837"/>
    <n v="154185"/>
    <m/>
  </r>
  <r>
    <d v="2015-07-01T00:00:00"/>
    <s v="EMPID3564345"/>
    <x v="0"/>
    <x v="6"/>
    <x v="15"/>
    <x v="10"/>
    <s v="USD"/>
    <n v="4917.5"/>
    <n v="128326191.03"/>
    <n v="0.59773521220000003"/>
    <n v="0"/>
    <n v="11474.166666666801"/>
    <n v="424274851.69999999"/>
    <n v="1.0516809504"/>
    <n v="0"/>
    <n v="28455.200000000001"/>
    <n v="142276"/>
    <m/>
  </r>
  <r>
    <d v="2015-07-01T00:00:00"/>
    <s v="EMPID1214149"/>
    <x v="0"/>
    <x v="6"/>
    <x v="15"/>
    <x v="10"/>
    <s v="USD"/>
    <n v="5475.14"/>
    <n v="128326191.03"/>
    <n v="0.59773521220000003"/>
    <n v="0"/>
    <n v="12775.326666666901"/>
    <n v="424274851.69999999"/>
    <n v="1.0516809504"/>
    <n v="0"/>
    <n v="31682"/>
    <n v="158410"/>
    <m/>
  </r>
  <r>
    <d v="2015-07-01T00:00:00"/>
    <s v="EMPID3140278"/>
    <x v="0"/>
    <x v="6"/>
    <x v="15"/>
    <x v="10"/>
    <s v="USD"/>
    <n v="5471.68"/>
    <n v="128326191.03"/>
    <n v="0.59773521220000003"/>
    <n v="0"/>
    <n v="12767.253333333099"/>
    <n v="424274851.69999999"/>
    <n v="1.0516809504"/>
    <n v="0"/>
    <n v="31600"/>
    <n v="158000"/>
    <m/>
  </r>
  <r>
    <d v="2015-07-01T00:00:00"/>
    <s v="EMPID5538030"/>
    <x v="0"/>
    <x v="6"/>
    <x v="15"/>
    <x v="10"/>
    <s v="USD"/>
    <n v="5133"/>
    <n v="128326191.03"/>
    <n v="0.59773521220000003"/>
    <n v="0"/>
    <n v="11977.0000000001"/>
    <n v="424274851.69999999"/>
    <n v="1.0516809504"/>
    <n v="0"/>
    <n v="29580"/>
    <n v="147900"/>
    <m/>
  </r>
  <r>
    <d v="2015-07-01T00:00:00"/>
    <s v="EMPID931080"/>
    <x v="0"/>
    <x v="6"/>
    <x v="17"/>
    <x v="10"/>
    <s v="USD"/>
    <n v="5996.9250000000002"/>
    <n v="128326191.03"/>
    <n v="0.59773521220000003"/>
    <n v="0"/>
    <n v="13992.825000000001"/>
    <n v="424274851.69999999"/>
    <n v="1.0516809504"/>
    <n v="0"/>
    <n v="34630.199999999997"/>
    <n v="173151"/>
    <m/>
  </r>
  <r>
    <d v="2015-07-01T00:00:00"/>
    <s v="EMPID616383"/>
    <x v="0"/>
    <x v="6"/>
    <x v="18"/>
    <x v="10"/>
    <s v="USD"/>
    <n v="2564.1480000000001"/>
    <n v="128326191.03"/>
    <n v="0.59773521220000003"/>
    <n v="0"/>
    <n v="5983.0119999999997"/>
    <n v="424274851.69999999"/>
    <n v="1.0516809504"/>
    <n v="0"/>
    <n v="14837.52"/>
    <n v="123646"/>
    <m/>
  </r>
  <r>
    <d v="2015-07-01T00:00:00"/>
    <s v="EMPID857274"/>
    <x v="0"/>
    <x v="6"/>
    <x v="18"/>
    <x v="10"/>
    <s v="USD"/>
    <n v="3045.99"/>
    <n v="128326191.03"/>
    <n v="0.59773521220000003"/>
    <n v="0"/>
    <n v="7107.31"/>
    <n v="424274851.69999999"/>
    <n v="1.0516809504"/>
    <n v="0"/>
    <n v="17625.72"/>
    <n v="146881"/>
    <m/>
  </r>
  <r>
    <d v="2015-07-01T00:00:00"/>
    <s v="EMPID904880"/>
    <x v="0"/>
    <x v="6"/>
    <x v="18"/>
    <x v="10"/>
    <s v="USD"/>
    <n v="2863.5030000000002"/>
    <n v="128326191.03"/>
    <n v="0.59773521220000003"/>
    <n v="0"/>
    <n v="6681.5069999999996"/>
    <n v="424274851.69999999"/>
    <n v="1.0516809504"/>
    <n v="0"/>
    <n v="16569.72"/>
    <n v="138081"/>
    <m/>
  </r>
  <r>
    <d v="2015-07-01T00:00:00"/>
    <s v="EMPID2949702"/>
    <x v="0"/>
    <x v="6"/>
    <x v="18"/>
    <x v="10"/>
    <s v="USD"/>
    <n v="2680.38"/>
    <n v="128326191.03"/>
    <n v="0.59773521220000003"/>
    <n v="0"/>
    <n v="6254.22"/>
    <n v="424274851.69999999"/>
    <n v="1.0516809504"/>
    <n v="0"/>
    <n v="15414.12"/>
    <n v="128451"/>
    <m/>
  </r>
  <r>
    <d v="2015-07-01T00:00:00"/>
    <s v="EMPID469369"/>
    <x v="0"/>
    <x v="6"/>
    <x v="18"/>
    <x v="10"/>
    <s v="USD"/>
    <n v="2043.5219999999999"/>
    <n v="128326191.03"/>
    <n v="0.59773521220000003"/>
    <n v="0"/>
    <n v="4768.2179999999998"/>
    <n v="424274851.69999999"/>
    <n v="1.0516809504"/>
    <n v="0"/>
    <n v="11824.92"/>
    <n v="98541"/>
    <m/>
  </r>
  <r>
    <d v="2015-07-01T00:00:00"/>
    <s v="EMPID1760419"/>
    <x v="0"/>
    <x v="6"/>
    <x v="18"/>
    <x v="10"/>
    <s v="USD"/>
    <n v="2729.8919999999998"/>
    <n v="128326191.03"/>
    <n v="0.59773521220000003"/>
    <n v="0"/>
    <n v="6369.7479999999996"/>
    <n v="424274851.69999999"/>
    <n v="1.0516809504"/>
    <n v="0"/>
    <n v="15960"/>
    <n v="133000"/>
    <m/>
  </r>
  <r>
    <d v="2015-07-01T00:00:00"/>
    <s v="EMPID4082507"/>
    <x v="0"/>
    <x v="6"/>
    <x v="18"/>
    <x v="10"/>
    <s v="USD"/>
    <n v="2620.9050000000002"/>
    <n v="128326191.03"/>
    <n v="0.59773521220000003"/>
    <n v="0"/>
    <n v="6115.4449999999997"/>
    <n v="424274851.69999999"/>
    <n v="1.0516809504"/>
    <n v="0"/>
    <n v="15165.96"/>
    <n v="126383"/>
    <m/>
  </r>
  <r>
    <d v="2015-07-01T00:00:00"/>
    <s v="EMPID1138805"/>
    <x v="1"/>
    <x v="5"/>
    <x v="0"/>
    <x v="6"/>
    <s v="GBP"/>
    <n v="8239.9996666666993"/>
    <n v="2064341"/>
    <n v="0.60064782029999997"/>
    <n v="4949.3378390561002"/>
    <n v="12359.9995"/>
    <n v="6577695"/>
    <n v="0.9438031697"/>
    <n v="11248.651028697499"/>
    <n v="36050"/>
    <n v="54075"/>
    <m/>
  </r>
  <r>
    <d v="2015-07-01T00:00:00"/>
    <s v="EMPID1654489"/>
    <x v="0"/>
    <x v="3"/>
    <x v="8"/>
    <x v="4"/>
    <s v="USD"/>
    <n v="42000"/>
    <n v="714832.3"/>
    <n v="0.60421073030000005"/>
    <n v="25376.850672600001"/>
    <m/>
    <n v="0"/>
    <m/>
    <n v="0"/>
    <n v="72000"/>
    <n v="124241"/>
    <m/>
  </r>
  <r>
    <d v="2015-07-01T00:00:00"/>
    <s v="EMPID2755410"/>
    <x v="0"/>
    <x v="0"/>
    <x v="0"/>
    <x v="0"/>
    <s v="USD"/>
    <n v="16800"/>
    <n v="3277471.68"/>
    <n v="0.60426146839999995"/>
    <n v="10151.59266912"/>
    <n v="25200"/>
    <n v="8613425.9499999993"/>
    <n v="0.943781113"/>
    <n v="22933.25447616"/>
    <n v="72000"/>
    <n v="111044"/>
    <m/>
  </r>
  <r>
    <d v="2015-07-01T00:00:00"/>
    <s v="EMPID3429880"/>
    <x v="2"/>
    <x v="5"/>
    <x v="0"/>
    <x v="8"/>
    <s v="INR"/>
    <n v="406330.19999999902"/>
    <n v="1369730.06"/>
    <n v="0.6051717365"/>
    <n v="245899.5527263917"/>
    <n v="609495.30000000005"/>
    <n v="46627345.140000001"/>
    <n v="0.93843183330000002"/>
    <n v="549454.48683896253"/>
    <n v="1801914"/>
    <n v="2702871"/>
    <m/>
  </r>
  <r>
    <d v="2015-07-01T00:00:00"/>
    <s v="EMPID27860"/>
    <x v="0"/>
    <x v="0"/>
    <x v="2"/>
    <x v="1"/>
    <s v="USD"/>
    <n v="25666.666666666901"/>
    <n v="15504805.869999999"/>
    <n v="0.60553758339999997"/>
    <n v="5417.5959478667"/>
    <n v="38500"/>
    <n v="46358495.18"/>
    <n v="0.89327401930000006"/>
    <n v="22064.1989722"/>
    <n v="110000"/>
    <n v="138013"/>
    <m/>
  </r>
  <r>
    <d v="2015-07-01T00:00:00"/>
    <s v="EMPID4016970"/>
    <x v="1"/>
    <x v="5"/>
    <x v="3"/>
    <x v="6"/>
    <s v="GBP"/>
    <n v="10860.443999999899"/>
    <n v="1434286"/>
    <n v="0.60666861559999996"/>
    <n v="6588.6905262812998"/>
    <n v="16290.665999999999"/>
    <n v="4084937"/>
    <n v="0.79275143039999996"/>
    <n v="10888.7184372182"/>
    <n v="47133.333333333299"/>
    <n v="70700"/>
    <m/>
  </r>
  <r>
    <d v="2015-07-01T00:00:00"/>
    <s v="EMPID3402649"/>
    <x v="0"/>
    <x v="6"/>
    <x v="13"/>
    <x v="9"/>
    <s v="USD"/>
    <n v="4098.2439999999997"/>
    <n v="2995473.25"/>
    <n v="0.60752919559999996"/>
    <n v="2489.8028806924999"/>
    <n v="6147.366"/>
    <n v="21616907.75"/>
    <n v="1.007263333"/>
    <n v="6272.3870257265007"/>
    <n v="17785.919999999998"/>
    <n v="148216"/>
    <m/>
  </r>
  <r>
    <d v="2015-07-01T00:00:00"/>
    <s v="EMPID1336111"/>
    <x v="1"/>
    <x v="5"/>
    <x v="3"/>
    <x v="6"/>
    <s v="EUR"/>
    <n v="14153.177666666799"/>
    <n v="1886712"/>
    <n v="0.60830963390000004"/>
    <n v="8609.5143249317007"/>
    <n v="21229.766500000002"/>
    <n v="5488899"/>
    <n v="0.92074825390000004"/>
    <n v="18537.7727960784"/>
    <n v="61673.333333333299"/>
    <n v="92510"/>
    <m/>
  </r>
  <r>
    <d v="2015-07-01T00:00:00"/>
    <s v="EMPID2469695"/>
    <x v="0"/>
    <x v="0"/>
    <x v="0"/>
    <x v="0"/>
    <s v="USD"/>
    <n v="16800"/>
    <n v="2332317.44"/>
    <n v="0.60966272200000005"/>
    <n v="10242.333729599999"/>
    <n v="25200"/>
    <n v="5765020.29"/>
    <n v="0.85484125499999997"/>
    <n v="19347.199401599999"/>
    <n v="72000"/>
    <n v="99154"/>
    <m/>
  </r>
  <r>
    <d v="2015-07-01T00:00:00"/>
    <s v="EMPID2397914"/>
    <x v="0"/>
    <x v="4"/>
    <x v="7"/>
    <x v="5"/>
    <s v="USD"/>
    <n v="46666.666666666897"/>
    <n v="3438775.95"/>
    <n v="0.61099795410000002"/>
    <n v="28513.237858000099"/>
    <m/>
    <n v="0"/>
    <m/>
    <n v="0"/>
    <n v="80000"/>
    <n v="108389"/>
    <m/>
  </r>
  <r>
    <d v="2015-07-01T00:00:00"/>
    <s v="EMPID6334418"/>
    <x v="0"/>
    <x v="1"/>
    <x v="0"/>
    <x v="2"/>
    <s v="USD"/>
    <n v="12600"/>
    <n v="4322499.9000000004"/>
    <n v="0.61289087129999997"/>
    <n v="7722.4249783799996"/>
    <n v="29400"/>
    <n v="9065509.3399999999"/>
    <n v="0.88710310459999997"/>
    <n v="24089.330041560002"/>
    <n v="72000"/>
    <n v="138118"/>
    <m/>
  </r>
  <r>
    <d v="2015-07-01T00:00:00"/>
    <s v="EMPID1509946"/>
    <x v="1"/>
    <x v="5"/>
    <x v="0"/>
    <x v="6"/>
    <s v="GBP"/>
    <n v="10298.644"/>
    <n v="1744016"/>
    <n v="0.61326816210000001"/>
    <n v="6315.8304780021999"/>
    <n v="15447.966"/>
    <n v="13092722"/>
    <n v="0.83065943050000002"/>
    <n v="11262.418223909401"/>
    <n v="44511.333333333299"/>
    <n v="66767"/>
    <m/>
  </r>
  <r>
    <d v="2015-07-01T00:00:00"/>
    <s v="EMPID2251807"/>
    <x v="1"/>
    <x v="5"/>
    <x v="0"/>
    <x v="6"/>
    <s v="GBP"/>
    <n v="10591.733333333201"/>
    <n v="1744016"/>
    <n v="0.61337294899999995"/>
    <n v="6496.6827096881998"/>
    <n v="15887.6"/>
    <n v="13092722"/>
    <n v="0.83065943050000002"/>
    <n v="11582.935628818901"/>
    <n v="45778"/>
    <n v="68667"/>
    <m/>
  </r>
  <r>
    <d v="2015-07-01T00:00:00"/>
    <s v="EMPID123756"/>
    <x v="0"/>
    <x v="6"/>
    <x v="13"/>
    <x v="9"/>
    <s v="USD"/>
    <n v="3878.74"/>
    <n v="7155738.1799999997"/>
    <n v="0.61398962700000004"/>
    <n v="2381.5061258299997"/>
    <n v="5818.11"/>
    <n v="21699659.66"/>
    <n v="1.0183820312"/>
    <n v="6117.5663029587995"/>
    <n v="16818.599999999999"/>
    <n v="140155"/>
    <m/>
  </r>
  <r>
    <d v="2015-07-01T00:00:00"/>
    <s v="EMPID7134406"/>
    <x v="0"/>
    <x v="0"/>
    <x v="2"/>
    <x v="1"/>
    <s v="USD"/>
    <n v="25666.666666666901"/>
    <n v="11227216.09"/>
    <n v="0.61448253730000002"/>
    <n v="5876.7702480667003"/>
    <n v="38500"/>
    <n v="29198465.940000001"/>
    <n v="0.87260900050000001"/>
    <n v="18881.786076999997"/>
    <n v="110000"/>
    <n v="137351"/>
    <m/>
  </r>
  <r>
    <d v="2015-07-01T00:00:00"/>
    <s v="EMPID4978479"/>
    <x v="0"/>
    <x v="4"/>
    <x v="11"/>
    <x v="5"/>
    <s v="USD"/>
    <n v="56583.333333333103"/>
    <n v="1889092.11"/>
    <n v="0.61826669739999995"/>
    <n v="34983.590627883197"/>
    <m/>
    <n v="0"/>
    <m/>
    <n v="0"/>
    <n v="97000"/>
    <n v="140441"/>
    <m/>
  </r>
  <r>
    <d v="2015-07-01T00:00:00"/>
    <s v="EMPID1210919"/>
    <x v="0"/>
    <x v="6"/>
    <x v="13"/>
    <x v="9"/>
    <s v="USD"/>
    <n v="3686.7919999999999"/>
    <n v="4665010.34"/>
    <n v="0.61862152439999996"/>
    <n v="2280.7288871856999"/>
    <n v="5530.1880000000001"/>
    <n v="11223251.470000001"/>
    <n v="0.97796727890000001"/>
    <n v="5335.2358560435005"/>
    <n v="15983.88"/>
    <n v="133199"/>
    <m/>
  </r>
  <r>
    <d v="2015-07-01T00:00:00"/>
    <s v="EMPID661700"/>
    <x v="0"/>
    <x v="1"/>
    <x v="0"/>
    <x v="2"/>
    <s v="USD"/>
    <n v="12600"/>
    <n v="1684869.19"/>
    <n v="0.6190516962"/>
    <n v="7800.0513721200005"/>
    <n v="29400"/>
    <n v="10358368.130000001"/>
    <n v="1.0202286371"/>
    <n v="31065.221406659999"/>
    <n v="72000"/>
    <n v="97073"/>
    <m/>
  </r>
  <r>
    <d v="2015-07-01T00:00:00"/>
    <s v="EMPID5706580"/>
    <x v="0"/>
    <x v="0"/>
    <x v="1"/>
    <x v="0"/>
    <s v="USD"/>
    <n v="12133.333333333099"/>
    <n v="1148496.49"/>
    <n v="0.61993419679999995"/>
    <n v="7521.8682545065003"/>
    <n v="18200"/>
    <n v="13457401.51"/>
    <n v="1.0296968809"/>
    <n v="19713.3530503"/>
    <n v="52000"/>
    <n v="73779"/>
    <m/>
  </r>
  <r>
    <d v="2015-07-01T00:00:00"/>
    <s v="EMPID522456"/>
    <x v="0"/>
    <x v="6"/>
    <x v="12"/>
    <x v="9"/>
    <s v="USD"/>
    <n v="6614.8333333332002"/>
    <n v="6753629.7800000003"/>
    <n v="0.62283215059999997"/>
    <n v="4119.9308708605004"/>
    <n v="9922.25"/>
    <n v="54596807"/>
    <n v="1.0080182651"/>
    <n v="10145.015846686199"/>
    <n v="28694.799999999999"/>
    <n v="143474"/>
    <m/>
  </r>
  <r>
    <d v="2015-07-01T00:00:00"/>
    <s v="EMPID7537510"/>
    <x v="0"/>
    <x v="0"/>
    <x v="0"/>
    <x v="0"/>
    <s v="USD"/>
    <n v="16800"/>
    <n v="3088367.01"/>
    <n v="0.62307323339999998"/>
    <n v="10467.630321120001"/>
    <n v="25200"/>
    <n v="13138635.17"/>
    <n v="0.98623194209999998"/>
    <n v="24644.871906480003"/>
    <n v="72000"/>
    <n v="99301"/>
    <m/>
  </r>
  <r>
    <d v="2015-07-01T00:00:00"/>
    <s v="EMPID1717793"/>
    <x v="0"/>
    <x v="6"/>
    <x v="13"/>
    <x v="9"/>
    <s v="USD"/>
    <n v="3995.3359999999998"/>
    <n v="3543533.05"/>
    <n v="0.62373076559999996"/>
    <n v="2492.0139821091998"/>
    <n v="5993.0039999999999"/>
    <n v="22400763.010000002"/>
    <n v="0.8585983572"/>
    <n v="4637.131022429"/>
    <n v="17268"/>
    <n v="143900"/>
    <m/>
  </r>
  <r>
    <d v="2015-07-01T00:00:00"/>
    <s v="EMPID1867632"/>
    <x v="0"/>
    <x v="6"/>
    <x v="13"/>
    <x v="9"/>
    <s v="USD"/>
    <n v="3885.6880000000001"/>
    <n v="3322018.12"/>
    <n v="0.62689912960000005"/>
    <n v="2435.9344250971999"/>
    <n v="5828.5320000000002"/>
    <n v="12529475.109999999"/>
    <n v="0.89858496470000004"/>
    <n v="4882.7707542399003"/>
    <n v="16842.72"/>
    <n v="140356"/>
    <m/>
  </r>
  <r>
    <d v="2015-07-01T00:00:00"/>
    <s v="EMPID1897215"/>
    <x v="0"/>
    <x v="0"/>
    <x v="2"/>
    <x v="1"/>
    <s v="USD"/>
    <n v="25666.666666666901"/>
    <n v="21074646.039999999"/>
    <n v="0.62772717170000003"/>
    <n v="6556.6614806000998"/>
    <n v="38500"/>
    <n v="57703334.640000001"/>
    <n v="0.96320588900000004"/>
    <n v="32833.706905999999"/>
    <n v="110000"/>
    <n v="140647"/>
    <m/>
  </r>
  <r>
    <d v="2015-07-01T00:00:00"/>
    <s v="EMPID1107399"/>
    <x v="0"/>
    <x v="6"/>
    <x v="13"/>
    <x v="9"/>
    <s v="USD"/>
    <n v="4096.6880000000001"/>
    <n v="3726156.38"/>
    <n v="0.62933189830000003"/>
    <n v="2578.1764357827997"/>
    <n v="6145.0320000000002"/>
    <n v="14408229.58"/>
    <n v="1.0481802033000001"/>
    <n v="6974.0248946802003"/>
    <n v="17729.52"/>
    <n v="147746"/>
    <m/>
  </r>
  <r>
    <d v="2015-07-01T00:00:00"/>
    <s v="EMPID2426510"/>
    <x v="1"/>
    <x v="5"/>
    <x v="0"/>
    <x v="6"/>
    <s v="DKK"/>
    <n v="106666.666"/>
    <n v="2021689"/>
    <n v="0.63270477899999999"/>
    <n v="67488.509338196905"/>
    <n v="159999.99900000001"/>
    <n v="3450962"/>
    <n v="0.91597111470000003"/>
    <n v="138488.60449444619"/>
    <n v="533333.33333333302"/>
    <n v="800000"/>
    <m/>
  </r>
  <r>
    <d v="2015-07-01T00:00:00"/>
    <s v="EMPID547289"/>
    <x v="0"/>
    <x v="6"/>
    <x v="13"/>
    <x v="9"/>
    <s v="USD"/>
    <n v="3828.5120000000002"/>
    <n v="6638183.1100000003"/>
    <n v="0.63367154690000005"/>
    <n v="2426.0191213651997"/>
    <n v="5742.768"/>
    <n v="54729151.799999997"/>
    <n v="1.0058497018000001"/>
    <n v="5836.8297446286997"/>
    <n v="16615.32"/>
    <n v="138461"/>
    <m/>
  </r>
  <r>
    <d v="2015-07-01T00:00:00"/>
    <s v="EMPID2801071"/>
    <x v="0"/>
    <x v="0"/>
    <x v="0"/>
    <x v="0"/>
    <s v="USD"/>
    <n v="16800"/>
    <n v="1788027.07"/>
    <n v="0.63480244959999998"/>
    <n v="10664.68115328"/>
    <n v="25200"/>
    <n v="6031683.1200000001"/>
    <n v="0.96090711240000004"/>
    <n v="23623.774770960001"/>
    <n v="72000"/>
    <n v="103200"/>
    <m/>
  </r>
  <r>
    <d v="2015-07-01T00:00:00"/>
    <s v="EMPID22124"/>
    <x v="0"/>
    <x v="4"/>
    <x v="7"/>
    <x v="5"/>
    <s v="USD"/>
    <n v="46666.666666666897"/>
    <n v="1991018.45"/>
    <n v="0.63516112570000005"/>
    <n v="29640.852532666799"/>
    <m/>
    <n v="0"/>
    <m/>
    <n v="0"/>
    <n v="80000"/>
    <n v="131300"/>
    <m/>
  </r>
  <r>
    <d v="2015-07-01T00:00:00"/>
    <s v="EMPID83716"/>
    <x v="0"/>
    <x v="0"/>
    <x v="0"/>
    <x v="0"/>
    <s v="USD"/>
    <n v="16800"/>
    <n v="3288478.68"/>
    <n v="0.63516284160000003"/>
    <n v="10670.735738879999"/>
    <n v="25200"/>
    <n v="6600119.4199999999"/>
    <n v="0.96745517069999998"/>
    <n v="23887.792482119999"/>
    <n v="72000"/>
    <n v="100505"/>
    <m/>
  </r>
  <r>
    <d v="2015-07-01T00:00:00"/>
    <s v="EMPID869418"/>
    <x v="0"/>
    <x v="0"/>
    <x v="2"/>
    <x v="1"/>
    <s v="USD"/>
    <n v="25666.666666666901"/>
    <n v="16421155.390000001"/>
    <n v="0.63837682070000001"/>
    <n v="7103.3434626000999"/>
    <n v="38500"/>
    <n v="41178655.350000001"/>
    <n v="1.0862470369999999"/>
    <n v="61743.576471499997"/>
    <n v="110000"/>
    <n v="155697"/>
    <m/>
  </r>
  <r>
    <d v="2015-07-01T00:00:00"/>
    <s v="EMPID308089"/>
    <x v="0"/>
    <x v="3"/>
    <x v="1"/>
    <x v="7"/>
    <s v="USD"/>
    <n v="12133.333333333099"/>
    <n v="1044754.87"/>
    <n v="0.63976405970000005"/>
    <n v="7762.4705910265002"/>
    <n v="18200"/>
    <n v="5929632.8799999999"/>
    <n v="0.88702309680000002"/>
    <n v="14910.11257918"/>
    <n v="52000"/>
    <n v="78780"/>
    <m/>
  </r>
  <r>
    <d v="2015-07-01T00:00:00"/>
    <s v="EMPID2210227"/>
    <x v="1"/>
    <x v="5"/>
    <x v="1"/>
    <x v="6"/>
    <s v="GBP"/>
    <n v="5359.9996666667003"/>
    <n v="2062791"/>
    <n v="0.64056963600000005"/>
    <n v="3433.4530354368003"/>
    <n v="8039.9994999999999"/>
    <n v="98284331.959999993"/>
    <n v="0.9734320675"/>
    <n v="7698.2296375742999"/>
    <n v="23450"/>
    <n v="35175"/>
    <m/>
  </r>
  <r>
    <d v="2015-07-01T00:00:00"/>
    <s v="EMPID1016406"/>
    <x v="0"/>
    <x v="0"/>
    <x v="2"/>
    <x v="1"/>
    <s v="USD"/>
    <n v="25666.666666666901"/>
    <n v="18746722.460000001"/>
    <n v="0.64269335949999995"/>
    <n v="7324.9257876666998"/>
    <n v="38500"/>
    <n v="90047020.030000001"/>
    <n v="0.92851746449999994"/>
    <n v="27491.689533000001"/>
    <n v="110000"/>
    <n v="146867"/>
    <m/>
  </r>
  <r>
    <d v="2015-07-01T00:00:00"/>
    <s v="EMPID7366752"/>
    <x v="0"/>
    <x v="0"/>
    <x v="1"/>
    <x v="0"/>
    <s v="USD"/>
    <n v="12133.333333333099"/>
    <n v="4391368.4400000004"/>
    <n v="0.64532951599999999"/>
    <n v="7829.9981274665006"/>
    <n v="18200"/>
    <n v="54596807"/>
    <n v="1.0080182651"/>
    <n v="18608.610789859998"/>
    <n v="52000"/>
    <n v="76893"/>
    <m/>
  </r>
  <r>
    <d v="2015-07-01T00:00:00"/>
    <s v="EMPID4546982"/>
    <x v="0"/>
    <x v="0"/>
    <x v="0"/>
    <x v="0"/>
    <s v="USD"/>
    <n v="16800"/>
    <n v="4391368.4400000004"/>
    <n v="0.64532951599999999"/>
    <n v="10841.5358688"/>
    <n v="25200"/>
    <n v="54596807"/>
    <n v="1.0080182651"/>
    <n v="25765.768785959997"/>
    <n v="72000"/>
    <n v="118632"/>
    <m/>
  </r>
  <r>
    <d v="2015-07-01T00:00:00"/>
    <s v="EMPID1138683"/>
    <x v="0"/>
    <x v="1"/>
    <x v="3"/>
    <x v="2"/>
    <s v="USD"/>
    <n v="16975"/>
    <n v="6932482.3200000003"/>
    <n v="0.64563509910000005"/>
    <n v="10959.6558072225"/>
    <n v="39608.333333333103"/>
    <n v="31835630.510000002"/>
    <n v="1.0051117907"/>
    <n v="40175.247962849797"/>
    <n v="97000"/>
    <n v="142800"/>
    <m/>
  </r>
  <r>
    <d v="2015-07-01T00:00:00"/>
    <s v="EMPID514256"/>
    <x v="0"/>
    <x v="6"/>
    <x v="13"/>
    <x v="9"/>
    <s v="USD"/>
    <n v="3314.4360000000001"/>
    <n v="4186053.51"/>
    <n v="0.64697423949999999"/>
    <n v="2144.3547104714003"/>
    <n v="4971.6540000000005"/>
    <n v="14165560.029999999"/>
    <n v="1.0206840801999999"/>
    <n v="5259.5894523743"/>
    <n v="14348.88"/>
    <n v="119574"/>
    <m/>
  </r>
  <r>
    <d v="2015-07-01T00:00:00"/>
    <s v="EMPID1506561"/>
    <x v="0"/>
    <x v="0"/>
    <x v="2"/>
    <x v="1"/>
    <s v="USD"/>
    <n v="25666.666666666901"/>
    <n v="16756831.59"/>
    <n v="0.64790292549999995"/>
    <n v="7592.3501756667001"/>
    <n v="38500"/>
    <n v="44084221.890000001"/>
    <n v="0.940831258"/>
    <n v="29388.013731999999"/>
    <n v="110000"/>
    <n v="154065"/>
    <m/>
  </r>
  <r>
    <d v="2015-07-01T00:00:00"/>
    <s v="EMPID2204077"/>
    <x v="0"/>
    <x v="6"/>
    <x v="12"/>
    <x v="9"/>
    <s v="USD"/>
    <n v="6713.8733333333003"/>
    <n v="6668242.2999999998"/>
    <n v="0.65010378430000004"/>
    <n v="4364.7144613108003"/>
    <n v="10070.81"/>
    <n v="25830524.059999999"/>
    <n v="0.92482018040000002"/>
    <n v="8859.4153131557996"/>
    <n v="29116.6"/>
    <n v="145583"/>
    <m/>
  </r>
  <r>
    <d v="2015-07-01T00:00:00"/>
    <s v="EMPID2608155"/>
    <x v="0"/>
    <x v="3"/>
    <x v="0"/>
    <x v="7"/>
    <s v="USD"/>
    <n v="16800"/>
    <n v="1580879.04"/>
    <n v="0.65175773349999999"/>
    <n v="10949.5299228"/>
    <n v="25200"/>
    <n v="6259427.5899999999"/>
    <n v="0.82582376030000004"/>
    <n v="18177.2140158"/>
    <n v="72000"/>
    <n v="112724"/>
    <m/>
  </r>
  <r>
    <d v="2015-07-01T00:00:00"/>
    <s v="EMPID1240586"/>
    <x v="0"/>
    <x v="0"/>
    <x v="0"/>
    <x v="0"/>
    <s v="USD"/>
    <n v="16800"/>
    <n v="2662282.04"/>
    <n v="0.65209633310000004"/>
    <n v="10955.218396080001"/>
    <n v="25200"/>
    <n v="9568059.5800000001"/>
    <n v="0.97113596989999995"/>
    <n v="24036.202305359999"/>
    <n v="72000"/>
    <n v="130560"/>
    <m/>
  </r>
  <r>
    <d v="2015-07-01T00:00:00"/>
    <s v="EMPID106632"/>
    <x v="0"/>
    <x v="4"/>
    <x v="7"/>
    <x v="5"/>
    <s v="USD"/>
    <n v="46666.666666666897"/>
    <n v="1879104.16"/>
    <n v="0.65502330639999995"/>
    <n v="30567.754298666801"/>
    <m/>
    <n v="0"/>
    <m/>
    <n v="0"/>
    <n v="80000"/>
    <n v="104868"/>
    <m/>
  </r>
  <r>
    <d v="2015-07-01T00:00:00"/>
    <s v="EMPID5275513"/>
    <x v="0"/>
    <x v="0"/>
    <x v="2"/>
    <x v="1"/>
    <s v="USD"/>
    <n v="25666.666666666901"/>
    <n v="14343005.51"/>
    <n v="0.65964925750000003"/>
    <n v="8195.3285516667002"/>
    <n v="38500"/>
    <n v="47456944.560000002"/>
    <n v="0.97890054739999999"/>
    <n v="35250.684299599998"/>
    <n v="110000"/>
    <n v="146937"/>
    <m/>
  </r>
  <r>
    <d v="2015-07-01T00:00:00"/>
    <s v="EMPID430952"/>
    <x v="0"/>
    <x v="4"/>
    <x v="11"/>
    <x v="5"/>
    <s v="USD"/>
    <n v="56583.333333333103"/>
    <n v="2636616.2599999998"/>
    <n v="0.66040155950000001"/>
    <n v="37367.721575041498"/>
    <m/>
    <n v="0"/>
    <m/>
    <n v="0"/>
    <n v="97000"/>
    <n v="140906"/>
    <m/>
  </r>
  <r>
    <d v="2015-07-01T00:00:00"/>
    <s v="EMPID5302811"/>
    <x v="1"/>
    <x v="5"/>
    <x v="0"/>
    <x v="6"/>
    <s v="SEK"/>
    <n v="139533.33333333299"/>
    <n v="2816326"/>
    <n v="0.66041078340000003"/>
    <n v="92149.317977079801"/>
    <n v="209300"/>
    <n v="9497315"/>
    <n v="0.8646420709"/>
    <n v="163971.33669462"/>
    <n v="598000"/>
    <n v="897000"/>
    <m/>
  </r>
  <r>
    <d v="2015-07-01T00:00:00"/>
    <s v="EMPID7136653"/>
    <x v="0"/>
    <x v="0"/>
    <x v="3"/>
    <x v="0"/>
    <s v="USD"/>
    <n v="22633.333333333099"/>
    <n v="3459845.67"/>
    <n v="0.66096503579999999"/>
    <n v="14959.841976939799"/>
    <n v="33950"/>
    <n v="10389827.83"/>
    <n v="0.94185858710000003"/>
    <n v="30791.758452629998"/>
    <n v="97000"/>
    <n v="138768"/>
    <m/>
  </r>
  <r>
    <d v="2015-07-01T00:00:00"/>
    <s v="EMPID951944"/>
    <x v="0"/>
    <x v="3"/>
    <x v="1"/>
    <x v="7"/>
    <s v="USD"/>
    <n v="6933.3333333332002"/>
    <n v="605809.81000000006"/>
    <n v="0.66172645009999997"/>
    <n v="4587.9700540266003"/>
    <n v="10400"/>
    <n v="1638504.44"/>
    <n v="1.0257460273000001"/>
    <n v="11149.72431456"/>
    <n v="52000"/>
    <n v="80000"/>
    <m/>
  </r>
  <r>
    <d v="2015-07-01T00:00:00"/>
    <s v="EMPID2497071"/>
    <x v="0"/>
    <x v="0"/>
    <x v="0"/>
    <x v="0"/>
    <s v="USD"/>
    <n v="16800"/>
    <n v="1699959.02"/>
    <n v="0.66215003110000004"/>
    <n v="11124.12052248"/>
    <n v="25200"/>
    <n v="6125180.5999999996"/>
    <n v="0.85204266630000003"/>
    <n v="19234.360305719998"/>
    <n v="72000"/>
    <n v="118715"/>
    <m/>
  </r>
  <r>
    <d v="2015-07-01T00:00:00"/>
    <s v="EMPID4427362"/>
    <x v="0"/>
    <x v="0"/>
    <x v="0"/>
    <x v="0"/>
    <s v="USD"/>
    <n v="16800"/>
    <n v="2618702.1"/>
    <n v="0.66223837259999996"/>
    <n v="11125.604659679999"/>
    <n v="25200"/>
    <n v="23540465.199999999"/>
    <n v="0.87619241650000002"/>
    <n v="20208.078233280001"/>
    <n v="72000"/>
    <n v="142161"/>
    <m/>
  </r>
  <r>
    <d v="2015-07-01T00:00:00"/>
    <s v="EMPID105823"/>
    <x v="0"/>
    <x v="4"/>
    <x v="7"/>
    <x v="5"/>
    <s v="USD"/>
    <n v="46666.666666666897"/>
    <n v="2788161.63"/>
    <n v="0.66307858559999999"/>
    <n v="30943.6673280002"/>
    <m/>
    <n v="0"/>
    <m/>
    <n v="0"/>
    <n v="80000"/>
    <n v="98551"/>
    <m/>
  </r>
  <r>
    <d v="2015-07-01T00:00:00"/>
    <s v="EMPID1744516"/>
    <x v="0"/>
    <x v="0"/>
    <x v="2"/>
    <x v="1"/>
    <s v="USD"/>
    <n v="25666.666666666901"/>
    <n v="17013412.57"/>
    <n v="0.66334300049999995"/>
    <n v="8384.9406923334009"/>
    <n v="38500"/>
    <n v="37507104.520000003"/>
    <n v="0.97769469330000003"/>
    <n v="35064.982768199996"/>
    <n v="110000"/>
    <n v="155000"/>
    <m/>
  </r>
  <r>
    <d v="2015-07-01T00:00:00"/>
    <s v="EMPID1819412"/>
    <x v="0"/>
    <x v="6"/>
    <x v="13"/>
    <x v="9"/>
    <s v="USD"/>
    <n v="4255.4399999999996"/>
    <n v="2409786.41"/>
    <n v="0.66347065220000001"/>
    <n v="2823.3595521980001"/>
    <n v="6383.16"/>
    <n v="12744750.609999999"/>
    <n v="0.93081193529999995"/>
    <n v="5676.5384208149007"/>
    <n v="18505.8"/>
    <n v="154215"/>
    <m/>
  </r>
  <r>
    <d v="2015-07-01T00:00:00"/>
    <s v="EMPID786044"/>
    <x v="0"/>
    <x v="4"/>
    <x v="7"/>
    <x v="5"/>
    <s v="USD"/>
    <n v="46666.666666666897"/>
    <n v="3273599.59"/>
    <n v="0.66531511880000005"/>
    <n v="31048.0388773335"/>
    <m/>
    <n v="0"/>
    <m/>
    <n v="0"/>
    <n v="80000"/>
    <n v="112942"/>
    <m/>
  </r>
  <r>
    <d v="2015-07-01T00:00:00"/>
    <s v="EMPID5387848"/>
    <x v="0"/>
    <x v="0"/>
    <x v="0"/>
    <x v="0"/>
    <s v="USD"/>
    <n v="16800"/>
    <n v="2618702.1"/>
    <n v="0.66845763670000002"/>
    <n v="11230.088296560001"/>
    <n v="25200"/>
    <n v="23540465.199999999"/>
    <n v="0.87619241650000002"/>
    <n v="20208.078233280001"/>
    <n v="72000"/>
    <n v="114851"/>
    <m/>
  </r>
  <r>
    <d v="2015-07-01T00:00:00"/>
    <s v="EMPID3494135"/>
    <x v="0"/>
    <x v="0"/>
    <x v="2"/>
    <x v="1"/>
    <s v="USD"/>
    <n v="25666.666666666901"/>
    <n v="24929519.039999999"/>
    <n v="0.67416567579999997"/>
    <n v="8940.5046910667006"/>
    <n v="38500"/>
    <n v="68224386.629999995"/>
    <n v="0.8669676502"/>
    <n v="18013.018130799999"/>
    <n v="110000"/>
    <n v="142055"/>
    <m/>
  </r>
  <r>
    <d v="2015-07-01T00:00:00"/>
    <s v="EMPID1498461"/>
    <x v="0"/>
    <x v="4"/>
    <x v="7"/>
    <x v="5"/>
    <s v="USD"/>
    <n v="46666.666666666897"/>
    <n v="3075268.68"/>
    <n v="0.67550957209999996"/>
    <n v="31523.780031333499"/>
    <m/>
    <n v="0"/>
    <m/>
    <n v="0"/>
    <n v="80000"/>
    <n v="108896"/>
    <m/>
  </r>
  <r>
    <d v="2015-07-01T00:00:00"/>
    <s v="EMPID461081"/>
    <x v="0"/>
    <x v="0"/>
    <x v="0"/>
    <x v="0"/>
    <s v="USD"/>
    <n v="14400"/>
    <n v="2968036.34"/>
    <n v="0.6755618417"/>
    <n v="9728.0905204800001"/>
    <n v="21600"/>
    <n v="11527724.050000001"/>
    <n v="1.0020275832000001"/>
    <n v="21722.628232800002"/>
    <n v="72000"/>
    <n v="126250"/>
    <m/>
  </r>
  <r>
    <d v="2015-07-01T00:00:00"/>
    <s v="EMPID133036"/>
    <x v="1"/>
    <x v="5"/>
    <x v="0"/>
    <x v="6"/>
    <s v="GBP"/>
    <n v="9132.9776666669004"/>
    <n v="1994657"/>
    <n v="0.67738415929999996"/>
    <n v="6186.5343986407997"/>
    <n v="13699.4665"/>
    <n v="6440285"/>
    <n v="0.80302953980000003"/>
    <n v="9382.0421466747994"/>
    <n v="39797.333333333299"/>
    <n v="59696"/>
    <m/>
  </r>
  <r>
    <d v="2015-07-01T00:00:00"/>
    <s v="EMPID4124601"/>
    <x v="0"/>
    <x v="0"/>
    <x v="0"/>
    <x v="0"/>
    <s v="USD"/>
    <n v="16800"/>
    <n v="3966587.02"/>
    <n v="0.68000363699999999"/>
    <n v="11424.0611016"/>
    <n v="25200"/>
    <n v="11496336"/>
    <n v="0.97699533049999998"/>
    <n v="24272.451725760002"/>
    <n v="72000"/>
    <n v="129035"/>
    <m/>
  </r>
  <r>
    <d v="2015-07-01T00:00:00"/>
    <s v="EMPID3294538"/>
    <x v="0"/>
    <x v="3"/>
    <x v="8"/>
    <x v="4"/>
    <s v="USD"/>
    <n v="42000"/>
    <n v="714832.3"/>
    <n v="0.68307427909999996"/>
    <n v="28689.119722200001"/>
    <m/>
    <n v="0"/>
    <m/>
    <n v="0"/>
    <n v="72000"/>
    <n v="95365"/>
    <m/>
  </r>
  <r>
    <d v="2015-07-01T00:00:00"/>
    <s v="EMPID7620993"/>
    <x v="0"/>
    <x v="0"/>
    <x v="0"/>
    <x v="0"/>
    <s v="USD"/>
    <n v="16800"/>
    <n v="2602397.64"/>
    <n v="0.68594387830000003"/>
    <n v="11523.85715544"/>
    <n v="25200"/>
    <n v="7796373.21"/>
    <n v="0.87157363259999998"/>
    <n v="20021.84886744"/>
    <n v="72000"/>
    <n v="107552"/>
    <m/>
  </r>
  <r>
    <d v="2015-07-01T00:00:00"/>
    <s v="EMPID1915025"/>
    <x v="0"/>
    <x v="0"/>
    <x v="0"/>
    <x v="0"/>
    <s v="USD"/>
    <n v="16800"/>
    <n v="1890518.88"/>
    <n v="0.68628641729999995"/>
    <n v="11529.611810639999"/>
    <n v="25200"/>
    <n v="5893361.46"/>
    <n v="1.0121530065"/>
    <n v="26057.51613864"/>
    <n v="72000"/>
    <n v="113300"/>
    <m/>
  </r>
  <r>
    <d v="2015-07-01T00:00:00"/>
    <s v="EMPID4349549"/>
    <x v="0"/>
    <x v="0"/>
    <x v="0"/>
    <x v="0"/>
    <s v="USD"/>
    <n v="16800"/>
    <n v="3234815.49"/>
    <n v="0.68678722879999998"/>
    <n v="11538.025443839999"/>
    <n v="25200"/>
    <n v="6340219.6699999999"/>
    <n v="0.92658977220000005"/>
    <n v="22240.0996146"/>
    <n v="72000"/>
    <n v="119054"/>
    <m/>
  </r>
  <r>
    <d v="2015-07-01T00:00:00"/>
    <s v="EMPID602026"/>
    <x v="0"/>
    <x v="0"/>
    <x v="0"/>
    <x v="0"/>
    <s v="USD"/>
    <n v="16800"/>
    <n v="2104012.96"/>
    <n v="0.68745858910000002"/>
    <n v="11549.30429688"/>
    <n v="25200"/>
    <n v="10716219.1"/>
    <n v="0.96595214259999995"/>
    <n v="23827.190390639997"/>
    <n v="72000"/>
    <n v="117420"/>
    <m/>
  </r>
  <r>
    <d v="2015-07-01T00:00:00"/>
    <s v="EMPID731030"/>
    <x v="0"/>
    <x v="0"/>
    <x v="0"/>
    <x v="0"/>
    <s v="USD"/>
    <n v="16800"/>
    <n v="2104012.96"/>
    <n v="0.68745858910000002"/>
    <n v="11549.30429688"/>
    <n v="25200"/>
    <n v="10716219.1"/>
    <n v="0.96595214259999995"/>
    <n v="23827.190390639997"/>
    <n v="72000"/>
    <n v="126175"/>
    <m/>
  </r>
  <r>
    <d v="2015-07-01T00:00:00"/>
    <s v="EMPID1064865"/>
    <x v="0"/>
    <x v="6"/>
    <x v="12"/>
    <x v="9"/>
    <s v="USD"/>
    <n v="7110.1466666669003"/>
    <n v="5406568.5700000003"/>
    <n v="0.68878757099999999"/>
    <n v="4897.3806519871996"/>
    <n v="10665.22"/>
    <n v="15472005.09"/>
    <n v="0.84629557730000005"/>
    <n v="8042.3536273036998"/>
    <n v="30794"/>
    <n v="153970"/>
    <m/>
  </r>
  <r>
    <d v="2015-07-01T00:00:00"/>
    <s v="EMPID6189697"/>
    <x v="0"/>
    <x v="3"/>
    <x v="0"/>
    <x v="7"/>
    <s v="USD"/>
    <n v="16800"/>
    <n v="1580879.04"/>
    <n v="0.69093954970000004"/>
    <n v="11607.78443496"/>
    <n v="25200"/>
    <n v="6282084.8700000001"/>
    <n v="0.77692151899999995"/>
    <n v="16205.47564608"/>
    <n v="72000"/>
    <n v="115284"/>
    <m/>
  </r>
  <r>
    <d v="2015-07-01T00:00:00"/>
    <s v="EMPID5251074"/>
    <x v="0"/>
    <x v="0"/>
    <x v="2"/>
    <x v="1"/>
    <s v="USD"/>
    <n v="25666.666666666901"/>
    <n v="14592910.6"/>
    <n v="0.69256190750000002"/>
    <n v="9884.844585000099"/>
    <n v="38500"/>
    <n v="51337683.399999999"/>
    <n v="1.0359468456000001"/>
    <n v="48187.674889200003"/>
    <n v="110000"/>
    <n v="126332"/>
    <m/>
  </r>
  <r>
    <d v="2015-07-01T00:00:00"/>
    <s v="EMPID1852834"/>
    <x v="0"/>
    <x v="0"/>
    <x v="0"/>
    <x v="0"/>
    <s v="USD"/>
    <n v="16800"/>
    <n v="2360998.17"/>
    <n v="0.69411033339999995"/>
    <n v="11661.05360112"/>
    <n v="25200"/>
    <n v="11953454.619999999"/>
    <n v="0.9779158604"/>
    <n v="24309.567490320002"/>
    <n v="72000"/>
    <n v="116912"/>
    <m/>
  </r>
  <r>
    <d v="2015-07-01T00:00:00"/>
    <s v="EMPID999996"/>
    <x v="0"/>
    <x v="1"/>
    <x v="0"/>
    <x v="2"/>
    <s v="USD"/>
    <n v="12600"/>
    <n v="4503998.87"/>
    <n v="0.69492499230000004"/>
    <n v="8756.0549029800004"/>
    <n v="29400"/>
    <n v="20695048.260000002"/>
    <n v="0.93243169800000003"/>
    <n v="26221.587073920004"/>
    <n v="72000"/>
    <n v="107441"/>
    <m/>
  </r>
  <r>
    <d v="2015-07-01T00:00:00"/>
    <s v="EMPID5721748"/>
    <x v="1"/>
    <x v="5"/>
    <x v="0"/>
    <x v="6"/>
    <s v="GBP"/>
    <n v="11667.078666666799"/>
    <n v="2427868"/>
    <n v="0.69579796429999996"/>
    <n v="8117.9295855947003"/>
    <n v="17500.617999999999"/>
    <n v="6500527"/>
    <n v="0.91996903640000005"/>
    <n v="15259.6718838832"/>
    <n v="50634.053333333301"/>
    <n v="75951.08"/>
    <m/>
  </r>
  <r>
    <d v="2015-07-01T00:00:00"/>
    <s v="EMPID4867588"/>
    <x v="2"/>
    <x v="5"/>
    <x v="0"/>
    <x v="8"/>
    <s v="JPY"/>
    <n v="1333333.33399999"/>
    <n v="547740.77"/>
    <n v="0.69725574749999997"/>
    <n v="929674.33046483621"/>
    <n v="2000000.0009999999"/>
    <n v="2044535.16"/>
    <n v="0.96103188559999997"/>
    <n v="1875302.0349376469"/>
    <n v="6666666.6666666698"/>
    <n v="10000000"/>
    <m/>
  </r>
  <r>
    <d v="2015-07-01T00:00:00"/>
    <s v="EMPID1147155"/>
    <x v="0"/>
    <x v="0"/>
    <x v="0"/>
    <x v="0"/>
    <s v="USD"/>
    <n v="16800"/>
    <n v="3290229.9"/>
    <n v="0.69821554230000005"/>
    <n v="11730.02111064"/>
    <n v="25200"/>
    <n v="7083126.5300000003"/>
    <n v="1.0396178056000001"/>
    <n v="27995.43236364"/>
    <n v="72000"/>
    <n v="115106"/>
    <m/>
  </r>
  <r>
    <d v="2015-07-01T00:00:00"/>
    <s v="EMPID4505578"/>
    <x v="1"/>
    <x v="5"/>
    <x v="3"/>
    <x v="6"/>
    <s v="GBP"/>
    <n v="12149.333333333199"/>
    <n v="2487871"/>
    <n v="0.69933887849999998"/>
    <n v="8496.501147855899"/>
    <n v="18224"/>
    <n v="9121879"/>
    <n v="0.80936318600000001"/>
    <n v="12665.335522662399"/>
    <n v="52510"/>
    <n v="78765"/>
    <m/>
  </r>
  <r>
    <d v="2015-07-01T00:00:00"/>
    <s v="EMPID1649896"/>
    <x v="0"/>
    <x v="3"/>
    <x v="0"/>
    <x v="7"/>
    <s v="USD"/>
    <n v="16800"/>
    <n v="1580879.04"/>
    <n v="0.69954781109999997"/>
    <n v="11752.403226480001"/>
    <n v="25200"/>
    <n v="2229950.2000000002"/>
    <n v="1.1101094589"/>
    <n v="32969.323419480002"/>
    <n v="72000"/>
    <n v="107364"/>
    <m/>
  </r>
  <r>
    <d v="2015-07-01T00:00:00"/>
    <s v="EMPID946713"/>
    <x v="0"/>
    <x v="0"/>
    <x v="0"/>
    <x v="0"/>
    <s v="USD"/>
    <n v="16800"/>
    <n v="2611403.52"/>
    <n v="0.70263958979999996"/>
    <n v="11804.34510864"/>
    <n v="25200"/>
    <n v="18781596.440000001"/>
    <n v="1.0265402699999999"/>
    <n v="27072.681451200002"/>
    <n v="72000"/>
    <n v="99992"/>
    <m/>
  </r>
  <r>
    <d v="2015-07-01T00:00:00"/>
    <s v="EMPID4233460"/>
    <x v="0"/>
    <x v="0"/>
    <x v="3"/>
    <x v="0"/>
    <s v="USD"/>
    <n v="22633.333333333099"/>
    <n v="3706250.53"/>
    <n v="0.7041546568"/>
    <n v="15937.367065573198"/>
    <n v="33950"/>
    <n v="11949380.75"/>
    <n v="0.98166365060000005"/>
    <n v="32953.96950195"/>
    <n v="97000"/>
    <n v="123040"/>
    <m/>
  </r>
  <r>
    <d v="2015-07-01T00:00:00"/>
    <s v="EMPID370817"/>
    <x v="2"/>
    <x v="5"/>
    <x v="3"/>
    <x v="8"/>
    <s v="HKD"/>
    <n v="153909.08933333299"/>
    <n v="3216324.54"/>
    <n v="0.70475462929999999"/>
    <n v="108468.14319901381"/>
    <n v="230863.63399999999"/>
    <n v="51651534.799999997"/>
    <n v="1.0046536364"/>
    <n v="233871.82914511499"/>
    <n v="672012.66666666698"/>
    <n v="1008019"/>
    <m/>
  </r>
  <r>
    <d v="2015-07-01T00:00:00"/>
    <s v="EMPID377364"/>
    <x v="0"/>
    <x v="6"/>
    <x v="12"/>
    <x v="9"/>
    <s v="USD"/>
    <n v="6639.5133333330996"/>
    <n v="5455358.2800000003"/>
    <n v="0.70497096439999996"/>
    <n v="4680.6641177464999"/>
    <n v="9959.27"/>
    <n v="29471445.02"/>
    <n v="0.9452210996"/>
    <n v="9086.3774253796"/>
    <n v="28814.799999999999"/>
    <n v="144074"/>
    <m/>
  </r>
  <r>
    <d v="2015-07-01T00:00:00"/>
    <s v="EMPID4048511"/>
    <x v="0"/>
    <x v="6"/>
    <x v="12"/>
    <x v="9"/>
    <s v="USD"/>
    <n v="7895.3933333331997"/>
    <n v="5987319.0800000001"/>
    <n v="0.70513504000000005"/>
    <n v="5567.3184939155999"/>
    <n v="11843.09"/>
    <n v="27676398.039999999"/>
    <n v="0.8604082354"/>
    <n v="9197.9734692597012"/>
    <n v="34265.199999999997"/>
    <n v="171326"/>
    <m/>
  </r>
  <r>
    <d v="2015-07-01T00:00:00"/>
    <s v="EMPID945135"/>
    <x v="0"/>
    <x v="0"/>
    <x v="0"/>
    <x v="0"/>
    <s v="USD"/>
    <n v="16800"/>
    <n v="3285960.68"/>
    <n v="0.70630095000000004"/>
    <n v="11865.855960000001"/>
    <n v="25200"/>
    <n v="7800609.21"/>
    <n v="0.99360004989999995"/>
    <n v="24941.954010960002"/>
    <n v="72000"/>
    <n v="109925"/>
    <m/>
  </r>
  <r>
    <d v="2015-07-01T00:00:00"/>
    <s v="EMPID31653"/>
    <x v="0"/>
    <x v="6"/>
    <x v="12"/>
    <x v="9"/>
    <s v="USD"/>
    <n v="6942.5266666667003"/>
    <n v="4006669.2"/>
    <n v="0.71128346409999998"/>
    <n v="4938.1044170733003"/>
    <n v="10413.790000000001"/>
    <n v="14773555.5"/>
    <n v="0.94544354470000003"/>
    <n v="9504.7668499699994"/>
    <n v="30129.8"/>
    <n v="150649"/>
    <m/>
  </r>
  <r>
    <d v="2015-07-01T00:00:00"/>
    <s v="EMPID8273826"/>
    <x v="0"/>
    <x v="6"/>
    <x v="13"/>
    <x v="9"/>
    <s v="USD"/>
    <n v="2789.0839999999998"/>
    <n v="3020545.74"/>
    <n v="0.71142749360000002"/>
    <n v="1984.2310395599002"/>
    <n v="4183.6260000000002"/>
    <n v="30039353.199999999"/>
    <n v="1.1937629429000001"/>
    <n v="6453.3947200246002"/>
    <n v="12091.92"/>
    <n v="100766"/>
    <m/>
  </r>
  <r>
    <d v="2015-07-01T00:00:00"/>
    <s v="EMPID1729591"/>
    <x v="0"/>
    <x v="6"/>
    <x v="12"/>
    <x v="9"/>
    <s v="USD"/>
    <n v="7049.3200000000998"/>
    <n v="3699182.31"/>
    <n v="0.71150464629999999"/>
    <n v="5015.6239332555997"/>
    <n v="10573.98"/>
    <n v="11409847.18"/>
    <n v="1.1527996022"/>
    <n v="15097.9398259011"/>
    <n v="30467.4"/>
    <n v="152337"/>
    <m/>
  </r>
  <r>
    <d v="2015-07-01T00:00:00"/>
    <s v="EMPID1212630"/>
    <x v="0"/>
    <x v="0"/>
    <x v="3"/>
    <x v="0"/>
    <s v="USD"/>
    <n v="22633.333333333099"/>
    <n v="3183561.67"/>
    <n v="0.71264904470000001"/>
    <n v="16129.6233783765"/>
    <n v="33950"/>
    <n v="13566160.26"/>
    <n v="0.84087987620000004"/>
    <n v="25306.594874505001"/>
    <n v="97000"/>
    <n v="147900"/>
    <m/>
  </r>
  <r>
    <d v="2015-07-01T00:00:00"/>
    <s v="EMPID5097539"/>
    <x v="0"/>
    <x v="0"/>
    <x v="2"/>
    <x v="1"/>
    <s v="USD"/>
    <n v="25666.666666666901"/>
    <n v="20886910.989999998"/>
    <n v="0.71321810529999996"/>
    <n v="10945.196072066799"/>
    <n v="38500"/>
    <n v="121604739.54000001"/>
    <n v="0.88784602720000005"/>
    <n v="21228.288188800001"/>
    <n v="110000"/>
    <n v="140046"/>
    <m/>
  </r>
  <r>
    <d v="2015-07-01T00:00:00"/>
    <s v="EMPID1485987"/>
    <x v="0"/>
    <x v="6"/>
    <x v="12"/>
    <x v="9"/>
    <s v="USD"/>
    <n v="8464.1666666667006"/>
    <n v="8407859.1099999994"/>
    <n v="0.71436910210000004"/>
    <n v="6046.5391416914008"/>
    <n v="12696.25"/>
    <n v="41440944.729999997"/>
    <n v="0.83891147450000003"/>
    <n v="9423.8976929929995"/>
    <n v="36544.400000000001"/>
    <n v="182722"/>
    <m/>
  </r>
  <r>
    <d v="2015-07-01T00:00:00"/>
    <s v="EMPID2953310"/>
    <x v="0"/>
    <x v="0"/>
    <x v="0"/>
    <x v="0"/>
    <s v="USD"/>
    <n v="16800"/>
    <n v="3290229.9"/>
    <n v="0.71567697139999997"/>
    <n v="12023.37311952"/>
    <n v="25200"/>
    <n v="7071287.8499999996"/>
    <n v="0.78410174749999995"/>
    <n v="16494.9824592"/>
    <n v="72000"/>
    <n v="120360"/>
    <m/>
  </r>
  <r>
    <d v="2015-07-01T00:00:00"/>
    <s v="EMPID3081963"/>
    <x v="2"/>
    <x v="5"/>
    <x v="0"/>
    <x v="8"/>
    <s v="AUD"/>
    <n v="21247.791666666701"/>
    <n v="2126922.21"/>
    <n v="0.71845179889999999"/>
    <n v="15265.514145569101"/>
    <n v="31871.6875"/>
    <n v="142873559.75"/>
    <n v="0.91933738730000003"/>
    <n v="27758.321764784698"/>
    <n v="91833.68"/>
    <n v="137750.51999999999"/>
    <m/>
  </r>
  <r>
    <d v="2015-07-01T00:00:00"/>
    <s v="EMPID1093868"/>
    <x v="1"/>
    <x v="5"/>
    <x v="3"/>
    <x v="6"/>
    <s v="GBP"/>
    <n v="12405.422333333199"/>
    <n v="3533900"/>
    <n v="0.72109868590000004"/>
    <n v="8945.533742601101"/>
    <n v="18608.1335"/>
    <n v="84410096.489999995"/>
    <n v="0.9926579848"/>
    <n v="18389.539581971199"/>
    <n v="55116.666666666701"/>
    <n v="82675"/>
    <m/>
  </r>
  <r>
    <d v="2015-07-01T00:00:00"/>
    <s v="EMPID1085673"/>
    <x v="0"/>
    <x v="0"/>
    <x v="2"/>
    <x v="1"/>
    <s v="USD"/>
    <n v="25666.666666666901"/>
    <n v="8325197.2699999996"/>
    <n v="0.72442584610000005"/>
    <n v="11520.526766466799"/>
    <n v="38500"/>
    <n v="23770035.719999999"/>
    <n v="1.0449259468000001"/>
    <n v="50607.542662599997"/>
    <n v="110000"/>
    <n v="163200"/>
    <m/>
  </r>
  <r>
    <d v="2015-07-01T00:00:00"/>
    <s v="EMPID3256058"/>
    <x v="0"/>
    <x v="0"/>
    <x v="0"/>
    <x v="0"/>
    <s v="USD"/>
    <n v="2400"/>
    <n v="401162.82"/>
    <n v="0.72526111469999999"/>
    <n v="1740.62667528"/>
    <n v="3600"/>
    <n v="1384241.38"/>
    <n v="0.82421971090000001"/>
    <n v="2587.50553464"/>
    <n v="72000"/>
    <n v="135000"/>
    <m/>
  </r>
  <r>
    <d v="2015-07-01T00:00:00"/>
    <s v="EMPID2847075"/>
    <x v="0"/>
    <x v="0"/>
    <x v="2"/>
    <x v="1"/>
    <s v="USD"/>
    <n v="25666.666666666901"/>
    <n v="14460705.949999999"/>
    <n v="0.72607652690000002"/>
    <n v="11605.2617142001"/>
    <n v="38500"/>
    <n v="38543422.700000003"/>
    <n v="0.93404015279999997"/>
    <n v="28342.1835312"/>
    <n v="110000"/>
    <n v="146450"/>
    <m/>
  </r>
  <r>
    <d v="2015-07-01T00:00:00"/>
    <s v="EMPID416473"/>
    <x v="0"/>
    <x v="6"/>
    <x v="13"/>
    <x v="9"/>
    <s v="USD"/>
    <n v="3936.4679999999998"/>
    <n v="6217549.2300000004"/>
    <n v="0.7264894475"/>
    <n v="2859.8024624213999"/>
    <n v="5904.7020000000002"/>
    <n v="17093072.18"/>
    <n v="0.90209147649999999"/>
    <n v="4979.7089527560001"/>
    <n v="17118.72"/>
    <n v="142656"/>
    <m/>
  </r>
  <r>
    <d v="2015-07-01T00:00:00"/>
    <s v="EMPID367115"/>
    <x v="0"/>
    <x v="0"/>
    <x v="0"/>
    <x v="0"/>
    <s v="USD"/>
    <n v="14400"/>
    <n v="1555292.3"/>
    <n v="0.72669720540000005"/>
    <n v="10464.439757759999"/>
    <n v="21600"/>
    <n v="17284386.25"/>
    <n v="0.90263369689999995"/>
    <n v="18235.020563999999"/>
    <n v="72000"/>
    <n v="119536"/>
    <m/>
  </r>
  <r>
    <d v="2015-07-01T00:00:00"/>
    <s v="EMPID3011754"/>
    <x v="0"/>
    <x v="6"/>
    <x v="19"/>
    <x v="10"/>
    <s v="USD"/>
    <n v="14791.32"/>
    <n v="266793548.86000001"/>
    <n v="0.72745208890000002"/>
    <n v="0"/>
    <n v="34513.08"/>
    <n v="838658495.07000005"/>
    <n v="0.99373956500000005"/>
    <n v="0"/>
    <n v="85231.2"/>
    <n v="213078"/>
    <m/>
  </r>
  <r>
    <d v="2015-07-01T00:00:00"/>
    <s v="EMPID1178379"/>
    <x v="0"/>
    <x v="6"/>
    <x v="17"/>
    <x v="10"/>
    <s v="USD"/>
    <n v="4998.75"/>
    <n v="266793548.86000001"/>
    <n v="0.72745208890000002"/>
    <n v="0"/>
    <n v="11663.7499999999"/>
    <n v="838658495.07000005"/>
    <n v="0.99373956500000005"/>
    <n v="0"/>
    <n v="29159.4"/>
    <n v="145797"/>
    <m/>
  </r>
  <r>
    <d v="2015-07-01T00:00:00"/>
    <s v="EMPID4926085"/>
    <x v="0"/>
    <x v="6"/>
    <x v="20"/>
    <x v="10"/>
    <s v="USD"/>
    <n v="8402.7900000000009"/>
    <n v="266793548.86000001"/>
    <n v="0.72745208890000002"/>
    <n v="0"/>
    <n v="19606.5100000001"/>
    <n v="838658495.07000005"/>
    <n v="0.99373956500000005"/>
    <n v="0"/>
    <n v="48523.199999999997"/>
    <n v="242616"/>
    <m/>
  </r>
  <r>
    <d v="2015-07-01T00:00:00"/>
    <s v="EMPID731409"/>
    <x v="0"/>
    <x v="6"/>
    <x v="18"/>
    <x v="10"/>
    <s v="USD"/>
    <n v="2618.9160000000002"/>
    <n v="266793548.86000001"/>
    <n v="0.72745208890000002"/>
    <n v="0"/>
    <n v="6110.8040000000001"/>
    <n v="838658495.07000005"/>
    <n v="0.99373956500000005"/>
    <n v="0"/>
    <n v="15154.44"/>
    <n v="126287"/>
    <m/>
  </r>
  <r>
    <d v="2015-07-01T00:00:00"/>
    <s v="EMPID15805"/>
    <x v="0"/>
    <x v="6"/>
    <x v="12"/>
    <x v="9"/>
    <s v="USD"/>
    <n v="7351.4666666669"/>
    <n v="5530337.4299999997"/>
    <n v="0.72773930310000001"/>
    <n v="5349.9512287630005"/>
    <n v="11027.2"/>
    <n v="27742148.920000002"/>
    <n v="0.89004361170000001"/>
    <n v="9087.1822636805991"/>
    <n v="31904.6"/>
    <n v="159523"/>
    <m/>
  </r>
  <r>
    <d v="2015-07-01T00:00:00"/>
    <s v="EMPID138637"/>
    <x v="0"/>
    <x v="3"/>
    <x v="0"/>
    <x v="7"/>
    <s v="USD"/>
    <n v="16800"/>
    <n v="1580879.04"/>
    <n v="0.72827113330000004"/>
    <n v="12234.955039439999"/>
    <n v="25200"/>
    <n v="3318222.54"/>
    <n v="0.86731821190000002"/>
    <n v="19850.2703028"/>
    <n v="72000"/>
    <n v="112200"/>
    <m/>
  </r>
  <r>
    <d v="2015-07-01T00:00:00"/>
    <s v="EMPID93097"/>
    <x v="0"/>
    <x v="0"/>
    <x v="3"/>
    <x v="0"/>
    <s v="USD"/>
    <n v="22633.333333333099"/>
    <n v="4123042.19"/>
    <n v="0.73060970010000004"/>
    <n v="16536.132878929799"/>
    <n v="33950"/>
    <n v="17330913.84"/>
    <n v="1.0723801412"/>
    <n v="40830.456223829999"/>
    <n v="97000"/>
    <n v="150000"/>
    <m/>
  </r>
  <r>
    <d v="2015-07-01T00:00:00"/>
    <s v="EMPID816574"/>
    <x v="0"/>
    <x v="0"/>
    <x v="3"/>
    <x v="0"/>
    <s v="USD"/>
    <n v="22633.333333333099"/>
    <n v="4306861.79"/>
    <n v="0.73234825000000003"/>
    <n v="16575.4820583332"/>
    <n v="33950"/>
    <n v="21072163.699999999"/>
    <n v="0.86634786350000004"/>
    <n v="26690.015945320003"/>
    <n v="97000"/>
    <n v="151340"/>
    <m/>
  </r>
  <r>
    <d v="2015-07-01T00:00:00"/>
    <s v="EMPID688447"/>
    <x v="0"/>
    <x v="0"/>
    <x v="0"/>
    <x v="0"/>
    <s v="USD"/>
    <n v="16800"/>
    <n v="3796757.34"/>
    <n v="0.73297347020000003"/>
    <n v="12313.954299359999"/>
    <n v="25200"/>
    <n v="11012316.02"/>
    <n v="0.94070228290000002"/>
    <n v="22809.116045520001"/>
    <n v="72000"/>
    <n v="108405"/>
    <m/>
  </r>
  <r>
    <d v="2015-07-01T00:00:00"/>
    <s v="EMPID394549"/>
    <x v="0"/>
    <x v="0"/>
    <x v="0"/>
    <x v="0"/>
    <s v="USD"/>
    <n v="16800"/>
    <n v="3290229.9"/>
    <n v="0.73492307670000001"/>
    <n v="12346.70768856"/>
    <n v="25200"/>
    <n v="14086612.859999999"/>
    <n v="1.0281886151999999"/>
    <n v="27188.98868952"/>
    <n v="72000"/>
    <n v="140697"/>
    <m/>
  </r>
  <r>
    <d v="2015-07-01T00:00:00"/>
    <s v="EMPID1972604"/>
    <x v="0"/>
    <x v="0"/>
    <x v="2"/>
    <x v="1"/>
    <s v="USD"/>
    <n v="25666.666666666901"/>
    <n v="21879409.140000001"/>
    <n v="0.73594838870000001"/>
    <n v="12112.017286600099"/>
    <n v="38500"/>
    <n v="87338226.730000004"/>
    <n v="0.95829456270000002"/>
    <n v="32077.3626558"/>
    <n v="110000"/>
    <n v="163175"/>
    <m/>
  </r>
  <r>
    <d v="2015-07-01T00:00:00"/>
    <s v="EMPID3482035"/>
    <x v="0"/>
    <x v="0"/>
    <x v="0"/>
    <x v="0"/>
    <s v="USD"/>
    <n v="16800"/>
    <n v="2447040.37"/>
    <n v="0.74022300009999997"/>
    <n v="12435.74640168"/>
    <n v="25200"/>
    <n v="8833182.0999999996"/>
    <n v="0.9906120638"/>
    <n v="24821.478412920002"/>
    <n v="72000"/>
    <n v="112246"/>
    <m/>
  </r>
  <r>
    <d v="2015-07-01T00:00:00"/>
    <s v="EMPID1422420"/>
    <x v="0"/>
    <x v="0"/>
    <x v="0"/>
    <x v="0"/>
    <s v="USD"/>
    <n v="16800"/>
    <n v="1789249.32"/>
    <n v="0.74410136090000001"/>
    <n v="12500.90286312"/>
    <n v="25200"/>
    <n v="6710043.5899999999"/>
    <n v="1.0091970564999999"/>
    <n v="25848.944306640002"/>
    <n v="72000"/>
    <n v="129280"/>
    <m/>
  </r>
  <r>
    <d v="2015-07-01T00:00:00"/>
    <s v="EMPID1588956"/>
    <x v="0"/>
    <x v="6"/>
    <x v="12"/>
    <x v="9"/>
    <s v="USD"/>
    <n v="6325.8133333330998"/>
    <n v="7811171.46"/>
    <n v="0.74544372989999996"/>
    <n v="4715.5378858510003"/>
    <n v="9488.7199999999993"/>
    <n v="64590295.509999998"/>
    <n v="0.69351593"/>
    <n v="4835.6935604953997"/>
    <n v="27453.4"/>
    <n v="137267"/>
    <m/>
  </r>
  <r>
    <d v="2015-07-01T00:00:00"/>
    <s v="EMPID181778"/>
    <x v="1"/>
    <x v="5"/>
    <x v="0"/>
    <x v="6"/>
    <s v="GBP"/>
    <n v="8921.5116666669001"/>
    <n v="6390744"/>
    <n v="0.74680304890000004"/>
    <n v="6662.6121134637997"/>
    <n v="13382.2675"/>
    <n v="29717955"/>
    <n v="0.90829806690000003"/>
    <n v="11418.779821046601"/>
    <n v="38956.666666666701"/>
    <n v="58435"/>
    <m/>
  </r>
  <r>
    <d v="2015-07-01T00:00:00"/>
    <s v="EMPID256548"/>
    <x v="0"/>
    <x v="4"/>
    <x v="7"/>
    <x v="5"/>
    <s v="USD"/>
    <n v="46666.666666666897"/>
    <n v="1266845.78"/>
    <n v="0.74873423029999997"/>
    <n v="34940.930747333499"/>
    <m/>
    <n v="0"/>
    <m/>
    <n v="0"/>
    <n v="80000"/>
    <n v="112356"/>
    <m/>
  </r>
  <r>
    <d v="2015-07-01T00:00:00"/>
    <s v="EMPID615892"/>
    <x v="0"/>
    <x v="0"/>
    <x v="0"/>
    <x v="0"/>
    <s v="USD"/>
    <n v="16800"/>
    <n v="2904899.07"/>
    <n v="0.74896643620000003"/>
    <n v="12582.63612816"/>
    <n v="25200"/>
    <n v="10540413.039999999"/>
    <n v="0.96838870649999997"/>
    <n v="23925.43264608"/>
    <n v="72000"/>
    <n v="85641"/>
    <m/>
  </r>
  <r>
    <d v="2015-07-01T00:00:00"/>
    <s v="EMPID146004"/>
    <x v="2"/>
    <x v="5"/>
    <x v="0"/>
    <x v="8"/>
    <s v="JPY"/>
    <n v="1912453.5559999901"/>
    <n v="1181468.5900000001"/>
    <n v="0.7495208002"/>
    <n v="1433423.7196384482"/>
    <n v="2868680.3339999998"/>
    <n v="6122577.1500000004"/>
    <n v="1.1658339445999999"/>
    <n v="4200709.1456916304"/>
    <n v="8231156.6666666698"/>
    <n v="12346735"/>
    <m/>
  </r>
  <r>
    <d v="2015-07-01T00:00:00"/>
    <s v="EMPID721548"/>
    <x v="0"/>
    <x v="6"/>
    <x v="12"/>
    <x v="9"/>
    <s v="USD"/>
    <n v="7059.2066666667997"/>
    <n v="8578936.3000000007"/>
    <n v="0.74959036150000002"/>
    <n v="5291.51327717"/>
    <n v="10588.81"/>
    <n v="38850839.899999999"/>
    <n v="1.0449860941"/>
    <n v="11922.5877687994"/>
    <n v="30636.2"/>
    <n v="153181"/>
    <m/>
  </r>
  <r>
    <d v="2015-07-01T00:00:00"/>
    <s v="EMPID2012209"/>
    <x v="0"/>
    <x v="0"/>
    <x v="2"/>
    <x v="1"/>
    <s v="USD"/>
    <n v="25666.666666666901"/>
    <n v="25647416.280000001"/>
    <n v="0.75132527829999995"/>
    <n v="12901.364286066801"/>
    <n v="38500"/>
    <n v="74918891.430000007"/>
    <n v="0.90432318919999999"/>
    <n v="23765.771136800002"/>
    <n v="110000"/>
    <n v="146357"/>
    <m/>
  </r>
  <r>
    <d v="2015-07-01T00:00:00"/>
    <s v="EMPID1716540"/>
    <x v="0"/>
    <x v="6"/>
    <x v="13"/>
    <x v="9"/>
    <s v="USD"/>
    <n v="3821.7759999999998"/>
    <n v="5167869.63"/>
    <n v="0.75189494400000001"/>
    <n v="2873.5740515005"/>
    <n v="5732.6639999999998"/>
    <n v="16935684.109999999"/>
    <n v="1.0030619358999999"/>
    <n v="5781.8125390571995"/>
    <n v="16569.12"/>
    <n v="138076"/>
    <m/>
  </r>
  <r>
    <d v="2015-07-01T00:00:00"/>
    <s v="EMPID2567322"/>
    <x v="1"/>
    <x v="5"/>
    <x v="3"/>
    <x v="6"/>
    <s v="GBP"/>
    <n v="14330.733333333101"/>
    <n v="6494478"/>
    <n v="0.75299207909999999"/>
    <n v="10790.928687694201"/>
    <n v="21496.1"/>
    <n v="29717955"/>
    <n v="0.90742082079999997"/>
    <n v="18311.953930028099"/>
    <n v="62194"/>
    <n v="93291"/>
    <m/>
  </r>
  <r>
    <d v="2015-07-01T00:00:00"/>
    <s v="EMPID2071714"/>
    <x v="1"/>
    <x v="5"/>
    <x v="0"/>
    <x v="6"/>
    <s v="GBP"/>
    <n v="12010.556000000101"/>
    <n v="6303458"/>
    <n v="0.75299288490000005"/>
    <n v="9043.8632116931003"/>
    <n v="18015.833999999999"/>
    <n v="29717955"/>
    <n v="0.90742082079999997"/>
    <n v="15347.208201442802"/>
    <n v="52124.666666666701"/>
    <n v="78187"/>
    <m/>
  </r>
  <r>
    <d v="2015-07-01T00:00:00"/>
    <s v="EMPID244990"/>
    <x v="0"/>
    <x v="3"/>
    <x v="0"/>
    <x v="7"/>
    <s v="USD"/>
    <n v="16800"/>
    <n v="1580879.04"/>
    <n v="0.75337407349999996"/>
    <n v="12656.6844348"/>
    <n v="25200"/>
    <n v="6237186.1900000004"/>
    <n v="1.1503714193000001"/>
    <n v="35810.207344800001"/>
    <n v="72000"/>
    <n v="103435"/>
    <m/>
  </r>
  <r>
    <d v="2015-07-01T00:00:00"/>
    <s v="EMPID2399406"/>
    <x v="2"/>
    <x v="5"/>
    <x v="3"/>
    <x v="8"/>
    <s v="HKD"/>
    <n v="167664.400333333"/>
    <n v="2651554.63"/>
    <n v="0.7534711838"/>
    <n v="126330.2942002737"/>
    <n v="251496.6005"/>
    <n v="23443647.850000001"/>
    <n v="0.90415735450000001"/>
    <n v="212930.04125811689"/>
    <n v="721624"/>
    <n v="1082436"/>
    <m/>
  </r>
  <r>
    <d v="2015-07-01T00:00:00"/>
    <s v="EMPID3721301"/>
    <x v="1"/>
    <x v="5"/>
    <x v="0"/>
    <x v="6"/>
    <s v="EUR"/>
    <n v="11014.689333333199"/>
    <n v="1726883"/>
    <n v="0.75381666800000002"/>
    <n v="8303.0564123084005"/>
    <n v="16522.034"/>
    <n v="6586046"/>
    <n v="0.94713009599999998"/>
    <n v="15124.4046376564"/>
    <n v="47802.666666666701"/>
    <n v="71704"/>
    <m/>
  </r>
  <r>
    <d v="2015-07-01T00:00:00"/>
    <s v="EMPID2439431"/>
    <x v="0"/>
    <x v="1"/>
    <x v="0"/>
    <x v="2"/>
    <s v="USD"/>
    <n v="12600"/>
    <n v="2740015.58"/>
    <n v="0.75435575440000002"/>
    <n v="9504.8825054400004"/>
    <n v="29400"/>
    <n v="4284793.58"/>
    <n v="0.95300567309999995"/>
    <n v="27189.386863800002"/>
    <n v="72000"/>
    <n v="119770"/>
    <m/>
  </r>
  <r>
    <d v="2015-07-01T00:00:00"/>
    <s v="EMPID972954"/>
    <x v="0"/>
    <x v="6"/>
    <x v="12"/>
    <x v="9"/>
    <s v="USD"/>
    <n v="6800.4799999999004"/>
    <n v="8386159.2999999998"/>
    <n v="0.75553801759999994"/>
    <n v="5138.0211779284"/>
    <n v="10200.719999999999"/>
    <n v="38875457.479999997"/>
    <n v="0.88964889319999996"/>
    <n v="8399.6628123450009"/>
    <n v="29452.799999999999"/>
    <n v="147264"/>
    <m/>
  </r>
  <r>
    <d v="2015-07-01T00:00:00"/>
    <s v="EMPID1607115"/>
    <x v="0"/>
    <x v="0"/>
    <x v="0"/>
    <x v="0"/>
    <s v="USD"/>
    <n v="16800"/>
    <n v="3234815.49"/>
    <n v="0.75991104740000004"/>
    <n v="12766.505596319999"/>
    <n v="25200"/>
    <n v="12774108.619999999"/>
    <n v="0.8707787119"/>
    <n v="19989.7976628"/>
    <n v="72000"/>
    <n v="110074"/>
    <m/>
  </r>
  <r>
    <d v="2015-07-01T00:00:00"/>
    <s v="EMPID209641"/>
    <x v="0"/>
    <x v="6"/>
    <x v="13"/>
    <x v="9"/>
    <s v="USD"/>
    <n v="3851.1840000000002"/>
    <n v="5137376.5"/>
    <n v="0.76022207310000001"/>
    <n v="2927.7550843695999"/>
    <n v="5776.7759999999998"/>
    <n v="26436486.100000001"/>
    <n v="0.92677715520000004"/>
    <n v="5099.9888438967"/>
    <n v="16713.72"/>
    <n v="139281"/>
    <m/>
  </r>
  <r>
    <d v="2015-07-01T00:00:00"/>
    <s v="EMPID3772"/>
    <x v="0"/>
    <x v="4"/>
    <x v="7"/>
    <x v="5"/>
    <s v="USD"/>
    <n v="46666.666666666897"/>
    <n v="2562684.89"/>
    <n v="0.76776209500000003"/>
    <n v="35828.8977666668"/>
    <m/>
    <n v="0"/>
    <m/>
    <n v="0"/>
    <n v="80000"/>
    <n v="128815"/>
    <m/>
  </r>
  <r>
    <d v="2015-07-01T00:00:00"/>
    <s v="EMPID584207"/>
    <x v="0"/>
    <x v="0"/>
    <x v="3"/>
    <x v="0"/>
    <s v="USD"/>
    <n v="22633.333333333099"/>
    <n v="2943022.24"/>
    <n v="0.76920880589999996"/>
    <n v="17409.759306869801"/>
    <n v="33950"/>
    <n v="10815623.23"/>
    <n v="0.80792481900000002"/>
    <n v="23516.47616808"/>
    <n v="97000"/>
    <n v="142139"/>
    <m/>
  </r>
  <r>
    <d v="2015-07-01T00:00:00"/>
    <s v="EMPID3447133"/>
    <x v="0"/>
    <x v="0"/>
    <x v="0"/>
    <x v="0"/>
    <s v="USD"/>
    <n v="16800"/>
    <n v="2943022.24"/>
    <n v="0.76920880589999996"/>
    <n v="12922.70793912"/>
    <n v="25200"/>
    <n v="10815623.23"/>
    <n v="0.80792481900000002"/>
    <n v="17455.528702079999"/>
    <n v="72000"/>
    <n v="114857"/>
    <m/>
  </r>
  <r>
    <d v="2015-07-01T00:00:00"/>
    <s v="EMPID4657987"/>
    <x v="0"/>
    <x v="0"/>
    <x v="3"/>
    <x v="0"/>
    <s v="USD"/>
    <n v="22633.333333333099"/>
    <n v="5647100.4000000004"/>
    <n v="0.76948560180000003"/>
    <n v="17416.024120739799"/>
    <n v="33950"/>
    <n v="41440944.729999997"/>
    <n v="0.83891147450000003"/>
    <n v="25199.671294840002"/>
    <n v="97000"/>
    <n v="156666"/>
    <m/>
  </r>
  <r>
    <d v="2015-07-01T00:00:00"/>
    <s v="EMPID4322238"/>
    <x v="0"/>
    <x v="0"/>
    <x v="0"/>
    <x v="0"/>
    <s v="USD"/>
    <n v="16800"/>
    <n v="5647100.4000000004"/>
    <n v="0.76948560180000003"/>
    <n v="12927.358110239998"/>
    <n v="25200"/>
    <n v="41440944.729999997"/>
    <n v="0.83891147450000003"/>
    <n v="18704.91065184"/>
    <n v="72000"/>
    <n v="129983"/>
    <m/>
  </r>
  <r>
    <d v="2015-07-01T00:00:00"/>
    <s v="EMPID1185117"/>
    <x v="0"/>
    <x v="0"/>
    <x v="3"/>
    <x v="0"/>
    <s v="USD"/>
    <n v="22633.333333333099"/>
    <n v="2745365.5"/>
    <n v="0.77083371069999995"/>
    <n v="17446.536318843202"/>
    <n v="33950"/>
    <n v="42080748.079999998"/>
    <n v="1.0206286162"/>
    <n v="35910.956257329999"/>
    <n v="97000"/>
    <n v="128031"/>
    <m/>
  </r>
  <r>
    <d v="2015-07-01T00:00:00"/>
    <s v="EMPID3801145"/>
    <x v="0"/>
    <x v="0"/>
    <x v="0"/>
    <x v="0"/>
    <s v="USD"/>
    <n v="16800"/>
    <n v="2745365.5"/>
    <n v="0.77083371069999995"/>
    <n v="12950.006339760001"/>
    <n v="25200"/>
    <n v="42080748.079999998"/>
    <n v="1.0206286162"/>
    <n v="26655.555160079999"/>
    <n v="72000"/>
    <n v="106462"/>
    <m/>
  </r>
  <r>
    <d v="2015-07-01T00:00:00"/>
    <s v="EMPID163601"/>
    <x v="0"/>
    <x v="0"/>
    <x v="14"/>
    <x v="1"/>
    <s v="USD"/>
    <n v="35000"/>
    <n v="8319289.3700000001"/>
    <n v="0.77083373929999999"/>
    <n v="18958.361751"/>
    <n v="52500"/>
    <n v="42080748.079999998"/>
    <n v="1.0206286162"/>
    <n v="60081.0164535"/>
    <n v="150000"/>
    <n v="204000"/>
    <m/>
  </r>
  <r>
    <d v="2015-07-01T00:00:00"/>
    <s v="EMPID6096359"/>
    <x v="0"/>
    <x v="0"/>
    <x v="3"/>
    <x v="0"/>
    <s v="USD"/>
    <n v="22633.333333333099"/>
    <n v="2828558.42"/>
    <n v="0.77083378130000002"/>
    <n v="17446.537916756501"/>
    <n v="33950"/>
    <n v="42080748.079999998"/>
    <n v="1.0206286162"/>
    <n v="35910.956257329999"/>
    <n v="97000"/>
    <n v="122814"/>
    <m/>
  </r>
  <r>
    <d v="2015-07-01T00:00:00"/>
    <s v="EMPID24117"/>
    <x v="2"/>
    <x v="5"/>
    <x v="0"/>
    <x v="8"/>
    <s v="AUD"/>
    <n v="22668.4126666669"/>
    <n v="2266448.31"/>
    <n v="0.7718093734"/>
    <n v="17495.693376232801"/>
    <n v="34002.618999999999"/>
    <n v="3317333.26"/>
    <n v="1.1045455921"/>
    <n v="43956.126022336"/>
    <n v="97150.34"/>
    <n v="145725.51"/>
    <m/>
  </r>
  <r>
    <d v="2015-07-01T00:00:00"/>
    <s v="EMPID5622029"/>
    <x v="0"/>
    <x v="0"/>
    <x v="1"/>
    <x v="0"/>
    <s v="USD"/>
    <n v="12133.333333333099"/>
    <n v="1516843.87"/>
    <n v="0.77317410860000002"/>
    <n v="9381.1791843464998"/>
    <n v="18200"/>
    <n v="9450126.0999999996"/>
    <n v="0.93257262669999996"/>
    <n v="16236.51488914"/>
    <n v="52000"/>
    <n v="82736"/>
    <m/>
  </r>
  <r>
    <d v="2015-07-01T00:00:00"/>
    <s v="EMPID1816483"/>
    <x v="0"/>
    <x v="4"/>
    <x v="11"/>
    <x v="5"/>
    <s v="USD"/>
    <n v="56583.333333333103"/>
    <n v="5951569.3700000001"/>
    <n v="0.77905894760000005"/>
    <n v="44081.752118366501"/>
    <m/>
    <n v="0"/>
    <m/>
    <n v="0"/>
    <n v="97000"/>
    <n v="149855"/>
    <m/>
  </r>
  <r>
    <d v="2015-07-01T00:00:00"/>
    <s v="EMPID36253"/>
    <x v="0"/>
    <x v="3"/>
    <x v="1"/>
    <x v="7"/>
    <s v="USD"/>
    <n v="12133.333333333099"/>
    <n v="1044754.87"/>
    <n v="0.78421939299999999"/>
    <n v="9515.1953017331998"/>
    <n v="18200"/>
    <n v="3930098.95"/>
    <n v="0.95128692619999999"/>
    <n v="16781.475290580001"/>
    <n v="52000"/>
    <n v="85128"/>
    <m/>
  </r>
  <r>
    <d v="2015-07-01T00:00:00"/>
    <s v="EMPID3922908"/>
    <x v="0"/>
    <x v="6"/>
    <x v="12"/>
    <x v="9"/>
    <s v="USD"/>
    <n v="4266.6666666667998"/>
    <n v="2631416.23"/>
    <n v="0.78470014430000001"/>
    <n v="3348.0539490134001"/>
    <n v="6400"/>
    <n v="10119342.42"/>
    <n v="1.3275663123999999"/>
    <n v="11200"/>
    <n v="32000"/>
    <n v="160000"/>
    <m/>
  </r>
  <r>
    <d v="2015-07-01T00:00:00"/>
    <s v="EMPID120944"/>
    <x v="0"/>
    <x v="0"/>
    <x v="2"/>
    <x v="1"/>
    <s v="USD"/>
    <n v="25666.666666666901"/>
    <n v="33251447"/>
    <n v="0.78476574939999999"/>
    <n v="14617.9751358668"/>
    <n v="38500"/>
    <n v="84317665.780000001"/>
    <n v="0.95093756969999998"/>
    <n v="30944.385733799998"/>
    <n v="110000"/>
    <n v="132248"/>
    <m/>
  </r>
  <r>
    <d v="2015-07-01T00:00:00"/>
    <s v="EMPID661047"/>
    <x v="0"/>
    <x v="0"/>
    <x v="2"/>
    <x v="1"/>
    <s v="USD"/>
    <n v="25666.666666666901"/>
    <n v="16947647.59"/>
    <n v="0.78607834860000003"/>
    <n v="14685.3552281335"/>
    <n v="38500"/>
    <n v="58002329.719999999"/>
    <n v="0.95043266390000003"/>
    <n v="30866.630240600003"/>
    <n v="110000"/>
    <n v="134964"/>
    <m/>
  </r>
  <r>
    <d v="2015-07-01T00:00:00"/>
    <s v="EMPID1258757"/>
    <x v="0"/>
    <x v="6"/>
    <x v="12"/>
    <x v="9"/>
    <s v="USD"/>
    <n v="7102.5333333331"/>
    <n v="6196036.0599999996"/>
    <n v="0.79008088249999997"/>
    <n v="5611.5758039855"/>
    <n v="10653.8"/>
    <n v="16867677.289999999"/>
    <n v="0.81049404940000003"/>
    <n v="7423.4664051702002"/>
    <n v="30949.599999999999"/>
    <n v="154748"/>
    <m/>
  </r>
  <r>
    <d v="2015-07-01T00:00:00"/>
    <s v="EMPID1174531"/>
    <x v="2"/>
    <x v="5"/>
    <x v="3"/>
    <x v="8"/>
    <s v="AUD"/>
    <n v="34743.7103333333"/>
    <n v="4991177.45"/>
    <n v="0.79077514670000004"/>
    <n v="27474.462635743901"/>
    <n v="52115.565499999997"/>
    <n v="12574309.539999999"/>
    <n v="1.1649437627999999"/>
    <n v="76184.750425171005"/>
    <n v="147457.33333333299"/>
    <n v="221186"/>
    <m/>
  </r>
  <r>
    <d v="2015-07-01T00:00:00"/>
    <s v="EMPID982163"/>
    <x v="0"/>
    <x v="0"/>
    <x v="0"/>
    <x v="0"/>
    <s v="USD"/>
    <n v="16800"/>
    <n v="2480883.66"/>
    <n v="0.79261959469999999"/>
    <n v="13316.009190960001"/>
    <n v="25200"/>
    <n v="6233620.3799999999"/>
    <n v="1.1383849156000001"/>
    <n v="34964.439645240003"/>
    <n v="72000"/>
    <n v="101818"/>
    <m/>
  </r>
  <r>
    <d v="2015-07-01T00:00:00"/>
    <s v="EMPID2041017"/>
    <x v="2"/>
    <x v="5"/>
    <x v="3"/>
    <x v="8"/>
    <s v="JPY"/>
    <n v="1670462.7556666599"/>
    <n v="1153954.1000000001"/>
    <n v="0.79285185430000005"/>
    <n v="1324429.4933694"/>
    <n v="2505694.1335"/>
    <n v="4101825.28"/>
    <n v="1.0468371192999999"/>
    <n v="2834300.7195679056"/>
    <n v="7308274.6666666698"/>
    <n v="10962412"/>
    <m/>
  </r>
  <r>
    <d v="2015-07-01T00:00:00"/>
    <s v="EMPID310293"/>
    <x v="0"/>
    <x v="6"/>
    <x v="13"/>
    <x v="9"/>
    <s v="USD"/>
    <n v="3305.0920000000001"/>
    <n v="5479999.75"/>
    <n v="0.79714069089999995"/>
    <n v="2634.6233203680999"/>
    <n v="4957.6379999999999"/>
    <n v="19425618.579999998"/>
    <n v="1.0166105783999999"/>
    <n v="5188.2158569987005"/>
    <n v="14344.68"/>
    <n v="119539"/>
    <m/>
  </r>
  <r>
    <d v="2015-07-01T00:00:00"/>
    <s v="EMPID57485"/>
    <x v="0"/>
    <x v="0"/>
    <x v="0"/>
    <x v="0"/>
    <s v="USD"/>
    <n v="16800"/>
    <n v="2220142.89"/>
    <n v="0.79738126679999999"/>
    <n v="13396.005282239999"/>
    <n v="25200"/>
    <n v="24496565.07"/>
    <n v="1.1094103223"/>
    <n v="32919.992340479999"/>
    <n v="72000"/>
    <n v="106948"/>
    <m/>
  </r>
  <r>
    <d v="2015-07-01T00:00:00"/>
    <s v="EMPID5415461"/>
    <x v="0"/>
    <x v="0"/>
    <x v="0"/>
    <x v="0"/>
    <s v="USD"/>
    <n v="16800"/>
    <n v="2220142.89"/>
    <n v="0.79738126679999999"/>
    <n v="13396.005282239999"/>
    <n v="25200"/>
    <n v="24496565.07"/>
    <n v="1.1094103223"/>
    <n v="32919.992340479999"/>
    <n v="72000"/>
    <n v="116155"/>
    <m/>
  </r>
  <r>
    <d v="2015-07-01T00:00:00"/>
    <s v="EMPID458298"/>
    <x v="0"/>
    <x v="0"/>
    <x v="0"/>
    <x v="0"/>
    <s v="USD"/>
    <n v="16800"/>
    <n v="3809739.91"/>
    <n v="0.79742215679999995"/>
    <n v="13396.692234239999"/>
    <n v="25200"/>
    <n v="13373661.789999999"/>
    <n v="0.75089958590000006"/>
    <n v="15156.27130248"/>
    <n v="72000"/>
    <n v="125297"/>
    <m/>
  </r>
  <r>
    <d v="2015-07-01T00:00:00"/>
    <s v="EMPID12737"/>
    <x v="0"/>
    <x v="6"/>
    <x v="12"/>
    <x v="9"/>
    <s v="USD"/>
    <n v="6721.8733333331002"/>
    <n v="11750988.34"/>
    <n v="0.79796816110000002"/>
    <n v="5363.8409029469003"/>
    <n v="10082.81"/>
    <n v="23661259.899999999"/>
    <n v="1.0332987273000001"/>
    <n v="11022.8952732983"/>
    <n v="29408.2"/>
    <n v="147041"/>
    <m/>
  </r>
  <r>
    <d v="2015-07-01T00:00:00"/>
    <s v="EMPID987344"/>
    <x v="0"/>
    <x v="6"/>
    <x v="12"/>
    <x v="9"/>
    <s v="USD"/>
    <n v="6522.5999999999003"/>
    <n v="6060590.5599999996"/>
    <n v="0.80037050369999996"/>
    <n v="5220.4966474335006"/>
    <n v="9783.9"/>
    <n v="19735308.739999998"/>
    <n v="0.92238261379999997"/>
    <n v="8568.8588084481999"/>
    <n v="28307.4"/>
    <n v="141537"/>
    <m/>
  </r>
  <r>
    <d v="2015-07-01T00:00:00"/>
    <s v="EMPID387137"/>
    <x v="0"/>
    <x v="0"/>
    <x v="3"/>
    <x v="0"/>
    <s v="USD"/>
    <n v="22633.333333333099"/>
    <n v="3689842.62"/>
    <n v="0.80180370540000001"/>
    <n v="18147.490532219799"/>
    <n v="33950"/>
    <n v="22973506.030000001"/>
    <n v="0.9453364755"/>
    <n v="30980.67734916"/>
    <n v="97000"/>
    <n v="143247"/>
    <m/>
  </r>
  <r>
    <d v="2015-07-01T00:00:00"/>
    <s v="EMPID4876605"/>
    <x v="0"/>
    <x v="0"/>
    <x v="0"/>
    <x v="0"/>
    <s v="USD"/>
    <n v="16800"/>
    <n v="3689842.62"/>
    <n v="0.80180370540000001"/>
    <n v="13470.30225072"/>
    <n v="25200"/>
    <n v="22973506.030000001"/>
    <n v="0.9453364755"/>
    <n v="22995.96669216"/>
    <n v="72000"/>
    <n v="137700"/>
    <m/>
  </r>
  <r>
    <d v="2015-07-01T00:00:00"/>
    <s v="EMPID1659900"/>
    <x v="0"/>
    <x v="0"/>
    <x v="0"/>
    <x v="0"/>
    <s v="USD"/>
    <n v="16800"/>
    <n v="2904899.07"/>
    <n v="0.80181583729999995"/>
    <n v="13470.50606664"/>
    <n v="25200"/>
    <n v="7034367.0899999999"/>
    <n v="0.92903640600000004"/>
    <n v="22338.74788992"/>
    <n v="72000"/>
    <n v="93607"/>
    <m/>
  </r>
  <r>
    <d v="2015-07-01T00:00:00"/>
    <s v="EMPID1342267"/>
    <x v="0"/>
    <x v="0"/>
    <x v="0"/>
    <x v="0"/>
    <s v="USD"/>
    <n v="16800"/>
    <n v="3438426.78"/>
    <n v="0.80405746109999998"/>
    <n v="13508.16534648"/>
    <n v="25200"/>
    <n v="8681471.6099999994"/>
    <n v="1.0437217291000001"/>
    <n v="28285.0052058"/>
    <n v="72000"/>
    <n v="111844"/>
    <m/>
  </r>
  <r>
    <d v="2015-07-01T00:00:00"/>
    <s v="EMPID459032"/>
    <x v="2"/>
    <x v="5"/>
    <x v="0"/>
    <x v="8"/>
    <s v="JPY"/>
    <n v="1413588.5549999999"/>
    <n v="2194462.6"/>
    <n v="0.80488024999999996"/>
    <n v="1137769.5095455379"/>
    <n v="2120382.8325"/>
    <n v="26971632.370000001"/>
    <n v="1.0643296856"/>
    <n v="2502312.8032482169"/>
    <n v="6552079.3333333302"/>
    <n v="9828119"/>
    <m/>
  </r>
  <r>
    <d v="2015-07-01T00:00:00"/>
    <s v="EMPID2537226"/>
    <x v="0"/>
    <x v="0"/>
    <x v="1"/>
    <x v="0"/>
    <s v="USD"/>
    <n v="12133.333333333099"/>
    <n v="2226838.4"/>
    <n v="0.80648445300000005"/>
    <n v="9785.3446963997994"/>
    <n v="18200"/>
    <n v="20422767.579999998"/>
    <n v="0.95525347790000004"/>
    <n v="16896.981275720002"/>
    <n v="52000"/>
    <n v="62199"/>
    <m/>
  </r>
  <r>
    <d v="2015-07-01T00:00:00"/>
    <s v="EMPID1046194"/>
    <x v="0"/>
    <x v="6"/>
    <x v="13"/>
    <x v="9"/>
    <s v="USD"/>
    <n v="3813.4960000000001"/>
    <n v="12697981.880000001"/>
    <n v="0.80720201550000004"/>
    <n v="3078.2616573012001"/>
    <n v="5720.2439999999997"/>
    <n v="24926892.699999999"/>
    <n v="1.0309520864999999"/>
    <n v="6215.9937638495003"/>
    <n v="16740.84"/>
    <n v="139507"/>
    <m/>
  </r>
  <r>
    <d v="2015-07-01T00:00:00"/>
    <s v="EMPID6798862"/>
    <x v="0"/>
    <x v="0"/>
    <x v="0"/>
    <x v="0"/>
    <s v="USD"/>
    <n v="4800"/>
    <n v="828642.89"/>
    <n v="0.80730511059999999"/>
    <n v="3875.0645308799999"/>
    <n v="7200"/>
    <n v="3085952.45"/>
    <n v="0.87081248769999997"/>
    <n v="5711.7598581599996"/>
    <n v="72000"/>
    <n v="120000"/>
    <m/>
  </r>
  <r>
    <d v="2015-07-01T00:00:00"/>
    <s v="EMPID2873235"/>
    <x v="0"/>
    <x v="6"/>
    <x v="12"/>
    <x v="9"/>
    <s v="USD"/>
    <n v="7097.6466666668002"/>
    <n v="10226307.630000001"/>
    <n v="0.80790622670000001"/>
    <n v="5734.2329369166"/>
    <n v="10646.47"/>
    <n v="26304552.48"/>
    <n v="0.94744071539999997"/>
    <n v="9751.1566448295998"/>
    <n v="30777.8"/>
    <n v="153889"/>
    <m/>
  </r>
  <r>
    <d v="2015-07-01T00:00:00"/>
    <s v="EMPID117840"/>
    <x v="0"/>
    <x v="4"/>
    <x v="11"/>
    <x v="5"/>
    <s v="USD"/>
    <n v="56583.333333333103"/>
    <n v="3845747.77"/>
    <n v="0.81398565560000002"/>
    <n v="46058.021679366502"/>
    <m/>
    <n v="0"/>
    <m/>
    <n v="0"/>
    <n v="97000"/>
    <n v="127484"/>
    <m/>
  </r>
  <r>
    <d v="2015-07-01T00:00:00"/>
    <s v="EMPID2383810"/>
    <x v="1"/>
    <x v="5"/>
    <x v="3"/>
    <x v="6"/>
    <s v="GBP"/>
    <n v="11941.1260000001"/>
    <n v="3460370"/>
    <n v="0.81589400059999995"/>
    <n v="9742.6930638088015"/>
    <n v="17911.688999999998"/>
    <n v="69404069.620000005"/>
    <n v="0.96189402430000004"/>
    <n v="16819.621183110299"/>
    <n v="52242.54"/>
    <n v="78363.81"/>
    <m/>
  </r>
  <r>
    <d v="2015-07-01T00:00:00"/>
    <s v="EMPID418163"/>
    <x v="0"/>
    <x v="0"/>
    <x v="0"/>
    <x v="0"/>
    <s v="USD"/>
    <n v="16800"/>
    <n v="3222535.05"/>
    <n v="0.81891462749999999"/>
    <n v="13757.765742"/>
    <n v="25200"/>
    <n v="14320785.109999999"/>
    <n v="0.87335042969999999"/>
    <n v="20093.489324999999"/>
    <n v="72000"/>
    <n v="117977"/>
    <m/>
  </r>
  <r>
    <d v="2015-07-01T00:00:00"/>
    <s v="EMPID3440512"/>
    <x v="0"/>
    <x v="0"/>
    <x v="0"/>
    <x v="0"/>
    <s v="USD"/>
    <n v="16800"/>
    <n v="2413702.09"/>
    <n v="0.81913278079999996"/>
    <n v="13761.43071744"/>
    <n v="25200"/>
    <n v="4739261.1900000004"/>
    <n v="0.93619378890000005"/>
    <n v="22627.33356744"/>
    <n v="72000"/>
    <n v="113114"/>
    <m/>
  </r>
  <r>
    <d v="2015-07-01T00:00:00"/>
    <s v="EMPID161369"/>
    <x v="0"/>
    <x v="0"/>
    <x v="1"/>
    <x v="0"/>
    <s v="USD"/>
    <n v="12133.333333333099"/>
    <n v="1416583.08"/>
    <n v="0.82148335350000001"/>
    <n v="9967.3313557998008"/>
    <n v="18200"/>
    <n v="7215933.6500000004"/>
    <n v="1.0697744012999999"/>
    <n v="21755.703489520001"/>
    <n v="52000"/>
    <n v="72879"/>
    <m/>
  </r>
  <r>
    <d v="2015-07-01T00:00:00"/>
    <s v="EMPID1230024"/>
    <x v="2"/>
    <x v="5"/>
    <x v="0"/>
    <x v="8"/>
    <s v="SGD"/>
    <n v="22887.176999999901"/>
    <n v="3302652.64"/>
    <n v="0.82342471630000003"/>
    <n v="18845.8672281328"/>
    <n v="34330.765500000001"/>
    <n v="63917189.25"/>
    <n v="0.87997224549999997"/>
    <n v="27737.733990830297"/>
    <n v="98919.333333333299"/>
    <n v="148379"/>
    <m/>
  </r>
  <r>
    <d v="2015-07-01T00:00:00"/>
    <s v="EMPID5247800"/>
    <x v="0"/>
    <x v="6"/>
    <x v="12"/>
    <x v="9"/>
    <s v="USD"/>
    <n v="6925.8333333333003"/>
    <n v="5276192.83"/>
    <n v="0.82437282170000004"/>
    <n v="5709.4687676239"/>
    <n v="10388.75"/>
    <n v="19298416.539999999"/>
    <n v="0.83054827769999995"/>
    <n v="7572.1234717215993"/>
    <n v="30057.4"/>
    <n v="150287"/>
    <m/>
  </r>
  <r>
    <d v="2015-07-01T00:00:00"/>
    <s v="EMPID1271817"/>
    <x v="0"/>
    <x v="0"/>
    <x v="0"/>
    <x v="0"/>
    <s v="USD"/>
    <n v="16800"/>
    <n v="1814791.6"/>
    <n v="0.82520911050000001"/>
    <n v="13863.513056400001"/>
    <n v="25200"/>
    <n v="6917762.6799999997"/>
    <n v="0.70447763610000003"/>
    <n v="13284.538288560001"/>
    <n v="72000"/>
    <n v="103127"/>
    <m/>
  </r>
  <r>
    <d v="2015-07-01T00:00:00"/>
    <s v="EMPID1254679"/>
    <x v="0"/>
    <x v="0"/>
    <x v="0"/>
    <x v="0"/>
    <s v="USD"/>
    <n v="16800"/>
    <n v="3319742.58"/>
    <n v="0.82550758140000002"/>
    <n v="13868.527367520001"/>
    <n v="25200"/>
    <n v="34124593.049999997"/>
    <n v="1.0214589961"/>
    <n v="26714.146765319998"/>
    <n v="72000"/>
    <n v="115908"/>
    <m/>
  </r>
  <r>
    <d v="2015-07-01T00:00:00"/>
    <s v="EMPID2530402"/>
    <x v="0"/>
    <x v="0"/>
    <x v="0"/>
    <x v="0"/>
    <s v="USD"/>
    <n v="16800"/>
    <n v="3319742.58"/>
    <n v="0.82550758140000002"/>
    <n v="13868.527367520001"/>
    <n v="25200"/>
    <n v="34124593.049999997"/>
    <n v="1.0214589961"/>
    <n v="26714.146765319998"/>
    <n v="72000"/>
    <n v="117300"/>
    <m/>
  </r>
  <r>
    <d v="2015-07-01T00:00:00"/>
    <s v="EMPID2228498"/>
    <x v="0"/>
    <x v="0"/>
    <x v="3"/>
    <x v="0"/>
    <s v="USD"/>
    <n v="22633.333333333099"/>
    <n v="3420340.83"/>
    <n v="0.82550758280000003"/>
    <n v="18683.9882907065"/>
    <n v="33950"/>
    <n v="34124593.049999997"/>
    <n v="1.0214589961"/>
    <n v="35989.892169945"/>
    <n v="97000"/>
    <n v="160356"/>
    <m/>
  </r>
  <r>
    <d v="2015-07-01T00:00:00"/>
    <s v="EMPID4297448"/>
    <x v="0"/>
    <x v="6"/>
    <x v="13"/>
    <x v="9"/>
    <s v="USD"/>
    <n v="3798.0839999999998"/>
    <n v="6216094.2999999998"/>
    <n v="0.82574298589999995"/>
    <n v="3136.2412228590001"/>
    <n v="5697.1260000000002"/>
    <n v="37636593.109999999"/>
    <n v="0.92852586280000005"/>
    <n v="5045.6105355223999"/>
    <n v="16449.48"/>
    <n v="137079"/>
    <m/>
  </r>
  <r>
    <d v="2015-07-01T00:00:00"/>
    <s v="EMPID1839127"/>
    <x v="0"/>
    <x v="6"/>
    <x v="13"/>
    <x v="9"/>
    <s v="USD"/>
    <n v="3450.08"/>
    <n v="5065686.08"/>
    <n v="0.82641061540000005"/>
    <n v="2851.1827359792001"/>
    <n v="5175.12"/>
    <n v="42255874.75"/>
    <n v="0.90705703209999999"/>
    <n v="4405.5343809451997"/>
    <n v="14973"/>
    <n v="124775"/>
    <m/>
  </r>
  <r>
    <d v="2015-07-01T00:00:00"/>
    <s v="EMPID1673181"/>
    <x v="0"/>
    <x v="6"/>
    <x v="12"/>
    <x v="9"/>
    <s v="USD"/>
    <n v="7749.8133333330998"/>
    <n v="5618497.0199999996"/>
    <n v="0.82920449689999998"/>
    <n v="6426.1800661354"/>
    <n v="11624.72"/>
    <n v="68325392.469999999"/>
    <n v="0.94131933320000005"/>
    <n v="10533.2858862262"/>
    <n v="33633.4"/>
    <n v="168167"/>
    <m/>
  </r>
  <r>
    <d v="2015-07-01T00:00:00"/>
    <s v="EMPID1154800"/>
    <x v="2"/>
    <x v="5"/>
    <x v="3"/>
    <x v="8"/>
    <s v="TWD"/>
    <n v="351630.17766666599"/>
    <n v="1039930.97"/>
    <n v="0.83033809449999996"/>
    <n v="291971.9316924361"/>
    <n v="527445.26650000003"/>
    <n v="3846258.74"/>
    <n v="0.97572608699999996"/>
    <n v="506960.20968194661"/>
    <n v="1532243.33333333"/>
    <n v="2298365"/>
    <m/>
  </r>
  <r>
    <d v="2015-07-01T00:00:00"/>
    <s v="EMPID541203"/>
    <x v="0"/>
    <x v="0"/>
    <x v="3"/>
    <x v="0"/>
    <s v="USD"/>
    <n v="22633.333333333099"/>
    <n v="4741499.26"/>
    <n v="0.83254084169999998"/>
    <n v="18843.174383809801"/>
    <n v="33950"/>
    <n v="15290636.359999999"/>
    <n v="0.89633938489999998"/>
    <n v="28319.155386410002"/>
    <n v="97000"/>
    <n v="128381"/>
    <m/>
  </r>
  <r>
    <d v="2015-07-01T00:00:00"/>
    <s v="EMPID4269542"/>
    <x v="0"/>
    <x v="6"/>
    <x v="12"/>
    <x v="9"/>
    <s v="USD"/>
    <n v="8200.6733333332995"/>
    <n v="5779492.1900000004"/>
    <n v="0.83342785659999996"/>
    <n v="6834.6695988766996"/>
    <n v="12301.01"/>
    <n v="26851930.75"/>
    <n v="0.90299508689999997"/>
    <n v="10391.7965497604"/>
    <n v="35443.599999999999"/>
    <n v="177218"/>
    <m/>
  </r>
  <r>
    <d v="2015-07-01T00:00:00"/>
    <s v="EMPID2776984"/>
    <x v="0"/>
    <x v="3"/>
    <x v="0"/>
    <x v="7"/>
    <s v="USD"/>
    <n v="16800"/>
    <n v="1580879.04"/>
    <n v="0.83411122780000002"/>
    <n v="14013.06862704"/>
    <n v="25200"/>
    <n v="5223524.95"/>
    <n v="0.87438019609999995"/>
    <n v="20135.009507760002"/>
    <n v="72000"/>
    <n v="108005"/>
    <m/>
  </r>
  <r>
    <d v="2015-07-01T00:00:00"/>
    <s v="EMPID5347355"/>
    <x v="0"/>
    <x v="3"/>
    <x v="9"/>
    <x v="7"/>
    <s v="USD"/>
    <n v="6000"/>
    <n v="455618.25"/>
    <n v="0.83551219909999996"/>
    <n v="5013.0731946000005"/>
    <n v="9000"/>
    <n v="847200.91"/>
    <n v="1.0295003577999999"/>
    <n v="9743.4090161999993"/>
    <n v="60000"/>
    <n v="86195"/>
    <m/>
  </r>
  <r>
    <d v="2015-07-01T00:00:00"/>
    <s v="EMPID1555747"/>
    <x v="0"/>
    <x v="0"/>
    <x v="0"/>
    <x v="0"/>
    <s v="USD"/>
    <n v="16800"/>
    <n v="2232336.2200000002"/>
    <n v="0.83823386649999998"/>
    <n v="14082.328957200001"/>
    <n v="25200"/>
    <n v="10205322.23"/>
    <n v="0.88728028530000003"/>
    <n v="20655.141103800001"/>
    <n v="72000"/>
    <n v="129224"/>
    <m/>
  </r>
  <r>
    <d v="2015-07-01T00:00:00"/>
    <s v="EMPID70939"/>
    <x v="0"/>
    <x v="0"/>
    <x v="0"/>
    <x v="0"/>
    <s v="USD"/>
    <n v="16800"/>
    <n v="3284159.68"/>
    <n v="0.83913184760000004"/>
    <n v="14097.41503968"/>
    <n v="25200"/>
    <n v="18017919.239999998"/>
    <n v="1.0205129835"/>
    <n v="26647.396115759999"/>
    <n v="72000"/>
    <n v="117581"/>
    <m/>
  </r>
  <r>
    <d v="2015-07-01T00:00:00"/>
    <s v="EMPID596564"/>
    <x v="1"/>
    <x v="5"/>
    <x v="1"/>
    <x v="6"/>
    <s v="EUR"/>
    <n v="8998.0663333331995"/>
    <n v="1843360"/>
    <n v="0.83963714030000003"/>
    <n v="7555.1106843496"/>
    <n v="13497.0995"/>
    <n v="3311751"/>
    <n v="0.98918606200000003"/>
    <n v="13263.568624523501"/>
    <n v="38890"/>
    <n v="58335"/>
    <m/>
  </r>
  <r>
    <d v="2015-07-01T00:00:00"/>
    <s v="EMPID641408"/>
    <x v="0"/>
    <x v="6"/>
    <x v="15"/>
    <x v="11"/>
    <s v="USD"/>
    <n v="7062.0866666667998"/>
    <n v="36685644.409999996"/>
    <n v="0.83978037930000005"/>
    <n v="0"/>
    <n v="10593.13"/>
    <n v="112134135.56"/>
    <n v="0.93374099040000003"/>
    <n v="0"/>
    <n v="30585.8"/>
    <n v="152929"/>
    <m/>
  </r>
  <r>
    <d v="2015-07-01T00:00:00"/>
    <s v="EMPID189903"/>
    <x v="0"/>
    <x v="6"/>
    <x v="17"/>
    <x v="11"/>
    <s v="USD"/>
    <n v="10177.459999999999"/>
    <n v="36685644.409999996"/>
    <n v="0.83978037930000005"/>
    <n v="0"/>
    <n v="15266.19"/>
    <n v="112134135.56"/>
    <n v="0.93374099040000003"/>
    <n v="0"/>
    <n v="44169"/>
    <n v="220845"/>
    <m/>
  </r>
  <r>
    <d v="2015-07-01T00:00:00"/>
    <s v="EMPID3405663"/>
    <x v="0"/>
    <x v="6"/>
    <x v="15"/>
    <x v="11"/>
    <s v="USD"/>
    <n v="7006.3866666668"/>
    <n v="36685644.409999996"/>
    <n v="0.83978037930000005"/>
    <n v="0"/>
    <n v="10509.58"/>
    <n v="112134135.56"/>
    <n v="0.93374099040000003"/>
    <n v="0"/>
    <n v="30407"/>
    <n v="152035"/>
    <m/>
  </r>
  <r>
    <d v="2015-07-01T00:00:00"/>
    <s v="EMPID3102302"/>
    <x v="0"/>
    <x v="6"/>
    <x v="15"/>
    <x v="11"/>
    <s v="USD"/>
    <n v="6864.7800000000998"/>
    <n v="36685644.409999996"/>
    <n v="0.83978037930000005"/>
    <n v="0"/>
    <n v="10297.17"/>
    <n v="112134135.56"/>
    <n v="0.93374099040000003"/>
    <n v="0"/>
    <n v="29913.599999999999"/>
    <n v="149568"/>
    <m/>
  </r>
  <r>
    <d v="2015-07-01T00:00:00"/>
    <s v="EMPID1439124"/>
    <x v="0"/>
    <x v="6"/>
    <x v="18"/>
    <x v="11"/>
    <s v="USD"/>
    <n v="3420.5479999999998"/>
    <n v="36685644.409999996"/>
    <n v="0.83978037930000005"/>
    <n v="0"/>
    <n v="5130.8220000000001"/>
    <n v="112134135.56"/>
    <n v="0.93374099040000003"/>
    <n v="0"/>
    <n v="14844.84"/>
    <n v="123707"/>
    <m/>
  </r>
  <r>
    <d v="2015-07-01T00:00:00"/>
    <s v="EMPID5067543"/>
    <x v="0"/>
    <x v="6"/>
    <x v="18"/>
    <x v="11"/>
    <s v="USD"/>
    <n v="3752.192"/>
    <n v="36685644.409999996"/>
    <n v="0.83978037930000005"/>
    <n v="0"/>
    <n v="5628.2879999999996"/>
    <n v="112134135.56"/>
    <n v="0.93374099040000003"/>
    <n v="0"/>
    <n v="16284.12"/>
    <n v="135701"/>
    <m/>
  </r>
  <r>
    <d v="2015-07-01T00:00:00"/>
    <s v="EMPID679114"/>
    <x v="0"/>
    <x v="6"/>
    <x v="18"/>
    <x v="11"/>
    <s v="USD"/>
    <n v="2900.8359999999998"/>
    <n v="36685644.409999996"/>
    <n v="0.83978037930000005"/>
    <n v="0"/>
    <n v="4351.2539999999999"/>
    <n v="112134135.56"/>
    <n v="0.93374099040000003"/>
    <n v="0"/>
    <n v="12589.32"/>
    <n v="104911"/>
    <m/>
  </r>
  <r>
    <d v="2015-07-01T00:00:00"/>
    <s v="EMPID2593191"/>
    <x v="0"/>
    <x v="6"/>
    <x v="18"/>
    <x v="11"/>
    <s v="USD"/>
    <n v="3426.0079999999998"/>
    <n v="36685644.409999996"/>
    <n v="0.83978037930000005"/>
    <n v="0"/>
    <n v="5139.0119999999997"/>
    <n v="112134135.56"/>
    <n v="0.93374099040000003"/>
    <n v="0"/>
    <n v="14838"/>
    <n v="123650"/>
    <m/>
  </r>
  <r>
    <d v="2015-07-01T00:00:00"/>
    <s v="EMPID2758270"/>
    <x v="0"/>
    <x v="6"/>
    <x v="18"/>
    <x v="11"/>
    <s v="USD"/>
    <n v="3443.64"/>
    <n v="36685644.409999996"/>
    <n v="0.83978037930000005"/>
    <n v="0"/>
    <n v="5165.46"/>
    <n v="112134135.56"/>
    <n v="0.93374099040000003"/>
    <n v="0"/>
    <n v="14945.04"/>
    <n v="124542"/>
    <m/>
  </r>
  <r>
    <d v="2015-07-01T00:00:00"/>
    <s v="EMPID443544"/>
    <x v="0"/>
    <x v="6"/>
    <x v="18"/>
    <x v="11"/>
    <s v="USD"/>
    <n v="3994.748"/>
    <n v="36685644.409999996"/>
    <n v="0.83978037930000005"/>
    <n v="0"/>
    <n v="5992.1220000000003"/>
    <n v="112134135.56"/>
    <n v="0.93374099040000003"/>
    <n v="0"/>
    <n v="17336.759999999998"/>
    <n v="144473"/>
    <m/>
  </r>
  <r>
    <d v="2015-07-01T00:00:00"/>
    <s v="EMPID2647820"/>
    <x v="0"/>
    <x v="6"/>
    <x v="13"/>
    <x v="9"/>
    <s v="USD"/>
    <n v="2803.9319999999998"/>
    <n v="8382100"/>
    <n v="0.84161237950000001"/>
    <n v="2359.8238824762002"/>
    <n v="4205.8980000000001"/>
    <n v="22489244.370000001"/>
    <n v="0.92865715969999996"/>
    <n v="3725.8008649844996"/>
    <n v="12104.28"/>
    <n v="100869"/>
    <m/>
  </r>
  <r>
    <d v="2015-07-01T00:00:00"/>
    <s v="EMPID705429"/>
    <x v="2"/>
    <x v="5"/>
    <x v="3"/>
    <x v="8"/>
    <s v="SGD"/>
    <n v="28555.376999999899"/>
    <n v="1997366.07"/>
    <n v="0.84672100939999995"/>
    <n v="24178.437637237501"/>
    <n v="42833.065499999997"/>
    <n v="75475305.090000004"/>
    <n v="1.1709813093999999"/>
    <n v="63339.295648599997"/>
    <n v="123417.33333333299"/>
    <n v="185126"/>
    <m/>
  </r>
  <r>
    <d v="2015-07-01T00:00:00"/>
    <s v="EMPID5214317"/>
    <x v="1"/>
    <x v="5"/>
    <x v="0"/>
    <x v="6"/>
    <s v="EUR"/>
    <n v="11225.6853333333"/>
    <n v="2055180"/>
    <n v="0.84726989509999995"/>
    <n v="9511.1852347989006"/>
    <n v="16838.527999999998"/>
    <n v="10931395"/>
    <n v="0.87197179319999996"/>
    <n v="13389.2375276767"/>
    <n v="48618.64"/>
    <n v="72927.960000000006"/>
    <m/>
  </r>
  <r>
    <d v="2015-07-01T00:00:00"/>
    <s v="EMPID801758"/>
    <x v="0"/>
    <x v="6"/>
    <x v="15"/>
    <x v="10"/>
    <s v="USD"/>
    <n v="3944.5949999999998"/>
    <n v="138467357.83000001"/>
    <n v="0.84766867260000001"/>
    <n v="0"/>
    <n v="9204.0549999999002"/>
    <n v="414383643.37"/>
    <n v="0.93441513679999999"/>
    <n v="0"/>
    <n v="22883.4"/>
    <n v="114417"/>
    <m/>
  </r>
  <r>
    <d v="2015-07-01T00:00:00"/>
    <s v="EMPID105542"/>
    <x v="0"/>
    <x v="6"/>
    <x v="15"/>
    <x v="10"/>
    <s v="USD"/>
    <n v="5460.06"/>
    <n v="138467357.83000001"/>
    <n v="0.84766867260000001"/>
    <n v="0"/>
    <n v="12740.14"/>
    <n v="414383643.37"/>
    <n v="0.93441513679999999"/>
    <n v="0"/>
    <n v="31594.799999999999"/>
    <n v="157974"/>
    <m/>
  </r>
  <r>
    <d v="2015-07-01T00:00:00"/>
    <s v="EMPID2990387"/>
    <x v="0"/>
    <x v="6"/>
    <x v="15"/>
    <x v="10"/>
    <s v="USD"/>
    <n v="5397.3149999999996"/>
    <n v="138467357.83000001"/>
    <n v="0.84766867260000001"/>
    <n v="0"/>
    <n v="12593.735000000001"/>
    <n v="414383643.37"/>
    <n v="0.93441513679999999"/>
    <n v="0"/>
    <n v="31295.4"/>
    <n v="156477"/>
    <m/>
  </r>
  <r>
    <d v="2015-07-01T00:00:00"/>
    <s v="EMPID3309493"/>
    <x v="0"/>
    <x v="6"/>
    <x v="17"/>
    <x v="10"/>
    <s v="USD"/>
    <n v="6051.585"/>
    <n v="138467357.83000001"/>
    <n v="0.84766867260000001"/>
    <n v="0"/>
    <n v="14120.3650000001"/>
    <n v="414383643.37"/>
    <n v="0.93441513679999999"/>
    <n v="0"/>
    <n v="34945.800000000003"/>
    <n v="174729"/>
    <m/>
  </r>
  <r>
    <d v="2015-07-01T00:00:00"/>
    <s v="EMPID5985556"/>
    <x v="0"/>
    <x v="6"/>
    <x v="15"/>
    <x v="10"/>
    <s v="USD"/>
    <n v="5309.21"/>
    <n v="138467357.83000001"/>
    <n v="0.84766867260000001"/>
    <n v="0"/>
    <n v="12388.1566666669"/>
    <n v="414383643.37"/>
    <n v="0.93441513679999999"/>
    <n v="0"/>
    <n v="30970.400000000001"/>
    <n v="154852"/>
    <m/>
  </r>
  <r>
    <d v="2015-07-01T00:00:00"/>
    <s v="EMPID1445471"/>
    <x v="0"/>
    <x v="6"/>
    <x v="15"/>
    <x v="10"/>
    <s v="USD"/>
    <n v="4317.8249999999998"/>
    <n v="138467357.83000001"/>
    <n v="0.84766867260000001"/>
    <n v="0"/>
    <n v="10074.924999999999"/>
    <n v="414383643.37"/>
    <n v="0.93441513679999999"/>
    <n v="0"/>
    <n v="24985.200000000001"/>
    <n v="124926"/>
    <m/>
  </r>
  <r>
    <d v="2015-07-01T00:00:00"/>
    <s v="EMPID1388188"/>
    <x v="0"/>
    <x v="6"/>
    <x v="17"/>
    <x v="10"/>
    <s v="USD"/>
    <n v="6583.9449999999997"/>
    <n v="138467357.83000001"/>
    <n v="0.84766867260000001"/>
    <n v="0"/>
    <n v="15362.538333333199"/>
    <n v="414383643.37"/>
    <n v="0.93441513679999999"/>
    <n v="0"/>
    <n v="38020"/>
    <n v="190100"/>
    <m/>
  </r>
  <r>
    <d v="2015-07-01T00:00:00"/>
    <s v="EMPID283399"/>
    <x v="0"/>
    <x v="6"/>
    <x v="15"/>
    <x v="10"/>
    <s v="USD"/>
    <n v="4987.1350000000002"/>
    <n v="138467357.83000001"/>
    <n v="0.84766867260000001"/>
    <n v="0"/>
    <n v="11636.6483333332"/>
    <n v="414383643.37"/>
    <n v="0.93441513679999999"/>
    <n v="0"/>
    <n v="28772.2"/>
    <n v="143861"/>
    <m/>
  </r>
  <r>
    <d v="2015-07-01T00:00:00"/>
    <s v="EMPID4662397"/>
    <x v="0"/>
    <x v="6"/>
    <x v="15"/>
    <x v="10"/>
    <s v="USD"/>
    <n v="5427.08"/>
    <n v="138467357.83000001"/>
    <n v="0.84766867260000001"/>
    <n v="0"/>
    <n v="12663.186666666699"/>
    <n v="414383643.37"/>
    <n v="0.93441513679999999"/>
    <n v="0"/>
    <n v="31658"/>
    <n v="158290"/>
    <m/>
  </r>
  <r>
    <d v="2015-07-01T00:00:00"/>
    <s v="EMPID791814"/>
    <x v="0"/>
    <x v="6"/>
    <x v="15"/>
    <x v="10"/>
    <s v="USD"/>
    <n v="5442.875"/>
    <n v="138467357.83000001"/>
    <n v="0.84766867260000001"/>
    <n v="0"/>
    <n v="12700.041666666901"/>
    <n v="414383643.37"/>
    <n v="0.93441513679999999"/>
    <n v="0"/>
    <n v="31559.599999999999"/>
    <n v="157798"/>
    <m/>
  </r>
  <r>
    <d v="2015-07-01T00:00:00"/>
    <s v="EMPID394159"/>
    <x v="0"/>
    <x v="6"/>
    <x v="17"/>
    <x v="10"/>
    <s v="USD"/>
    <n v="6231.14"/>
    <n v="138467357.83000001"/>
    <n v="0.84766867260000001"/>
    <n v="0"/>
    <n v="14539.326666666801"/>
    <n v="414383643.37"/>
    <n v="0.93441513679999999"/>
    <n v="0"/>
    <n v="36056.6"/>
    <n v="180283"/>
    <m/>
  </r>
  <r>
    <d v="2015-07-01T00:00:00"/>
    <s v="EMPID5777274"/>
    <x v="0"/>
    <x v="6"/>
    <x v="15"/>
    <x v="10"/>
    <s v="USD"/>
    <n v="4392.585"/>
    <n v="138467357.83000001"/>
    <n v="0.84766867260000001"/>
    <n v="0"/>
    <n v="10249.365"/>
    <n v="414383643.37"/>
    <n v="0.93441513679999999"/>
    <n v="0"/>
    <n v="25486.2"/>
    <n v="127431"/>
    <m/>
  </r>
  <r>
    <d v="2015-07-01T00:00:00"/>
    <s v="EMPID717226"/>
    <x v="0"/>
    <x v="6"/>
    <x v="15"/>
    <x v="10"/>
    <s v="USD"/>
    <n v="5332.95"/>
    <n v="138467357.83000001"/>
    <n v="0.84766867260000001"/>
    <n v="0"/>
    <n v="12443.549999999899"/>
    <n v="414383643.37"/>
    <n v="0.93441513679999999"/>
    <n v="0"/>
    <n v="30766.2"/>
    <n v="153831"/>
    <m/>
  </r>
  <r>
    <d v="2015-07-01T00:00:00"/>
    <s v="EMPID1523420"/>
    <x v="0"/>
    <x v="6"/>
    <x v="18"/>
    <x v="10"/>
    <s v="USD"/>
    <n v="2558.748"/>
    <n v="138467357.83000001"/>
    <n v="0.84766867260000001"/>
    <n v="0"/>
    <n v="5970.4120000000003"/>
    <n v="414383643.37"/>
    <n v="0.93441513679999999"/>
    <n v="0"/>
    <n v="14745.36"/>
    <n v="122878"/>
    <m/>
  </r>
  <r>
    <d v="2015-07-01T00:00:00"/>
    <s v="EMPID45834"/>
    <x v="0"/>
    <x v="6"/>
    <x v="18"/>
    <x v="10"/>
    <s v="USD"/>
    <n v="2659.9140000000002"/>
    <n v="138467357.83000001"/>
    <n v="0.84766867260000001"/>
    <n v="0"/>
    <n v="6206.4660000000003"/>
    <n v="414383643.37"/>
    <n v="0.93441513679999999"/>
    <n v="0"/>
    <n v="15296.4"/>
    <n v="127470"/>
    <m/>
  </r>
  <r>
    <d v="2015-07-01T00:00:00"/>
    <s v="EMPID434683"/>
    <x v="0"/>
    <x v="6"/>
    <x v="18"/>
    <x v="10"/>
    <s v="USD"/>
    <n v="2438.9250000000002"/>
    <n v="138467357.83000001"/>
    <n v="0.84766867260000001"/>
    <n v="0"/>
    <n v="5690.8249999999998"/>
    <n v="414383643.37"/>
    <n v="0.93441513679999999"/>
    <n v="0"/>
    <n v="14227.08"/>
    <n v="118559"/>
    <m/>
  </r>
  <r>
    <d v="2015-07-01T00:00:00"/>
    <s v="EMPID2978147"/>
    <x v="0"/>
    <x v="6"/>
    <x v="18"/>
    <x v="10"/>
    <s v="USD"/>
    <n v="2900.6370000000002"/>
    <n v="138467357.83000001"/>
    <n v="0.84766867260000001"/>
    <n v="0"/>
    <n v="6768.1530000000002"/>
    <n v="414383643.37"/>
    <n v="0.93441513679999999"/>
    <n v="0"/>
    <n v="16818.84"/>
    <n v="140157"/>
    <m/>
  </r>
  <r>
    <d v="2015-07-01T00:00:00"/>
    <s v="EMPID19813"/>
    <x v="0"/>
    <x v="6"/>
    <x v="18"/>
    <x v="10"/>
    <s v="USD"/>
    <n v="2977.6529999999998"/>
    <n v="138467357.83000001"/>
    <n v="0.84766867260000001"/>
    <n v="0"/>
    <n v="6947.857"/>
    <n v="414383643.37"/>
    <n v="0.93441513679999999"/>
    <n v="0"/>
    <n v="17195.16"/>
    <n v="143293"/>
    <m/>
  </r>
  <r>
    <d v="2015-07-01T00:00:00"/>
    <s v="EMPID1536338"/>
    <x v="0"/>
    <x v="6"/>
    <x v="18"/>
    <x v="10"/>
    <s v="USD"/>
    <n v="2585.3789999999999"/>
    <n v="138467357.83000001"/>
    <n v="0.84766867260000001"/>
    <n v="0"/>
    <n v="6032.5510000000004"/>
    <n v="414383643.37"/>
    <n v="0.93441513679999999"/>
    <n v="0"/>
    <n v="14927.88"/>
    <n v="124399"/>
    <m/>
  </r>
  <r>
    <d v="2015-07-01T00:00:00"/>
    <s v="EMPID1529695"/>
    <x v="0"/>
    <x v="6"/>
    <x v="18"/>
    <x v="10"/>
    <s v="USD"/>
    <n v="2703.45"/>
    <n v="138467357.83000001"/>
    <n v="0.84766867260000001"/>
    <n v="0"/>
    <n v="6308.05"/>
    <n v="414383643.37"/>
    <n v="0.93441513679999999"/>
    <n v="0"/>
    <n v="15643.56"/>
    <n v="130363"/>
    <m/>
  </r>
  <r>
    <d v="2015-07-01T00:00:00"/>
    <s v="EMPID3960060"/>
    <x v="0"/>
    <x v="6"/>
    <x v="18"/>
    <x v="10"/>
    <s v="USD"/>
    <n v="3052.9650000000001"/>
    <n v="138467357.83000001"/>
    <n v="0.84766867260000001"/>
    <n v="0"/>
    <n v="7123.585"/>
    <n v="414383643.37"/>
    <n v="0.93441513679999999"/>
    <n v="0"/>
    <n v="17666.04"/>
    <n v="147217"/>
    <m/>
  </r>
  <r>
    <d v="2015-07-01T00:00:00"/>
    <s v="EMPID5110656"/>
    <x v="0"/>
    <x v="6"/>
    <x v="18"/>
    <x v="10"/>
    <s v="USD"/>
    <n v="2517.393"/>
    <n v="138467357.83000001"/>
    <n v="0.84766867260000001"/>
    <n v="0"/>
    <n v="5873.9170000000004"/>
    <n v="414383643.37"/>
    <n v="0.93441513679999999"/>
    <n v="0"/>
    <n v="14507.04"/>
    <n v="120892"/>
    <m/>
  </r>
  <r>
    <d v="2015-07-01T00:00:00"/>
    <s v="EMPID5189549"/>
    <x v="0"/>
    <x v="6"/>
    <x v="18"/>
    <x v="10"/>
    <s v="USD"/>
    <n v="2343.9"/>
    <n v="138467357.83000001"/>
    <n v="0.84766867260000001"/>
    <n v="0"/>
    <n v="5469.1"/>
    <n v="414383643.37"/>
    <n v="0.93441513679999999"/>
    <n v="0"/>
    <n v="13548"/>
    <n v="112900"/>
    <m/>
  </r>
  <r>
    <d v="2015-07-01T00:00:00"/>
    <s v="EMPID2456928"/>
    <x v="0"/>
    <x v="6"/>
    <x v="18"/>
    <x v="10"/>
    <s v="USD"/>
    <n v="2996.0610000000001"/>
    <n v="138467357.83000001"/>
    <n v="0.84766867260000001"/>
    <n v="0"/>
    <n v="6990.8090000000002"/>
    <n v="414383643.37"/>
    <n v="0.93441513679999999"/>
    <n v="0"/>
    <n v="17336.759999999998"/>
    <n v="144473"/>
    <m/>
  </r>
  <r>
    <d v="2015-07-01T00:00:00"/>
    <s v="EMPID6838490"/>
    <x v="0"/>
    <x v="6"/>
    <x v="18"/>
    <x v="10"/>
    <s v="USD"/>
    <n v="2591.319"/>
    <n v="138467357.83000001"/>
    <n v="0.84766867260000001"/>
    <n v="0"/>
    <n v="6046.4110000000001"/>
    <n v="414383643.37"/>
    <n v="0.93441513679999999"/>
    <n v="0"/>
    <n v="14870.64"/>
    <n v="123922"/>
    <m/>
  </r>
  <r>
    <d v="2015-07-01T00:00:00"/>
    <s v="EMPID629655"/>
    <x v="0"/>
    <x v="0"/>
    <x v="2"/>
    <x v="1"/>
    <s v="USD"/>
    <n v="25666.666666666901"/>
    <n v="19070403.27"/>
    <n v="0.84959288030000002"/>
    <n v="17945.767855400201"/>
    <n v="38500"/>
    <n v="56035544.380000003"/>
    <n v="1.0199009658"/>
    <n v="43863.3102831"/>
    <n v="110000"/>
    <n v="137280"/>
    <m/>
  </r>
  <r>
    <d v="2015-07-01T00:00:00"/>
    <s v="EMPID3656219"/>
    <x v="0"/>
    <x v="3"/>
    <x v="5"/>
    <x v="7"/>
    <s v="USD"/>
    <n v="8499.9999999999"/>
    <n v="455618.25"/>
    <n v="0.85120966509999996"/>
    <n v="7235.2821533499"/>
    <n v="12750"/>
    <n v="1346076.42"/>
    <n v="0.87417640819999998"/>
    <n v="10183.198727024999"/>
    <n v="85000"/>
    <n v="113609"/>
    <m/>
  </r>
  <r>
    <d v="2015-07-01T00:00:00"/>
    <s v="EMPID6710028"/>
    <x v="2"/>
    <x v="5"/>
    <x v="3"/>
    <x v="8"/>
    <s v="HKD"/>
    <n v="174491.289333333"/>
    <n v="2264699.27"/>
    <n v="0.8513943249"/>
    <n v="148560.89348288349"/>
    <n v="261736.93400000001"/>
    <n v="61993865.950000003"/>
    <n v="0.9509930956"/>
    <n v="241213.8669664895"/>
    <n v="757272.66666666698"/>
    <n v="1135909"/>
    <m/>
  </r>
  <r>
    <d v="2015-07-01T00:00:00"/>
    <s v="EMPID622609"/>
    <x v="0"/>
    <x v="0"/>
    <x v="0"/>
    <x v="0"/>
    <s v="USD"/>
    <n v="16800"/>
    <n v="2231621.33"/>
    <n v="0.85201678189999996"/>
    <n v="14313.881935920001"/>
    <n v="25200"/>
    <n v="25354648.32"/>
    <n v="0.89301103780000002"/>
    <n v="20886.205044599999"/>
    <n v="72000"/>
    <n v="121500"/>
    <m/>
  </r>
  <r>
    <d v="2015-07-01T00:00:00"/>
    <s v="EMPID4036738"/>
    <x v="0"/>
    <x v="6"/>
    <x v="13"/>
    <x v="9"/>
    <s v="USD"/>
    <n v="3980.8319999999999"/>
    <n v="7465227.1100000003"/>
    <n v="0.85490331490000004"/>
    <n v="3403.2264728600003"/>
    <n v="5971.2479999999996"/>
    <n v="23686718.719999999"/>
    <n v="1.029031805"/>
    <n v="6456.6451011194004"/>
    <n v="17294.04"/>
    <n v="144117"/>
    <m/>
  </r>
  <r>
    <d v="2015-07-01T00:00:00"/>
    <s v="EMPID3229562"/>
    <x v="1"/>
    <x v="5"/>
    <x v="0"/>
    <x v="6"/>
    <s v="EUR"/>
    <n v="3733.3333333333999"/>
    <n v="625869"/>
    <n v="0.85948844889999998"/>
    <n v="3208.7568758934003"/>
    <n v="5600"/>
    <n v="2169186"/>
    <n v="0.8957416976"/>
    <n v="4665.84561072"/>
    <n v="56000"/>
    <n v="84000"/>
    <m/>
  </r>
  <r>
    <d v="2015-07-01T00:00:00"/>
    <s v="EMPID1684006"/>
    <x v="0"/>
    <x v="0"/>
    <x v="3"/>
    <x v="0"/>
    <s v="USD"/>
    <n v="22633.333333333099"/>
    <n v="3199386.6"/>
    <n v="0.86019311450000002"/>
    <n v="19469.037491516501"/>
    <n v="33950"/>
    <n v="25354648.32"/>
    <n v="0.89247945679999996"/>
    <n v="28109.484094054998"/>
    <n v="97000"/>
    <n v="139518"/>
    <m/>
  </r>
  <r>
    <d v="2015-07-01T00:00:00"/>
    <s v="EMPID2546119"/>
    <x v="0"/>
    <x v="0"/>
    <x v="0"/>
    <x v="0"/>
    <s v="USD"/>
    <n v="16800"/>
    <n v="4554950.8099999996"/>
    <n v="0.86213826599999999"/>
    <n v="14483.9228688"/>
    <n v="25200"/>
    <n v="28343614.850000001"/>
    <n v="0.91759435860000005"/>
    <n v="21877.404539759998"/>
    <n v="72000"/>
    <n v="143500"/>
    <m/>
  </r>
  <r>
    <d v="2015-07-01T00:00:00"/>
    <s v="EMPID380428"/>
    <x v="0"/>
    <x v="0"/>
    <x v="0"/>
    <x v="0"/>
    <s v="USD"/>
    <n v="16800"/>
    <n v="3517270.49"/>
    <n v="0.87262846169999997"/>
    <n v="14660.158156560001"/>
    <n v="25200"/>
    <n v="10051788.5"/>
    <n v="0.93506237120000002"/>
    <n v="22581.714806279997"/>
    <n v="72000"/>
    <n v="98176"/>
    <m/>
  </r>
  <r>
    <d v="2015-07-01T00:00:00"/>
    <s v="EMPID1870863"/>
    <x v="0"/>
    <x v="3"/>
    <x v="0"/>
    <x v="7"/>
    <s v="USD"/>
    <n v="16800"/>
    <n v="1580879.04"/>
    <n v="0.87299461509999998"/>
    <n v="14666.30953368"/>
    <n v="25200"/>
    <n v="5622095.3499999996"/>
    <n v="0.97144693569999996"/>
    <n v="24048.740446920001"/>
    <n v="72000"/>
    <n v="114897"/>
    <m/>
  </r>
  <r>
    <d v="2015-07-01T00:00:00"/>
    <s v="EMPID846513"/>
    <x v="0"/>
    <x v="6"/>
    <x v="16"/>
    <x v="9"/>
    <s v="USD"/>
    <n v="8554.9533333333002"/>
    <n v="6989055.8399999999"/>
    <n v="0.87454897389999997"/>
    <n v="7481.7256594290002"/>
    <n v="12832.43"/>
    <n v="123683720.26000001"/>
    <n v="1.0345161168999999"/>
    <n v="14072.6218309183"/>
    <n v="36974.800000000003"/>
    <n v="184874"/>
    <m/>
  </r>
  <r>
    <d v="2015-07-01T00:00:00"/>
    <s v="EMPID6139148"/>
    <x v="0"/>
    <x v="6"/>
    <x v="12"/>
    <x v="9"/>
    <s v="USD"/>
    <n v="6488.5666666668003"/>
    <n v="6989055.8399999999"/>
    <n v="0.87454897389999997"/>
    <n v="5674.5693204152003"/>
    <n v="9732.85"/>
    <n v="123683720.26000001"/>
    <n v="1.0345161168999999"/>
    <n v="10673.4825272418"/>
    <n v="28331"/>
    <n v="141655"/>
    <m/>
  </r>
  <r>
    <d v="2015-07-01T00:00:00"/>
    <s v="EMPID49779"/>
    <x v="0"/>
    <x v="6"/>
    <x v="13"/>
    <x v="9"/>
    <s v="USD"/>
    <n v="3629.4360000000001"/>
    <n v="6989055.8399999999"/>
    <n v="0.87454897389999997"/>
    <n v="3174.1195296357"/>
    <n v="5444.1540000000005"/>
    <n v="123683720.26000001"/>
    <n v="1.0345161168999999"/>
    <n v="5970.3049563708"/>
    <n v="15719.04"/>
    <n v="130992"/>
    <m/>
  </r>
  <r>
    <d v="2015-07-01T00:00:00"/>
    <s v="EMPID1973579"/>
    <x v="0"/>
    <x v="6"/>
    <x v="13"/>
    <x v="9"/>
    <s v="USD"/>
    <n v="2959.1480000000001"/>
    <n v="6989055.8399999999"/>
    <n v="0.87454897389999997"/>
    <n v="2587.9198470182"/>
    <n v="4438.7219999999998"/>
    <n v="123683720.26000001"/>
    <n v="1.0345161168999999"/>
    <n v="4867.7028527392995"/>
    <n v="12817.32"/>
    <n v="106811"/>
    <m/>
  </r>
  <r>
    <d v="2015-07-01T00:00:00"/>
    <s v="EMPID4957017"/>
    <x v="0"/>
    <x v="0"/>
    <x v="3"/>
    <x v="0"/>
    <s v="USD"/>
    <n v="22633.333333333099"/>
    <n v="2840149.62"/>
    <n v="0.87536217189999999"/>
    <n v="19812.3638240031"/>
    <n v="33950"/>
    <n v="13748260.890000001"/>
    <n v="1.0785525536"/>
    <n v="41417.205745895"/>
    <n v="97000"/>
    <n v="159094"/>
    <m/>
  </r>
  <r>
    <d v="2015-07-01T00:00:00"/>
    <s v="EMPID4053108"/>
    <x v="0"/>
    <x v="0"/>
    <x v="0"/>
    <x v="0"/>
    <s v="USD"/>
    <n v="16800"/>
    <n v="2840149.62"/>
    <n v="0.87536217189999999"/>
    <n v="14706.084487919999"/>
    <n v="25200"/>
    <n v="13748260.890000001"/>
    <n v="1.0785525536"/>
    <n v="30742.668182519999"/>
    <n v="72000"/>
    <n v="124848"/>
    <m/>
  </r>
  <r>
    <d v="2015-07-01T00:00:00"/>
    <s v="EMPID1651792"/>
    <x v="0"/>
    <x v="0"/>
    <x v="0"/>
    <x v="0"/>
    <s v="USD"/>
    <n v="12000"/>
    <n v="1098831.1100000001"/>
    <n v="0.87611426930000003"/>
    <n v="10513.3712316"/>
    <n v="18000"/>
    <n v="6170759.7000000002"/>
    <n v="1.0419415182"/>
    <n v="20113.852518"/>
    <n v="72000"/>
    <n v="124000"/>
    <m/>
  </r>
  <r>
    <d v="2015-07-01T00:00:00"/>
    <s v="EMPID69066"/>
    <x v="2"/>
    <x v="5"/>
    <x v="0"/>
    <x v="8"/>
    <s v="INR"/>
    <n v="334535.59966666601"/>
    <n v="1361230.2"/>
    <n v="0.87812497030000003"/>
    <n v="293764.06352158397"/>
    <n v="501803.3995"/>
    <n v="22142469.949999999"/>
    <n v="0.95049761919999998"/>
    <n v="462058.65873991"/>
    <n v="1491848"/>
    <n v="2237772"/>
    <m/>
  </r>
  <r>
    <d v="2015-07-01T00:00:00"/>
    <s v="EMPID4827654"/>
    <x v="0"/>
    <x v="6"/>
    <x v="12"/>
    <x v="9"/>
    <s v="USD"/>
    <n v="6721.6800000001003"/>
    <n v="3912126.44"/>
    <n v="0.87853540669999997"/>
    <n v="5905.2338725072996"/>
    <n v="10082.52"/>
    <n v="22780353.809999999"/>
    <n v="0.91270190330000001"/>
    <n v="8674.2243106982005"/>
    <n v="29051.4"/>
    <n v="145257"/>
    <m/>
  </r>
  <r>
    <d v="2015-07-01T00:00:00"/>
    <s v="EMPID7514067"/>
    <x v="2"/>
    <x v="5"/>
    <x v="0"/>
    <x v="8"/>
    <s v="INR"/>
    <n v="409846.91033333301"/>
    <n v="1643721.86"/>
    <n v="0.88070471969999997"/>
    <n v="360954.10828502907"/>
    <n v="614770.36549999996"/>
    <n v="59809170.460000001"/>
    <n v="1.0277557638000001"/>
    <n v="662547.94443237002"/>
    <n v="1847581.33333333"/>
    <n v="2771372"/>
    <m/>
  </r>
  <r>
    <d v="2015-07-01T00:00:00"/>
    <s v="EMPID3442172"/>
    <x v="0"/>
    <x v="0"/>
    <x v="2"/>
    <x v="1"/>
    <s v="USD"/>
    <n v="25666.666666666901"/>
    <n v="27770086.829999998"/>
    <n v="0.88160824250000003"/>
    <n v="19589.223115000201"/>
    <n v="38500"/>
    <n v="111309959.90000001"/>
    <n v="1.0096398466000001"/>
    <n v="41097.938658699997"/>
    <n v="110000"/>
    <n v="146022"/>
    <m/>
  </r>
  <r>
    <d v="2015-07-01T00:00:00"/>
    <s v="EMPID2769078"/>
    <x v="0"/>
    <x v="0"/>
    <x v="3"/>
    <x v="0"/>
    <s v="USD"/>
    <n v="22633.333333333099"/>
    <n v="9016724.1699999999"/>
    <n v="0.88300107009999995"/>
    <n v="19985.257553263098"/>
    <n v="33950"/>
    <n v="30719857.02"/>
    <n v="0.86180674840000004"/>
    <n v="26443.342571730002"/>
    <n v="97000"/>
    <n v="142800"/>
    <m/>
  </r>
  <r>
    <d v="2015-07-01T00:00:00"/>
    <s v="EMPID730873"/>
    <x v="0"/>
    <x v="0"/>
    <x v="0"/>
    <x v="0"/>
    <s v="USD"/>
    <n v="16800"/>
    <n v="9016724.1699999999"/>
    <n v="0.8830383342"/>
    <n v="14835.044014560001"/>
    <n v="25200"/>
    <n v="31642666.93"/>
    <n v="0.86304844690000004"/>
    <n v="19678.113378000002"/>
    <n v="72000"/>
    <n v="123220"/>
    <m/>
  </r>
  <r>
    <d v="2015-07-01T00:00:00"/>
    <s v="EMPID1308981"/>
    <x v="0"/>
    <x v="6"/>
    <x v="12"/>
    <x v="9"/>
    <s v="USD"/>
    <n v="6713.1666666667998"/>
    <n v="5678896.8099999996"/>
    <n v="0.88604308399999998"/>
    <n v="5948.1548967395001"/>
    <n v="10069.75"/>
    <n v="41052294.810000002"/>
    <n v="0.86679791750000001"/>
    <n v="7923.6513275930001"/>
    <n v="29134.400000000001"/>
    <n v="145672"/>
    <m/>
  </r>
  <r>
    <d v="2015-07-01T00:00:00"/>
    <s v="EMPID715759"/>
    <x v="1"/>
    <x v="5"/>
    <x v="3"/>
    <x v="6"/>
    <s v="CHF"/>
    <n v="27694.382333333298"/>
    <n v="3702791"/>
    <n v="0.89009395889999998"/>
    <n v="24650.602410366901"/>
    <n v="41541.573499999999"/>
    <n v="15609040"/>
    <n v="0.96398778340000002"/>
    <n v="39147.966869879398"/>
    <n v="120185.353333333"/>
    <n v="180278.03"/>
    <m/>
  </r>
  <r>
    <d v="2015-07-01T00:00:00"/>
    <s v="EMPID592974"/>
    <x v="0"/>
    <x v="0"/>
    <x v="0"/>
    <x v="0"/>
    <s v="USD"/>
    <n v="16800"/>
    <n v="2791209.21"/>
    <n v="0.89133973799999999"/>
    <n v="14974.5075984"/>
    <n v="25200"/>
    <n v="13609967.199999999"/>
    <n v="0.9722307134"/>
    <n v="24080.34236328"/>
    <n v="72000"/>
    <n v="116502"/>
    <m/>
  </r>
  <r>
    <d v="2015-07-01T00:00:00"/>
    <s v="EMPID266705"/>
    <x v="0"/>
    <x v="0"/>
    <x v="0"/>
    <x v="0"/>
    <s v="USD"/>
    <n v="14400"/>
    <n v="3919525.94"/>
    <n v="0.89144690370000002"/>
    <n v="12836.83541328"/>
    <n v="21600"/>
    <n v="23380762.030000001"/>
    <n v="1.0281712264"/>
    <n v="23303.795772239999"/>
    <n v="72000"/>
    <n v="132500"/>
    <m/>
  </r>
  <r>
    <d v="2015-07-01T00:00:00"/>
    <s v="EMPID123585"/>
    <x v="0"/>
    <x v="0"/>
    <x v="0"/>
    <x v="0"/>
    <s v="USD"/>
    <n v="16800"/>
    <n v="1910424.73"/>
    <n v="0.89185512690000002"/>
    <n v="14983.166131920001"/>
    <n v="25200"/>
    <n v="23925666"/>
    <n v="0.88661031800000001"/>
    <n v="20628.12802176"/>
    <n v="72000"/>
    <n v="109419"/>
    <m/>
  </r>
  <r>
    <d v="2015-07-01T00:00:00"/>
    <s v="EMPID5792348"/>
    <x v="0"/>
    <x v="6"/>
    <x v="13"/>
    <x v="9"/>
    <s v="USD"/>
    <n v="3733.7"/>
    <n v="6550728.9199999999"/>
    <n v="0.89259232300000002"/>
    <n v="3332.6719563851002"/>
    <n v="5600.55"/>
    <n v="19544007.879999999"/>
    <n v="1.0096342286"/>
    <n v="5751.6295412721001"/>
    <n v="16221.84"/>
    <n v="135182"/>
    <m/>
  </r>
  <r>
    <d v="2015-07-01T00:00:00"/>
    <s v="EMPID276050"/>
    <x v="0"/>
    <x v="4"/>
    <x v="7"/>
    <x v="5"/>
    <s v="USD"/>
    <n v="46666.666666666897"/>
    <n v="1805182.95"/>
    <n v="0.89267476189999995"/>
    <n v="41658.155555333498"/>
    <m/>
    <n v="0"/>
    <m/>
    <n v="0"/>
    <n v="80000"/>
    <n v="131610"/>
    <m/>
  </r>
  <r>
    <d v="2015-07-01T00:00:00"/>
    <s v="EMPID4249886"/>
    <x v="0"/>
    <x v="6"/>
    <x v="12"/>
    <x v="9"/>
    <s v="USD"/>
    <n v="6645.3333333331002"/>
    <n v="19917724.949999999"/>
    <n v="0.89383353460000003"/>
    <n v="5939.8217819283"/>
    <n v="9968"/>
    <n v="35299935.689999998"/>
    <n v="0.88391622479999998"/>
    <n v="8116.6030862895996"/>
    <n v="28840"/>
    <n v="144200"/>
    <m/>
  </r>
  <r>
    <d v="2015-07-01T00:00:00"/>
    <s v="EMPID6700432"/>
    <x v="0"/>
    <x v="6"/>
    <x v="12"/>
    <x v="9"/>
    <s v="USD"/>
    <n v="6681.6066666669003"/>
    <n v="7136276.7800000003"/>
    <n v="0.89447735930000005"/>
    <n v="5976.5458870815"/>
    <n v="10022.41"/>
    <n v="55661296.280000001"/>
    <n v="1.0174642023"/>
    <n v="10512.503507765001"/>
    <n v="28878.2"/>
    <n v="144391"/>
    <m/>
  </r>
  <r>
    <d v="2015-07-01T00:00:00"/>
    <s v="EMPID2632554"/>
    <x v="0"/>
    <x v="6"/>
    <x v="12"/>
    <x v="9"/>
    <s v="USD"/>
    <n v="7161.7199999999002"/>
    <n v="6989055.8399999999"/>
    <n v="0.89635363229999998"/>
    <n v="6419.4337355155003"/>
    <n v="10742.58"/>
    <n v="129605379.5"/>
    <n v="1.0407504995000001"/>
    <n v="11968.3234025724"/>
    <n v="31270.2"/>
    <n v="156351"/>
    <m/>
  </r>
  <r>
    <d v="2015-07-01T00:00:00"/>
    <s v="EMPID24139"/>
    <x v="0"/>
    <x v="6"/>
    <x v="12"/>
    <x v="9"/>
    <s v="USD"/>
    <n v="7045.4666666666999"/>
    <n v="3448545.3"/>
    <n v="0.89751207499999996"/>
    <n v="6323.3914073434007"/>
    <n v="10568.2"/>
    <n v="14056601.01"/>
    <n v="0.92225818179999997"/>
    <n v="9253.6542672493997"/>
    <n v="30323.599999999999"/>
    <n v="151618"/>
    <m/>
  </r>
  <r>
    <d v="2015-07-01T00:00:00"/>
    <s v="EMPID934878"/>
    <x v="0"/>
    <x v="0"/>
    <x v="0"/>
    <x v="0"/>
    <s v="USD"/>
    <n v="16800"/>
    <n v="2878992.46"/>
    <n v="0.89867646410000002"/>
    <n v="15097.764596879999"/>
    <n v="25200"/>
    <n v="13580548.199999999"/>
    <n v="1.0076589353000001"/>
    <n v="25740.41447376"/>
    <n v="72000"/>
    <n v="116910"/>
    <m/>
  </r>
  <r>
    <d v="2015-07-01T00:00:00"/>
    <s v="EMPID2536095"/>
    <x v="0"/>
    <x v="6"/>
    <x v="13"/>
    <x v="9"/>
    <s v="USD"/>
    <n v="3814.652"/>
    <n v="5540274.6200000001"/>
    <n v="0.9011777594"/>
    <n v="3437.6795422507003"/>
    <n v="5721.9780000000001"/>
    <n v="37130363.560000002"/>
    <n v="1.0285510819000001"/>
    <n v="6179.4102549079998"/>
    <n v="16555.2"/>
    <n v="137960"/>
    <m/>
  </r>
  <r>
    <d v="2015-07-01T00:00:00"/>
    <s v="EMPID3178240"/>
    <x v="0"/>
    <x v="6"/>
    <x v="13"/>
    <x v="9"/>
    <s v="USD"/>
    <n v="2800"/>
    <n v="3413062.43"/>
    <n v="0.90558451080000002"/>
    <n v="2535.6366302400002"/>
    <n v="4200"/>
    <n v="13891114.939999999"/>
    <n v="0.97192149569999997"/>
    <n v="4011.31245102"/>
    <n v="16800"/>
    <n v="140000"/>
    <m/>
  </r>
  <r>
    <d v="2015-07-01T00:00:00"/>
    <s v="EMPID1913025"/>
    <x v="0"/>
    <x v="6"/>
    <x v="12"/>
    <x v="9"/>
    <s v="USD"/>
    <n v="6768.2"/>
    <n v="3521123.22"/>
    <n v="0.90567343339999995"/>
    <n v="6129.7789319378999"/>
    <n v="10152.299999999999"/>
    <n v="13106817.189999999"/>
    <n v="0.96708858350000004"/>
    <n v="9617.697482027299"/>
    <n v="29252.400000000001"/>
    <n v="146262"/>
    <m/>
  </r>
  <r>
    <d v="2015-07-01T00:00:00"/>
    <s v="EMPID3147407"/>
    <x v="0"/>
    <x v="4"/>
    <x v="7"/>
    <x v="5"/>
    <s v="USD"/>
    <n v="46666.666666666897"/>
    <n v="1686212.36"/>
    <n v="0.90750253430000005"/>
    <n v="42350.118267333499"/>
    <m/>
    <n v="0"/>
    <m/>
    <n v="0"/>
    <n v="80000"/>
    <n v="129209"/>
    <m/>
  </r>
  <r>
    <d v="2015-07-01T00:00:00"/>
    <s v="EMPID3530240"/>
    <x v="0"/>
    <x v="0"/>
    <x v="0"/>
    <x v="0"/>
    <s v="USD"/>
    <n v="16800"/>
    <n v="3706250.53"/>
    <n v="0.90780558919999998"/>
    <n v="15251.133898560001"/>
    <n v="25200"/>
    <n v="9066187.0099999998"/>
    <n v="1.0027027658000001"/>
    <n v="25390.707153840001"/>
    <n v="72000"/>
    <n v="124291"/>
    <m/>
  </r>
  <r>
    <d v="2015-07-01T00:00:00"/>
    <s v="EMPID33639"/>
    <x v="0"/>
    <x v="0"/>
    <x v="2"/>
    <x v="1"/>
    <s v="USD"/>
    <n v="25666.666666666901"/>
    <n v="16447707.289999999"/>
    <n v="0.90781156220000003"/>
    <n v="20934.326859600198"/>
    <n v="38500"/>
    <n v="69300845.75"/>
    <n v="0.98236369580000005"/>
    <n v="35784.009153200001"/>
    <n v="110000"/>
    <n v="129343"/>
    <m/>
  </r>
  <r>
    <d v="2015-07-01T00:00:00"/>
    <s v="EMPID742559"/>
    <x v="0"/>
    <x v="0"/>
    <x v="0"/>
    <x v="0"/>
    <s v="USD"/>
    <n v="16800"/>
    <n v="3422185.41"/>
    <n v="0.90830203499999995"/>
    <n v="15259.474188"/>
    <n v="25200"/>
    <n v="14261792.390000001"/>
    <n v="1.0191249397"/>
    <n v="26549.455746239997"/>
    <n v="72000"/>
    <n v="113725"/>
    <m/>
  </r>
  <r>
    <d v="2015-07-01T00:00:00"/>
    <s v="EMPID2709093"/>
    <x v="0"/>
    <x v="0"/>
    <x v="0"/>
    <x v="0"/>
    <s v="USD"/>
    <n v="12000"/>
    <n v="680040.13"/>
    <n v="0.90855564659999999"/>
    <n v="10902.667759200001"/>
    <n v="18000"/>
    <n v="4759352.0599999996"/>
    <n v="1.0426783788"/>
    <n v="20150.9902908"/>
    <n v="72000"/>
    <n v="111384"/>
    <m/>
  </r>
  <r>
    <d v="2015-07-01T00:00:00"/>
    <s v="EMPID1968823"/>
    <x v="1"/>
    <x v="5"/>
    <x v="0"/>
    <x v="6"/>
    <s v="GBP"/>
    <n v="11843.9083333333"/>
    <n v="4489696"/>
    <n v="0.91885049259999996"/>
    <n v="10882.781006392499"/>
    <n v="17765.862499999999"/>
    <n v="30719857.02"/>
    <n v="0.86180674840000004"/>
    <n v="13837.666809123801"/>
    <n v="51083.32"/>
    <n v="76624.98"/>
    <m/>
  </r>
  <r>
    <d v="2015-07-01T00:00:00"/>
    <s v="EMPID190556"/>
    <x v="1"/>
    <x v="5"/>
    <x v="0"/>
    <x v="6"/>
    <s v="GBP"/>
    <n v="10483.811666666799"/>
    <n v="4489696"/>
    <n v="0.91885049259999996"/>
    <n v="9633.0555142424"/>
    <n v="15725.717500000001"/>
    <n v="30719857.02"/>
    <n v="0.86180674840000004"/>
    <n v="12248.616643262101"/>
    <n v="45217.1933333333"/>
    <n v="67825.789999999994"/>
    <m/>
  </r>
  <r>
    <d v="2015-07-01T00:00:00"/>
    <s v="EMPID473303"/>
    <x v="1"/>
    <x v="5"/>
    <x v="3"/>
    <x v="6"/>
    <s v="GBP"/>
    <n v="15733.576999999899"/>
    <n v="4489696"/>
    <n v="0.91885049259999996"/>
    <n v="14456.804976809901"/>
    <n v="23600.3655"/>
    <n v="30719857.02"/>
    <n v="0.86180674840000004"/>
    <n v="18382.107503226398"/>
    <n v="68001.333333333299"/>
    <n v="102002"/>
    <m/>
  </r>
  <r>
    <d v="2015-07-01T00:00:00"/>
    <s v="EMPID1395738"/>
    <x v="1"/>
    <x v="5"/>
    <x v="3"/>
    <x v="6"/>
    <s v="GBP"/>
    <n v="14531.9103333332"/>
    <n v="4489696"/>
    <n v="0.91885049259999996"/>
    <n v="13352.652968202199"/>
    <n v="21797.8655"/>
    <n v="30719857.02"/>
    <n v="0.86180674840000004"/>
    <n v="16978.156840912899"/>
    <n v="63577.333333333299"/>
    <n v="95366"/>
    <m/>
  </r>
  <r>
    <d v="2015-07-01T00:00:00"/>
    <s v="EMPID5127664"/>
    <x v="0"/>
    <x v="0"/>
    <x v="0"/>
    <x v="0"/>
    <s v="USD"/>
    <n v="16800"/>
    <n v="2380556.6800000002"/>
    <n v="0.91973341289999999"/>
    <n v="15451.521336719999"/>
    <n v="25200"/>
    <n v="6071533.3399999999"/>
    <n v="0.93250676939999999"/>
    <n v="22478.672941199999"/>
    <n v="72000"/>
    <n v="119062"/>
    <m/>
  </r>
  <r>
    <d v="2015-07-01T00:00:00"/>
    <s v="EMPID4705367"/>
    <x v="0"/>
    <x v="1"/>
    <x v="0"/>
    <x v="2"/>
    <s v="USD"/>
    <n v="12600"/>
    <n v="2791081.5"/>
    <n v="0.92047467620000001"/>
    <n v="11597.980920120001"/>
    <n v="29400"/>
    <n v="23262678.030000001"/>
    <n v="1.0667318193999999"/>
    <n v="34893.363372420004"/>
    <n v="72000"/>
    <n v="116420"/>
    <m/>
  </r>
  <r>
    <d v="2015-07-01T00:00:00"/>
    <s v="EMPID198467"/>
    <x v="0"/>
    <x v="0"/>
    <x v="0"/>
    <x v="0"/>
    <s v="USD"/>
    <n v="16800"/>
    <n v="2426886.37"/>
    <n v="0.92493808889999996"/>
    <n v="15538.959893519999"/>
    <n v="25200"/>
    <n v="11418686.25"/>
    <n v="0.98995017220000003"/>
    <n v="24794.790942600001"/>
    <n v="72000"/>
    <n v="118487"/>
    <m/>
  </r>
  <r>
    <d v="2015-07-01T00:00:00"/>
    <s v="EMPID2045449"/>
    <x v="0"/>
    <x v="6"/>
    <x v="13"/>
    <x v="9"/>
    <s v="USD"/>
    <n v="4110.8159999999998"/>
    <n v="3560339.09"/>
    <n v="0.92571012259999996"/>
    <n v="3805.4239833460001"/>
    <n v="6166.2240000000002"/>
    <n v="31020889.030000001"/>
    <n v="0.88854041139999995"/>
    <n v="5066.5683353446002"/>
    <n v="17840.52"/>
    <n v="148671"/>
    <m/>
  </r>
  <r>
    <d v="2015-07-01T00:00:00"/>
    <s v="EMPID897716"/>
    <x v="0"/>
    <x v="3"/>
    <x v="0"/>
    <x v="7"/>
    <s v="USD"/>
    <n v="16800"/>
    <n v="1580879.04"/>
    <n v="0.92583810970000002"/>
    <n v="15554.080242960001"/>
    <n v="25200"/>
    <n v="13408354.57"/>
    <n v="0.82133268569999995"/>
    <n v="17996.133886920001"/>
    <n v="72000"/>
    <n v="108994"/>
    <m/>
  </r>
  <r>
    <d v="2015-07-01T00:00:00"/>
    <s v="EMPID2520069"/>
    <x v="1"/>
    <x v="5"/>
    <x v="3"/>
    <x v="6"/>
    <s v="AED"/>
    <n v="93658.888999999894"/>
    <n v="2270856"/>
    <n v="0.92882506860000003"/>
    <n v="86992.7240004247"/>
    <n v="140488.33350000001"/>
    <n v="1763010"/>
    <n v="1.1137323498"/>
    <n v="185226.92470201539"/>
    <n v="408122.66666666698"/>
    <n v="612184"/>
    <m/>
  </r>
  <r>
    <d v="2015-07-01T00:00:00"/>
    <s v="EMPID1921480"/>
    <x v="0"/>
    <x v="0"/>
    <x v="0"/>
    <x v="0"/>
    <s v="USD"/>
    <n v="16800"/>
    <n v="2873320.52"/>
    <n v="0.93055624469999998"/>
    <n v="15633.344910960001"/>
    <n v="25200"/>
    <n v="6156161.8899999997"/>
    <n v="1.0153142235999999"/>
    <n v="26280.571617719997"/>
    <n v="72000"/>
    <n v="113910"/>
    <m/>
  </r>
  <r>
    <d v="2015-07-01T00:00:00"/>
    <s v="EMPID516537"/>
    <x v="0"/>
    <x v="0"/>
    <x v="0"/>
    <x v="0"/>
    <s v="USD"/>
    <n v="16800"/>
    <n v="2592290.4700000002"/>
    <n v="0.93641241210000004"/>
    <n v="15731.72852328"/>
    <n v="25200"/>
    <n v="5173737.82"/>
    <n v="1.0019952963000001"/>
    <n v="25340.788105920001"/>
    <n v="72000"/>
    <n v="95670"/>
    <m/>
  </r>
  <r>
    <d v="2015-07-01T00:00:00"/>
    <s v="EMPID238612"/>
    <x v="0"/>
    <x v="6"/>
    <x v="12"/>
    <x v="9"/>
    <s v="USD"/>
    <n v="6939.5799999998999"/>
    <n v="6934125.4299999997"/>
    <n v="0.93649834139999999"/>
    <n v="6498.9051600125003"/>
    <n v="10409.370000000001"/>
    <n v="26655071.719999999"/>
    <n v="0.81535900699999997"/>
    <n v="7334.1757387129001"/>
    <n v="30092.400000000001"/>
    <n v="150462"/>
    <m/>
  </r>
  <r>
    <d v="2015-07-01T00:00:00"/>
    <s v="EMPID2513876"/>
    <x v="0"/>
    <x v="6"/>
    <x v="13"/>
    <x v="9"/>
    <s v="USD"/>
    <n v="4144.3040000000001"/>
    <n v="4019737.66"/>
    <n v="0.93848421069999999"/>
    <n v="3889.3638683408999"/>
    <n v="6216.4560000000001"/>
    <n v="17300770.609999999"/>
    <n v="0.88851594860000005"/>
    <n v="5107.5988798808994"/>
    <n v="17985.84"/>
    <n v="149882"/>
    <m/>
  </r>
  <r>
    <d v="2015-07-01T00:00:00"/>
    <s v="EMPID276135"/>
    <x v="0"/>
    <x v="0"/>
    <x v="0"/>
    <x v="0"/>
    <s v="USD"/>
    <n v="16800"/>
    <n v="2176783.48"/>
    <n v="0.94105327139999995"/>
    <n v="15809.69495952"/>
    <n v="25200"/>
    <n v="9480139.8200000003"/>
    <n v="0.87605521730000002"/>
    <n v="20202.546362040001"/>
    <n v="72000"/>
    <n v="128296"/>
    <m/>
  </r>
  <r>
    <d v="2015-07-01T00:00:00"/>
    <s v="EMPID1321344"/>
    <x v="2"/>
    <x v="5"/>
    <x v="0"/>
    <x v="8"/>
    <s v="SGD"/>
    <n v="24992.644333333101"/>
    <n v="3427098.56"/>
    <n v="0.94126238520000005"/>
    <n v="23524.636017648401"/>
    <n v="37488.966500000002"/>
    <n v="62217232.130000003"/>
    <n v="1.0178991326"/>
    <n v="39367.822451527099"/>
    <n v="108019.33333333299"/>
    <n v="162029"/>
    <m/>
  </r>
  <r>
    <d v="2015-07-01T00:00:00"/>
    <s v="EMPID6771546"/>
    <x v="2"/>
    <x v="5"/>
    <x v="0"/>
    <x v="8"/>
    <s v="SGD"/>
    <n v="18658.643999999898"/>
    <n v="3055827.63"/>
    <n v="0.9413090247"/>
    <n v="17563.5499858644"/>
    <n v="27987.966"/>
    <n v="86513088.879999995"/>
    <n v="0.92667641310000004"/>
    <n v="24704.481109671098"/>
    <n v="82899.333333333299"/>
    <n v="124349"/>
    <m/>
  </r>
  <r>
    <d v="2015-07-01T00:00:00"/>
    <s v="EMPID1162538"/>
    <x v="0"/>
    <x v="0"/>
    <x v="2"/>
    <x v="1"/>
    <s v="USD"/>
    <n v="25666.666666666901"/>
    <n v="14781553.880000001"/>
    <n v="0.94681939770000001"/>
    <n v="22936.729081933503"/>
    <n v="38500"/>
    <n v="59789084.560000002"/>
    <n v="0.95910310889999995"/>
    <n v="32201.8787706"/>
    <n v="110000"/>
    <n v="151420"/>
    <m/>
  </r>
  <r>
    <d v="2015-07-01T00:00:00"/>
    <s v="EMPID4098269"/>
    <x v="0"/>
    <x v="0"/>
    <x v="0"/>
    <x v="0"/>
    <s v="USD"/>
    <n v="16800"/>
    <n v="1335997.58"/>
    <n v="0.94754955019999998"/>
    <n v="15918.832443359999"/>
    <n v="25200"/>
    <n v="6023737.5999999996"/>
    <n v="1.0324931666999999"/>
    <n v="27492.717843360002"/>
    <n v="72000"/>
    <n v="107135"/>
    <m/>
  </r>
  <r>
    <d v="2015-07-01T00:00:00"/>
    <s v="EMPID3046055"/>
    <x v="0"/>
    <x v="1"/>
    <x v="3"/>
    <x v="2"/>
    <s v="USD"/>
    <n v="16975"/>
    <n v="11425936.93"/>
    <n v="0.9480959913"/>
    <n v="16093.929452317499"/>
    <n v="39608.333333333103"/>
    <n v="14538299.83"/>
    <n v="1.0226953780000001"/>
    <n v="42125.326404793101"/>
    <n v="97000"/>
    <n v="135038"/>
    <m/>
  </r>
  <r>
    <d v="2015-07-01T00:00:00"/>
    <s v="EMPID4016953"/>
    <x v="0"/>
    <x v="6"/>
    <x v="12"/>
    <x v="9"/>
    <s v="USD"/>
    <n v="7297.42"/>
    <n v="5837635.8300000001"/>
    <n v="0.95278286909999998"/>
    <n v="6952.8567646277006"/>
    <n v="10946.13"/>
    <n v="18713846.030000001"/>
    <n v="0.96588859289999995"/>
    <n v="10348.7093650029"/>
    <n v="31683"/>
    <n v="158415"/>
    <m/>
  </r>
  <r>
    <d v="2015-07-01T00:00:00"/>
    <s v="EMPID675900"/>
    <x v="0"/>
    <x v="0"/>
    <x v="1"/>
    <x v="0"/>
    <s v="USD"/>
    <n v="12133.333333333099"/>
    <n v="2717533.92"/>
    <n v="0.95367746689999999"/>
    <n v="11571.286598386399"/>
    <n v="18200"/>
    <n v="24436082.09"/>
    <n v="0.82110063860000004"/>
    <n v="12990.45059676"/>
    <n v="52000"/>
    <n v="80941"/>
    <m/>
  </r>
  <r>
    <d v="2015-07-01T00:00:00"/>
    <s v="EMPID451675"/>
    <x v="2"/>
    <x v="5"/>
    <x v="0"/>
    <x v="8"/>
    <s v="JPY"/>
    <n v="1640889.91033333"/>
    <n v="2376890.7400000002"/>
    <n v="0.95652594410000003"/>
    <n v="1569553.77064575"/>
    <n v="2461334.8654999998"/>
    <n v="9829153.2400000002"/>
    <n v="0.99981526180000002"/>
    <n v="2460607.3414329849"/>
    <n v="7106671.3333333302"/>
    <n v="10660007"/>
    <m/>
  </r>
  <r>
    <d v="2015-07-01T00:00:00"/>
    <s v="EMPID190036"/>
    <x v="0"/>
    <x v="0"/>
    <x v="3"/>
    <x v="0"/>
    <s v="USD"/>
    <n v="22633.333333333099"/>
    <n v="2717534.16"/>
    <n v="0.96220340979999996"/>
    <n v="21777.870508473101"/>
    <n v="33950"/>
    <n v="24436082.09"/>
    <n v="0.82110063860000004"/>
    <n v="24232.18669011"/>
    <n v="97000"/>
    <n v="133593"/>
    <m/>
  </r>
  <r>
    <d v="2015-07-01T00:00:00"/>
    <s v="EMPID831245"/>
    <x v="0"/>
    <x v="6"/>
    <x v="12"/>
    <x v="9"/>
    <s v="USD"/>
    <n v="7616"/>
    <n v="7597279.4299999997"/>
    <n v="0.96257885799999998"/>
    <n v="7331.0005825279995"/>
    <n v="11424"/>
    <n v="33011046.370000001"/>
    <n v="1.0631661095"/>
    <n v="13444.506977798399"/>
    <n v="32640"/>
    <n v="163200"/>
    <m/>
  </r>
  <r>
    <d v="2015-07-01T00:00:00"/>
    <s v="EMPID386037"/>
    <x v="1"/>
    <x v="5"/>
    <x v="3"/>
    <x v="6"/>
    <s v="SEK"/>
    <n v="118099.32366666599"/>
    <n v="3249581"/>
    <n v="0.96396125379999997"/>
    <n v="113843.172114652"/>
    <n v="177148.98550000001"/>
    <n v="9061360"/>
    <n v="0.9672406294"/>
    <n v="167863.7226650595"/>
    <n v="515568.52666666702"/>
    <n v="773352.79"/>
    <m/>
  </r>
  <r>
    <d v="2015-07-01T00:00:00"/>
    <s v="EMPID761207"/>
    <x v="0"/>
    <x v="4"/>
    <x v="11"/>
    <x v="5"/>
    <s v="USD"/>
    <n v="56583.333333333103"/>
    <n v="1897796.72"/>
    <n v="0.96486226929999996"/>
    <n v="54595.1234045581"/>
    <m/>
    <n v="0"/>
    <m/>
    <n v="0"/>
    <n v="97000"/>
    <n v="142826"/>
    <m/>
  </r>
  <r>
    <d v="2015-07-01T00:00:00"/>
    <s v="EMPID149755"/>
    <x v="0"/>
    <x v="1"/>
    <x v="3"/>
    <x v="2"/>
    <s v="USD"/>
    <n v="16975"/>
    <n v="3139557"/>
    <n v="0.96857011550000005"/>
    <n v="16441.4777106125"/>
    <n v="39608.333333333103"/>
    <n v="34999250.289999999"/>
    <n v="0.8715616585"/>
    <n v="31468.767504673098"/>
    <n v="97000"/>
    <n v="142296"/>
    <m/>
  </r>
  <r>
    <d v="2015-07-01T00:00:00"/>
    <s v="EMPID3922661"/>
    <x v="0"/>
    <x v="0"/>
    <x v="0"/>
    <x v="0"/>
    <s v="USD"/>
    <n v="16800"/>
    <n v="3226361.05"/>
    <n v="0.97154608470000003"/>
    <n v="16321.974222960001"/>
    <n v="25200"/>
    <n v="18838505.91"/>
    <n v="1.0336965124999999"/>
    <n v="27577.625921999999"/>
    <n v="72000"/>
    <n v="103463"/>
    <m/>
  </r>
  <r>
    <d v="2015-07-01T00:00:00"/>
    <s v="EMPID1445772"/>
    <x v="0"/>
    <x v="1"/>
    <x v="3"/>
    <x v="2"/>
    <s v="USD"/>
    <n v="16975"/>
    <n v="3139557"/>
    <n v="0.97230326"/>
    <n v="16504.847838499998"/>
    <n v="39608.333333333103"/>
    <n v="34999250.289999999"/>
    <n v="0.8715616585"/>
    <n v="31468.767504673098"/>
    <n v="97000"/>
    <n v="134689"/>
    <m/>
  </r>
  <r>
    <d v="2015-07-01T00:00:00"/>
    <s v="EMPID1940067"/>
    <x v="0"/>
    <x v="6"/>
    <x v="12"/>
    <x v="9"/>
    <s v="USD"/>
    <n v="5960"/>
    <n v="3769876.87"/>
    <n v="0.97457923420000003"/>
    <n v="5808.492235832"/>
    <n v="8940"/>
    <n v="43578727.68"/>
    <n v="0.93550988909999999"/>
    <n v="8017.5334540439999"/>
    <n v="25800"/>
    <n v="129000"/>
    <m/>
  </r>
  <r>
    <d v="2015-07-01T00:00:00"/>
    <s v="EMPID4237114"/>
    <x v="0"/>
    <x v="0"/>
    <x v="0"/>
    <x v="0"/>
    <s v="USD"/>
    <n v="16800"/>
    <n v="1730884.72"/>
    <n v="0.97619246469999998"/>
    <n v="16400.033406959999"/>
    <n v="25200"/>
    <n v="4853697.57"/>
    <n v="0.81011565990000001"/>
    <n v="17543.863406159999"/>
    <n v="72000"/>
    <n v="98387"/>
    <m/>
  </r>
  <r>
    <d v="2015-07-01T00:00:00"/>
    <s v="EMPID1905190"/>
    <x v="0"/>
    <x v="6"/>
    <x v="12"/>
    <x v="9"/>
    <s v="USD"/>
    <n v="8275.1266666666997"/>
    <n v="10059826.029999999"/>
    <n v="0.9764575995"/>
    <n v="8080.3103204918007"/>
    <n v="12412.69"/>
    <n v="34124593.049999997"/>
    <n v="1.0214589961"/>
    <n v="13158.508825889701"/>
    <n v="35913.199999999997"/>
    <n v="179566"/>
    <m/>
  </r>
  <r>
    <d v="2015-07-01T00:00:00"/>
    <s v="EMPID1067279"/>
    <x v="0"/>
    <x v="0"/>
    <x v="3"/>
    <x v="0"/>
    <s v="USD"/>
    <n v="22633.333333333099"/>
    <n v="2905522.26"/>
    <n v="0.97718889959999999"/>
    <n v="22117.042094279797"/>
    <n v="33950"/>
    <n v="10568202.59"/>
    <n v="0.83681852850000005"/>
    <n v="25085.982468119997"/>
    <n v="97000"/>
    <n v="146706"/>
    <m/>
  </r>
  <r>
    <d v="2015-07-01T00:00:00"/>
    <s v="EMPID6847582"/>
    <x v="0"/>
    <x v="0"/>
    <x v="2"/>
    <x v="1"/>
    <s v="USD"/>
    <n v="25666.666666666901"/>
    <n v="17801450.43"/>
    <n v="0.97772961700000005"/>
    <n v="24523.453672666899"/>
    <n v="38500"/>
    <n v="64309535.859999999"/>
    <n v="1.0366393491999999"/>
    <n v="48374.304609400002"/>
    <n v="110000"/>
    <n v="135164"/>
    <m/>
  </r>
  <r>
    <d v="2015-07-01T00:00:00"/>
    <s v="EMPID781595"/>
    <x v="0"/>
    <x v="3"/>
    <x v="0"/>
    <x v="7"/>
    <s v="USD"/>
    <n v="16800"/>
    <n v="1580879.04"/>
    <n v="0.98235201090000002"/>
    <n v="16503.513783120001"/>
    <n v="25200"/>
    <n v="5662599.2800000003"/>
    <n v="1.2283374394"/>
    <n v="41311.48972356"/>
    <n v="72000"/>
    <n v="94923"/>
    <m/>
  </r>
  <r>
    <d v="2015-07-01T00:00:00"/>
    <s v="EMPID2667916"/>
    <x v="0"/>
    <x v="6"/>
    <x v="12"/>
    <x v="9"/>
    <s v="USD"/>
    <n v="6495.7333333331999"/>
    <n v="5237744.07"/>
    <n v="0.98301300899999999"/>
    <n v="6385.3903696615007"/>
    <n v="9743.6"/>
    <n v="36818428.270000003"/>
    <n v="0.4828675529"/>
    <n v="1881.9473157643001"/>
    <n v="28190.799999999999"/>
    <n v="140954"/>
    <m/>
  </r>
  <r>
    <d v="2015-07-01T00:00:00"/>
    <s v="EMPID450464"/>
    <x v="0"/>
    <x v="6"/>
    <x v="15"/>
    <x v="11"/>
    <s v="USD"/>
    <n v="6317.3466666668"/>
    <n v="45757364.789999999"/>
    <n v="0.98618763809999999"/>
    <n v="0"/>
    <n v="9476.02"/>
    <n v="266766988.46000001"/>
    <n v="0.95527315310000005"/>
    <n v="0"/>
    <n v="27303.8"/>
    <n v="136519"/>
    <m/>
  </r>
  <r>
    <d v="2015-07-01T00:00:00"/>
    <s v="EMPID265172"/>
    <x v="0"/>
    <x v="6"/>
    <x v="17"/>
    <x v="11"/>
    <s v="USD"/>
    <n v="6801.9733333330996"/>
    <n v="45757364.789999999"/>
    <n v="0.98618763809999999"/>
    <n v="0"/>
    <n v="10202.959999999999"/>
    <n v="266766988.46000001"/>
    <n v="0.95527315310000005"/>
    <n v="0"/>
    <n v="29519.8"/>
    <n v="147599"/>
    <m/>
  </r>
  <r>
    <d v="2015-07-01T00:00:00"/>
    <s v="EMPID3192258"/>
    <x v="0"/>
    <x v="6"/>
    <x v="15"/>
    <x v="11"/>
    <s v="USD"/>
    <n v="6926.4933333331001"/>
    <n v="45757364.789999999"/>
    <n v="0.98618763809999999"/>
    <n v="0"/>
    <n v="10389.74"/>
    <n v="266766988.46000001"/>
    <n v="0.95527315310000005"/>
    <n v="0"/>
    <n v="29828.2"/>
    <n v="149141"/>
    <m/>
  </r>
  <r>
    <d v="2015-07-01T00:00:00"/>
    <s v="EMPID1457168"/>
    <x v="0"/>
    <x v="6"/>
    <x v="15"/>
    <x v="11"/>
    <s v="USD"/>
    <n v="5891.7533333333004"/>
    <n v="45757364.789999999"/>
    <n v="0.98618763809999999"/>
    <n v="0"/>
    <n v="8837.6299999999992"/>
    <n v="266766988.46000001"/>
    <n v="0.95527315310000005"/>
    <n v="0"/>
    <n v="25729"/>
    <n v="128645"/>
    <m/>
  </r>
  <r>
    <d v="2015-07-01T00:00:00"/>
    <s v="EMPID200758"/>
    <x v="0"/>
    <x v="6"/>
    <x v="18"/>
    <x v="11"/>
    <s v="USD"/>
    <n v="3642.116"/>
    <n v="45757364.789999999"/>
    <n v="0.98618763809999999"/>
    <n v="0"/>
    <n v="5463.174"/>
    <n v="266766988.46000001"/>
    <n v="0.95527315310000005"/>
    <n v="0"/>
    <n v="15806.4"/>
    <n v="131720"/>
    <m/>
  </r>
  <r>
    <d v="2015-07-01T00:00:00"/>
    <s v="EMPID33104"/>
    <x v="0"/>
    <x v="6"/>
    <x v="18"/>
    <x v="11"/>
    <s v="USD"/>
    <n v="3454.6759999999999"/>
    <n v="45757364.789999999"/>
    <n v="0.98618763809999999"/>
    <n v="0"/>
    <n v="5182.0140000000001"/>
    <n v="266766988.46000001"/>
    <n v="0.95527315310000005"/>
    <n v="0"/>
    <n v="14931.24"/>
    <n v="124427"/>
    <m/>
  </r>
  <r>
    <d v="2015-07-01T00:00:00"/>
    <s v="EMPID1233931"/>
    <x v="0"/>
    <x v="6"/>
    <x v="18"/>
    <x v="11"/>
    <s v="USD"/>
    <n v="3064.6039999999998"/>
    <n v="45757364.789999999"/>
    <n v="0.98618763809999999"/>
    <n v="0"/>
    <n v="4596.9059999999999"/>
    <n v="266766988.46000001"/>
    <n v="0.95527315310000005"/>
    <n v="0"/>
    <n v="13300.08"/>
    <n v="110834"/>
    <m/>
  </r>
  <r>
    <d v="2015-07-01T00:00:00"/>
    <s v="EMPID1552972"/>
    <x v="0"/>
    <x v="6"/>
    <x v="18"/>
    <x v="11"/>
    <s v="USD"/>
    <n v="4011.22"/>
    <n v="45757364.789999999"/>
    <n v="0.98618763809999999"/>
    <n v="0"/>
    <n v="6016.83"/>
    <n v="266766988.46000001"/>
    <n v="0.95527315310000005"/>
    <n v="0"/>
    <n v="17336.64"/>
    <n v="144472"/>
    <m/>
  </r>
  <r>
    <d v="2015-07-01T00:00:00"/>
    <s v="EMPID4968953"/>
    <x v="0"/>
    <x v="6"/>
    <x v="18"/>
    <x v="11"/>
    <s v="USD"/>
    <n v="3307.96"/>
    <n v="45757364.789999999"/>
    <n v="0.98618763809999999"/>
    <n v="0"/>
    <n v="4961.9399999999996"/>
    <n v="266766988.46000001"/>
    <n v="0.95527315310000005"/>
    <n v="0"/>
    <n v="14356.2"/>
    <n v="119635"/>
    <m/>
  </r>
  <r>
    <d v="2015-07-01T00:00:00"/>
    <s v="EMPID7639614"/>
    <x v="0"/>
    <x v="6"/>
    <x v="18"/>
    <x v="11"/>
    <s v="USD"/>
    <n v="3145.116"/>
    <n v="45757364.789999999"/>
    <n v="0.98618763809999999"/>
    <n v="0"/>
    <n v="4717.674"/>
    <n v="266766988.46000001"/>
    <n v="0.95527315310000005"/>
    <n v="0"/>
    <n v="13835.88"/>
    <n v="115299"/>
    <m/>
  </r>
  <r>
    <d v="2015-07-01T00:00:00"/>
    <s v="EMPID2988254"/>
    <x v="0"/>
    <x v="6"/>
    <x v="13"/>
    <x v="9"/>
    <s v="USD"/>
    <n v="3953.6280000000002"/>
    <n v="2784522.65"/>
    <n v="0.98654635329999996"/>
    <n v="3900.4372857048002"/>
    <n v="5930.442"/>
    <n v="7933302.6500000004"/>
    <n v="1.0831183478999999"/>
    <n v="7310.6419156804004"/>
    <n v="17158.32"/>
    <n v="142986"/>
    <m/>
  </r>
  <r>
    <d v="2015-07-01T00:00:00"/>
    <s v="EMPID239473"/>
    <x v="0"/>
    <x v="0"/>
    <x v="3"/>
    <x v="0"/>
    <s v="USD"/>
    <n v="22633.333333333099"/>
    <n v="4031418.19"/>
    <n v="0.9989203512"/>
    <n v="22608.8972821598"/>
    <n v="33950"/>
    <n v="18849930.129999999"/>
    <n v="1.1125060621"/>
    <n v="44644.826263905001"/>
    <n v="97000"/>
    <n v="116674"/>
    <m/>
  </r>
  <r>
    <d v="2015-07-01T00:00:00"/>
    <s v="EMPID4316703"/>
    <x v="0"/>
    <x v="0"/>
    <x v="0"/>
    <x v="0"/>
    <s v="USD"/>
    <n v="7200"/>
    <n v="579379.44999999995"/>
    <n v="1.0043126261999999"/>
    <n v="7246.5763629599996"/>
    <n v="10800"/>
    <n v="7384450.46"/>
    <n v="0.79286576860000002"/>
    <n v="7220.7204818400005"/>
    <n v="72000"/>
    <n v="119666"/>
    <m/>
  </r>
  <r>
    <d v="2015-07-01T00:00:00"/>
    <s v="EMPID5796324"/>
    <x v="0"/>
    <x v="3"/>
    <x v="6"/>
    <x v="4"/>
    <s v="USD"/>
    <n v="30333.333333333099"/>
    <n v="525000"/>
    <n v="1.0075483676000001"/>
    <n v="30676.784059133097"/>
    <m/>
    <n v="0"/>
    <m/>
    <n v="0"/>
    <n v="52000"/>
    <n v="91403"/>
    <m/>
  </r>
  <r>
    <d v="2015-07-01T00:00:00"/>
    <s v="EMPID3523314"/>
    <x v="0"/>
    <x v="6"/>
    <x v="15"/>
    <x v="10"/>
    <s v="USD"/>
    <n v="2400"/>
    <n v="62651922.539999999"/>
    <n v="1.0081841820999999"/>
    <n v="0"/>
    <n v="5600.0000000001"/>
    <n v="173518904.88"/>
    <n v="0.88517485579999999"/>
    <n v="0"/>
    <n v="32000"/>
    <n v="160000"/>
    <m/>
  </r>
  <r>
    <d v="2015-07-01T00:00:00"/>
    <s v="EMPID981136"/>
    <x v="0"/>
    <x v="0"/>
    <x v="3"/>
    <x v="0"/>
    <s v="USD"/>
    <n v="22633.333333333099"/>
    <n v="3938438.64"/>
    <n v="1.0092290803999999"/>
    <n v="22946.6606129131"/>
    <n v="33950"/>
    <n v="13593569.029999999"/>
    <n v="1.0682007526999999"/>
    <n v="40433.16355302"/>
    <n v="97000"/>
    <n v="147084"/>
    <m/>
  </r>
  <r>
    <d v="2015-07-01T00:00:00"/>
    <s v="EMPID471149"/>
    <x v="0"/>
    <x v="6"/>
    <x v="12"/>
    <x v="9"/>
    <s v="USD"/>
    <n v="6353.1866666667001"/>
    <n v="5680881.5300000003"/>
    <n v="1.0107948661999999"/>
    <n v="6456.0593666821005"/>
    <n v="9529.7800000000007"/>
    <n v="35272082.520000003"/>
    <n v="1.0086904313"/>
    <n v="9761.6701151223006"/>
    <n v="27555.200000000001"/>
    <n v="137776"/>
    <m/>
  </r>
  <r>
    <d v="2015-07-01T00:00:00"/>
    <s v="EMPID1058952"/>
    <x v="0"/>
    <x v="3"/>
    <x v="0"/>
    <x v="7"/>
    <s v="USD"/>
    <n v="16800"/>
    <n v="1580879.04"/>
    <n v="1.011282094"/>
    <n v="17084.308768799998"/>
    <n v="25200"/>
    <n v="4927710.42"/>
    <n v="0.93208805890000002"/>
    <n v="22461.790533840001"/>
    <n v="72000"/>
    <n v="97080"/>
    <m/>
  </r>
  <r>
    <d v="2015-07-01T00:00:00"/>
    <s v="EMPID3251987"/>
    <x v="0"/>
    <x v="0"/>
    <x v="0"/>
    <x v="0"/>
    <s v="USD"/>
    <n v="16800"/>
    <n v="3290229.9"/>
    <n v="1.0135697226"/>
    <n v="17141.95700952"/>
    <n v="25200"/>
    <n v="18005322.800000001"/>
    <n v="1.0670400154999999"/>
    <n v="29930.34349368"/>
    <n v="72000"/>
    <n v="116547"/>
    <m/>
  </r>
  <r>
    <d v="2015-07-01T00:00:00"/>
    <s v="EMPID8385939"/>
    <x v="0"/>
    <x v="0"/>
    <x v="3"/>
    <x v="0"/>
    <s v="USD"/>
    <n v="22633.333333333099"/>
    <n v="1596857.01"/>
    <n v="1.0144407551000001"/>
    <n v="23123.596967846403"/>
    <n v="33950"/>
    <n v="15079965.529999999"/>
    <n v="0.92150708719999996"/>
    <n v="29686.264976024999"/>
    <n v="97000"/>
    <n v="135266"/>
    <m/>
  </r>
  <r>
    <d v="2015-07-01T00:00:00"/>
    <s v="EMPID2954202"/>
    <x v="0"/>
    <x v="0"/>
    <x v="0"/>
    <x v="0"/>
    <s v="USD"/>
    <n v="16800"/>
    <n v="3517270.49"/>
    <n v="1.0148188728"/>
    <n v="17173.43559456"/>
    <n v="25200"/>
    <n v="12673232.6"/>
    <n v="0.86241985170000002"/>
    <n v="19652.76842004"/>
    <n v="72000"/>
    <n v="119167"/>
    <m/>
  </r>
  <r>
    <d v="2015-07-01T00:00:00"/>
    <s v="EMPID3100267"/>
    <x v="0"/>
    <x v="4"/>
    <x v="7"/>
    <x v="5"/>
    <s v="USD"/>
    <n v="46666.666666666897"/>
    <n v="2025102.11"/>
    <n v="1.0162180759999999"/>
    <n v="47801.931986666896"/>
    <m/>
    <n v="0"/>
    <m/>
    <n v="0"/>
    <n v="80000"/>
    <n v="131555"/>
    <m/>
  </r>
  <r>
    <d v="2015-07-01T00:00:00"/>
    <s v="EMPID925111"/>
    <x v="0"/>
    <x v="0"/>
    <x v="2"/>
    <x v="1"/>
    <s v="USD"/>
    <n v="25666.666666666901"/>
    <n v="17162552.43"/>
    <n v="1.0164246603"/>
    <n v="26931.3655097669"/>
    <n v="38500"/>
    <n v="39689023.409999996"/>
    <n v="0.95284537989999996"/>
    <n v="31238.188504599999"/>
    <n v="110000"/>
    <n v="140476"/>
    <m/>
  </r>
  <r>
    <d v="2015-07-01T00:00:00"/>
    <s v="EMPID1912410"/>
    <x v="0"/>
    <x v="6"/>
    <x v="12"/>
    <x v="9"/>
    <s v="USD"/>
    <n v="7195.5266666669004"/>
    <n v="4094304.54"/>
    <n v="1.0219620077"/>
    <n v="7432.568985115"/>
    <n v="10793.29"/>
    <n v="36768281.399999999"/>
    <n v="0.80939558950000001"/>
    <n v="7501.6921155111004"/>
    <n v="31227.8"/>
    <n v="156139"/>
    <m/>
  </r>
  <r>
    <d v="2015-07-01T00:00:00"/>
    <s v="EMPID1928967"/>
    <x v="0"/>
    <x v="0"/>
    <x v="0"/>
    <x v="0"/>
    <s v="USD"/>
    <n v="16800"/>
    <n v="3191096.02"/>
    <n v="1.0241087047999999"/>
    <n v="17407.53936096"/>
    <n v="25200"/>
    <n v="10299574.310000001"/>
    <n v="1.0770383237000001"/>
    <n v="30635.824121279999"/>
    <n v="72000"/>
    <n v="119305"/>
    <m/>
  </r>
  <r>
    <d v="2015-07-01T00:00:00"/>
    <s v="EMPID942181"/>
    <x v="0"/>
    <x v="0"/>
    <x v="0"/>
    <x v="0"/>
    <s v="USD"/>
    <n v="16800"/>
    <n v="3246935.68"/>
    <n v="1.0254102094999999"/>
    <n v="17440.33727856"/>
    <n v="25200"/>
    <n v="11718642.439999999"/>
    <n v="0.92107672839999999"/>
    <n v="22017.813688080001"/>
    <n v="72000"/>
    <n v="110046"/>
    <m/>
  </r>
  <r>
    <d v="2015-07-01T00:00:00"/>
    <s v="EMPID2699571"/>
    <x v="0"/>
    <x v="0"/>
    <x v="0"/>
    <x v="0"/>
    <s v="USD"/>
    <n v="16800"/>
    <n v="2904899.07"/>
    <n v="1.0319167698"/>
    <n v="17604.302598959999"/>
    <n v="25200"/>
    <n v="4688677.59"/>
    <n v="1.2995544656"/>
    <n v="44100"/>
    <n v="72000"/>
    <n v="122533"/>
    <m/>
  </r>
  <r>
    <d v="2015-07-01T00:00:00"/>
    <s v="EMPID2220240"/>
    <x v="0"/>
    <x v="3"/>
    <x v="1"/>
    <x v="7"/>
    <s v="USD"/>
    <n v="12133.333333333099"/>
    <n v="1044754.87"/>
    <n v="1.0337821464000001"/>
    <n v="12748.1683978131"/>
    <n v="18200"/>
    <n v="6831454"/>
    <n v="0.90400378309999996"/>
    <n v="15404.5901646"/>
    <n v="52000"/>
    <n v="76247"/>
    <m/>
  </r>
  <r>
    <d v="2015-07-01T00:00:00"/>
    <s v="EMPID30732"/>
    <x v="1"/>
    <x v="5"/>
    <x v="0"/>
    <x v="6"/>
    <s v="DKK"/>
    <n v="106260.066666666"/>
    <n v="1427078"/>
    <n v="1.0374098577999999"/>
    <n v="112222.82764239449"/>
    <n v="159390.1"/>
    <n v="6837272"/>
    <n v="0.93610578310000003"/>
    <n v="143095.53101259499"/>
    <n v="464888"/>
    <n v="697332"/>
    <m/>
  </r>
  <r>
    <d v="2015-07-01T00:00:00"/>
    <s v="EMPID2006191"/>
    <x v="0"/>
    <x v="4"/>
    <x v="7"/>
    <x v="5"/>
    <s v="USD"/>
    <n v="46666.666666666897"/>
    <n v="2563589.36"/>
    <n v="1.0460616087000001"/>
    <n v="49890.9792733336"/>
    <m/>
    <n v="0"/>
    <m/>
    <n v="0"/>
    <n v="80000"/>
    <n v="121776"/>
    <m/>
  </r>
  <r>
    <d v="2015-07-01T00:00:00"/>
    <s v="EMPID3916369"/>
    <x v="0"/>
    <x v="6"/>
    <x v="12"/>
    <x v="9"/>
    <s v="USD"/>
    <n v="6938.4866666668004"/>
    <n v="4906483.18"/>
    <n v="1.0464124167"/>
    <n v="7421.5345679809998"/>
    <n v="10407.73"/>
    <n v="15270247.210000001"/>
    <n v="0.92118148030000002"/>
    <n v="9095.2150049485008"/>
    <n v="30386"/>
    <n v="151930"/>
    <m/>
  </r>
  <r>
    <d v="2015-07-01T00:00:00"/>
    <s v="EMPID1402051"/>
    <x v="0"/>
    <x v="3"/>
    <x v="8"/>
    <x v="4"/>
    <s v="USD"/>
    <n v="42000"/>
    <n v="714832.3"/>
    <n v="1.0478539218"/>
    <n v="45014.797073399997"/>
    <m/>
    <n v="0"/>
    <m/>
    <n v="0"/>
    <n v="72000"/>
    <n v="112855"/>
    <m/>
  </r>
  <r>
    <d v="2015-07-01T00:00:00"/>
    <s v="EMPID3355191"/>
    <x v="0"/>
    <x v="0"/>
    <x v="3"/>
    <x v="0"/>
    <s v="USD"/>
    <n v="22633.333333333099"/>
    <n v="3106336.77"/>
    <n v="1.0482091351"/>
    <n v="24270.033468846403"/>
    <n v="33950"/>
    <n v="11647688.9"/>
    <n v="0.87284917439999998"/>
    <n v="27043.167152050002"/>
    <n v="97000"/>
    <n v="146278"/>
    <m/>
  </r>
  <r>
    <d v="2015-07-01T00:00:00"/>
    <s v="EMPID4494946"/>
    <x v="0"/>
    <x v="6"/>
    <x v="12"/>
    <x v="9"/>
    <s v="USD"/>
    <n v="7668.5533333332996"/>
    <n v="6578164.9800000004"/>
    <n v="1.0499769897"/>
    <n v="8243.4301501476002"/>
    <n v="11502.83"/>
    <n v="88314196.359999999"/>
    <n v="0.98444582479999998"/>
    <n v="11216.5627472448"/>
    <n v="33143.800000000003"/>
    <n v="165719"/>
    <m/>
  </r>
  <r>
    <d v="2015-07-01T00:00:00"/>
    <s v="EMPID104469"/>
    <x v="0"/>
    <x v="0"/>
    <x v="3"/>
    <x v="0"/>
    <s v="USD"/>
    <n v="22633.333333333099"/>
    <n v="5056563.8499999996"/>
    <n v="1.0503200141"/>
    <n v="24341.697813159699"/>
    <n v="33950"/>
    <n v="57152247.869999997"/>
    <n v="0.98281544809999999"/>
    <n v="33016.535142150002"/>
    <n v="97000"/>
    <n v="139700"/>
    <m/>
  </r>
  <r>
    <d v="2015-07-01T00:00:00"/>
    <s v="EMPID485251"/>
    <x v="0"/>
    <x v="0"/>
    <x v="0"/>
    <x v="0"/>
    <s v="USD"/>
    <n v="16800"/>
    <n v="5056563.8499999996"/>
    <n v="1.0503200141"/>
    <n v="18068.064356160001"/>
    <n v="25200"/>
    <n v="57152247.869999997"/>
    <n v="0.98281544809999999"/>
    <n v="24507.118868400001"/>
    <n v="72000"/>
    <n v="110709"/>
    <m/>
  </r>
  <r>
    <d v="2015-07-01T00:00:00"/>
    <s v="EMPID2184369"/>
    <x v="0"/>
    <x v="0"/>
    <x v="0"/>
    <x v="0"/>
    <s v="USD"/>
    <n v="16800"/>
    <n v="5056563.8499999996"/>
    <n v="1.0503200141"/>
    <n v="18068.064356160001"/>
    <n v="25200"/>
    <n v="57152247.869999997"/>
    <n v="0.98281544809999999"/>
    <n v="24507.118868400001"/>
    <n v="72000"/>
    <n v="116086"/>
    <m/>
  </r>
  <r>
    <d v="2015-07-01T00:00:00"/>
    <s v="EMPID2022146"/>
    <x v="0"/>
    <x v="0"/>
    <x v="0"/>
    <x v="0"/>
    <s v="USD"/>
    <n v="16800"/>
    <n v="5056563.8499999996"/>
    <n v="1.0503200141"/>
    <n v="18068.064356160001"/>
    <n v="25200"/>
    <n v="57152247.869999997"/>
    <n v="0.98281544809999999"/>
    <n v="24507.118868400001"/>
    <n v="72000"/>
    <n v="118550"/>
    <m/>
  </r>
  <r>
    <d v="2015-07-01T00:00:00"/>
    <s v="EMPID1061823"/>
    <x v="2"/>
    <x v="5"/>
    <x v="3"/>
    <x v="8"/>
    <s v="HKD"/>
    <n v="146032.44366666599"/>
    <n v="4382653.07"/>
    <n v="1.0517659651"/>
    <n v="157371.7092328399"/>
    <n v="219048.6655"/>
    <n v="41448328.32"/>
    <n v="0.80136117659999995"/>
    <n v="149430.15481714529"/>
    <n v="646373.33333333302"/>
    <n v="969560"/>
    <m/>
  </r>
  <r>
    <d v="2015-07-01T00:00:00"/>
    <s v="EMPID1146846"/>
    <x v="0"/>
    <x v="6"/>
    <x v="12"/>
    <x v="9"/>
    <s v="USD"/>
    <n v="7422.5599999999004"/>
    <n v="5742482.4000000004"/>
    <n v="1.0540804364"/>
    <n v="8024.6829260077002"/>
    <n v="11133.84"/>
    <n v="25947592.879999999"/>
    <n v="1.3180434069"/>
    <n v="19484.22"/>
    <n v="32278.799999999999"/>
    <n v="161394"/>
    <m/>
  </r>
  <r>
    <d v="2015-07-01T00:00:00"/>
    <s v="EMPID1872480"/>
    <x v="0"/>
    <x v="6"/>
    <x v="12"/>
    <x v="9"/>
    <s v="USD"/>
    <n v="6549.1733333332004"/>
    <n v="6316730.6500000004"/>
    <n v="1.0568108434000001"/>
    <n v="7107.2694242924008"/>
    <n v="9823.76"/>
    <n v="17632269.43"/>
    <n v="0.86035346049999994"/>
    <n v="7628.7934577943997"/>
    <n v="28537.599999999999"/>
    <n v="142688"/>
    <m/>
  </r>
  <r>
    <d v="2015-07-01T00:00:00"/>
    <s v="EMPID45160"/>
    <x v="0"/>
    <x v="0"/>
    <x v="3"/>
    <x v="0"/>
    <s v="USD"/>
    <n v="22633.333333333099"/>
    <n v="3814799.57"/>
    <n v="1.0611937224000001"/>
    <n v="24710.860208813101"/>
    <n v="33950"/>
    <n v="10089746.640000001"/>
    <n v="1.8482729622"/>
    <n v="59412.5"/>
    <n v="97000"/>
    <n v="129997"/>
    <m/>
  </r>
  <r>
    <d v="2015-07-01T00:00:00"/>
    <s v="EMPID1518736"/>
    <x v="0"/>
    <x v="0"/>
    <x v="3"/>
    <x v="0"/>
    <s v="USD"/>
    <n v="22633.333333333099"/>
    <n v="5833211.1799999997"/>
    <n v="1.0638234130999999"/>
    <n v="24800.138206946402"/>
    <n v="33950"/>
    <n v="32483669.260000002"/>
    <n v="1.0023102161999999"/>
    <n v="34169.609153329999"/>
    <n v="97000"/>
    <n v="134488"/>
    <m/>
  </r>
  <r>
    <d v="2015-07-01T00:00:00"/>
    <s v="EMPID1523522"/>
    <x v="2"/>
    <x v="5"/>
    <x v="3"/>
    <x v="8"/>
    <s v="KRW"/>
    <n v="15554290.2669999"/>
    <n v="680615.11"/>
    <n v="1.0648053655"/>
    <n v="17066292.464991309"/>
    <n v="23331435.4005"/>
    <n v="3594845.73"/>
    <n v="0.78663959800000005"/>
    <n v="15366628.302439591"/>
    <n v="68184666"/>
    <n v="102276999"/>
    <m/>
  </r>
  <r>
    <d v="2015-07-01T00:00:00"/>
    <s v="EMPID396627"/>
    <x v="0"/>
    <x v="6"/>
    <x v="12"/>
    <x v="9"/>
    <s v="USD"/>
    <n v="7352.24"/>
    <n v="7648875.8399999999"/>
    <n v="1.0653857083"/>
    <n v="8073.3371296198002"/>
    <n v="11028.36"/>
    <n v="38338899.380000003"/>
    <n v="0.45400694489999999"/>
    <n v="2002.7808127841001"/>
    <n v="31743.599999999999"/>
    <n v="158718"/>
    <m/>
  </r>
  <r>
    <d v="2015-07-01T00:00:00"/>
    <s v="EMPID139179"/>
    <x v="0"/>
    <x v="0"/>
    <x v="0"/>
    <x v="0"/>
    <s v="USD"/>
    <n v="16800"/>
    <n v="3072450.55"/>
    <n v="1.0656292554"/>
    <n v="18453.857236079999"/>
    <n v="25200"/>
    <n v="13975440.25"/>
    <n v="0.97830168890000002"/>
    <n v="24325.124095440002"/>
    <n v="72000"/>
    <n v="125264"/>
    <m/>
  </r>
  <r>
    <d v="2015-07-01T00:00:00"/>
    <s v="EMPID8451569"/>
    <x v="0"/>
    <x v="6"/>
    <x v="13"/>
    <x v="9"/>
    <s v="USD"/>
    <n v="3639.1080000000002"/>
    <n v="10015043.960000001"/>
    <n v="1.0666825438"/>
    <n v="4003.1054679044"/>
    <n v="5458.6620000000003"/>
    <n v="36094274.5"/>
    <n v="1.0273227866000001"/>
    <n v="5876.2703995623006"/>
    <n v="15794.64"/>
    <n v="131622"/>
    <m/>
  </r>
  <r>
    <d v="2015-07-01T00:00:00"/>
    <s v="EMPID4352772"/>
    <x v="0"/>
    <x v="0"/>
    <x v="0"/>
    <x v="0"/>
    <s v="USD"/>
    <n v="16800"/>
    <n v="3290229.9"/>
    <n v="1.0699749226999999"/>
    <n v="18563.368051199999"/>
    <n v="25200"/>
    <n v="4414211.1500000004"/>
    <n v="1.2822877945"/>
    <n v="44100"/>
    <n v="72000"/>
    <n v="103742"/>
    <m/>
  </r>
  <r>
    <d v="2015-07-01T00:00:00"/>
    <s v="EMPID898497"/>
    <x v="0"/>
    <x v="3"/>
    <x v="1"/>
    <x v="7"/>
    <s v="USD"/>
    <n v="12133.333333333099"/>
    <n v="1044754.87"/>
    <n v="1.0731676896"/>
    <n v="13464.985284053098"/>
    <n v="18200"/>
    <n v="4066487"/>
    <n v="1.0352893689"/>
    <n v="19998.346238779999"/>
    <n v="52000"/>
    <n v="90640"/>
    <m/>
  </r>
  <r>
    <d v="2015-07-01T00:00:00"/>
    <s v="EMPID721663"/>
    <x v="0"/>
    <x v="6"/>
    <x v="12"/>
    <x v="9"/>
    <s v="USD"/>
    <n v="7420.6800000001003"/>
    <n v="2009868.83"/>
    <n v="1.0742302775999999"/>
    <n v="8246.9387045712992"/>
    <n v="11131.02"/>
    <n v="10089746.640000001"/>
    <n v="1.8482729622"/>
    <n v="19479.285"/>
    <n v="32205"/>
    <n v="161025"/>
    <m/>
  </r>
  <r>
    <d v="2015-07-01T00:00:00"/>
    <s v="EMPID155194"/>
    <x v="0"/>
    <x v="0"/>
    <x v="0"/>
    <x v="0"/>
    <s v="USD"/>
    <n v="16800"/>
    <n v="3388064.63"/>
    <n v="1.0788996755"/>
    <n v="18788.271821760001"/>
    <n v="25200"/>
    <n v="9297683.2599999998"/>
    <n v="1.0701336389"/>
    <n v="30148.629560280002"/>
    <n v="72000"/>
    <n v="126847"/>
    <m/>
  </r>
  <r>
    <d v="2015-07-01T00:00:00"/>
    <s v="EMPID1987646"/>
    <x v="0"/>
    <x v="6"/>
    <x v="13"/>
    <x v="9"/>
    <s v="USD"/>
    <n v="4203.3599999999997"/>
    <n v="5921647.8499999996"/>
    <n v="1.0846128489"/>
    <n v="4736.8473970386003"/>
    <n v="6305.04"/>
    <n v="15318695.359999999"/>
    <n v="0.81228854790000005"/>
    <n v="4411.3948574300994"/>
    <n v="18311.759999999998"/>
    <n v="152598"/>
    <m/>
  </r>
  <r>
    <d v="2015-07-01T00:00:00"/>
    <s v="EMPID1100719"/>
    <x v="2"/>
    <x v="5"/>
    <x v="3"/>
    <x v="8"/>
    <s v="KRW"/>
    <n v="19809060.422666602"/>
    <n v="996533.96"/>
    <n v="1.0869879357000001"/>
    <n v="22393784.3351436"/>
    <n v="29713590.634"/>
    <n v="5322378.4800000004"/>
    <n v="1.0169806112999999"/>
    <n v="31126344.444884527"/>
    <n v="85969096.666666701"/>
    <n v="128953645"/>
    <m/>
  </r>
  <r>
    <d v="2015-07-01T00:00:00"/>
    <s v="EMPID969083"/>
    <x v="0"/>
    <x v="0"/>
    <x v="3"/>
    <x v="0"/>
    <s v="USD"/>
    <n v="22633.333333333099"/>
    <n v="4292954.28"/>
    <n v="1.0919499216999999"/>
    <n v="25755.033176179702"/>
    <n v="33950"/>
    <n v="24147142.420000002"/>
    <n v="1.0470597258000001"/>
    <n v="38423.497533190006"/>
    <n v="97000"/>
    <n v="143917"/>
    <m/>
  </r>
  <r>
    <d v="2015-07-01T00:00:00"/>
    <s v="EMPID4021722"/>
    <x v="0"/>
    <x v="0"/>
    <x v="0"/>
    <x v="0"/>
    <s v="USD"/>
    <n v="16800"/>
    <n v="4292954.28"/>
    <n v="1.0919499216999999"/>
    <n v="19117.138027679997"/>
    <n v="25200"/>
    <n v="24147142.420000002"/>
    <n v="1.0470597258000001"/>
    <n v="28520.53425144"/>
    <n v="72000"/>
    <n v="114770"/>
    <m/>
  </r>
  <r>
    <d v="2015-07-01T00:00:00"/>
    <s v="EMPID6539224"/>
    <x v="0"/>
    <x v="6"/>
    <x v="12"/>
    <x v="9"/>
    <s v="USD"/>
    <n v="6811.7733333332999"/>
    <n v="11744587.17"/>
    <n v="1.094252174"/>
    <n v="7774.8100015260998"/>
    <n v="10217.66"/>
    <n v="68121946.379999995"/>
    <n v="1.0438968601"/>
    <n v="11473.5249365986"/>
    <n v="29562.400000000001"/>
    <n v="147812"/>
    <m/>
  </r>
  <r>
    <d v="2015-07-01T00:00:00"/>
    <s v="EMPID2143740"/>
    <x v="0"/>
    <x v="6"/>
    <x v="12"/>
    <x v="9"/>
    <s v="USD"/>
    <n v="7748.3466666668"/>
    <n v="11744587.17"/>
    <n v="1.094252174"/>
    <n v="8843.7944440253013"/>
    <n v="11622.52"/>
    <n v="68121946.379999995"/>
    <n v="1.0438968601"/>
    <n v="13051.0579766909"/>
    <n v="33695.599999999999"/>
    <n v="168478"/>
    <m/>
  </r>
  <r>
    <d v="2015-07-01T00:00:00"/>
    <s v="EMPID241241"/>
    <x v="0"/>
    <x v="0"/>
    <x v="14"/>
    <x v="1"/>
    <s v="USD"/>
    <n v="35000"/>
    <n v="25765580.199999999"/>
    <n v="1.0972938705999999"/>
    <n v="45215.856412999994"/>
    <n v="52500"/>
    <n v="75799040.989999995"/>
    <n v="1.0715138147000001"/>
    <n v="78781.326902250003"/>
    <n v="150000"/>
    <n v="197095"/>
    <m/>
  </r>
  <r>
    <d v="2015-07-01T00:00:00"/>
    <s v="EMPID2625355"/>
    <x v="0"/>
    <x v="0"/>
    <x v="2"/>
    <x v="1"/>
    <s v="USD"/>
    <n v="25666.666666666901"/>
    <n v="21409059.920000002"/>
    <n v="1.0977089717999999"/>
    <n v="33190.257495267004"/>
    <n v="38500"/>
    <n v="52020251.009999998"/>
    <n v="1.0198144519000001"/>
    <n v="43839.994787050004"/>
    <n v="110000"/>
    <n v="166120"/>
    <m/>
  </r>
  <r>
    <d v="2015-07-01T00:00:00"/>
    <s v="EMPID3797736"/>
    <x v="0"/>
    <x v="3"/>
    <x v="0"/>
    <x v="7"/>
    <s v="USD"/>
    <n v="16800"/>
    <n v="1580879.04"/>
    <n v="1.1025755424000001"/>
    <n v="19384.903668480001"/>
    <n v="25200"/>
    <n v="6464486.5599999996"/>
    <n v="0.9201965392"/>
    <n v="21982.324460039999"/>
    <n v="72000"/>
    <n v="98807"/>
    <m/>
  </r>
  <r>
    <d v="2015-07-01T00:00:00"/>
    <s v="EMPID836566"/>
    <x v="0"/>
    <x v="6"/>
    <x v="12"/>
    <x v="9"/>
    <s v="USD"/>
    <n v="6865.0399999998999"/>
    <n v="4579050.5199999996"/>
    <n v="1.1030103062000001"/>
    <n v="7925.7948087127997"/>
    <n v="10297.56"/>
    <n v="16282240.390000001"/>
    <n v="0.98098920830000003"/>
    <n v="9984.3363711207003"/>
    <n v="29974.799999999999"/>
    <n v="149874"/>
    <m/>
  </r>
  <r>
    <d v="2015-07-01T00:00:00"/>
    <s v="EMPID4959642"/>
    <x v="0"/>
    <x v="0"/>
    <x v="0"/>
    <x v="0"/>
    <s v="USD"/>
    <n v="16800"/>
    <n v="2232336.2200000002"/>
    <n v="1.1032043856"/>
    <n v="19400.750517119999"/>
    <n v="25200"/>
    <n v="6539495.5800000001"/>
    <n v="0.75945370089999997"/>
    <n v="15501.173219279999"/>
    <n v="72000"/>
    <n v="85173"/>
    <m/>
  </r>
  <r>
    <d v="2015-07-01T00:00:00"/>
    <s v="EMPID68817"/>
    <x v="0"/>
    <x v="6"/>
    <x v="17"/>
    <x v="11"/>
    <s v="USD"/>
    <n v="7598.9400000000996"/>
    <n v="50871398.469999999"/>
    <n v="1.1042790251000001"/>
    <n v="0"/>
    <n v="11398.41"/>
    <n v="167462389.72"/>
    <n v="0.98225899169999997"/>
    <n v="0"/>
    <n v="32944.800000000003"/>
    <n v="164724"/>
    <m/>
  </r>
  <r>
    <d v="2015-07-01T00:00:00"/>
    <s v="EMPID212776"/>
    <x v="0"/>
    <x v="6"/>
    <x v="15"/>
    <x v="11"/>
    <s v="USD"/>
    <n v="6809.84"/>
    <n v="50871398.469999999"/>
    <n v="1.1042790251000001"/>
    <n v="0"/>
    <n v="10214.76"/>
    <n v="167462389.72"/>
    <n v="0.98225899169999997"/>
    <n v="0"/>
    <n v="29432.400000000001"/>
    <n v="147162"/>
    <m/>
  </r>
  <r>
    <d v="2015-07-01T00:00:00"/>
    <s v="EMPID1351489"/>
    <x v="0"/>
    <x v="6"/>
    <x v="15"/>
    <x v="11"/>
    <s v="USD"/>
    <n v="6702.7399999998997"/>
    <n v="50871398.469999999"/>
    <n v="1.1042790251000001"/>
    <n v="0"/>
    <n v="10054.11"/>
    <n v="167462389.72"/>
    <n v="0.98225899169999997"/>
    <n v="0"/>
    <n v="29089.200000000001"/>
    <n v="145446"/>
    <m/>
  </r>
  <r>
    <d v="2015-07-01T00:00:00"/>
    <s v="EMPID2297244"/>
    <x v="0"/>
    <x v="6"/>
    <x v="15"/>
    <x v="11"/>
    <s v="USD"/>
    <n v="5959.9266666666999"/>
    <n v="50871398.469999999"/>
    <n v="1.1042790251000001"/>
    <n v="0"/>
    <n v="8939.89"/>
    <n v="167462389.72"/>
    <n v="0.98225899169999997"/>
    <n v="0"/>
    <n v="26177.599999999999"/>
    <n v="130888"/>
    <m/>
  </r>
  <r>
    <d v="2015-07-01T00:00:00"/>
    <s v="EMPID57247"/>
    <x v="0"/>
    <x v="6"/>
    <x v="18"/>
    <x v="11"/>
    <s v="USD"/>
    <n v="4379.116"/>
    <n v="50871398.469999999"/>
    <n v="1.1042790251000001"/>
    <n v="0"/>
    <n v="6568.674"/>
    <n v="167462389.72"/>
    <n v="0.98225899169999997"/>
    <n v="0"/>
    <n v="19004.88"/>
    <n v="158374"/>
    <m/>
  </r>
  <r>
    <d v="2015-07-01T00:00:00"/>
    <s v="EMPID4852943"/>
    <x v="0"/>
    <x v="6"/>
    <x v="18"/>
    <x v="11"/>
    <s v="USD"/>
    <n v="3937.8119999999999"/>
    <n v="50871398.469999999"/>
    <n v="1.1042790251000001"/>
    <n v="0"/>
    <n v="5906.7179999999998"/>
    <n v="167462389.72"/>
    <n v="0.98225899169999997"/>
    <n v="0"/>
    <n v="17019.36"/>
    <n v="141828"/>
    <m/>
  </r>
  <r>
    <d v="2015-07-01T00:00:00"/>
    <s v="EMPID154052"/>
    <x v="0"/>
    <x v="6"/>
    <x v="18"/>
    <x v="11"/>
    <s v="USD"/>
    <n v="3645.384"/>
    <n v="50871398.469999999"/>
    <n v="1.1042790251000001"/>
    <n v="0"/>
    <n v="5468.076"/>
    <n v="167462389.72"/>
    <n v="0.98225899169999997"/>
    <n v="0"/>
    <n v="15820.56"/>
    <n v="131838"/>
    <m/>
  </r>
  <r>
    <d v="2015-07-01T00:00:00"/>
    <s v="EMPID3035403"/>
    <x v="0"/>
    <x v="6"/>
    <x v="18"/>
    <x v="11"/>
    <s v="USD"/>
    <n v="3430.34"/>
    <n v="50871398.469999999"/>
    <n v="1.1042790251000001"/>
    <n v="0"/>
    <n v="5145.51"/>
    <n v="167462389.72"/>
    <n v="0.98225899169999997"/>
    <n v="0"/>
    <n v="14887.32"/>
    <n v="124061"/>
    <m/>
  </r>
  <r>
    <d v="2015-07-01T00:00:00"/>
    <s v="EMPID4849646"/>
    <x v="0"/>
    <x v="6"/>
    <x v="18"/>
    <x v="11"/>
    <s v="USD"/>
    <n v="4036.5279999999998"/>
    <n v="50871398.469999999"/>
    <n v="1.1042790251000001"/>
    <n v="0"/>
    <n v="6054.7920000000004"/>
    <n v="167462389.72"/>
    <n v="0.98225899169999997"/>
    <n v="0"/>
    <n v="17518.080000000002"/>
    <n v="145984"/>
    <m/>
  </r>
  <r>
    <d v="2015-07-01T00:00:00"/>
    <s v="EMPID4539404"/>
    <x v="0"/>
    <x v="6"/>
    <x v="18"/>
    <x v="11"/>
    <s v="USD"/>
    <n v="3631.2840000000001"/>
    <n v="50871398.469999999"/>
    <n v="1.1042790251000001"/>
    <n v="0"/>
    <n v="5446.9260000000004"/>
    <n v="167462389.72"/>
    <n v="0.98225899169999997"/>
    <n v="0"/>
    <n v="15694.56"/>
    <n v="130788"/>
    <m/>
  </r>
  <r>
    <d v="2015-07-01T00:00:00"/>
    <s v="EMPID2725290"/>
    <x v="0"/>
    <x v="6"/>
    <x v="13"/>
    <x v="9"/>
    <s v="USD"/>
    <n v="3250.1120000000001"/>
    <n v="11493660.9"/>
    <n v="1.107903029"/>
    <n v="3776.1573940839003"/>
    <n v="4875.1679999999997"/>
    <n v="27696192.280000001"/>
    <n v="1.0392861668"/>
    <n v="5411.4426568379004"/>
    <n v="14160.48"/>
    <n v="118004"/>
    <m/>
  </r>
  <r>
    <d v="2015-07-01T00:00:00"/>
    <s v="EMPID88887"/>
    <x v="0"/>
    <x v="6"/>
    <x v="12"/>
    <x v="9"/>
    <s v="USD"/>
    <n v="7372.4866666668004"/>
    <n v="8362876.4400000004"/>
    <n v="1.1110020662"/>
    <n v="8600.0285462147003"/>
    <n v="11058.73"/>
    <n v="47233242.43"/>
    <n v="0.89072350199999994"/>
    <n v="9125.1951412358994"/>
    <n v="31995.8"/>
    <n v="159979"/>
    <m/>
  </r>
  <r>
    <d v="2015-07-01T00:00:00"/>
    <s v="EMPID230364"/>
    <x v="0"/>
    <x v="0"/>
    <x v="0"/>
    <x v="0"/>
    <s v="USD"/>
    <n v="16800"/>
    <n v="3746969.76"/>
    <n v="1.111107415"/>
    <n v="19599.906858000002"/>
    <n v="25200"/>
    <n v="14145486.880000001"/>
    <n v="0.98331814299999998"/>
    <n v="24527.387525760001"/>
    <n v="72000"/>
    <n v="110869"/>
    <m/>
  </r>
  <r>
    <d v="2015-07-01T00:00:00"/>
    <s v="EMPID4118743"/>
    <x v="2"/>
    <x v="5"/>
    <x v="3"/>
    <x v="8"/>
    <s v="CNY"/>
    <n v="113131.09833333299"/>
    <n v="3004365.3"/>
    <n v="1.1119705766000001"/>
    <n v="132132.12980099511"/>
    <n v="169696.64749999999"/>
    <n v="80936108.280000001"/>
    <n v="0.95437399590000005"/>
    <n v="157308.51959786541"/>
    <n v="494948.70666666701"/>
    <n v="742423.06"/>
    <m/>
  </r>
  <r>
    <d v="2015-07-01T00:00:00"/>
    <s v="EMPID1828220"/>
    <x v="0"/>
    <x v="4"/>
    <x v="7"/>
    <x v="5"/>
    <s v="USD"/>
    <n v="46666.666666666897"/>
    <n v="3597073.81"/>
    <n v="1.1219868156999999"/>
    <n v="55205.743768000299"/>
    <m/>
    <n v="0"/>
    <m/>
    <n v="0"/>
    <n v="80000"/>
    <n v="123028"/>
    <m/>
  </r>
  <r>
    <d v="2015-07-01T00:00:00"/>
    <s v="EMPID497630"/>
    <x v="2"/>
    <x v="5"/>
    <x v="0"/>
    <x v="8"/>
    <s v="SGD"/>
    <n v="20104.4000000001"/>
    <n v="1994196"/>
    <n v="1.1241320978"/>
    <n v="23847.802020515599"/>
    <n v="30156.6"/>
    <n v="57955458.009999998"/>
    <n v="0.64888315679999997"/>
    <n v="13215.015690770901"/>
    <n v="87606"/>
    <n v="131409"/>
    <m/>
  </r>
  <r>
    <d v="2015-07-01T00:00:00"/>
    <s v="EMPID2428800"/>
    <x v="0"/>
    <x v="4"/>
    <x v="21"/>
    <x v="5"/>
    <s v="USD"/>
    <n v="61250"/>
    <n v="2801974.08"/>
    <n v="1.1316313175999999"/>
    <n v="73343.627304499998"/>
    <m/>
    <n v="0"/>
    <m/>
    <n v="0"/>
    <n v="105000"/>
    <n v="137866"/>
    <m/>
  </r>
  <r>
    <d v="2015-07-01T00:00:00"/>
    <s v="EMPID2276602"/>
    <x v="0"/>
    <x v="0"/>
    <x v="0"/>
    <x v="0"/>
    <s v="USD"/>
    <n v="16800"/>
    <n v="2092877.18"/>
    <n v="1.1332473323000001"/>
    <n v="20157.832773120001"/>
    <n v="25200"/>
    <n v="41363164.5"/>
    <n v="0.94029014150000001"/>
    <n v="22792.498505280004"/>
    <n v="72000"/>
    <n v="123548"/>
    <m/>
  </r>
  <r>
    <d v="2015-07-01T00:00:00"/>
    <s v="EMPID727951"/>
    <x v="0"/>
    <x v="0"/>
    <x v="0"/>
    <x v="0"/>
    <s v="USD"/>
    <n v="16800"/>
    <n v="2092876.61"/>
    <n v="1.1332476409000001"/>
    <n v="20157.840551519999"/>
    <n v="25200"/>
    <n v="41363164.5"/>
    <n v="0.94029014150000001"/>
    <n v="22792.498505280004"/>
    <n v="72000"/>
    <n v="117300"/>
    <m/>
  </r>
  <r>
    <d v="2015-07-01T00:00:00"/>
    <s v="EMPID4601761"/>
    <x v="0"/>
    <x v="0"/>
    <x v="14"/>
    <x v="1"/>
    <s v="USD"/>
    <n v="35000"/>
    <n v="6278633.9100000001"/>
    <n v="1.1446938367999999"/>
    <n v="50192.852864"/>
    <n v="52500"/>
    <n v="41363164.5"/>
    <n v="0.94029014150000001"/>
    <n v="39960.929714999998"/>
    <n v="150000"/>
    <n v="178602"/>
    <m/>
  </r>
  <r>
    <d v="2015-07-01T00:00:00"/>
    <s v="EMPID113275"/>
    <x v="1"/>
    <x v="5"/>
    <x v="0"/>
    <x v="6"/>
    <s v="GBP"/>
    <n v="7455.0666666668003"/>
    <n v="2832138"/>
    <n v="1.1447186280999999"/>
    <n v="9073.3971976306002"/>
    <n v="11182.6"/>
    <n v="219223102.81999999"/>
    <n v="0.99987724290000002"/>
    <n v="11180.4036098784"/>
    <n v="32288"/>
    <n v="48432"/>
    <m/>
  </r>
  <r>
    <d v="2015-07-01T00:00:00"/>
    <s v="EMPID1110971"/>
    <x v="0"/>
    <x v="3"/>
    <x v="6"/>
    <x v="4"/>
    <s v="USD"/>
    <n v="30333.333333333099"/>
    <n v="525000"/>
    <n v="1.1480137543"/>
    <n v="37067.959152466399"/>
    <m/>
    <n v="0"/>
    <m/>
    <n v="0"/>
    <n v="52000"/>
    <n v="85050"/>
    <m/>
  </r>
  <r>
    <d v="2015-07-01T00:00:00"/>
    <s v="EMPID227819"/>
    <x v="0"/>
    <x v="0"/>
    <x v="14"/>
    <x v="1"/>
    <s v="USD"/>
    <n v="35000"/>
    <n v="19825737.140000001"/>
    <n v="1.1541097042999999"/>
    <n v="51181.518951500002"/>
    <n v="52500"/>
    <n v="64221881.549999997"/>
    <n v="1.1521098106000001"/>
    <n v="91875"/>
    <n v="150000"/>
    <n v="166443"/>
    <m/>
  </r>
  <r>
    <d v="2015-07-01T00:00:00"/>
    <s v="EMPID1010465"/>
    <x v="0"/>
    <x v="0"/>
    <x v="0"/>
    <x v="0"/>
    <s v="USD"/>
    <n v="16800"/>
    <n v="4956434.28"/>
    <n v="1.1541097055"/>
    <n v="20683.56457776"/>
    <n v="25200"/>
    <n v="64221881.549999997"/>
    <n v="1.1521098106000001"/>
    <n v="35932.868236440001"/>
    <n v="72000"/>
    <n v="92820"/>
    <m/>
  </r>
  <r>
    <d v="2015-07-01T00:00:00"/>
    <s v="EMPID1983006"/>
    <x v="0"/>
    <x v="0"/>
    <x v="3"/>
    <x v="0"/>
    <s v="USD"/>
    <n v="22633.333333333099"/>
    <n v="4956434.28"/>
    <n v="1.1541097055"/>
    <n v="27865.357833926399"/>
    <n v="33950"/>
    <n v="64221881.549999997"/>
    <n v="1.1521098106000001"/>
    <n v="48409.558596315001"/>
    <n v="97000"/>
    <n v="130887"/>
    <m/>
  </r>
  <r>
    <d v="2015-07-01T00:00:00"/>
    <s v="EMPID5281765"/>
    <x v="0"/>
    <x v="0"/>
    <x v="3"/>
    <x v="0"/>
    <s v="USD"/>
    <n v="22633.333333333099"/>
    <n v="4956434.28"/>
    <n v="1.1541097055"/>
    <n v="27865.357833926399"/>
    <n v="33950"/>
    <n v="64221881.549999997"/>
    <n v="1.1521098106000001"/>
    <n v="48409.558596315001"/>
    <n v="97000"/>
    <n v="131202"/>
    <m/>
  </r>
  <r>
    <d v="2015-07-01T00:00:00"/>
    <s v="EMPID182831"/>
    <x v="0"/>
    <x v="0"/>
    <x v="3"/>
    <x v="0"/>
    <s v="USD"/>
    <n v="22633.333333333099"/>
    <n v="4956434.28"/>
    <n v="1.1541097055"/>
    <n v="27865.357833926399"/>
    <n v="33950"/>
    <n v="64221881.549999997"/>
    <n v="1.1521098106000001"/>
    <n v="48409.558596315001"/>
    <n v="97000"/>
    <n v="132837"/>
    <m/>
  </r>
  <r>
    <d v="2015-07-01T00:00:00"/>
    <s v="EMPID263804"/>
    <x v="0"/>
    <x v="0"/>
    <x v="1"/>
    <x v="0"/>
    <s v="USD"/>
    <n v="10399.9999999998"/>
    <n v="795355.52"/>
    <n v="1.155675936"/>
    <n v="12828.5446015998"/>
    <n v="15600"/>
    <n v="4403834.2"/>
    <n v="0.6979033657"/>
    <n v="8059.6680075599998"/>
    <n v="52000"/>
    <n v="90000"/>
    <m/>
  </r>
  <r>
    <d v="2015-07-01T00:00:00"/>
    <s v="EMPID3491909"/>
    <x v="0"/>
    <x v="0"/>
    <x v="0"/>
    <x v="0"/>
    <s v="USD"/>
    <n v="12000"/>
    <n v="1850826.94"/>
    <n v="1.1560472877000001"/>
    <n v="14808.851179199999"/>
    <n v="18000"/>
    <n v="5941742.9000000004"/>
    <n v="1.2489347207999999"/>
    <n v="30546.309927599999"/>
    <n v="72000"/>
    <n v="120474"/>
    <m/>
  </r>
  <r>
    <d v="2015-07-01T00:00:00"/>
    <s v="EMPID6803799"/>
    <x v="0"/>
    <x v="3"/>
    <x v="1"/>
    <x v="7"/>
    <s v="USD"/>
    <n v="5199.9999999999"/>
    <n v="455618.25"/>
    <n v="1.163849431"/>
    <n v="6478.0255617999001"/>
    <n v="7800"/>
    <n v="1401835.35"/>
    <n v="0.96432061010000003"/>
    <n v="7354.72121436"/>
    <n v="52000"/>
    <n v="70000"/>
    <m/>
  </r>
  <r>
    <d v="2015-07-01T00:00:00"/>
    <s v="EMPID438261"/>
    <x v="0"/>
    <x v="3"/>
    <x v="0"/>
    <x v="7"/>
    <s v="USD"/>
    <n v="16800"/>
    <n v="1580879.04"/>
    <n v="1.1643808087"/>
    <n v="20942.396378400001"/>
    <n v="25200"/>
    <n v="5926296.96"/>
    <n v="1.5640481438"/>
    <n v="44100"/>
    <n v="72000"/>
    <n v="97313"/>
    <m/>
  </r>
  <r>
    <d v="2015-07-01T00:00:00"/>
    <s v="EMPID1232777"/>
    <x v="0"/>
    <x v="6"/>
    <x v="12"/>
    <x v="9"/>
    <s v="USD"/>
    <n v="7052.0799999998999"/>
    <n v="8787541.3499999996"/>
    <n v="1.1644400277"/>
    <n v="8791.5463461664003"/>
    <n v="10578.12"/>
    <n v="45448091.840000004"/>
    <n v="0.95872807029999996"/>
    <n v="9879.5929202144998"/>
    <n v="30580.2"/>
    <n v="152901"/>
    <m/>
  </r>
  <r>
    <d v="2015-07-01T00:00:00"/>
    <s v="EMPID3276745"/>
    <x v="0"/>
    <x v="0"/>
    <x v="3"/>
    <x v="0"/>
    <s v="USD"/>
    <n v="22633.333333333099"/>
    <n v="2092877.18"/>
    <n v="1.1675881420000001"/>
    <n v="28322.950754233003"/>
    <n v="33950"/>
    <n v="41363164.5"/>
    <n v="0.94029014150000001"/>
    <n v="30706.560486279999"/>
    <n v="97000"/>
    <n v="167890"/>
    <m/>
  </r>
  <r>
    <d v="2015-07-01T00:00:00"/>
    <s v="EMPID629288"/>
    <x v="0"/>
    <x v="0"/>
    <x v="2"/>
    <x v="1"/>
    <s v="USD"/>
    <n v="25666.666666666901"/>
    <n v="16395460.960000001"/>
    <n v="1.1714123014"/>
    <n v="38865.413874466998"/>
    <n v="38500"/>
    <n v="56086780.869999997"/>
    <n v="0.93356294049999999"/>
    <n v="28268.692836999999"/>
    <n v="110000"/>
    <n v="139335"/>
    <m/>
  </r>
  <r>
    <d v="2015-07-01T00:00:00"/>
    <s v="EMPID6495406"/>
    <x v="2"/>
    <x v="5"/>
    <x v="3"/>
    <x v="8"/>
    <s v="AUD"/>
    <n v="27672.088999999902"/>
    <n v="2807537.33"/>
    <n v="1.1756650907999999"/>
    <n v="34963.619040215897"/>
    <n v="41508.133500000004"/>
    <n v="5267329.0599999996"/>
    <n v="0.92350128590000002"/>
    <n v="36427.623358433899"/>
    <n v="120824.66666666701"/>
    <n v="181237"/>
    <m/>
  </r>
  <r>
    <d v="2015-07-01T00:00:00"/>
    <s v="EMPID6844247"/>
    <x v="0"/>
    <x v="0"/>
    <x v="14"/>
    <x v="1"/>
    <s v="USD"/>
    <n v="35000"/>
    <n v="20243159.32"/>
    <n v="1.1768684573999999"/>
    <n v="53571.188026999997"/>
    <n v="52500"/>
    <n v="56463643.689999998"/>
    <n v="0.75383463159999997"/>
    <n v="9894.0795397500005"/>
    <n v="150000"/>
    <n v="154731"/>
    <m/>
  </r>
  <r>
    <d v="2015-07-01T00:00:00"/>
    <s v="EMPID194719"/>
    <x v="0"/>
    <x v="0"/>
    <x v="0"/>
    <x v="0"/>
    <s v="USD"/>
    <n v="16800"/>
    <n v="2080600.55"/>
    <n v="1.1809587044000001"/>
    <n v="21360.15935088"/>
    <n v="25200"/>
    <n v="31004878"/>
    <n v="0.93188314920000004"/>
    <n v="22453.528575240001"/>
    <n v="72000"/>
    <n v="112939"/>
    <m/>
  </r>
  <r>
    <d v="2015-07-01T00:00:00"/>
    <s v="EMPID4621100"/>
    <x v="0"/>
    <x v="1"/>
    <x v="3"/>
    <x v="2"/>
    <s v="USD"/>
    <n v="16975"/>
    <n v="4621043.49"/>
    <n v="1.1865890176"/>
    <n v="21726.022860639998"/>
    <n v="39608.333333333103"/>
    <n v="39998160.090000004"/>
    <n v="1.2000391485999999"/>
    <n v="61793.341711027104"/>
    <n v="97000"/>
    <n v="139479"/>
    <m/>
  </r>
  <r>
    <d v="2015-07-01T00:00:00"/>
    <s v="EMPID445818"/>
    <x v="0"/>
    <x v="1"/>
    <x v="3"/>
    <x v="2"/>
    <s v="USD"/>
    <n v="16975"/>
    <n v="4621043.49"/>
    <n v="1.1865890176"/>
    <n v="21726.022860639998"/>
    <n v="39608.333333333103"/>
    <n v="39998160.090000004"/>
    <n v="1.2000391485999999"/>
    <n v="61793.341711027104"/>
    <n v="97000"/>
    <n v="143590"/>
    <m/>
  </r>
  <r>
    <d v="2015-07-01T00:00:00"/>
    <s v="EMPID1832934"/>
    <x v="0"/>
    <x v="3"/>
    <x v="1"/>
    <x v="7"/>
    <s v="USD"/>
    <n v="12133.333333333099"/>
    <n v="1044754.87"/>
    <n v="1.1886687227999999"/>
    <n v="15567.104088292999"/>
    <n v="18200"/>
    <n v="3727737.74"/>
    <n v="1.123470341"/>
    <n v="24492.048577360001"/>
    <n v="52000"/>
    <n v="92182"/>
    <m/>
  </r>
  <r>
    <d v="2015-07-01T00:00:00"/>
    <s v="EMPID5895181"/>
    <x v="0"/>
    <x v="6"/>
    <x v="13"/>
    <x v="9"/>
    <s v="USD"/>
    <n v="4090.288"/>
    <n v="6624000.71"/>
    <n v="1.1914998331"/>
    <n v="5265.2222037919"/>
    <n v="6135.4319999999998"/>
    <n v="15917592.43"/>
    <n v="0.94710251670000001"/>
    <n v="5616.1537410640003"/>
    <n v="17715"/>
    <n v="147625"/>
    <m/>
  </r>
  <r>
    <d v="2015-07-01T00:00:00"/>
    <s v="EMPID1247651"/>
    <x v="0"/>
    <x v="4"/>
    <x v="7"/>
    <x v="5"/>
    <s v="USD"/>
    <n v="46666.666666666897"/>
    <n v="2429712.36"/>
    <n v="1.1939140442"/>
    <n v="60240.649760667002"/>
    <m/>
    <n v="0"/>
    <m/>
    <n v="0"/>
    <n v="80000"/>
    <n v="122267"/>
    <m/>
  </r>
  <r>
    <d v="2015-07-01T00:00:00"/>
    <s v="EMPID296913"/>
    <x v="0"/>
    <x v="0"/>
    <x v="3"/>
    <x v="0"/>
    <s v="USD"/>
    <n v="22633.333333333099"/>
    <n v="2402863.92"/>
    <n v="1.1939950545"/>
    <n v="29219.465434739701"/>
    <n v="33950"/>
    <n v="16856439.890000001"/>
    <n v="0.94387514939999995"/>
    <n v="30901.298114049998"/>
    <n v="97000"/>
    <n v="139306"/>
    <m/>
  </r>
  <r>
    <d v="2015-07-01T00:00:00"/>
    <s v="EMPID6183311"/>
    <x v="0"/>
    <x v="3"/>
    <x v="8"/>
    <x v="4"/>
    <s v="USD"/>
    <n v="42000"/>
    <n v="714832.3"/>
    <n v="1.2007398364999999"/>
    <n v="54646.609701599999"/>
    <m/>
    <n v="0"/>
    <m/>
    <n v="0"/>
    <n v="72000"/>
    <n v="98876"/>
    <m/>
  </r>
  <r>
    <d v="2015-07-01T00:00:00"/>
    <s v="EMPID2295573"/>
    <x v="0"/>
    <x v="0"/>
    <x v="0"/>
    <x v="0"/>
    <s v="USD"/>
    <n v="16800"/>
    <n v="2475721.13"/>
    <n v="1.2038885583000001"/>
    <n v="21937.991668319999"/>
    <n v="25200"/>
    <n v="42304969.609999999"/>
    <n v="0.80804159850000001"/>
    <n v="17460.23725152"/>
    <n v="72000"/>
    <n v="109248"/>
    <m/>
  </r>
  <r>
    <d v="2015-07-01T00:00:00"/>
    <s v="EMPID5441483"/>
    <x v="0"/>
    <x v="6"/>
    <x v="12"/>
    <x v="9"/>
    <s v="USD"/>
    <n v="7197.7266666669002"/>
    <n v="15641866.43"/>
    <n v="1.2054042168000001"/>
    <n v="9415.3917797277009"/>
    <n v="10796.59"/>
    <n v="38045046.619999997"/>
    <n v="1.0270568260999999"/>
    <n v="11614.530082904301"/>
    <n v="31288.400000000001"/>
    <n v="156442"/>
    <m/>
  </r>
  <r>
    <d v="2015-07-01T00:00:00"/>
    <s v="EMPID3117602"/>
    <x v="0"/>
    <x v="0"/>
    <x v="0"/>
    <x v="0"/>
    <s v="USD"/>
    <n v="16800"/>
    <n v="2232336.2200000002"/>
    <n v="1.2093124171"/>
    <n v="22074.67291008"/>
    <n v="25200"/>
    <n v="13829366.689999999"/>
    <n v="1.0882369256"/>
    <n v="31425.99747084"/>
    <n v="72000"/>
    <n v="105564"/>
    <m/>
  </r>
  <r>
    <d v="2015-07-01T00:00:00"/>
    <s v="EMPID302641"/>
    <x v="0"/>
    <x v="0"/>
    <x v="2"/>
    <x v="1"/>
    <s v="USD"/>
    <n v="25666.666666666901"/>
    <n v="21257942.960000001"/>
    <n v="1.219648453"/>
    <n v="42579.597547667101"/>
    <n v="38500"/>
    <n v="58158238.719999999"/>
    <n v="1.1084189327"/>
    <n v="67375"/>
    <n v="110000"/>
    <n v="187521"/>
    <m/>
  </r>
  <r>
    <d v="2015-07-01T00:00:00"/>
    <s v="EMPID692813"/>
    <x v="0"/>
    <x v="6"/>
    <x v="12"/>
    <x v="9"/>
    <s v="USD"/>
    <n v="8074.7333333330998"/>
    <n v="4848759.87"/>
    <n v="1.2227741719"/>
    <n v="10772.996380399301"/>
    <n v="12112.1"/>
    <n v="21427189.780000001"/>
    <n v="0.83931306969999997"/>
    <n v="8998.0901301792001"/>
    <n v="34606"/>
    <n v="173030"/>
    <m/>
  </r>
  <r>
    <d v="2015-07-01T00:00:00"/>
    <s v="EMPID2594174"/>
    <x v="0"/>
    <x v="0"/>
    <x v="0"/>
    <x v="0"/>
    <s v="USD"/>
    <n v="16800"/>
    <n v="3244723.68"/>
    <n v="1.2240966127999999"/>
    <n v="22447.234642560001"/>
    <n v="25200"/>
    <n v="9084846.1300000008"/>
    <n v="0.91540450890000002"/>
    <n v="21789.109797839999"/>
    <n v="72000"/>
    <n v="129141"/>
    <m/>
  </r>
  <r>
    <d v="2015-07-01T00:00:00"/>
    <s v="EMPID2408683"/>
    <x v="0"/>
    <x v="0"/>
    <x v="2"/>
    <x v="1"/>
    <s v="USD"/>
    <n v="25666.666666666901"/>
    <n v="18291225.32"/>
    <n v="1.2295051318000001"/>
    <n v="43338.561815267094"/>
    <n v="38500"/>
    <n v="110072460.02"/>
    <n v="0.89263438110000004"/>
    <n v="21965.694689399999"/>
    <n v="110000"/>
    <n v="160375"/>
    <m/>
  </r>
  <r>
    <d v="2015-07-01T00:00:00"/>
    <s v="EMPID670956"/>
    <x v="0"/>
    <x v="6"/>
    <x v="12"/>
    <x v="9"/>
    <s v="USD"/>
    <n v="7026.9400000000996"/>
    <n v="8600776.4199999999"/>
    <n v="1.233071375"/>
    <n v="9483.6078517638998"/>
    <n v="10540.41"/>
    <n v="22324639.510000002"/>
    <n v="0.98996181640000003"/>
    <n v="10371.1194862995"/>
    <n v="30496.2"/>
    <n v="152481"/>
    <m/>
  </r>
  <r>
    <d v="2015-07-01T00:00:00"/>
    <s v="EMPID3213442"/>
    <x v="0"/>
    <x v="0"/>
    <x v="0"/>
    <x v="0"/>
    <s v="USD"/>
    <n v="16800"/>
    <n v="2666762.7999999998"/>
    <n v="1.2345506222"/>
    <n v="22710.675679439999"/>
    <n v="25200"/>
    <n v="10488955.49"/>
    <n v="0.94804270160000004"/>
    <n v="23105.081729519999"/>
    <n v="72000"/>
    <n v="109523"/>
    <m/>
  </r>
  <r>
    <d v="2015-07-01T00:00:00"/>
    <s v="EMPID6806998"/>
    <x v="0"/>
    <x v="3"/>
    <x v="0"/>
    <x v="7"/>
    <s v="USD"/>
    <n v="16800"/>
    <n v="1580879.04"/>
    <n v="1.2539871975000001"/>
    <n v="23200.477376160001"/>
    <n v="25200"/>
    <n v="5514868.1600000001"/>
    <n v="1.359576683"/>
    <n v="44100"/>
    <n v="72000"/>
    <n v="96777"/>
    <m/>
  </r>
  <r>
    <d v="2015-07-01T00:00:00"/>
    <s v="EMPID4460243"/>
    <x v="0"/>
    <x v="4"/>
    <x v="7"/>
    <x v="5"/>
    <s v="USD"/>
    <n v="46666.666666666897"/>
    <n v="1679193.13"/>
    <n v="1.2544852180999999"/>
    <n v="64480.631936000296"/>
    <m/>
    <n v="0"/>
    <m/>
    <n v="0"/>
    <n v="80000"/>
    <n v="131438"/>
    <m/>
  </r>
  <r>
    <d v="2015-07-01T00:00:00"/>
    <s v="EMPID5396602"/>
    <x v="0"/>
    <x v="3"/>
    <x v="0"/>
    <x v="7"/>
    <s v="USD"/>
    <n v="16800"/>
    <n v="1580879.04"/>
    <n v="1.2548141526000001"/>
    <n v="23221.316645520001"/>
    <n v="25200"/>
    <n v="7279949.8099999996"/>
    <n v="0.91695855110000002"/>
    <n v="21851.768781359999"/>
    <n v="72000"/>
    <n v="96257"/>
    <m/>
  </r>
  <r>
    <d v="2015-07-01T00:00:00"/>
    <s v="EMPID5280071"/>
    <x v="0"/>
    <x v="6"/>
    <x v="12"/>
    <x v="9"/>
    <s v="USD"/>
    <n v="7221.8933333331997"/>
    <n v="6695906.4800000004"/>
    <n v="1.2555415417"/>
    <n v="9990.1339682837006"/>
    <n v="10832.84"/>
    <n v="36250969.530000001"/>
    <n v="0.99358161879999995"/>
    <n v="10721.593125658899"/>
    <n v="31595.8"/>
    <n v="157979"/>
    <m/>
  </r>
  <r>
    <d v="2015-07-01T00:00:00"/>
    <s v="EMPID811213"/>
    <x v="0"/>
    <x v="6"/>
    <x v="13"/>
    <x v="9"/>
    <s v="USD"/>
    <n v="3775.2280000000001"/>
    <n v="5036476.04"/>
    <n v="1.2619372733000001"/>
    <n v="5258.5373927974997"/>
    <n v="5662.8419999999996"/>
    <n v="24295401.07"/>
    <n v="0.78160614370000003"/>
    <n v="3684.0741566905999"/>
    <n v="16384.080000000002"/>
    <n v="136534"/>
    <m/>
  </r>
  <r>
    <d v="2015-07-01T00:00:00"/>
    <s v="EMPID17657"/>
    <x v="0"/>
    <x v="0"/>
    <x v="0"/>
    <x v="0"/>
    <s v="USD"/>
    <n v="16800"/>
    <n v="3000556.39"/>
    <n v="1.2641856049"/>
    <n v="23457.477244319998"/>
    <n v="25200"/>
    <n v="13444396.77"/>
    <n v="0.8727150977"/>
    <n v="20067.872738760001"/>
    <n v="72000"/>
    <n v="111462"/>
    <m/>
  </r>
  <r>
    <d v="2015-07-01T00:00:00"/>
    <s v="EMPID6230979"/>
    <x v="0"/>
    <x v="0"/>
    <x v="3"/>
    <x v="0"/>
    <s v="USD"/>
    <n v="22633.333333333099"/>
    <n v="5539324.2599999998"/>
    <n v="1.2688140358"/>
    <n v="31759.569848742998"/>
    <n v="33950"/>
    <n v="18646793.120000001"/>
    <n v="1.3433734851000001"/>
    <n v="59412.5"/>
    <n v="97000"/>
    <n v="137921"/>
    <m/>
  </r>
  <r>
    <d v="2015-07-01T00:00:00"/>
    <s v="EMPID328264"/>
    <x v="0"/>
    <x v="0"/>
    <x v="3"/>
    <x v="0"/>
    <s v="USD"/>
    <n v="22633.333333333099"/>
    <n v="3395196.16"/>
    <n v="1.2716081571"/>
    <n v="31854.430265746301"/>
    <n v="33950"/>
    <n v="15262961.279999999"/>
    <n v="0.90294490810000005"/>
    <n v="28677.96740935"/>
    <n v="97000"/>
    <n v="141703"/>
    <m/>
  </r>
  <r>
    <d v="2015-07-01T00:00:00"/>
    <s v="EMPID2471187"/>
    <x v="0"/>
    <x v="6"/>
    <x v="12"/>
    <x v="9"/>
    <s v="USD"/>
    <n v="6596.5666666668003"/>
    <n v="5768401.2300000004"/>
    <n v="1.2722435162000001"/>
    <n v="9290.3754229383994"/>
    <n v="9894.85"/>
    <n v="40818428.359999999"/>
    <n v="0.88223153970000001"/>
    <n v="8030.3680007630001"/>
    <n v="28802.6"/>
    <n v="144013"/>
    <m/>
  </r>
  <r>
    <d v="2015-07-01T00:00:00"/>
    <s v="EMPID7745085"/>
    <x v="0"/>
    <x v="0"/>
    <x v="0"/>
    <x v="0"/>
    <s v="USD"/>
    <n v="16800"/>
    <n v="4579151.26"/>
    <n v="1.2827722042"/>
    <n v="23925.859545840001"/>
    <n v="25200"/>
    <n v="12676140.640000001"/>
    <n v="1.1726207859"/>
    <n v="37380.122652600003"/>
    <n v="72000"/>
    <n v="109435"/>
    <m/>
  </r>
  <r>
    <d v="2015-07-01T00:00:00"/>
    <s v="EMPID1588924"/>
    <x v="2"/>
    <x v="5"/>
    <x v="3"/>
    <x v="8"/>
    <s v="HKD"/>
    <n v="182864.95566666601"/>
    <n v="1279547.6299999999"/>
    <n v="1.2838743314000001"/>
    <n v="260730.9562062152"/>
    <n v="274297.43349999998"/>
    <n v="24365102.670000002"/>
    <n v="1.2498424402999999"/>
    <n v="466184.62591929501"/>
    <n v="790348.66666666698"/>
    <n v="1185523"/>
    <m/>
  </r>
  <r>
    <d v="2015-07-01T00:00:00"/>
    <s v="EMPID6083114"/>
    <x v="0"/>
    <x v="3"/>
    <x v="1"/>
    <x v="7"/>
    <s v="USD"/>
    <n v="12133.333333333099"/>
    <n v="1044754.87"/>
    <n v="1.2905701622000001"/>
    <n v="17421.710285372999"/>
    <n v="18200"/>
    <n v="4294011.37"/>
    <n v="0.9986099222"/>
    <n v="18159.520934100001"/>
    <n v="52000"/>
    <n v="84494"/>
    <m/>
  </r>
  <r>
    <d v="2015-07-01T00:00:00"/>
    <s v="EMPID5316399"/>
    <x v="0"/>
    <x v="6"/>
    <x v="12"/>
    <x v="9"/>
    <s v="USD"/>
    <n v="6524.9266666666999"/>
    <n v="7465227.1100000003"/>
    <n v="1.2915658479000001"/>
    <n v="9378.5953304184004"/>
    <n v="9787.39"/>
    <n v="16842131.760000002"/>
    <n v="0.99756421989999999"/>
    <n v="9749.2461119397994"/>
    <n v="28488.2"/>
    <n v="142441"/>
    <m/>
  </r>
  <r>
    <d v="2015-07-01T00:00:00"/>
    <s v="EMPID5638288"/>
    <x v="0"/>
    <x v="0"/>
    <x v="0"/>
    <x v="0"/>
    <s v="USD"/>
    <n v="16800"/>
    <n v="3459845.67"/>
    <n v="1.2963851737000001"/>
    <n v="24268.906378079999"/>
    <n v="25200"/>
    <n v="14022823.65"/>
    <n v="0.87415828340000001"/>
    <n v="20126.06198568"/>
    <n v="72000"/>
    <n v="125871"/>
    <m/>
  </r>
  <r>
    <d v="2015-07-01T00:00:00"/>
    <s v="EMPID5419161"/>
    <x v="0"/>
    <x v="6"/>
    <x v="12"/>
    <x v="9"/>
    <s v="USD"/>
    <n v="7035.7466666668997"/>
    <n v="7487501.25"/>
    <n v="1.3005342586999999"/>
    <n v="10207.4710296167"/>
    <n v="10553.62"/>
    <n v="24506673.600000001"/>
    <n v="0.95711677289999997"/>
    <n v="9829.5027464785016"/>
    <n v="30408.799999999999"/>
    <n v="152044"/>
    <m/>
  </r>
  <r>
    <d v="2015-07-01T00:00:00"/>
    <s v="EMPID1546138"/>
    <x v="0"/>
    <x v="6"/>
    <x v="12"/>
    <x v="9"/>
    <s v="USD"/>
    <n v="7321.9333333331997"/>
    <n v="6029606.5300000003"/>
    <n v="1.3052202028"/>
    <n v="10674.1362986653"/>
    <n v="10982.9"/>
    <n v="35244707.450000003"/>
    <n v="0.91262239739999995"/>
    <n v="9447.4448450077998"/>
    <n v="31776.400000000001"/>
    <n v="158882"/>
    <m/>
  </r>
  <r>
    <d v="2015-07-01T00:00:00"/>
    <s v="EMPID56696"/>
    <x v="0"/>
    <x v="3"/>
    <x v="6"/>
    <x v="4"/>
    <s v="USD"/>
    <n v="30333.333333333099"/>
    <n v="525000"/>
    <n v="1.3080201123999999"/>
    <n v="44348.248447532998"/>
    <m/>
    <n v="0"/>
    <m/>
    <n v="0"/>
    <n v="52000"/>
    <n v="77127"/>
    <m/>
  </r>
  <r>
    <d v="2015-07-01T00:00:00"/>
    <s v="EMPID503874"/>
    <x v="0"/>
    <x v="6"/>
    <x v="12"/>
    <x v="9"/>
    <s v="USD"/>
    <n v="6409.6533333333"/>
    <n v="7537077.0599999996"/>
    <n v="1.3089526702000001"/>
    <n v="9380.0726019178001"/>
    <n v="9614.48"/>
    <n v="17762739.93"/>
    <n v="0.9751068759"/>
    <n v="9231.5448895403006"/>
    <n v="27812.799999999999"/>
    <n v="139064"/>
    <m/>
  </r>
  <r>
    <d v="2015-07-01T00:00:00"/>
    <s v="EMPID828482"/>
    <x v="0"/>
    <x v="0"/>
    <x v="2"/>
    <x v="1"/>
    <s v="USD"/>
    <n v="25666.666666666901"/>
    <n v="12931039.83"/>
    <n v="1.3106416165000001"/>
    <n v="44916.666666667101"/>
    <n v="38500"/>
    <n v="59321752.520000003"/>
    <n v="0.89668003019999998"/>
    <n v="22588.724650800003"/>
    <n v="110000"/>
    <n v="152047"/>
    <m/>
  </r>
  <r>
    <d v="2015-07-01T00:00:00"/>
    <s v="EMPID7298626"/>
    <x v="0"/>
    <x v="0"/>
    <x v="3"/>
    <x v="0"/>
    <s v="USD"/>
    <n v="22633.333333333099"/>
    <n v="4112820.45"/>
    <n v="1.3135307767"/>
    <n v="33277.703201166303"/>
    <n v="33950"/>
    <n v="16532350.970000001"/>
    <n v="0.86429312719999996"/>
    <n v="26578.402668825001"/>
    <n v="97000"/>
    <n v="127387"/>
    <m/>
  </r>
  <r>
    <d v="2015-07-01T00:00:00"/>
    <s v="EMPID4458676"/>
    <x v="1"/>
    <x v="5"/>
    <x v="0"/>
    <x v="6"/>
    <s v="GBP"/>
    <n v="11587.4893333332"/>
    <n v="2261691"/>
    <n v="1.3245797742000001"/>
    <n v="17229.086340370501"/>
    <n v="17381.234"/>
    <n v="14517906"/>
    <n v="0.67535864950000002"/>
    <n v="8352.9663534135998"/>
    <n v="50226.666666666701"/>
    <n v="75340"/>
    <m/>
  </r>
  <r>
    <d v="2015-07-01T00:00:00"/>
    <s v="EMPID5404432"/>
    <x v="0"/>
    <x v="3"/>
    <x v="0"/>
    <x v="7"/>
    <s v="USD"/>
    <n v="16800"/>
    <n v="1580879.04"/>
    <n v="1.3319850537"/>
    <n v="25166.02335408"/>
    <n v="25200"/>
    <n v="4235020.7699999996"/>
    <n v="1.0716212827"/>
    <n v="30253.597708320001"/>
    <n v="72000"/>
    <n v="106979"/>
    <m/>
  </r>
  <r>
    <d v="2015-07-01T00:00:00"/>
    <s v="EMPID332995"/>
    <x v="0"/>
    <x v="3"/>
    <x v="1"/>
    <x v="7"/>
    <s v="USD"/>
    <n v="12133.333333333099"/>
    <n v="1044754.87"/>
    <n v="1.3343432502999999"/>
    <n v="18218.3804881863"/>
    <n v="18200"/>
    <n v="6039968.1600000001"/>
    <n v="0.85406963970000005"/>
    <n v="13950.507907700001"/>
    <n v="52000"/>
    <n v="81906"/>
    <m/>
  </r>
  <r>
    <d v="2015-07-01T00:00:00"/>
    <s v="EMPID269772"/>
    <x v="2"/>
    <x v="5"/>
    <x v="0"/>
    <x v="8"/>
    <s v="INR"/>
    <n v="417292.226333333"/>
    <n v="1417948.14"/>
    <n v="1.3384364064000001"/>
    <n v="629132.54858169553"/>
    <n v="625938.3395"/>
    <n v="76657567.980000004"/>
    <n v="0.9097182976"/>
    <n v="535521.09330505424"/>
    <n v="1850526.4"/>
    <n v="2775789.6"/>
    <m/>
  </r>
  <r>
    <d v="2015-07-01T00:00:00"/>
    <s v="EMPID1114815"/>
    <x v="0"/>
    <x v="0"/>
    <x v="0"/>
    <x v="0"/>
    <s v="USD"/>
    <n v="16800"/>
    <n v="2111229.59"/>
    <n v="1.3421683323"/>
    <n v="25422.64197312"/>
    <n v="25200"/>
    <n v="8632361.0600000005"/>
    <n v="0.94810777180000005"/>
    <n v="23107.705359479998"/>
    <n v="72000"/>
    <n v="103208"/>
    <m/>
  </r>
  <r>
    <d v="2015-07-01T00:00:00"/>
    <s v="EMPID795081"/>
    <x v="0"/>
    <x v="0"/>
    <x v="3"/>
    <x v="0"/>
    <s v="USD"/>
    <n v="22633.333333333099"/>
    <n v="2111229.59"/>
    <n v="1.3421683323"/>
    <n v="34249.948213786301"/>
    <n v="33950"/>
    <n v="8632361.0600000005"/>
    <n v="0.94810777180000005"/>
    <n v="31131.214164855002"/>
    <n v="97000"/>
    <n v="186850"/>
    <m/>
  </r>
  <r>
    <d v="2015-07-01T00:00:00"/>
    <s v="EMPID6924181"/>
    <x v="2"/>
    <x v="5"/>
    <x v="3"/>
    <x v="8"/>
    <s v="AUD"/>
    <n v="8022.2219999999998"/>
    <n v="413639.2"/>
    <n v="1.3464282157"/>
    <n v="12190.908080515001"/>
    <n v="12033.333000000001"/>
    <n v="1013170.53"/>
    <n v="0.89859282620000003"/>
    <n v="10080.9069342805"/>
    <n v="120333.33333333299"/>
    <n v="180500"/>
    <m/>
  </r>
  <r>
    <d v="2015-07-01T00:00:00"/>
    <s v="EMPID1433362"/>
    <x v="0"/>
    <x v="0"/>
    <x v="0"/>
    <x v="0"/>
    <s v="USD"/>
    <n v="16800"/>
    <n v="2611403.52"/>
    <n v="1.3477584969"/>
    <n v="25563.51412272"/>
    <n v="25200"/>
    <n v="18682009.420000002"/>
    <n v="1.0629773384000001"/>
    <n v="29643.680997000003"/>
    <n v="72000"/>
    <n v="107277"/>
    <m/>
  </r>
  <r>
    <d v="2015-07-01T00:00:00"/>
    <s v="EMPID2111387"/>
    <x v="0"/>
    <x v="6"/>
    <x v="12"/>
    <x v="9"/>
    <s v="USD"/>
    <n v="6582.1799999999002"/>
    <n v="6890978.8700000001"/>
    <n v="1.3599132859"/>
    <n v="10135.7010479486"/>
    <n v="9873.27"/>
    <n v="29438367.879999999"/>
    <n v="1.0380732317000001"/>
    <n v="10925.810430165599"/>
    <n v="28624.2"/>
    <n v="143121"/>
    <m/>
  </r>
  <r>
    <d v="2015-07-01T00:00:00"/>
    <s v="EMPID4459027"/>
    <x v="0"/>
    <x v="4"/>
    <x v="7"/>
    <x v="5"/>
    <s v="USD"/>
    <n v="46666.666666666897"/>
    <n v="2437290.83"/>
    <n v="1.3623328202"/>
    <n v="72029.964080667007"/>
    <m/>
    <n v="0"/>
    <m/>
    <n v="0"/>
    <n v="80000"/>
    <n v="123953"/>
    <m/>
  </r>
  <r>
    <d v="2015-07-01T00:00:00"/>
    <s v="EMPID1772612"/>
    <x v="1"/>
    <x v="5"/>
    <x v="3"/>
    <x v="6"/>
    <s v="GBP"/>
    <n v="14816.7436666668"/>
    <n v="3666787"/>
    <n v="1.3648829069999999"/>
    <n v="22926.308418717603"/>
    <n v="22225.1155"/>
    <n v="58177686.369999997"/>
    <n v="0.99736822039999995"/>
    <n v="22131.528930182103"/>
    <n v="64694.333333333299"/>
    <n v="97041.5"/>
    <m/>
  </r>
  <r>
    <d v="2015-07-01T00:00:00"/>
    <s v="EMPID342833"/>
    <x v="0"/>
    <x v="0"/>
    <x v="3"/>
    <x v="0"/>
    <s v="USD"/>
    <n v="22633.333333333099"/>
    <n v="5146358.68"/>
    <n v="1.3656835194000001"/>
    <n v="35048.288816963002"/>
    <n v="33950"/>
    <n v="29438367.879999999"/>
    <n v="1.0380732317000001"/>
    <n v="37569.241406760004"/>
    <n v="97000"/>
    <n v="143113"/>
    <m/>
  </r>
  <r>
    <d v="2015-07-01T00:00:00"/>
    <s v="EMPID1859180"/>
    <x v="0"/>
    <x v="0"/>
    <x v="0"/>
    <x v="0"/>
    <s v="USD"/>
    <n v="16800"/>
    <n v="1715452.55"/>
    <n v="1.3656837929000001"/>
    <n v="26015.231581920001"/>
    <n v="25200"/>
    <n v="29438367.879999999"/>
    <n v="1.0380732317000001"/>
    <n v="27886.44722976"/>
    <n v="72000"/>
    <n v="92379"/>
    <m/>
  </r>
  <r>
    <d v="2015-07-01T00:00:00"/>
    <s v="EMPID90364"/>
    <x v="0"/>
    <x v="0"/>
    <x v="1"/>
    <x v="0"/>
    <s v="USD"/>
    <n v="12133.333333333099"/>
    <n v="4583212.08"/>
    <n v="1.3688588607000001"/>
    <n v="18846.564597466298"/>
    <n v="18200"/>
    <n v="50893413.700000003"/>
    <n v="1.1347389472"/>
    <n v="25066.296750040001"/>
    <n v="52000"/>
    <n v="70977"/>
    <m/>
  </r>
  <r>
    <d v="2015-07-01T00:00:00"/>
    <s v="EMPID5205107"/>
    <x v="0"/>
    <x v="4"/>
    <x v="11"/>
    <x v="5"/>
    <s v="USD"/>
    <n v="56583.333333333103"/>
    <n v="2800371.31"/>
    <n v="1.3715549634999999"/>
    <n v="88119.060857566292"/>
    <m/>
    <n v="0"/>
    <m/>
    <n v="0"/>
    <n v="97000"/>
    <n v="146061"/>
    <m/>
  </r>
  <r>
    <d v="2015-07-01T00:00:00"/>
    <s v="EMPID147086"/>
    <x v="1"/>
    <x v="5"/>
    <x v="3"/>
    <x v="6"/>
    <s v="GBP"/>
    <n v="13797.403333333301"/>
    <n v="2168983"/>
    <n v="1.3811957742000001"/>
    <n v="21686.671101732798"/>
    <n v="20696.105"/>
    <n v="14517906"/>
    <n v="0.67535052159999998"/>
    <n v="9945.7374917691996"/>
    <n v="59632.8733333333"/>
    <n v="89449.31"/>
    <m/>
  </r>
  <r>
    <d v="2015-07-01T00:00:00"/>
    <s v="EMPID416907"/>
    <x v="0"/>
    <x v="0"/>
    <x v="0"/>
    <x v="0"/>
    <s v="USD"/>
    <n v="16800"/>
    <n v="2791209.21"/>
    <n v="1.3946904059"/>
    <n v="26746.198227839999"/>
    <n v="25200"/>
    <n v="10901981.59"/>
    <n v="0.84654913639999996"/>
    <n v="19012.86117864"/>
    <n v="72000"/>
    <n v="112579"/>
    <m/>
  </r>
  <r>
    <d v="2015-07-01T00:00:00"/>
    <s v="EMPID58627"/>
    <x v="0"/>
    <x v="0"/>
    <x v="0"/>
    <x v="0"/>
    <s v="USD"/>
    <n v="16800"/>
    <n v="3555884.24"/>
    <n v="1.3967816202000001"/>
    <n v="26798.896829040001"/>
    <n v="25200"/>
    <n v="21411803.66"/>
    <n v="1.0181244049"/>
    <n v="26478.858009239997"/>
    <n v="72000"/>
    <n v="106163"/>
    <m/>
  </r>
  <r>
    <d v="2015-07-01T00:00:00"/>
    <s v="EMPID478886"/>
    <x v="0"/>
    <x v="0"/>
    <x v="0"/>
    <x v="0"/>
    <s v="USD"/>
    <n v="16800"/>
    <n v="2218026.39"/>
    <n v="1.4140215189000001"/>
    <n v="27233.342277119998"/>
    <n v="25200"/>
    <n v="17459506.73"/>
    <n v="0.9206600667"/>
    <n v="22001.01388884"/>
    <n v="72000"/>
    <n v="97935"/>
    <m/>
  </r>
  <r>
    <d v="2015-07-01T00:00:00"/>
    <s v="EMPID43020"/>
    <x v="0"/>
    <x v="0"/>
    <x v="0"/>
    <x v="0"/>
    <s v="USD"/>
    <n v="16800"/>
    <n v="3119944.88"/>
    <n v="1.4143304173"/>
    <n v="27241.126516799999"/>
    <n v="25200"/>
    <n v="13467144.49"/>
    <n v="0.98360954840000003"/>
    <n v="24539.136990480001"/>
    <n v="72000"/>
    <n v="111553"/>
    <m/>
  </r>
  <r>
    <d v="2015-07-01T00:00:00"/>
    <s v="EMPID636290"/>
    <x v="0"/>
    <x v="0"/>
    <x v="3"/>
    <x v="0"/>
    <s v="USD"/>
    <n v="22633.333333333099"/>
    <n v="5165586.5599999996"/>
    <n v="1.4169468402000001"/>
    <n v="36788.678558123"/>
    <n v="33950"/>
    <n v="28898052"/>
    <n v="0.34623089159999998"/>
    <n v="4701.8155065700003"/>
    <n v="97000"/>
    <n v="136366"/>
    <m/>
  </r>
  <r>
    <d v="2015-07-01T00:00:00"/>
    <s v="EMPID5608726"/>
    <x v="0"/>
    <x v="0"/>
    <x v="2"/>
    <x v="1"/>
    <s v="USD"/>
    <n v="25666.666666666901"/>
    <n v="22425395.050000001"/>
    <n v="1.4244310518000001"/>
    <n v="44916.666666667101"/>
    <n v="38500"/>
    <n v="85933708.280000001"/>
    <n v="0.97517835200000003"/>
    <n v="34677.466207999998"/>
    <n v="110000"/>
    <n v="168127"/>
    <m/>
  </r>
  <r>
    <d v="2015-07-01T00:00:00"/>
    <s v="EMPID467852"/>
    <x v="0"/>
    <x v="0"/>
    <x v="0"/>
    <x v="0"/>
    <s v="USD"/>
    <n v="16800"/>
    <n v="3457816.89"/>
    <n v="1.4385747494000001"/>
    <n v="27852.083684879999"/>
    <n v="25200"/>
    <n v="12010983.869999999"/>
    <n v="0.9947564445"/>
    <n v="24988.57984224"/>
    <n v="72000"/>
    <n v="95739"/>
    <m/>
  </r>
  <r>
    <d v="2015-07-01T00:00:00"/>
    <s v="EMPID570020"/>
    <x v="0"/>
    <x v="0"/>
    <x v="3"/>
    <x v="0"/>
    <s v="USD"/>
    <n v="22633.333333333099"/>
    <n v="3260076.19"/>
    <n v="1.4413987483999999"/>
    <n v="37618.820841512905"/>
    <n v="33950"/>
    <n v="20135077.609999999"/>
    <n v="0.99711818200000002"/>
    <n v="33793.45964624"/>
    <n v="97000"/>
    <n v="171700"/>
    <m/>
  </r>
  <r>
    <d v="2015-07-01T00:00:00"/>
    <s v="EMPID2086675"/>
    <x v="2"/>
    <x v="5"/>
    <x v="3"/>
    <x v="8"/>
    <s v="TWD"/>
    <n v="405364.97733333299"/>
    <n v="1983526.68"/>
    <n v="1.4442681941"/>
    <n v="675501.12700050103"/>
    <n v="608047.46600000001"/>
    <n v="20268921.780000001"/>
    <n v="1.0287120714"/>
    <n v="656930.71231130592"/>
    <n v="1752001.33333333"/>
    <n v="2628002"/>
    <m/>
  </r>
  <r>
    <d v="2015-07-01T00:00:00"/>
    <s v="EMPID2526124"/>
    <x v="0"/>
    <x v="0"/>
    <x v="0"/>
    <x v="0"/>
    <s v="USD"/>
    <n v="2400"/>
    <n v="430346.16"/>
    <n v="1.4496009003999999"/>
    <n v="4018.5632414400002"/>
    <n v="3600"/>
    <n v="826200.76"/>
    <n v="0.68985599819999999"/>
    <n v="1813.57054956"/>
    <n v="72000"/>
    <n v="130000"/>
    <m/>
  </r>
  <r>
    <d v="2015-07-01T00:00:00"/>
    <s v="EMPID865042"/>
    <x v="0"/>
    <x v="3"/>
    <x v="0"/>
    <x v="7"/>
    <s v="USD"/>
    <n v="16800"/>
    <n v="1580879.04"/>
    <n v="1.462396598"/>
    <n v="28452.394269600001"/>
    <n v="25200"/>
    <n v="5672787.8099999996"/>
    <n v="1.1619850699000001"/>
    <n v="36629.666531640003"/>
    <n v="72000"/>
    <n v="102300"/>
    <m/>
  </r>
  <r>
    <d v="2015-07-01T00:00:00"/>
    <s v="EMPID5293304"/>
    <x v="0"/>
    <x v="6"/>
    <x v="12"/>
    <x v="9"/>
    <s v="USD"/>
    <n v="7502.3533333330997"/>
    <n v="12471652.890000001"/>
    <n v="1.4647964437000001"/>
    <n v="12732.954056779299"/>
    <n v="11253.53"/>
    <n v="86259598.599999994"/>
    <n v="1.0990577181000001"/>
    <n v="14374.8272068608"/>
    <n v="32822.800000000003"/>
    <n v="164114"/>
    <m/>
  </r>
  <r>
    <d v="2015-07-01T00:00:00"/>
    <s v="EMPID3583104"/>
    <x v="0"/>
    <x v="0"/>
    <x v="3"/>
    <x v="0"/>
    <s v="USD"/>
    <n v="22633.333333333099"/>
    <n v="6767351.9299999997"/>
    <n v="1.4688275045999999"/>
    <n v="38550.027114502904"/>
    <n v="33950"/>
    <n v="35648947.979999997"/>
    <n v="0.9511005951"/>
    <n v="31293.784327189998"/>
    <n v="97000"/>
    <n v="133815"/>
    <m/>
  </r>
  <r>
    <d v="2015-07-01T00:00:00"/>
    <s v="EMPID1979635"/>
    <x v="0"/>
    <x v="0"/>
    <x v="0"/>
    <x v="0"/>
    <s v="USD"/>
    <n v="16800"/>
    <n v="2255783.98"/>
    <n v="1.4688275142"/>
    <n v="28614.453357840001"/>
    <n v="25200"/>
    <n v="35648947.979999997"/>
    <n v="0.9511005951"/>
    <n v="23228.375995439997"/>
    <n v="72000"/>
    <n v="89551"/>
    <m/>
  </r>
  <r>
    <d v="2015-07-01T00:00:00"/>
    <s v="EMPID3545774"/>
    <x v="0"/>
    <x v="1"/>
    <x v="3"/>
    <x v="2"/>
    <s v="USD"/>
    <n v="16975"/>
    <n v="9961607.3100000005"/>
    <n v="1.4807299721"/>
    <n v="29215.586915445001"/>
    <n v="39608.333333333103"/>
    <n v="37965155.030000001"/>
    <n v="0.98274881849999995"/>
    <n v="38515.068457739799"/>
    <n v="97000"/>
    <n v="153911"/>
    <m/>
  </r>
  <r>
    <d v="2015-07-01T00:00:00"/>
    <s v="EMPID504728"/>
    <x v="0"/>
    <x v="0"/>
    <x v="0"/>
    <x v="0"/>
    <s v="USD"/>
    <n v="16800"/>
    <n v="2611403.52"/>
    <n v="1.4911103072"/>
    <n v="29175.979741440002"/>
    <n v="25200"/>
    <n v="9221001.6600000001"/>
    <n v="0.97174735680000002"/>
    <n v="24060.853426680002"/>
    <n v="72000"/>
    <n v="109736"/>
    <m/>
  </r>
  <r>
    <d v="2015-07-01T00:00:00"/>
    <s v="EMPID5619651"/>
    <x v="0"/>
    <x v="0"/>
    <x v="0"/>
    <x v="0"/>
    <s v="USD"/>
    <n v="16800"/>
    <n v="1282104.5"/>
    <n v="1.4963904276"/>
    <n v="29309.038775519999"/>
    <n v="25200"/>
    <n v="14114624.800000001"/>
    <n v="0.94103828889999996"/>
    <n v="22822.66380744"/>
    <n v="72000"/>
    <n v="122400"/>
    <m/>
  </r>
  <r>
    <d v="2015-07-01T00:00:00"/>
    <s v="EMPID248418"/>
    <x v="0"/>
    <x v="3"/>
    <x v="0"/>
    <x v="7"/>
    <s v="USD"/>
    <n v="16800"/>
    <n v="1580879.04"/>
    <n v="1.5045950555000001"/>
    <n v="29400"/>
    <n v="25200"/>
    <n v="3392667.48"/>
    <n v="0.97965290429999996"/>
    <n v="24379.605101879999"/>
    <n v="72000"/>
    <n v="81349"/>
    <m/>
  </r>
  <r>
    <d v="2015-07-01T00:00:00"/>
    <s v="EMPID3134792"/>
    <x v="0"/>
    <x v="0"/>
    <x v="0"/>
    <x v="0"/>
    <s v="USD"/>
    <n v="16800"/>
    <n v="1722765.84"/>
    <n v="1.5047857653000001"/>
    <n v="29400"/>
    <n v="25200"/>
    <n v="5703099.9500000002"/>
    <n v="0.99644952220000005"/>
    <n v="25056.844734600003"/>
    <n v="72000"/>
    <n v="107574"/>
    <m/>
  </r>
  <r>
    <d v="2015-07-01T00:00:00"/>
    <s v="EMPID920890"/>
    <x v="0"/>
    <x v="6"/>
    <x v="12"/>
    <x v="9"/>
    <s v="USD"/>
    <n v="7293.2333333330998"/>
    <n v="8237087.8499999996"/>
    <n v="1.5060822218000001"/>
    <n v="12763.1583333329"/>
    <n v="10939.85"/>
    <n v="27720782.940000001"/>
    <n v="0.92236710040000003"/>
    <n v="9580.9823568599004"/>
    <n v="31664.799999999999"/>
    <n v="158324"/>
    <m/>
  </r>
  <r>
    <d v="2015-07-01T00:00:00"/>
    <s v="EMPID2730800"/>
    <x v="0"/>
    <x v="6"/>
    <x v="12"/>
    <x v="9"/>
    <s v="USD"/>
    <n v="7080.5866666666998"/>
    <n v="5291650.24"/>
    <n v="1.5423934186999999"/>
    <n v="12391.026666666699"/>
    <n v="10620.88"/>
    <n v="37418821.850000001"/>
    <n v="0.72996406459999996"/>
    <n v="6032.0491755109997"/>
    <n v="30732.799999999999"/>
    <n v="153664"/>
    <m/>
  </r>
  <r>
    <d v="2015-07-01T00:00:00"/>
    <s v="EMPID3709667"/>
    <x v="0"/>
    <x v="3"/>
    <x v="0"/>
    <x v="7"/>
    <s v="USD"/>
    <n v="16800"/>
    <n v="1580879.04"/>
    <n v="1.5431538120999999"/>
    <n v="29400"/>
    <n v="25200"/>
    <n v="5814638.7000000002"/>
    <n v="1.1486938561"/>
    <n v="35691.838486920002"/>
    <n v="72000"/>
    <n v="107368"/>
    <m/>
  </r>
  <r>
    <d v="2015-07-01T00:00:00"/>
    <s v="EMPID706374"/>
    <x v="0"/>
    <x v="0"/>
    <x v="0"/>
    <x v="0"/>
    <s v="USD"/>
    <n v="16800"/>
    <n v="2011024.51"/>
    <n v="1.5782113450999999"/>
    <n v="29400"/>
    <n v="25200"/>
    <n v="13038076.77"/>
    <n v="0.72135900610000003"/>
    <n v="13965.195126960001"/>
    <n v="72000"/>
    <n v="111767"/>
    <m/>
  </r>
  <r>
    <d v="2015-07-01T00:00:00"/>
    <s v="EMPID146389"/>
    <x v="0"/>
    <x v="4"/>
    <x v="7"/>
    <x v="5"/>
    <s v="USD"/>
    <n v="46666.666666666897"/>
    <n v="2709643.17"/>
    <n v="1.596898661"/>
    <n v="81666.666666667094"/>
    <m/>
    <n v="0"/>
    <m/>
    <n v="0"/>
    <n v="80000"/>
    <n v="123893"/>
    <m/>
  </r>
  <r>
    <d v="2015-07-01T00:00:00"/>
    <s v="EMPID347208"/>
    <x v="0"/>
    <x v="0"/>
    <x v="3"/>
    <x v="0"/>
    <s v="USD"/>
    <n v="19399.9999999998"/>
    <n v="3877530"/>
    <n v="1.6103650097"/>
    <n v="33949.9999999996"/>
    <n v="29100"/>
    <n v="11963504.27"/>
    <n v="0.99446965379999996"/>
    <n v="28842.507081510001"/>
    <n v="97000"/>
    <n v="130500"/>
    <m/>
  </r>
  <r>
    <d v="2015-07-01T00:00:00"/>
    <s v="EMPID436941"/>
    <x v="0"/>
    <x v="6"/>
    <x v="12"/>
    <x v="9"/>
    <s v="USD"/>
    <n v="6809.9733333330996"/>
    <n v="4221022.53"/>
    <n v="1.6129299441"/>
    <n v="11917.4533333329"/>
    <n v="10214.959999999999"/>
    <n v="36099521.140000001"/>
    <n v="1.0230216735"/>
    <n v="10873.4233270196"/>
    <n v="29554.6"/>
    <n v="147773"/>
    <m/>
  </r>
  <r>
    <d v="2015-07-01T00:00:00"/>
    <s v="EMPID2882966"/>
    <x v="0"/>
    <x v="6"/>
    <x v="13"/>
    <x v="9"/>
    <s v="USD"/>
    <n v="3441.7719999999999"/>
    <n v="5360470.7300000004"/>
    <n v="1.6200258014"/>
    <n v="6023.1010000000006"/>
    <n v="5162.6580000000004"/>
    <n v="27017109.859999999"/>
    <n v="0.94886515220000001"/>
    <n v="4740.2712301791998"/>
    <n v="14906.28"/>
    <n v="124219"/>
    <m/>
  </r>
  <r>
    <d v="2015-07-01T00:00:00"/>
    <s v="EMPID3387825"/>
    <x v="0"/>
    <x v="3"/>
    <x v="0"/>
    <x v="7"/>
    <s v="USD"/>
    <n v="16800"/>
    <n v="1580879.04"/>
    <n v="1.6235527867999999"/>
    <n v="29400"/>
    <n v="25200"/>
    <n v="5519471.2699999996"/>
    <n v="0.71792422069999995"/>
    <n v="13826.704578119999"/>
    <n v="72000"/>
    <n v="108171"/>
    <m/>
  </r>
  <r>
    <d v="2015-07-01T00:00:00"/>
    <s v="EMPID2362086"/>
    <x v="0"/>
    <x v="0"/>
    <x v="0"/>
    <x v="0"/>
    <s v="USD"/>
    <n v="16800"/>
    <n v="2542134.27"/>
    <n v="1.6411933293000001"/>
    <n v="29400"/>
    <n v="25200"/>
    <n v="8207380.3099999996"/>
    <n v="1.0575290583000001"/>
    <n v="29259.25035264"/>
    <n v="72000"/>
    <n v="128541"/>
    <m/>
  </r>
  <r>
    <d v="2015-07-01T00:00:00"/>
    <s v="EMPID969436"/>
    <x v="0"/>
    <x v="6"/>
    <x v="12"/>
    <x v="9"/>
    <s v="USD"/>
    <n v="7123.5466666668999"/>
    <n v="5181764.59"/>
    <n v="1.6414337952"/>
    <n v="12466.2066666671"/>
    <n v="10685.32"/>
    <n v="41617910.219999999"/>
    <n v="0.9715674124"/>
    <n v="10199.221924478101"/>
    <n v="31041.200000000001"/>
    <n v="155206"/>
    <m/>
  </r>
  <r>
    <d v="2015-07-01T00:00:00"/>
    <s v="EMPID383436"/>
    <x v="1"/>
    <x v="5"/>
    <x v="3"/>
    <x v="6"/>
    <s v="GBP"/>
    <n v="13047.134333333101"/>
    <n v="2323694"/>
    <n v="1.6453430774"/>
    <n v="22832.4850833329"/>
    <n v="19570.701499999999"/>
    <n v="5798126"/>
    <n v="1.2196839944"/>
    <n v="31608.937160052799"/>
    <n v="56623.146666666697"/>
    <n v="84934.720000000001"/>
    <m/>
  </r>
  <r>
    <d v="2015-07-01T00:00:00"/>
    <s v="EMPID2563649"/>
    <x v="0"/>
    <x v="3"/>
    <x v="0"/>
    <x v="7"/>
    <s v="USD"/>
    <n v="16800"/>
    <n v="1580879.04"/>
    <n v="1.6531325686"/>
    <n v="29400"/>
    <n v="25200"/>
    <n v="4207869.4800000004"/>
    <n v="1.1200055662999999"/>
    <n v="33667.592757120001"/>
    <n v="72000"/>
    <n v="89739"/>
    <m/>
  </r>
  <r>
    <d v="2015-07-01T00:00:00"/>
    <s v="EMPID3906"/>
    <x v="0"/>
    <x v="4"/>
    <x v="7"/>
    <x v="5"/>
    <s v="USD"/>
    <n v="46666.666666666897"/>
    <n v="3420198.9"/>
    <n v="1.6758053516"/>
    <n v="81666.666666667094"/>
    <m/>
    <n v="0"/>
    <m/>
    <n v="0"/>
    <n v="80000"/>
    <n v="133265"/>
    <m/>
  </r>
  <r>
    <d v="2015-07-01T00:00:00"/>
    <s v="EMPID836469"/>
    <x v="0"/>
    <x v="2"/>
    <x v="4"/>
    <x v="3"/>
    <s v="USD"/>
    <n v="7500"/>
    <n v="106411"/>
    <n v="1.6810292169000001"/>
    <n v="15161.5786905"/>
    <m/>
    <n v="0"/>
    <m/>
    <n v="0"/>
    <n v="150000"/>
    <n v="131580"/>
    <m/>
  </r>
  <r>
    <d v="2015-07-01T00:00:00"/>
    <s v="EMPID4231293"/>
    <x v="0"/>
    <x v="0"/>
    <x v="3"/>
    <x v="0"/>
    <s v="USD"/>
    <n v="22633.333333333099"/>
    <n v="5715260.54"/>
    <n v="1.6875632378000001"/>
    <n v="39608.333333332899"/>
    <n v="33950"/>
    <n v="15609033.779999999"/>
    <n v="1.0821175781000001"/>
    <n v="41756.096974865002"/>
    <n v="97000"/>
    <n v="128750"/>
    <m/>
  </r>
  <r>
    <d v="2015-07-01T00:00:00"/>
    <s v="EMPID5054268"/>
    <x v="0"/>
    <x v="3"/>
    <x v="0"/>
    <x v="7"/>
    <s v="USD"/>
    <n v="16800"/>
    <n v="1580879.04"/>
    <n v="1.6916229758000001"/>
    <n v="29400"/>
    <n v="25200"/>
    <n v="5385975"/>
    <n v="1.0461748559999999"/>
    <n v="28458.097839360002"/>
    <n v="72000"/>
    <n v="102607"/>
    <m/>
  </r>
  <r>
    <d v="2015-07-01T00:00:00"/>
    <s v="EMPID1327699"/>
    <x v="2"/>
    <x v="5"/>
    <x v="0"/>
    <x v="8"/>
    <s v="JPY"/>
    <n v="1368799.99999999"/>
    <n v="1607654.82"/>
    <n v="1.7043907330000001"/>
    <n v="2395399.9999999898"/>
    <n v="2053200"/>
    <n v="17092073.75"/>
    <n v="0.97531040199999997"/>
    <n v="1972091.7078182399"/>
    <n v="5916000"/>
    <n v="8874000"/>
    <m/>
  </r>
  <r>
    <d v="2015-07-01T00:00:00"/>
    <s v="EMPID926925"/>
    <x v="1"/>
    <x v="5"/>
    <x v="1"/>
    <x v="6"/>
    <s v="GBP"/>
    <n v="5237.1563333332997"/>
    <n v="2119421"/>
    <n v="1.7075817451999999"/>
    <n v="9165.0235833333008"/>
    <n v="7855.7344999999996"/>
    <n v="115272545.45"/>
    <n v="0.91419992019999996"/>
    <n v="6777.2982646627006"/>
    <n v="22728.666666666701"/>
    <n v="34093"/>
    <m/>
  </r>
  <r>
    <d v="2015-07-01T00:00:00"/>
    <s v="EMPID7080846"/>
    <x v="0"/>
    <x v="3"/>
    <x v="0"/>
    <x v="7"/>
    <s v="USD"/>
    <n v="16800"/>
    <n v="1580879.04"/>
    <n v="1.7108113142000001"/>
    <n v="29400"/>
    <n v="25200"/>
    <n v="3579501.78"/>
    <n v="1.1269275162000001"/>
    <n v="34156.005544079999"/>
    <n v="72000"/>
    <n v="90683"/>
    <m/>
  </r>
  <r>
    <d v="2015-07-01T00:00:00"/>
    <s v="EMPID4941645"/>
    <x v="0"/>
    <x v="0"/>
    <x v="3"/>
    <x v="0"/>
    <s v="USD"/>
    <n v="22633.333333333099"/>
    <n v="4006757.34"/>
    <n v="1.7166455808000001"/>
    <n v="39608.333333332899"/>
    <n v="33950"/>
    <n v="16144362.060000001"/>
    <n v="0.94972421600000001"/>
    <n v="31219.019413120001"/>
    <n v="97000"/>
    <n v="138555"/>
    <m/>
  </r>
  <r>
    <d v="2015-07-01T00:00:00"/>
    <s v="EMPID528468"/>
    <x v="0"/>
    <x v="6"/>
    <x v="12"/>
    <x v="9"/>
    <s v="USD"/>
    <n v="6677.8466666668"/>
    <n v="4350193.67"/>
    <n v="1.7236058301999999"/>
    <n v="11686.231666666899"/>
    <n v="10016.77"/>
    <n v="9886384.6400000006"/>
    <n v="1.5266343805"/>
    <n v="17529.3475"/>
    <n v="29099"/>
    <n v="145495"/>
    <m/>
  </r>
  <r>
    <d v="2015-07-01T00:00:00"/>
    <s v="EMPID2461703"/>
    <x v="0"/>
    <x v="1"/>
    <x v="0"/>
    <x v="2"/>
    <s v="USD"/>
    <n v="12600"/>
    <n v="4180880.59"/>
    <n v="1.7384620377"/>
    <n v="22050"/>
    <n v="29400"/>
    <n v="50413726.119999997"/>
    <n v="0.96903569940000001"/>
    <n v="27943.439298599998"/>
    <n v="72000"/>
    <n v="122756"/>
    <m/>
  </r>
  <r>
    <d v="2015-07-01T00:00:00"/>
    <s v="EMPID1667784"/>
    <x v="0"/>
    <x v="6"/>
    <x v="12"/>
    <x v="9"/>
    <s v="USD"/>
    <n v="7327.2466666666996"/>
    <n v="9073718.0099999998"/>
    <n v="1.7420926097"/>
    <n v="12822.6816666667"/>
    <n v="10990.87"/>
    <n v="80059947.640000001"/>
    <n v="1.1052071652"/>
    <n v="14228.561172628501"/>
    <n v="31706.6"/>
    <n v="158533"/>
    <m/>
  </r>
  <r>
    <d v="2015-07-01T00:00:00"/>
    <s v="EMPID1035672"/>
    <x v="0"/>
    <x v="3"/>
    <x v="0"/>
    <x v="7"/>
    <s v="USD"/>
    <n v="16800"/>
    <n v="1580879.04"/>
    <n v="1.7462150754000001"/>
    <n v="29400"/>
    <n v="25200"/>
    <n v="6471564.9100000001"/>
    <n v="1.0043960542000001"/>
    <n v="25510.185585359999"/>
    <n v="72000"/>
    <n v="119673"/>
    <m/>
  </r>
  <r>
    <d v="2015-07-01T00:00:00"/>
    <s v="EMPID3588645"/>
    <x v="0"/>
    <x v="0"/>
    <x v="3"/>
    <x v="0"/>
    <s v="USD"/>
    <n v="16166.666666666501"/>
    <n v="3742051.06"/>
    <n v="1.7625240031"/>
    <n v="28291.666666666402"/>
    <n v="24250"/>
    <n v="20674968.579999998"/>
    <n v="0.47973987969999998"/>
    <n v="4653.4768335749995"/>
    <n v="97000"/>
    <n v="165000"/>
    <m/>
  </r>
  <r>
    <d v="2015-07-01T00:00:00"/>
    <s v="EMPID317423"/>
    <x v="0"/>
    <x v="3"/>
    <x v="0"/>
    <x v="7"/>
    <s v="USD"/>
    <n v="16800"/>
    <n v="1580879.04"/>
    <n v="1.7878729925000001"/>
    <n v="29400"/>
    <n v="25200"/>
    <n v="5673044.0499999998"/>
    <n v="0.95582590089999997"/>
    <n v="23418.900323280002"/>
    <n v="72000"/>
    <n v="115566"/>
    <m/>
  </r>
  <r>
    <d v="2015-07-01T00:00:00"/>
    <s v="EMPID234063"/>
    <x v="0"/>
    <x v="6"/>
    <x v="12"/>
    <x v="9"/>
    <s v="USD"/>
    <n v="7193.9466666668004"/>
    <n v="4835207.9800000004"/>
    <n v="1.8160213718"/>
    <n v="12589.406666666899"/>
    <n v="10790.92"/>
    <n v="18585011.239999998"/>
    <n v="1.2746083003999999"/>
    <n v="18884.11"/>
    <n v="31195.4"/>
    <n v="155977"/>
    <m/>
  </r>
  <r>
    <d v="2015-07-01T00:00:00"/>
    <s v="EMPID568170"/>
    <x v="0"/>
    <x v="0"/>
    <x v="3"/>
    <x v="0"/>
    <s v="USD"/>
    <n v="22633.333333333099"/>
    <n v="4154929.45"/>
    <n v="1.8174009655000001"/>
    <n v="39608.333333332899"/>
    <n v="33950"/>
    <n v="13355020.41"/>
    <n v="1.1249835513999999"/>
    <n v="45830.936395404999"/>
    <n v="97000"/>
    <n v="129501"/>
    <m/>
  </r>
  <r>
    <d v="2015-07-01T00:00:00"/>
    <s v="EMPID4045245"/>
    <x v="0"/>
    <x v="0"/>
    <x v="3"/>
    <x v="0"/>
    <s v="USD"/>
    <n v="22633.333333333099"/>
    <n v="3596811"/>
    <n v="1.8190146535"/>
    <n v="39608.333333332899"/>
    <n v="33950"/>
    <n v="17144994.289999999"/>
    <n v="0.99081126730000002"/>
    <n v="33450.868040415"/>
    <n v="97000"/>
    <n v="137982"/>
    <m/>
  </r>
  <r>
    <d v="2015-07-01T00:00:00"/>
    <s v="EMPID1078625"/>
    <x v="0"/>
    <x v="0"/>
    <x v="3"/>
    <x v="0"/>
    <s v="USD"/>
    <n v="22633.333333333099"/>
    <n v="3706250.53"/>
    <n v="1.8659028493000001"/>
    <n v="39608.333333332899"/>
    <n v="33950"/>
    <n v="7980628.9900000002"/>
    <n v="1.6835348613000001"/>
    <n v="59412.5"/>
    <n v="97000"/>
    <n v="122724"/>
    <m/>
  </r>
  <r>
    <d v="2015-07-01T00:00:00"/>
    <s v="EMPID129322"/>
    <x v="1"/>
    <x v="5"/>
    <x v="3"/>
    <x v="6"/>
    <s v="GBP"/>
    <n v="16613.333333333099"/>
    <n v="3224003"/>
    <n v="1.8719254058000001"/>
    <n v="29073.333333332903"/>
    <n v="24920"/>
    <n v="9624981"/>
    <n v="0.76832701380000001"/>
    <n v="15682.734694732"/>
    <n v="72100"/>
    <n v="108150"/>
    <m/>
  </r>
  <r>
    <d v="2015-07-01T00:00:00"/>
    <s v="EMPID23430"/>
    <x v="0"/>
    <x v="0"/>
    <x v="14"/>
    <x v="1"/>
    <s v="USD"/>
    <n v="35000"/>
    <n v="17458014.109999999"/>
    <n v="1.8745631155"/>
    <n v="61250"/>
    <n v="52500"/>
    <n v="79943294.849999994"/>
    <n v="1.1057476964999999"/>
    <n v="91362.278463750001"/>
    <n v="150000"/>
    <n v="170440"/>
    <m/>
  </r>
  <r>
    <d v="2015-07-01T00:00:00"/>
    <s v="EMPID4779553"/>
    <x v="0"/>
    <x v="0"/>
    <x v="3"/>
    <x v="0"/>
    <s v="USD"/>
    <n v="22633.333333333099"/>
    <n v="6459465.2199999997"/>
    <n v="1.8745631174999999"/>
    <n v="39608.333333332899"/>
    <n v="33950"/>
    <n v="79943294.849999994"/>
    <n v="1.1057476964999999"/>
    <n v="44002.376029290004"/>
    <n v="97000"/>
    <n v="127914"/>
    <m/>
  </r>
  <r>
    <d v="2015-07-01T00:00:00"/>
    <s v="EMPID4395"/>
    <x v="0"/>
    <x v="0"/>
    <x v="3"/>
    <x v="0"/>
    <s v="USD"/>
    <n v="22633.333333333099"/>
    <n v="6459465.2199999997"/>
    <n v="1.8745631174999999"/>
    <n v="39608.333333332899"/>
    <n v="33950"/>
    <n v="79943294.849999994"/>
    <n v="1.1057476964999999"/>
    <n v="44002.376029290004"/>
    <n v="97000"/>
    <n v="153469"/>
    <m/>
  </r>
  <r>
    <d v="2015-07-01T00:00:00"/>
    <s v="EMPID9569"/>
    <x v="0"/>
    <x v="0"/>
    <x v="1"/>
    <x v="0"/>
    <s v="USD"/>
    <n v="12133.333333333099"/>
    <n v="4539083.6399999997"/>
    <n v="1.8745631222000001"/>
    <n v="21233.333333332899"/>
    <n v="18200"/>
    <n v="79943294.849999994"/>
    <n v="1.1057476964999999"/>
    <n v="23588.902613639999"/>
    <n v="52000"/>
    <n v="68140"/>
    <m/>
  </r>
  <r>
    <d v="2015-07-01T00:00:00"/>
    <s v="EMPID4408821"/>
    <x v="0"/>
    <x v="1"/>
    <x v="0"/>
    <x v="2"/>
    <s v="USD"/>
    <n v="12600"/>
    <n v="9776333.1199999992"/>
    <n v="1.879628981"/>
    <n v="22050"/>
    <n v="29400"/>
    <n v="43346658.93"/>
    <n v="1.2581691000999999"/>
    <n v="50652.480320820003"/>
    <n v="72000"/>
    <n v="101671"/>
    <m/>
  </r>
  <r>
    <d v="2015-07-01T00:00:00"/>
    <s v="EMPID1428951"/>
    <x v="0"/>
    <x v="1"/>
    <x v="0"/>
    <x v="2"/>
    <s v="USD"/>
    <n v="12600"/>
    <n v="1856729.21"/>
    <n v="1.8847764344"/>
    <n v="22050"/>
    <n v="29400"/>
    <n v="20483258.550000001"/>
    <n v="0.62016144110000004"/>
    <n v="11532.394190520001"/>
    <n v="72000"/>
    <n v="130784"/>
    <m/>
  </r>
  <r>
    <d v="2015-07-01T00:00:00"/>
    <s v="EMPID3902732"/>
    <x v="0"/>
    <x v="3"/>
    <x v="8"/>
    <x v="4"/>
    <s v="USD"/>
    <n v="42000"/>
    <n v="714832.3"/>
    <n v="1.9061838406"/>
    <n v="73500"/>
    <m/>
    <n v="0"/>
    <m/>
    <n v="0"/>
    <n v="72000"/>
    <n v="107100"/>
    <m/>
  </r>
  <r>
    <d v="2015-07-01T00:00:00"/>
    <s v="EMPID2604793"/>
    <x v="2"/>
    <x v="5"/>
    <x v="0"/>
    <x v="8"/>
    <s v="SGD"/>
    <n v="21577.733000000098"/>
    <n v="2566372.8199999998"/>
    <n v="1.9343816433000001"/>
    <n v="37761.032750000202"/>
    <n v="32366.5995"/>
    <n v="55836898.840000004"/>
    <n v="0.93852662070000004"/>
    <n v="29183.104703009198"/>
    <n v="95508"/>
    <n v="143262"/>
    <m/>
  </r>
  <r>
    <d v="2015-07-01T00:00:00"/>
    <s v="EMPID918660"/>
    <x v="0"/>
    <x v="6"/>
    <x v="12"/>
    <x v="9"/>
    <s v="USD"/>
    <n v="7007.4000000000997"/>
    <n v="6623636.79"/>
    <n v="1.942585403"/>
    <n v="12262.950000000201"/>
    <n v="10511.1"/>
    <n v="15267853.4"/>
    <n v="0.9695344534"/>
    <n v="9998.7377485919005"/>
    <n v="30473.4"/>
    <n v="152367"/>
    <m/>
  </r>
  <r>
    <d v="2015-07-01T00:00:00"/>
    <s v="EMPID634452"/>
    <x v="1"/>
    <x v="5"/>
    <x v="1"/>
    <x v="6"/>
    <s v="GBP"/>
    <n v="6031.0223333331996"/>
    <n v="2120565"/>
    <n v="1.9720100619000001"/>
    <n v="10554.2890833331"/>
    <n v="9046.5334999999995"/>
    <n v="117595814.76000001"/>
    <n v="0.9347550858"/>
    <n v="8102.1490169569997"/>
    <n v="26082.666666666701"/>
    <n v="39124"/>
    <m/>
  </r>
  <r>
    <d v="2015-07-01T00:00:00"/>
    <s v="EMPID42089"/>
    <x v="1"/>
    <x v="5"/>
    <x v="0"/>
    <x v="6"/>
    <s v="GBP"/>
    <n v="11941.289000000101"/>
    <n v="2832467"/>
    <n v="2.0109403693000001"/>
    <n v="20897.2557500002"/>
    <n v="17911.933499999999"/>
    <n v="65112105.270000003"/>
    <n v="0.93446017999999997"/>
    <n v="16033.6216640928"/>
    <n v="52034.666666666701"/>
    <n v="78052"/>
    <m/>
  </r>
  <r>
    <d v="2015-07-01T00:00:00"/>
    <s v="EMPID3425286"/>
    <x v="0"/>
    <x v="1"/>
    <x v="0"/>
    <x v="2"/>
    <s v="USD"/>
    <n v="12600"/>
    <n v="1217803.1599999999"/>
    <n v="2.0482049298999998"/>
    <n v="22050"/>
    <n v="29400"/>
    <n v="10104895.189999999"/>
    <n v="0.73950344950000002"/>
    <n v="17146.242264479999"/>
    <n v="72000"/>
    <n v="118760"/>
    <m/>
  </r>
  <r>
    <d v="2015-07-01T00:00:00"/>
    <s v="EMPID224248"/>
    <x v="0"/>
    <x v="4"/>
    <x v="7"/>
    <x v="5"/>
    <s v="USD"/>
    <n v="46666.666666666897"/>
    <n v="4111113.42"/>
    <n v="2.0615293971000002"/>
    <n v="81666.666666667094"/>
    <m/>
    <n v="0"/>
    <m/>
    <n v="0"/>
    <n v="80000"/>
    <n v="120514"/>
    <m/>
  </r>
  <r>
    <d v="2015-07-01T00:00:00"/>
    <s v="EMPID2317729"/>
    <x v="0"/>
    <x v="3"/>
    <x v="9"/>
    <x v="4"/>
    <s v="USD"/>
    <n v="15000"/>
    <n v="225000"/>
    <n v="2.0875197999999999"/>
    <n v="26250"/>
    <m/>
    <n v="0"/>
    <m/>
    <n v="0"/>
    <n v="60000"/>
    <n v="81010"/>
    <m/>
  </r>
  <r>
    <d v="2015-07-01T00:00:00"/>
    <s v="EMPID1373461"/>
    <x v="2"/>
    <x v="5"/>
    <x v="0"/>
    <x v="8"/>
    <s v="AUD"/>
    <n v="21646.149000000001"/>
    <n v="1518566.89"/>
    <n v="2.1046978272999999"/>
    <n v="37880.760750000001"/>
    <n v="32469.2235"/>
    <n v="35395264.100000001"/>
    <n v="1.0179196064"/>
    <n v="34098.3634740048"/>
    <n v="94197.78"/>
    <n v="141296.67000000001"/>
    <m/>
  </r>
  <r>
    <d v="2015-07-01T00:00:00"/>
    <s v="EMPID1475300"/>
    <x v="1"/>
    <x v="5"/>
    <x v="3"/>
    <x v="6"/>
    <s v="SEK"/>
    <n v="110000"/>
    <n v="1674761"/>
    <n v="2.1387748831"/>
    <n v="192500"/>
    <n v="165000"/>
    <n v="7629078"/>
    <n v="1.3210926746"/>
    <n v="288750"/>
    <n v="660000"/>
    <n v="990000"/>
    <m/>
  </r>
  <r>
    <d v="2015-07-01T00:00:00"/>
    <s v="EMPID40217"/>
    <x v="1"/>
    <x v="5"/>
    <x v="3"/>
    <x v="6"/>
    <s v="GBP"/>
    <n v="13912.2696666669"/>
    <n v="3532403"/>
    <n v="2.153160003"/>
    <n v="24346.471916667102"/>
    <n v="20868.404500000001"/>
    <n v="68009240.629999995"/>
    <n v="1.0026510706"/>
    <n v="21023.3106186062"/>
    <n v="60129.440000000002"/>
    <n v="90194.16"/>
    <m/>
  </r>
  <r>
    <d v="2015-07-01T00:00:00"/>
    <s v="EMPID251625"/>
    <x v="0"/>
    <x v="3"/>
    <x v="8"/>
    <x v="4"/>
    <s v="USD"/>
    <n v="42000"/>
    <n v="714832.3"/>
    <n v="2.220332499"/>
    <n v="73500"/>
    <m/>
    <n v="0"/>
    <m/>
    <n v="0"/>
    <n v="72000"/>
    <n v="100006"/>
    <m/>
  </r>
  <r>
    <d v="2015-07-01T00:00:00"/>
    <s v="EMPID134271"/>
    <x v="0"/>
    <x v="0"/>
    <x v="0"/>
    <x v="0"/>
    <s v="USD"/>
    <n v="16800"/>
    <n v="2849764.2"/>
    <n v="2.2420943984999999"/>
    <n v="29400"/>
    <n v="25200"/>
    <n v="16683644.189999999"/>
    <n v="0.97185482050000005"/>
    <n v="24065.186362559998"/>
    <n v="72000"/>
    <n v="93975"/>
    <m/>
  </r>
  <r>
    <d v="2015-07-01T00:00:00"/>
    <s v="EMPID899153"/>
    <x v="2"/>
    <x v="5"/>
    <x v="3"/>
    <x v="8"/>
    <s v="HKD"/>
    <n v="126848.400333333"/>
    <n v="2737347.57"/>
    <n v="2.2637427709"/>
    <n v="221984.70058333222"/>
    <n v="190272.6005"/>
    <n v="50091923.740000002"/>
    <n v="0.9933848971"/>
    <n v="188258.72397743771"/>
    <n v="554962"/>
    <n v="832443"/>
    <m/>
  </r>
  <r>
    <d v="2015-07-01T00:00:00"/>
    <s v="EMPID1434998"/>
    <x v="0"/>
    <x v="0"/>
    <x v="0"/>
    <x v="0"/>
    <s v="USD"/>
    <n v="12000"/>
    <n v="1960195.95"/>
    <n v="2.2669164340000001"/>
    <n v="21000"/>
    <n v="18000"/>
    <n v="7264359.0800000001"/>
    <n v="1.3518742054999999"/>
    <n v="31500"/>
    <n v="72000"/>
    <n v="120000"/>
    <m/>
  </r>
  <r>
    <d v="2015-07-01T00:00:00"/>
    <s v="EMPID1992862"/>
    <x v="0"/>
    <x v="3"/>
    <x v="0"/>
    <x v="7"/>
    <s v="USD"/>
    <n v="16800"/>
    <n v="1580879.04"/>
    <n v="2.2840934743000001"/>
    <n v="29400"/>
    <n v="25200"/>
    <n v="5974550.4299999997"/>
    <n v="0.68894511780000001"/>
    <n v="12658.267150199999"/>
    <n v="72000"/>
    <n v="106042"/>
    <m/>
  </r>
  <r>
    <d v="2015-07-01T00:00:00"/>
    <s v="EMPID800330"/>
    <x v="0"/>
    <x v="3"/>
    <x v="0"/>
    <x v="7"/>
    <s v="USD"/>
    <n v="16800"/>
    <n v="1355630.94"/>
    <n v="2.2862744332"/>
    <n v="29400"/>
    <n v="25200"/>
    <n v="5900865.0300000003"/>
    <n v="0.93266106950000005"/>
    <n v="22484.894322239998"/>
    <n v="72000"/>
    <n v="95498"/>
    <m/>
  </r>
  <r>
    <d v="2015-07-01T00:00:00"/>
    <s v="EMPID1671779"/>
    <x v="0"/>
    <x v="0"/>
    <x v="3"/>
    <x v="0"/>
    <s v="USD"/>
    <n v="22633.333333333099"/>
    <n v="3467977.51"/>
    <n v="2.3474238196999999"/>
    <n v="39608.333333332899"/>
    <n v="33950"/>
    <n v="11376128.24"/>
    <n v="1.0664762758999999"/>
    <n v="40269.234786375004"/>
    <n v="97000"/>
    <n v="137883"/>
    <m/>
  </r>
  <r>
    <d v="2015-07-01T00:00:00"/>
    <s v="EMPID4016048"/>
    <x v="0"/>
    <x v="4"/>
    <x v="7"/>
    <x v="5"/>
    <s v="USD"/>
    <n v="46666.666666666897"/>
    <n v="1297058.43"/>
    <n v="2.3487155316999999"/>
    <n v="81666.666666667108"/>
    <m/>
    <n v="0"/>
    <m/>
    <n v="0"/>
    <n v="80000"/>
    <n v="113300"/>
    <m/>
  </r>
  <r>
    <d v="2015-07-01T00:00:00"/>
    <s v="EMPID895615"/>
    <x v="0"/>
    <x v="1"/>
    <x v="3"/>
    <x v="2"/>
    <s v="USD"/>
    <n v="16975"/>
    <n v="3593597.79"/>
    <n v="2.3616446958999999"/>
    <n v="29706.25"/>
    <n v="39608.333333333103"/>
    <n v="46903850.469999999"/>
    <n v="1.0334947156000001"/>
    <n v="43323.008943217195"/>
    <n v="97000"/>
    <n v="133202"/>
    <m/>
  </r>
  <r>
    <d v="2015-07-01T00:00:00"/>
    <s v="EMPID3026687"/>
    <x v="0"/>
    <x v="4"/>
    <x v="11"/>
    <x v="5"/>
    <s v="USD"/>
    <n v="56583.333333333103"/>
    <n v="5478079.3899999997"/>
    <n v="2.3762451205000001"/>
    <n v="99020.833333332892"/>
    <m/>
    <n v="0"/>
    <m/>
    <n v="0"/>
    <n v="97000"/>
    <n v="144972"/>
    <m/>
  </r>
  <r>
    <d v="2015-07-01T00:00:00"/>
    <s v="EMPID2164809"/>
    <x v="2"/>
    <x v="5"/>
    <x v="0"/>
    <x v="8"/>
    <s v="HKD"/>
    <n v="134015.55600000001"/>
    <n v="2268062.9500000002"/>
    <n v="2.4283600624999999"/>
    <n v="234527.223"/>
    <n v="201023.334"/>
    <n v="90116967.349999994"/>
    <n v="0.91098235709999997"/>
    <n v="172391.93663111338"/>
    <n v="581612.66666666698"/>
    <n v="872419"/>
    <m/>
  </r>
  <r>
    <d v="2015-07-01T00:00:00"/>
    <s v="EMPID2866910"/>
    <x v="0"/>
    <x v="2"/>
    <x v="4"/>
    <x v="3"/>
    <s v="USD"/>
    <n v="7500"/>
    <n v="116909.78"/>
    <n v="2.4308180204999998"/>
    <n v="23596.702731000001"/>
    <m/>
    <n v="0"/>
    <m/>
    <n v="0"/>
    <n v="150000"/>
    <n v="145226"/>
    <m/>
  </r>
  <r>
    <d v="2015-07-01T00:00:00"/>
    <s v="EMPID945948"/>
    <x v="0"/>
    <x v="0"/>
    <x v="0"/>
    <x v="0"/>
    <s v="USD"/>
    <n v="16800"/>
    <n v="3809739.91"/>
    <n v="2.4618894388000001"/>
    <n v="29400"/>
    <n v="25200"/>
    <n v="9296295.5199999996"/>
    <n v="0.87836633880000003"/>
    <n v="20295.730780919999"/>
    <n v="72000"/>
    <n v="140571"/>
    <m/>
  </r>
  <r>
    <d v="2015-07-01T00:00:00"/>
    <s v="EMPID4367714"/>
    <x v="0"/>
    <x v="2"/>
    <x v="4"/>
    <x v="3"/>
    <s v="USD"/>
    <n v="7500"/>
    <n v="116909.78"/>
    <n v="2.4768586512000001"/>
    <n v="24114.659825999999"/>
    <m/>
    <n v="0"/>
    <m/>
    <n v="0"/>
    <n v="150000"/>
    <n v="105060"/>
    <m/>
  </r>
  <r>
    <d v="2015-07-01T00:00:00"/>
    <s v="EMPID722524"/>
    <x v="0"/>
    <x v="0"/>
    <x v="3"/>
    <x v="0"/>
    <s v="USD"/>
    <n v="22633.333333333099"/>
    <n v="3108170.92"/>
    <n v="2.4962695388"/>
    <n v="39608.333333332899"/>
    <n v="33950"/>
    <n v="23135343.52"/>
    <n v="0.8950925515"/>
    <n v="28251.427397479998"/>
    <n v="97000"/>
    <n v="146772"/>
    <m/>
  </r>
  <r>
    <d v="2015-07-01T00:00:00"/>
    <s v="EMPID1263844"/>
    <x v="2"/>
    <x v="5"/>
    <x v="0"/>
    <x v="8"/>
    <s v="SGD"/>
    <n v="21485.9776666668"/>
    <n v="3441749.36"/>
    <n v="2.5149060481999999"/>
    <n v="37600.460916666896"/>
    <n v="32228.966499999999"/>
    <n v="66527179.530000001"/>
    <n v="1.0161365797999999"/>
    <n v="33685.149310147397"/>
    <n v="93017.333333333299"/>
    <n v="139526"/>
    <m/>
  </r>
  <r>
    <d v="2015-07-01T00:00:00"/>
    <s v="EMPID4754399"/>
    <x v="2"/>
    <x v="5"/>
    <x v="0"/>
    <x v="8"/>
    <s v="INR"/>
    <n v="377303.66700000002"/>
    <n v="1697881.84"/>
    <n v="2.539308991"/>
    <n v="660281.41725000006"/>
    <n v="565955.50049999997"/>
    <n v="82550824.370000005"/>
    <n v="0.96341799269999995"/>
    <n v="532829.43928745459"/>
    <n v="1706850"/>
    <n v="2560275"/>
    <m/>
  </r>
  <r>
    <d v="2015-07-01T00:00:00"/>
    <s v="EMPID2366968"/>
    <x v="0"/>
    <x v="3"/>
    <x v="1"/>
    <x v="7"/>
    <s v="USD"/>
    <n v="12133.333333333099"/>
    <n v="1044754.87"/>
    <n v="2.5724450531"/>
    <n v="21233.333333332899"/>
    <n v="18200"/>
    <n v="3868995.42"/>
    <n v="1.1191614670000001"/>
    <n v="24272.468358320002"/>
    <n v="52000"/>
    <n v="65520"/>
    <m/>
  </r>
  <r>
    <d v="2015-07-01T00:00:00"/>
    <s v="EMPID3636195"/>
    <x v="0"/>
    <x v="1"/>
    <x v="3"/>
    <x v="2"/>
    <s v="USD"/>
    <n v="16975"/>
    <n v="11425936.93"/>
    <n v="2.5957709292"/>
    <n v="29706.25"/>
    <n v="39608.333333333103"/>
    <n v="33605643.649999999"/>
    <n v="0.95484434979999999"/>
    <n v="36746.669262117299"/>
    <n v="97000"/>
    <n v="139345"/>
    <m/>
  </r>
  <r>
    <d v="2015-07-01T00:00:00"/>
    <s v="EMPID3320887"/>
    <x v="0"/>
    <x v="3"/>
    <x v="1"/>
    <x v="7"/>
    <s v="USD"/>
    <n v="12133.333333333099"/>
    <n v="1044754.87"/>
    <n v="2.6395979853"/>
    <n v="21233.333333332899"/>
    <n v="18200"/>
    <n v="6186056.4000000004"/>
    <n v="0.93018442570000004"/>
    <n v="16166.97047602"/>
    <n v="52000"/>
    <n v="88436"/>
    <m/>
  </r>
  <r>
    <d v="2015-07-01T00:00:00"/>
    <s v="EMPID3509880"/>
    <x v="0"/>
    <x v="3"/>
    <x v="0"/>
    <x v="7"/>
    <s v="USD"/>
    <n v="16800"/>
    <n v="1580879.04"/>
    <n v="2.6583116763999999"/>
    <n v="29400"/>
    <n v="25200"/>
    <n v="13159059.720000001"/>
    <n v="0.88043829399999995"/>
    <n v="20379.272014080001"/>
    <n v="72000"/>
    <n v="108482"/>
    <m/>
  </r>
  <r>
    <d v="2015-07-01T00:00:00"/>
    <s v="EMPID5221296"/>
    <x v="0"/>
    <x v="0"/>
    <x v="3"/>
    <x v="0"/>
    <s v="USD"/>
    <n v="22633.333333333099"/>
    <n v="5049789.4800000004"/>
    <n v="2.8751311091999998"/>
    <n v="39608.333333332899"/>
    <n v="33950"/>
    <n v="16575667.42"/>
    <n v="1.1817919987000001"/>
    <n v="51231.147397779998"/>
    <n v="97000"/>
    <n v="145209"/>
    <m/>
  </r>
  <r>
    <d v="2015-07-01T00:00:00"/>
    <s v="EMPID2255394"/>
    <x v="2"/>
    <x v="5"/>
    <x v="3"/>
    <x v="8"/>
    <s v="SGD"/>
    <n v="22038.667000000001"/>
    <n v="4045478.6"/>
    <n v="2.9255031724"/>
    <n v="38567.667249999999"/>
    <n v="33058.000500000002"/>
    <n v="81817708"/>
    <n v="0.95040648270000005"/>
    <n v="30434.860467818602"/>
    <n v="97176"/>
    <n v="145764"/>
    <m/>
  </r>
  <r>
    <d v="2015-07-01T00:00:00"/>
    <s v="EMPID131728"/>
    <x v="0"/>
    <x v="0"/>
    <x v="0"/>
    <x v="0"/>
    <s v="USD"/>
    <n v="14400"/>
    <n v="2742239.68"/>
    <n v="3.0677333875000001"/>
    <n v="25200"/>
    <n v="21600"/>
    <n v="5154370.43"/>
    <n v="0.94423821610000003"/>
    <n v="19672.872749279999"/>
    <n v="72000"/>
    <n v="121200"/>
    <m/>
  </r>
  <r>
    <d v="2015-07-01T00:00:00"/>
    <s v="EMPID2327027"/>
    <x v="0"/>
    <x v="4"/>
    <x v="7"/>
    <x v="5"/>
    <s v="USD"/>
    <n v="46666.666666666897"/>
    <n v="2453321.7200000002"/>
    <n v="3.0968785089000002"/>
    <n v="81666.666666667094"/>
    <m/>
    <n v="0"/>
    <m/>
    <n v="0"/>
    <n v="80000"/>
    <n v="130632"/>
    <m/>
  </r>
  <r>
    <d v="2015-07-01T00:00:00"/>
    <s v="EMPID1623537"/>
    <x v="0"/>
    <x v="3"/>
    <x v="1"/>
    <x v="7"/>
    <s v="USD"/>
    <n v="12133.333333333099"/>
    <n v="1044754.87"/>
    <n v="3.1038427493"/>
    <n v="21233.333333332899"/>
    <n v="18200"/>
    <n v="3355128.14"/>
    <n v="1.2449139632999999"/>
    <n v="30680.815569040002"/>
    <n v="52000"/>
    <n v="82658"/>
    <m/>
  </r>
  <r>
    <d v="2015-07-01T00:00:00"/>
    <s v="EMPID1367069"/>
    <x v="0"/>
    <x v="0"/>
    <x v="0"/>
    <x v="0"/>
    <s v="USD"/>
    <n v="16800"/>
    <n v="1463868.7"/>
    <n v="3.4924791964000002"/>
    <n v="29400"/>
    <n v="25200"/>
    <n v="17673079.370000001"/>
    <n v="0.91595147580000003"/>
    <n v="21811.163504759999"/>
    <n v="72000"/>
    <n v="109232"/>
    <m/>
  </r>
  <r>
    <d v="2015-07-01T00:00:00"/>
    <s v="EMPID2234959"/>
    <x v="0"/>
    <x v="6"/>
    <x v="12"/>
    <x v="9"/>
    <s v="USD"/>
    <n v="7169.5400000001"/>
    <n v="5151431.8099999996"/>
    <n v="4.9649051789999996"/>
    <n v="12546.6950000002"/>
    <n v="10754.31"/>
    <n v="7170156.0899999999"/>
    <n v="1.4253067788"/>
    <n v="18820.0425"/>
    <n v="31366.799999999999"/>
    <n v="156834"/>
    <m/>
  </r>
  <r>
    <d v="2015-07-01T00:00:00"/>
    <s v="EMPID3034008"/>
    <x v="0"/>
    <x v="0"/>
    <x v="3"/>
    <x v="0"/>
    <s v="USD"/>
    <n v="22633.333333333099"/>
    <n v="2597222.2000000002"/>
    <n v="5.4708814312999996"/>
    <n v="39608.333333332899"/>
    <n v="33950"/>
    <n v="7170156.0899999999"/>
    <n v="1.4253067788"/>
    <n v="59412.5"/>
    <n v="97000"/>
    <n v="148810"/>
    <m/>
  </r>
  <r>
    <d v="2015-07-01T00:00:00"/>
    <s v="EMPID1505900"/>
    <x v="0"/>
    <x v="0"/>
    <x v="0"/>
    <x v="0"/>
    <s v="USD"/>
    <n v="16800"/>
    <n v="2597222.2000000002"/>
    <n v="5.4708814312999996"/>
    <n v="29400"/>
    <n v="25200"/>
    <n v="7170156.0899999999"/>
    <n v="1.4253067788"/>
    <n v="44100"/>
    <n v="72000"/>
    <n v="135962"/>
    <m/>
  </r>
  <r>
    <d v="2015-07-01T00:00:00"/>
    <s v="EMPID1303834"/>
    <x v="1"/>
    <x v="0"/>
    <x v="14"/>
    <x v="1"/>
    <s v="EUR"/>
    <n v="42804.066666666797"/>
    <n v="5194444.0999999996"/>
    <n v="5.4708817473"/>
    <n v="74907.116666666901"/>
    <n v="64206.1"/>
    <n v="7170156.0899999999"/>
    <n v="0.97330210289999997"/>
    <n v="57349.428596030804"/>
    <n v="187268"/>
    <n v="187268"/>
    <m/>
  </r>
  <r>
    <d v="2015-07-01T00:00:00"/>
    <s v="EMPID866272"/>
    <x v="0"/>
    <x v="2"/>
    <x v="4"/>
    <x v="3"/>
    <s v="USD"/>
    <n v="7500"/>
    <n v="116909.78"/>
    <n v="6.8031169846999999"/>
    <n v="35329.675476750002"/>
    <m/>
    <n v="0"/>
    <m/>
    <n v="0"/>
    <n v="150000"/>
    <n v="129829"/>
    <m/>
  </r>
  <r>
    <d v="2015-07-01T00:00:00"/>
    <s v="EMPID2518170"/>
    <x v="0"/>
    <x v="2"/>
    <x v="4"/>
    <x v="3"/>
    <s v="USD"/>
    <n v="7500"/>
    <n v="125260.49"/>
    <n v="6.8456347249"/>
    <n v="35393.452087500002"/>
    <m/>
    <n v="0"/>
    <m/>
    <n v="0"/>
    <n v="150000"/>
    <n v="129439"/>
    <m/>
  </r>
  <r>
    <d v="2015-07-01T00:00:00"/>
    <s v="EMPID145743"/>
    <x v="0"/>
    <x v="2"/>
    <x v="4"/>
    <x v="3"/>
    <s v="USD"/>
    <n v="7500"/>
    <n v="116909.78"/>
    <n v="7.0065074966000003"/>
    <n v="35634.76124475"/>
    <m/>
    <n v="0"/>
    <m/>
    <n v="0"/>
    <n v="150000"/>
    <n v="142800"/>
    <m/>
  </r>
  <r>
    <d v="2015-07-01T00:00:00"/>
    <s v="EMPID4862131"/>
    <x v="0"/>
    <x v="2"/>
    <x v="4"/>
    <x v="3"/>
    <s v="USD"/>
    <n v="7500"/>
    <n v="125260.49"/>
    <n v="9.5914122642000006"/>
    <n v="39512.118395999998"/>
    <m/>
    <n v="0"/>
    <m/>
    <n v="0"/>
    <n v="150000"/>
    <n v="129821"/>
    <m/>
  </r>
  <r>
    <d v="2015-07-01T00:00:00"/>
    <s v="EMPID653234"/>
    <x v="0"/>
    <x v="7"/>
    <x v="22"/>
    <x v="12"/>
    <s v="USD"/>
    <m/>
    <n v="0"/>
    <m/>
    <n v="0"/>
    <m/>
    <n v="0"/>
    <m/>
    <n v="0"/>
    <n v="150000"/>
    <n v="111492"/>
    <m/>
  </r>
  <r>
    <d v="2015-07-01T00:00:00"/>
    <s v="EMPID900956"/>
    <x v="0"/>
    <x v="7"/>
    <x v="22"/>
    <x v="12"/>
    <s v="USD"/>
    <m/>
    <n v="0"/>
    <m/>
    <n v="0"/>
    <m/>
    <n v="0"/>
    <m/>
    <n v="0"/>
    <n v="150000"/>
    <n v="111666"/>
    <m/>
  </r>
  <r>
    <d v="2015-07-01T00:00:00"/>
    <s v="EMPID3699677"/>
    <x v="0"/>
    <x v="7"/>
    <x v="22"/>
    <x v="12"/>
    <s v="USD"/>
    <m/>
    <n v="0"/>
    <m/>
    <n v="0"/>
    <m/>
    <n v="0"/>
    <m/>
    <n v="0"/>
    <n v="150000"/>
    <n v="123518"/>
    <m/>
  </r>
  <r>
    <d v="2015-07-01T00:00:00"/>
    <s v="EMPID2626268"/>
    <x v="0"/>
    <x v="7"/>
    <x v="22"/>
    <x v="12"/>
    <s v="USD"/>
    <m/>
    <n v="0"/>
    <m/>
    <n v="0"/>
    <m/>
    <n v="0"/>
    <m/>
    <n v="0"/>
    <n v="150000"/>
    <n v="124836"/>
    <m/>
  </r>
  <r>
    <d v="2015-07-01T00:00:00"/>
    <s v="EMPID5849435"/>
    <x v="0"/>
    <x v="7"/>
    <x v="22"/>
    <x v="12"/>
    <s v="USD"/>
    <m/>
    <n v="0"/>
    <m/>
    <n v="0"/>
    <m/>
    <n v="0"/>
    <m/>
    <n v="0"/>
    <n v="150000"/>
    <n v="126112"/>
    <m/>
  </r>
  <r>
    <d v="2015-07-01T00:00:00"/>
    <s v="EMPID1654710"/>
    <x v="0"/>
    <x v="7"/>
    <x v="22"/>
    <x v="12"/>
    <s v="USD"/>
    <m/>
    <n v="0"/>
    <m/>
    <n v="0"/>
    <m/>
    <n v="0"/>
    <m/>
    <n v="0"/>
    <n v="150000"/>
    <n v="130743"/>
    <m/>
  </r>
  <r>
    <d v="2015-07-01T00:00:00"/>
    <s v="EMPID1345534"/>
    <x v="0"/>
    <x v="7"/>
    <x v="22"/>
    <x v="12"/>
    <s v="USD"/>
    <m/>
    <n v="0"/>
    <m/>
    <n v="0"/>
    <m/>
    <n v="0"/>
    <m/>
    <n v="0"/>
    <n v="150000"/>
    <n v="131325"/>
    <m/>
  </r>
  <r>
    <d v="2015-07-01T00:00:00"/>
    <s v="EMPID564265"/>
    <x v="0"/>
    <x v="7"/>
    <x v="22"/>
    <x v="12"/>
    <s v="USD"/>
    <m/>
    <n v="0"/>
    <m/>
    <n v="0"/>
    <m/>
    <n v="0"/>
    <m/>
    <n v="0"/>
    <n v="150000"/>
    <n v="133485"/>
    <m/>
  </r>
  <r>
    <d v="2015-07-01T00:00:00"/>
    <s v="EMPID2993408"/>
    <x v="0"/>
    <x v="7"/>
    <x v="22"/>
    <x v="12"/>
    <s v="USD"/>
    <m/>
    <n v="0"/>
    <m/>
    <n v="0"/>
    <m/>
    <n v="0"/>
    <m/>
    <n v="0"/>
    <n v="150000"/>
    <n v="134073"/>
    <m/>
  </r>
  <r>
    <d v="2015-07-01T00:00:00"/>
    <s v="EMPID10209"/>
    <x v="0"/>
    <x v="7"/>
    <x v="22"/>
    <x v="12"/>
    <s v="USD"/>
    <m/>
    <n v="0"/>
    <m/>
    <n v="0"/>
    <m/>
    <n v="0"/>
    <m/>
    <n v="0"/>
    <n v="150000"/>
    <n v="136374"/>
    <m/>
  </r>
  <r>
    <d v="2015-07-01T00:00:00"/>
    <s v="EMPID2239259"/>
    <x v="0"/>
    <x v="7"/>
    <x v="22"/>
    <x v="12"/>
    <s v="USD"/>
    <m/>
    <n v="0"/>
    <m/>
    <n v="0"/>
    <m/>
    <n v="0"/>
    <m/>
    <n v="0"/>
    <n v="150000"/>
    <n v="137917"/>
    <m/>
  </r>
  <r>
    <d v="2015-07-01T00:00:00"/>
    <s v="EMPID556629"/>
    <x v="0"/>
    <x v="2"/>
    <x v="4"/>
    <x v="3"/>
    <s v="USD"/>
    <m/>
    <n v="0"/>
    <m/>
    <n v="0"/>
    <m/>
    <n v="0"/>
    <m/>
    <n v="0"/>
    <n v="150000"/>
    <n v="140000"/>
    <m/>
  </r>
  <r>
    <d v="2015-07-01T00:00:00"/>
    <s v="EMPID38731"/>
    <x v="0"/>
    <x v="7"/>
    <x v="22"/>
    <x v="12"/>
    <s v="USD"/>
    <m/>
    <n v="0"/>
    <m/>
    <n v="0"/>
    <m/>
    <n v="0"/>
    <m/>
    <n v="0"/>
    <n v="150000"/>
    <n v="140947"/>
    <m/>
  </r>
  <r>
    <d v="2015-07-01T00:00:00"/>
    <s v="EMPID5983477"/>
    <x v="0"/>
    <x v="7"/>
    <x v="22"/>
    <x v="12"/>
    <s v="USD"/>
    <m/>
    <n v="0"/>
    <m/>
    <n v="0"/>
    <m/>
    <n v="0"/>
    <m/>
    <n v="0"/>
    <n v="150000"/>
    <n v="145000"/>
    <m/>
  </r>
  <r>
    <d v="2015-07-01T00:00:00"/>
    <s v="EMPID835641"/>
    <x v="0"/>
    <x v="7"/>
    <x v="22"/>
    <x v="12"/>
    <s v="USD"/>
    <m/>
    <n v="0"/>
    <m/>
    <n v="0"/>
    <m/>
    <n v="0"/>
    <m/>
    <n v="0"/>
    <n v="150000"/>
    <n v="145459"/>
    <m/>
  </r>
  <r>
    <d v="2015-07-01T00:00:00"/>
    <s v="EMPID6636241"/>
    <x v="0"/>
    <x v="7"/>
    <x v="22"/>
    <x v="12"/>
    <s v="USD"/>
    <m/>
    <n v="0"/>
    <m/>
    <n v="0"/>
    <m/>
    <n v="0"/>
    <m/>
    <n v="0"/>
    <n v="150000"/>
    <n v="146609"/>
    <m/>
  </r>
  <r>
    <d v="2015-07-01T00:00:00"/>
    <s v="EMPID442756"/>
    <x v="0"/>
    <x v="7"/>
    <x v="22"/>
    <x v="12"/>
    <s v="USD"/>
    <m/>
    <n v="0"/>
    <m/>
    <n v="0"/>
    <m/>
    <n v="0"/>
    <m/>
    <n v="0"/>
    <n v="150000"/>
    <n v="147066"/>
    <m/>
  </r>
  <r>
    <d v="2015-07-01T00:00:00"/>
    <s v="EMPID1099466"/>
    <x v="0"/>
    <x v="7"/>
    <x v="23"/>
    <x v="12"/>
    <s v="USD"/>
    <m/>
    <n v="0"/>
    <m/>
    <n v="0"/>
    <m/>
    <n v="0"/>
    <m/>
    <n v="0"/>
    <n v="150000"/>
    <n v="149464"/>
    <m/>
  </r>
  <r>
    <d v="2015-07-01T00:00:00"/>
    <s v="EMPID897444"/>
    <x v="0"/>
    <x v="7"/>
    <x v="22"/>
    <x v="12"/>
    <s v="USD"/>
    <m/>
    <n v="0"/>
    <m/>
    <n v="0"/>
    <m/>
    <n v="0"/>
    <m/>
    <n v="0"/>
    <n v="150000"/>
    <n v="152852"/>
    <m/>
  </r>
  <r>
    <d v="2015-07-01T00:00:00"/>
    <s v="EMPID512660"/>
    <x v="0"/>
    <x v="7"/>
    <x v="23"/>
    <x v="12"/>
    <s v="USD"/>
    <m/>
    <n v="0"/>
    <m/>
    <n v="0"/>
    <m/>
    <n v="0"/>
    <m/>
    <n v="0"/>
    <n v="150000"/>
    <n v="176571"/>
    <m/>
  </r>
  <r>
    <d v="2015-07-01T00:00:00"/>
    <s v="EMPID68053"/>
    <x v="0"/>
    <x v="0"/>
    <x v="2"/>
    <x v="1"/>
    <s v="USD"/>
    <m/>
    <n v="0"/>
    <m/>
    <n v="0"/>
    <m/>
    <n v="0"/>
    <m/>
    <n v="0"/>
    <n v="110000"/>
    <n v="140928"/>
    <m/>
  </r>
  <r>
    <d v="2015-07-01T00:00:00"/>
    <s v="EMPID4323822"/>
    <x v="0"/>
    <x v="0"/>
    <x v="3"/>
    <x v="0"/>
    <s v="USD"/>
    <m/>
    <n v="0"/>
    <m/>
    <n v="0"/>
    <m/>
    <n v="0"/>
    <m/>
    <n v="0"/>
    <n v="97000"/>
    <n v="125588"/>
    <m/>
  </r>
  <r>
    <d v="2015-07-01T00:00:00"/>
    <s v="EMPID818971"/>
    <x v="0"/>
    <x v="7"/>
    <x v="24"/>
    <x v="12"/>
    <s v="USD"/>
    <m/>
    <n v="0"/>
    <m/>
    <n v="0"/>
    <m/>
    <n v="0"/>
    <m/>
    <n v="0"/>
    <n v="80000"/>
    <n v="108555"/>
    <m/>
  </r>
  <r>
    <d v="2015-07-01T00:00:00"/>
    <s v="EMPID3842361"/>
    <x v="0"/>
    <x v="0"/>
    <x v="3"/>
    <x v="0"/>
    <s v="USD"/>
    <m/>
    <n v="0"/>
    <m/>
    <n v="0"/>
    <m/>
    <n v="0"/>
    <m/>
    <n v="0"/>
    <n v="97000"/>
    <n v="140108"/>
    <m/>
  </r>
  <r>
    <d v="2015-07-01T00:00:00"/>
    <s v="EMPID537063"/>
    <x v="0"/>
    <x v="7"/>
    <x v="25"/>
    <x v="12"/>
    <s v="USD"/>
    <m/>
    <n v="0"/>
    <m/>
    <n v="0"/>
    <m/>
    <n v="0"/>
    <m/>
    <n v="0"/>
    <n v="150000"/>
    <n v="218101"/>
    <m/>
  </r>
  <r>
    <d v="2015-07-01T00:00:00"/>
    <s v="EMPID1658290"/>
    <x v="2"/>
    <x v="5"/>
    <x v="0"/>
    <x v="8"/>
    <s v="CNY"/>
    <m/>
    <n v="0"/>
    <m/>
    <n v="0"/>
    <m/>
    <n v="0"/>
    <m/>
    <n v="0"/>
    <n v="273970.66666666698"/>
    <n v="410956"/>
    <m/>
  </r>
  <r>
    <d v="2015-07-01T00:00:00"/>
    <s v="EMPID2676015"/>
    <x v="1"/>
    <x v="5"/>
    <x v="0"/>
    <x v="6"/>
    <s v="GBP"/>
    <m/>
    <n v="0"/>
    <m/>
    <n v="0"/>
    <m/>
    <n v="0"/>
    <m/>
    <n v="0"/>
    <n v="47160.666666666701"/>
    <n v="70741"/>
    <m/>
  </r>
  <r>
    <d v="2015-07-01T00:00:00"/>
    <s v="EMPID1444088"/>
    <x v="0"/>
    <x v="0"/>
    <x v="0"/>
    <x v="0"/>
    <s v="USD"/>
    <m/>
    <n v="0"/>
    <m/>
    <n v="0"/>
    <m/>
    <n v="0"/>
    <m/>
    <n v="0"/>
    <n v="72000"/>
    <n v="113235"/>
    <m/>
  </r>
  <r>
    <d v="2015-07-01T00:00:00"/>
    <s v="EMPID1161675"/>
    <x v="0"/>
    <x v="3"/>
    <x v="0"/>
    <x v="7"/>
    <s v="USD"/>
    <m/>
    <n v="0"/>
    <m/>
    <n v="0"/>
    <m/>
    <n v="0"/>
    <m/>
    <n v="0"/>
    <n v="72000"/>
    <n v="124078"/>
    <m/>
  </r>
  <r>
    <d v="2015-07-01T00:00:00"/>
    <s v="EMPID642888"/>
    <x v="0"/>
    <x v="7"/>
    <x v="24"/>
    <x v="12"/>
    <s v="USD"/>
    <m/>
    <n v="0"/>
    <m/>
    <n v="0"/>
    <m/>
    <n v="0"/>
    <m/>
    <n v="0"/>
    <n v="80000"/>
    <n v="142841"/>
    <m/>
  </r>
  <r>
    <d v="2015-07-01T00:00:00"/>
    <s v="EMPID3579713"/>
    <x v="0"/>
    <x v="7"/>
    <x v="26"/>
    <x v="12"/>
    <s v="USD"/>
    <m/>
    <n v="0"/>
    <m/>
    <n v="0"/>
    <m/>
    <n v="0"/>
    <m/>
    <n v="0"/>
    <n v="65000"/>
    <n v="149779"/>
    <m/>
  </r>
  <r>
    <d v="2015-07-01T00:00:00"/>
    <s v="EMPID4930778"/>
    <x v="0"/>
    <x v="7"/>
    <x v="27"/>
    <x v="12"/>
    <s v="USD"/>
    <m/>
    <n v="0"/>
    <m/>
    <n v="0"/>
    <m/>
    <n v="0"/>
    <m/>
    <n v="0"/>
    <n v="36000"/>
    <n v="87260"/>
    <m/>
  </r>
  <r>
    <d v="2015-07-01T00:00:00"/>
    <s v="EMPID6267099"/>
    <x v="0"/>
    <x v="7"/>
    <x v="27"/>
    <x v="12"/>
    <s v="USD"/>
    <m/>
    <n v="0"/>
    <m/>
    <n v="0"/>
    <m/>
    <n v="0"/>
    <m/>
    <n v="0"/>
    <n v="36000"/>
    <n v="93293"/>
    <m/>
  </r>
  <r>
    <d v="2015-07-01T00:00:00"/>
    <s v="EMPID1084849"/>
    <x v="0"/>
    <x v="7"/>
    <x v="28"/>
    <x v="12"/>
    <s v="USD"/>
    <m/>
    <n v="0"/>
    <m/>
    <n v="0"/>
    <m/>
    <n v="0"/>
    <m/>
    <n v="0"/>
    <n v="43000"/>
    <n v="137961"/>
    <m/>
  </r>
  <r>
    <d v="2015-07-01T00:00:00"/>
    <s v="EMPID1998380"/>
    <x v="0"/>
    <x v="7"/>
    <x v="28"/>
    <x v="12"/>
    <s v="USD"/>
    <m/>
    <n v="0"/>
    <m/>
    <n v="0"/>
    <m/>
    <n v="0"/>
    <m/>
    <n v="0"/>
    <n v="43000"/>
    <n v="140307"/>
    <m/>
  </r>
  <r>
    <d v="2015-07-01T00:00:00"/>
    <s v="EMPID601929"/>
    <x v="0"/>
    <x v="7"/>
    <x v="28"/>
    <x v="12"/>
    <s v="USD"/>
    <m/>
    <n v="0"/>
    <m/>
    <n v="0"/>
    <m/>
    <n v="0"/>
    <m/>
    <n v="0"/>
    <n v="43000"/>
    <n v="141092"/>
    <m/>
  </r>
  <r>
    <d v="2015-07-01T00:00:00"/>
    <s v="EMPID2394281"/>
    <x v="0"/>
    <x v="7"/>
    <x v="28"/>
    <x v="12"/>
    <s v="USD"/>
    <m/>
    <n v="0"/>
    <m/>
    <n v="0"/>
    <m/>
    <n v="0"/>
    <m/>
    <n v="0"/>
    <n v="43000"/>
    <n v="141374"/>
    <m/>
  </r>
  <r>
    <d v="2015-07-01T00:00:00"/>
    <s v="EMPID1014388"/>
    <x v="0"/>
    <x v="7"/>
    <x v="28"/>
    <x v="12"/>
    <s v="USD"/>
    <m/>
    <n v="0"/>
    <m/>
    <n v="0"/>
    <m/>
    <n v="0"/>
    <m/>
    <n v="0"/>
    <n v="43000"/>
    <n v="141654"/>
    <m/>
  </r>
  <r>
    <d v="2015-07-01T00:00:00"/>
    <s v="EMPID398401"/>
    <x v="0"/>
    <x v="7"/>
    <x v="29"/>
    <x v="12"/>
    <s v="USD"/>
    <m/>
    <n v="0"/>
    <m/>
    <n v="0"/>
    <m/>
    <n v="0"/>
    <m/>
    <n v="0"/>
    <n v="52000"/>
    <n v="171354"/>
    <m/>
  </r>
  <r>
    <d v="2015-07-01T00:00:00"/>
    <s v="EMPID5964620"/>
    <x v="0"/>
    <x v="7"/>
    <x v="29"/>
    <x v="12"/>
    <s v="USD"/>
    <m/>
    <n v="0"/>
    <m/>
    <n v="0"/>
    <m/>
    <n v="0"/>
    <m/>
    <n v="0"/>
    <n v="52000"/>
    <n v="175057"/>
    <m/>
  </r>
  <r>
    <d v="2015-07-01T00:00:00"/>
    <s v="EMPID2820291"/>
    <x v="0"/>
    <x v="7"/>
    <x v="28"/>
    <x v="12"/>
    <s v="USD"/>
    <m/>
    <n v="0"/>
    <m/>
    <n v="0"/>
    <m/>
    <n v="0"/>
    <m/>
    <n v="0"/>
    <n v="43000"/>
    <n v="145985"/>
    <m/>
  </r>
  <r>
    <d v="2015-07-01T00:00:00"/>
    <s v="EMPID6012507"/>
    <x v="0"/>
    <x v="7"/>
    <x v="28"/>
    <x v="12"/>
    <s v="USD"/>
    <m/>
    <n v="0"/>
    <m/>
    <n v="0"/>
    <m/>
    <n v="0"/>
    <m/>
    <n v="0"/>
    <n v="43000"/>
    <n v="146977"/>
    <m/>
  </r>
  <r>
    <d v="2015-07-01T00:00:00"/>
    <s v="EMPID2176708"/>
    <x v="0"/>
    <x v="7"/>
    <x v="30"/>
    <x v="12"/>
    <s v="USD"/>
    <m/>
    <n v="0"/>
    <m/>
    <n v="0"/>
    <m/>
    <n v="0"/>
    <m/>
    <n v="0"/>
    <n v="47000"/>
    <n v="166826"/>
    <m/>
  </r>
  <r>
    <d v="2015-07-01T00:00:00"/>
    <s v="EMPID315026"/>
    <x v="0"/>
    <x v="7"/>
    <x v="28"/>
    <x v="12"/>
    <s v="USD"/>
    <m/>
    <n v="0"/>
    <m/>
    <n v="0"/>
    <m/>
    <n v="0"/>
    <m/>
    <n v="0"/>
    <n v="43000"/>
    <n v="153916"/>
    <m/>
  </r>
  <r>
    <d v="2015-07-01T00:00:00"/>
    <s v="EMPID2507593"/>
    <x v="0"/>
    <x v="7"/>
    <x v="29"/>
    <x v="12"/>
    <s v="USD"/>
    <m/>
    <n v="0"/>
    <m/>
    <n v="0"/>
    <m/>
    <n v="0"/>
    <m/>
    <n v="0"/>
    <n v="52000"/>
    <n v="192123"/>
    <m/>
  </r>
  <r>
    <d v="2015-07-01T00:00:00"/>
    <s v="EMPID62926"/>
    <x v="0"/>
    <x v="6"/>
    <x v="15"/>
    <x v="10"/>
    <s v="USD"/>
    <m/>
    <n v="0"/>
    <m/>
    <n v="0"/>
    <m/>
    <n v="0"/>
    <m/>
    <n v="0"/>
    <n v="31557"/>
    <n v="157785"/>
    <m/>
  </r>
  <r>
    <d v="2015-07-01T00:00:00"/>
    <s v="EMPID141488"/>
    <x v="0"/>
    <x v="6"/>
    <x v="18"/>
    <x v="11"/>
    <s v="USD"/>
    <m/>
    <n v="0"/>
    <m/>
    <n v="0"/>
    <m/>
    <n v="0"/>
    <m/>
    <n v="0"/>
    <n v="13811.64"/>
    <n v="115097"/>
    <m/>
  </r>
  <r>
    <m/>
    <m/>
    <x v="3"/>
    <x v="8"/>
    <x v="31"/>
    <x v="13"/>
    <m/>
    <m/>
    <m/>
    <m/>
    <m/>
    <m/>
    <m/>
    <m/>
    <m/>
    <m/>
    <m/>
    <m/>
  </r>
  <r>
    <m/>
    <m/>
    <x v="3"/>
    <x v="8"/>
    <x v="31"/>
    <x v="13"/>
    <m/>
    <m/>
    <m/>
    <m/>
    <m/>
    <m/>
    <m/>
    <m/>
    <m/>
    <m/>
    <m/>
    <m/>
  </r>
  <r>
    <m/>
    <m/>
    <x v="3"/>
    <x v="8"/>
    <x v="31"/>
    <x v="13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d v="2015-07-01T00:00:00"/>
    <s v="EMPID736312"/>
    <x v="0"/>
    <s v="SEG 3"/>
    <s v="SR SALES GLOBAL"/>
    <x v="0"/>
    <s v="USD"/>
    <n v="1"/>
    <n v="0"/>
    <n v="0"/>
    <n v="0"/>
    <n v="0"/>
    <n v="0"/>
    <n v="0"/>
    <n v="0"/>
    <n v="0"/>
    <n v="72000"/>
    <n v="110000"/>
    <n v="72000"/>
    <n v="110000"/>
    <n v="182000"/>
  </r>
  <r>
    <d v="2015-07-01T00:00:00"/>
    <s v="EMPID4651321"/>
    <x v="0"/>
    <s v="SEG 3"/>
    <s v="JR SALES GLOBAL"/>
    <x v="0"/>
    <s v="USD"/>
    <n v="1"/>
    <n v="0"/>
    <n v="0"/>
    <n v="0"/>
    <n v="0"/>
    <n v="0"/>
    <n v="0"/>
    <n v="0"/>
    <n v="0"/>
    <n v="52000"/>
    <n v="80000"/>
    <n v="52000"/>
    <n v="80000"/>
    <n v="132000"/>
  </r>
  <r>
    <d v="2015-07-01T00:00:00"/>
    <s v="EMPID657103"/>
    <x v="0"/>
    <s v="SEG 3"/>
    <s v="LEADERSHIP"/>
    <x v="1"/>
    <s v="USD"/>
    <n v="1"/>
    <n v="0"/>
    <n v="0"/>
    <n v="0"/>
    <n v="0"/>
    <n v="0"/>
    <n v="0"/>
    <n v="0"/>
    <n v="0"/>
    <n v="110000"/>
    <n v="175000"/>
    <n v="110000"/>
    <n v="175000"/>
    <n v="285000"/>
  </r>
  <r>
    <d v="2015-07-01T00:00:00"/>
    <s v="EMPID6562244"/>
    <x v="0"/>
    <s v="SEG 3"/>
    <s v="PARTNER"/>
    <x v="0"/>
    <s v="USD"/>
    <n v="1"/>
    <n v="0"/>
    <n v="0"/>
    <n v="0"/>
    <n v="0"/>
    <n v="0"/>
    <n v="0"/>
    <n v="0"/>
    <n v="0"/>
    <n v="97000"/>
    <n v="167000"/>
    <n v="97000"/>
    <n v="167000"/>
    <n v="264000"/>
  </r>
  <r>
    <d v="2015-07-01T00:00:00"/>
    <s v="EMPID1800945"/>
    <x v="0"/>
    <s v="SEG 3"/>
    <s v="SR SALES GLOBAL"/>
    <x v="0"/>
    <s v="USD"/>
    <n v="1"/>
    <n v="0"/>
    <n v="0"/>
    <n v="0"/>
    <n v="0"/>
    <n v="0"/>
    <n v="0"/>
    <n v="0"/>
    <n v="0"/>
    <n v="72000"/>
    <n v="125000"/>
    <n v="72000"/>
    <n v="125000"/>
    <n v="197000"/>
  </r>
  <r>
    <d v="2015-07-01T00:00:00"/>
    <s v="EMPID2314340"/>
    <x v="0"/>
    <s v="SEG 6"/>
    <s v="SR SALES GLOBAL"/>
    <x v="2"/>
    <s v="USD"/>
    <n v="1"/>
    <n v="0"/>
    <n v="0"/>
    <n v="0"/>
    <n v="0"/>
    <n v="0"/>
    <n v="0"/>
    <n v="0"/>
    <n v="0"/>
    <n v="72000"/>
    <n v="130500"/>
    <n v="72000"/>
    <n v="130500"/>
    <n v="202500"/>
  </r>
  <r>
    <d v="2015-07-01T00:00:00"/>
    <s v="EMPID2419484"/>
    <x v="0"/>
    <s v="SEG 3"/>
    <s v="SR SALES GLOBAL"/>
    <x v="0"/>
    <s v="USD"/>
    <n v="1"/>
    <n v="0"/>
    <n v="0"/>
    <n v="0"/>
    <n v="0"/>
    <n v="0"/>
    <n v="0"/>
    <n v="0"/>
    <n v="0"/>
    <n v="72000"/>
    <n v="137000"/>
    <n v="72000"/>
    <n v="137000"/>
    <n v="209000"/>
  </r>
  <r>
    <d v="2015-07-01T00:00:00"/>
    <s v="EMPID1931824"/>
    <x v="0"/>
    <s v="SEG 1"/>
    <s v="SECURITY_EX"/>
    <x v="3"/>
    <s v="USD"/>
    <n v="1"/>
    <n v="7500"/>
    <n v="116909.78"/>
    <n v="0"/>
    <n v="0"/>
    <m/>
    <n v="0"/>
    <m/>
    <n v="0"/>
    <n v="150000"/>
    <n v="99241"/>
    <n v="150000"/>
    <n v="99241"/>
    <n v="249241"/>
  </r>
  <r>
    <d v="2015-07-01T00:00:00"/>
    <s v="EMPID438734"/>
    <x v="0"/>
    <s v="SEG 1"/>
    <s v="SECURITY_EX"/>
    <x v="3"/>
    <s v="USD"/>
    <n v="1"/>
    <n v="7500"/>
    <n v="116909.78"/>
    <n v="0"/>
    <n v="0"/>
    <m/>
    <n v="0"/>
    <m/>
    <n v="0"/>
    <n v="150000"/>
    <n v="103189"/>
    <n v="150000"/>
    <n v="103189"/>
    <n v="253189"/>
  </r>
  <r>
    <d v="2015-07-01T00:00:00"/>
    <s v="EMPID2635815"/>
    <x v="0"/>
    <s v="SEG 1"/>
    <s v="SECURITY_EX"/>
    <x v="3"/>
    <s v="USD"/>
    <n v="1"/>
    <n v="7500"/>
    <n v="700000"/>
    <n v="0"/>
    <n v="0"/>
    <m/>
    <n v="0"/>
    <m/>
    <n v="0"/>
    <n v="150000"/>
    <n v="107964"/>
    <n v="150000"/>
    <n v="107964"/>
    <n v="257964"/>
  </r>
  <r>
    <d v="2015-07-01T00:00:00"/>
    <s v="EMPID7143733"/>
    <x v="0"/>
    <s v="SEG 1"/>
    <s v="SECURITY_EX"/>
    <x v="3"/>
    <s v="USD"/>
    <n v="1"/>
    <n v="7500"/>
    <n v="406411"/>
    <n v="0"/>
    <n v="0"/>
    <m/>
    <n v="0"/>
    <m/>
    <n v="0"/>
    <n v="150000"/>
    <n v="113782"/>
    <n v="150000"/>
    <n v="113782"/>
    <n v="263782"/>
  </r>
  <r>
    <d v="2015-07-01T00:00:00"/>
    <s v="EMPID31523"/>
    <x v="0"/>
    <s v="SEG 1"/>
    <s v="SECURITY_EX"/>
    <x v="3"/>
    <s v="USD"/>
    <n v="1"/>
    <n v="7500"/>
    <n v="115083.08"/>
    <n v="0"/>
    <n v="0"/>
    <m/>
    <n v="0"/>
    <m/>
    <n v="0"/>
    <n v="150000"/>
    <n v="114444"/>
    <n v="150000"/>
    <n v="114444"/>
    <n v="264444"/>
  </r>
  <r>
    <d v="2015-07-01T00:00:00"/>
    <s v="EMPID3701812"/>
    <x v="0"/>
    <s v="SEG 1"/>
    <s v="SECURITY_EX"/>
    <x v="3"/>
    <s v="USD"/>
    <n v="1"/>
    <n v="7500"/>
    <n v="206411"/>
    <n v="0"/>
    <n v="0"/>
    <m/>
    <n v="0"/>
    <m/>
    <n v="0"/>
    <n v="150000"/>
    <n v="118450"/>
    <n v="150000"/>
    <n v="118450"/>
    <n v="268450"/>
  </r>
  <r>
    <d v="2015-07-01T00:00:00"/>
    <s v="EMPID2927829"/>
    <x v="0"/>
    <s v="SEG 1"/>
    <s v="SECURITY_EX"/>
    <x v="3"/>
    <s v="USD"/>
    <n v="1"/>
    <n v="7500"/>
    <n v="116909.78"/>
    <n v="0"/>
    <n v="0"/>
    <m/>
    <n v="0"/>
    <m/>
    <n v="0"/>
    <n v="150000"/>
    <n v="118473"/>
    <n v="150000"/>
    <n v="118473"/>
    <n v="268473"/>
  </r>
  <r>
    <d v="2015-07-01T00:00:00"/>
    <s v="EMPID1088692"/>
    <x v="0"/>
    <s v="SEG 1"/>
    <s v="SECURITY_EX"/>
    <x v="3"/>
    <s v="USD"/>
    <n v="1"/>
    <n v="7500"/>
    <n v="125260.49"/>
    <n v="0"/>
    <n v="0"/>
    <m/>
    <n v="0"/>
    <m/>
    <n v="0"/>
    <n v="150000"/>
    <n v="118475"/>
    <n v="150000"/>
    <n v="118475"/>
    <n v="268475"/>
  </r>
  <r>
    <d v="2015-07-01T00:00:00"/>
    <s v="EMPID265253"/>
    <x v="0"/>
    <s v="SEG 1"/>
    <s v="SECURITY_EX"/>
    <x v="3"/>
    <s v="USD"/>
    <n v="1"/>
    <n v="7500"/>
    <n v="106411"/>
    <n v="0"/>
    <n v="0"/>
    <m/>
    <n v="0"/>
    <m/>
    <n v="0"/>
    <n v="150000"/>
    <n v="118523"/>
    <n v="150000"/>
    <n v="118523"/>
    <n v="268523"/>
  </r>
  <r>
    <d v="2015-07-01T00:00:00"/>
    <s v="EMPID77342"/>
    <x v="0"/>
    <s v="SEG 1"/>
    <s v="SECURITY_EX"/>
    <x v="3"/>
    <s v="USD"/>
    <n v="1"/>
    <n v="7500"/>
    <n v="602833"/>
    <n v="0"/>
    <n v="0"/>
    <m/>
    <n v="0"/>
    <m/>
    <n v="0"/>
    <n v="150000"/>
    <n v="118801"/>
    <n v="150000"/>
    <n v="118801"/>
    <n v="268801"/>
  </r>
  <r>
    <d v="2015-07-01T00:00:00"/>
    <s v="EMPID1700474"/>
    <x v="0"/>
    <s v="SEG 1"/>
    <s v="SECURITY_EX"/>
    <x v="3"/>
    <s v="USD"/>
    <n v="1"/>
    <n v="7500"/>
    <n v="115083.08"/>
    <n v="0"/>
    <n v="0"/>
    <m/>
    <n v="0"/>
    <m/>
    <n v="0"/>
    <n v="150000"/>
    <n v="119634"/>
    <n v="150000"/>
    <n v="119634"/>
    <n v="269634"/>
  </r>
  <r>
    <d v="2015-07-01T00:00:00"/>
    <s v="EMPID1598075"/>
    <x v="0"/>
    <s v="SEG 1"/>
    <s v="SECURITY_EX"/>
    <x v="3"/>
    <s v="USD"/>
    <n v="1"/>
    <n v="7500"/>
    <n v="115083.08"/>
    <n v="0"/>
    <n v="0"/>
    <m/>
    <n v="0"/>
    <m/>
    <n v="0"/>
    <n v="150000"/>
    <n v="120697"/>
    <n v="150000"/>
    <n v="120697"/>
    <n v="270697"/>
  </r>
  <r>
    <d v="2015-07-01T00:00:00"/>
    <s v="EMPID2493015"/>
    <x v="0"/>
    <s v="SEG 1"/>
    <s v="SECURITY_EX"/>
    <x v="3"/>
    <s v="USD"/>
    <n v="1"/>
    <n v="7500"/>
    <n v="106411"/>
    <n v="0"/>
    <n v="0"/>
    <m/>
    <n v="0"/>
    <m/>
    <n v="0"/>
    <n v="150000"/>
    <n v="122879"/>
    <n v="150000"/>
    <n v="122879"/>
    <n v="272879"/>
  </r>
  <r>
    <d v="2015-07-01T00:00:00"/>
    <s v="EMPID6548026"/>
    <x v="0"/>
    <s v="SEG 1"/>
    <s v="SECURITY_EX"/>
    <x v="3"/>
    <s v="USD"/>
    <n v="1"/>
    <n v="0"/>
    <n v="0"/>
    <n v="0"/>
    <n v="0"/>
    <m/>
    <n v="0"/>
    <m/>
    <n v="0"/>
    <n v="150000"/>
    <n v="125000"/>
    <n v="150000"/>
    <n v="125000"/>
    <n v="275000"/>
  </r>
  <r>
    <d v="2015-07-01T00:00:00"/>
    <s v="EMPID4237541"/>
    <x v="0"/>
    <s v="SEG 1"/>
    <s v="SECURITY_EX"/>
    <x v="3"/>
    <s v="USD"/>
    <n v="1"/>
    <n v="7500"/>
    <n v="115083.08"/>
    <n v="0"/>
    <n v="0"/>
    <m/>
    <n v="0"/>
    <m/>
    <n v="0"/>
    <n v="150000"/>
    <n v="130000"/>
    <n v="150000"/>
    <n v="130000"/>
    <n v="280000"/>
  </r>
  <r>
    <d v="2015-07-01T00:00:00"/>
    <s v="EMPID4554563"/>
    <x v="0"/>
    <s v="SEG 1"/>
    <s v="SECURITY_EX"/>
    <x v="3"/>
    <s v="USD"/>
    <n v="1"/>
    <n v="7500"/>
    <n v="600000"/>
    <n v="0"/>
    <n v="0"/>
    <m/>
    <n v="0"/>
    <m/>
    <n v="0"/>
    <n v="150000"/>
    <n v="133000"/>
    <n v="150000"/>
    <n v="133000"/>
    <n v="283000"/>
  </r>
  <r>
    <d v="2015-07-01T00:00:00"/>
    <s v="EMPID575405"/>
    <x v="0"/>
    <s v="SEG 4"/>
    <s v="NAT ACCOUNT SALES"/>
    <x v="4"/>
    <s v="USD"/>
    <n v="1"/>
    <n v="0"/>
    <n v="0"/>
    <n v="0"/>
    <n v="0"/>
    <m/>
    <n v="0"/>
    <m/>
    <n v="0"/>
    <n v="85000"/>
    <n v="114400"/>
    <n v="85000"/>
    <n v="114400"/>
    <n v="199400"/>
  </r>
  <r>
    <d v="2015-07-01T00:00:00"/>
    <s v="EMPID7388514"/>
    <x v="0"/>
    <s v="SEG 4"/>
    <s v="EXC_ACQ_SENIOR_CL"/>
    <x v="4"/>
    <s v="USD"/>
    <n v="1"/>
    <n v="0"/>
    <n v="0"/>
    <n v="0"/>
    <n v="0"/>
    <m/>
    <n v="0"/>
    <m/>
    <n v="0"/>
    <n v="52000"/>
    <n v="70000"/>
    <n v="52000"/>
    <n v="70000"/>
    <n v="122000"/>
  </r>
  <r>
    <d v="2015-07-01T00:00:00"/>
    <s v="EMPID2663317"/>
    <x v="0"/>
    <s v="SEG 5"/>
    <s v="COMMS_AD_SOL_ROI"/>
    <x v="5"/>
    <s v="USD"/>
    <n v="1"/>
    <n v="0"/>
    <n v="0"/>
    <n v="0"/>
    <n v="0"/>
    <m/>
    <n v="0"/>
    <m/>
    <n v="0"/>
    <n v="80000"/>
    <n v="115000"/>
    <n v="80000"/>
    <n v="115000"/>
    <n v="195000"/>
  </r>
  <r>
    <d v="2015-07-01T00:00:00"/>
    <s v="EMPID5993131"/>
    <x v="0"/>
    <s v="SEG 4"/>
    <s v="EXC_ACQ_SENIOR_CL"/>
    <x v="4"/>
    <s v="USD"/>
    <n v="1"/>
    <n v="0"/>
    <n v="0"/>
    <n v="0"/>
    <n v="0"/>
    <m/>
    <n v="0"/>
    <m/>
    <n v="0"/>
    <n v="52000"/>
    <n v="75000"/>
    <n v="52000"/>
    <n v="75000"/>
    <n v="127000"/>
  </r>
  <r>
    <d v="2015-07-01T00:00:00"/>
    <s v="EMPID163284"/>
    <x v="0"/>
    <s v="SEG 4"/>
    <s v="ACQ_SR_CL"/>
    <x v="4"/>
    <s v="USD"/>
    <n v="1"/>
    <n v="0"/>
    <n v="0"/>
    <n v="0"/>
    <n v="0"/>
    <m/>
    <n v="0"/>
    <m/>
    <n v="0"/>
    <n v="72000"/>
    <n v="107000"/>
    <n v="72000"/>
    <n v="107000"/>
    <n v="179000"/>
  </r>
  <r>
    <d v="2015-07-01T00:00:00"/>
    <s v="EMPID277843"/>
    <x v="0"/>
    <s v="SEG 4"/>
    <s v="SOLUTIONS ARCH REP"/>
    <x v="4"/>
    <s v="USD"/>
    <n v="1"/>
    <n v="0"/>
    <n v="0"/>
    <n v="0"/>
    <n v="0"/>
    <m/>
    <n v="0"/>
    <m/>
    <n v="0"/>
    <n v="60000"/>
    <n v="91792"/>
    <n v="60000"/>
    <n v="91792"/>
    <n v="151792"/>
  </r>
  <r>
    <d v="2015-07-01T00:00:00"/>
    <s v="EMPID126254"/>
    <x v="0"/>
    <s v="SEG 4"/>
    <s v="ACQ_SR_CL"/>
    <x v="4"/>
    <s v="USD"/>
    <n v="1"/>
    <n v="0"/>
    <n v="0"/>
    <n v="0"/>
    <n v="0"/>
    <m/>
    <n v="0"/>
    <m/>
    <n v="0"/>
    <n v="72000"/>
    <n v="114440"/>
    <n v="72000"/>
    <n v="114440"/>
    <n v="186440"/>
  </r>
  <r>
    <d v="2015-07-01T00:00:00"/>
    <s v="EMPID4613759"/>
    <x v="0"/>
    <s v="SEG 4"/>
    <s v="ACQ_SR_CL"/>
    <x v="4"/>
    <s v="USD"/>
    <n v="1"/>
    <n v="0"/>
    <n v="0"/>
    <n v="0"/>
    <n v="0"/>
    <m/>
    <n v="0"/>
    <m/>
    <n v="0"/>
    <n v="72000"/>
    <n v="115000"/>
    <n v="72000"/>
    <n v="115000"/>
    <n v="187000"/>
  </r>
  <r>
    <d v="2015-07-01T00:00:00"/>
    <s v="EMPID1140657"/>
    <x v="0"/>
    <s v="SEG 4"/>
    <s v="EXC_ACQ_SENIOR_CL"/>
    <x v="4"/>
    <s v="USD"/>
    <n v="1"/>
    <n v="0"/>
    <n v="0"/>
    <n v="0"/>
    <n v="0"/>
    <m/>
    <n v="0"/>
    <m/>
    <n v="0"/>
    <n v="52000"/>
    <n v="84429"/>
    <n v="52000"/>
    <n v="84429"/>
    <n v="136429"/>
  </r>
  <r>
    <d v="2015-07-01T00:00:00"/>
    <s v="EMPID1861506"/>
    <x v="0"/>
    <s v="SEG 4"/>
    <s v="ACQ_SR_CL"/>
    <x v="4"/>
    <s v="USD"/>
    <n v="1"/>
    <n v="0"/>
    <n v="0"/>
    <n v="0"/>
    <n v="0"/>
    <m/>
    <n v="0"/>
    <m/>
    <n v="0"/>
    <n v="72000"/>
    <n v="118000"/>
    <n v="72000"/>
    <n v="118000"/>
    <n v="190000"/>
  </r>
  <r>
    <d v="2015-07-01T00:00:00"/>
    <s v="EMPID245007"/>
    <x v="0"/>
    <s v="SEG 4"/>
    <s v="EXC_ACQ_SENIOR_CL"/>
    <x v="4"/>
    <s v="USD"/>
    <n v="1"/>
    <n v="0"/>
    <n v="0"/>
    <n v="0"/>
    <n v="0"/>
    <m/>
    <n v="0"/>
    <m/>
    <n v="0"/>
    <n v="52000"/>
    <n v="90000"/>
    <n v="52000"/>
    <n v="90000"/>
    <n v="142000"/>
  </r>
  <r>
    <d v="2015-07-01T00:00:00"/>
    <s v="EMPID940693"/>
    <x v="0"/>
    <s v="SEG 1"/>
    <s v="ARCH_P_SENIOR"/>
    <x v="3"/>
    <s v="USD"/>
    <n v="1"/>
    <n v="7500"/>
    <n v="0"/>
    <n v="0"/>
    <n v="0"/>
    <m/>
    <n v="0"/>
    <m/>
    <n v="0"/>
    <n v="45000"/>
    <n v="126031"/>
    <n v="45000"/>
    <n v="126031"/>
    <n v="171031"/>
  </r>
  <r>
    <d v="2015-07-01T00:00:00"/>
    <s v="EMPID732148"/>
    <x v="0"/>
    <s v="SEG 1"/>
    <s v="SECURITY_EX"/>
    <x v="3"/>
    <s v="USD"/>
    <n v="1"/>
    <n v="7500"/>
    <n v="93162.53"/>
    <n v="3.9286179999999999E-4"/>
    <n v="2.9464635000000001"/>
    <m/>
    <n v="0"/>
    <m/>
    <n v="0"/>
    <n v="150000"/>
    <n v="122400"/>
    <n v="150000"/>
    <n v="122400"/>
    <n v="272400"/>
  </r>
  <r>
    <d v="2015-07-01T00:00:00"/>
    <s v="EMPID296878"/>
    <x v="1"/>
    <s v="SEG 7"/>
    <s v="SR SALES GLOBAL"/>
    <x v="6"/>
    <s v="GBP"/>
    <n v="1.3"/>
    <n v="6000"/>
    <n v="415625"/>
    <n v="8.9503759999999999E-4"/>
    <n v="5.3702255999999995"/>
    <n v="9000"/>
    <n v="436642"/>
    <n v="1.40715467E-2"/>
    <n v="50.657568300000001"/>
    <n v="60000"/>
    <n v="90000"/>
    <n v="78000"/>
    <n v="117000"/>
    <n v="195000"/>
  </r>
  <r>
    <d v="2015-07-01T00:00:00"/>
    <s v="EMPID1760445"/>
    <x v="0"/>
    <s v="SEG 4"/>
    <s v="SR SALES GLOBAL"/>
    <x v="7"/>
    <s v="USD"/>
    <n v="1"/>
    <n v="4800"/>
    <n v="462158.8"/>
    <n v="1.9545663000000001E-3"/>
    <n v="9.3819182399999992"/>
    <n v="7200"/>
    <n v="433700.88"/>
    <n v="0.87177338000000004"/>
    <n v="5722.8293376000001"/>
    <n v="72000"/>
    <n v="105000"/>
    <n v="72000"/>
    <n v="105000"/>
    <n v="177000"/>
  </r>
  <r>
    <d v="2015-07-01T00:00:00"/>
    <s v="EMPID6498440"/>
    <x v="0"/>
    <s v="SEG 4"/>
    <s v="JR SALES GLOBAL"/>
    <x v="7"/>
    <s v="USD"/>
    <n v="1"/>
    <n v="3466.6666666666001"/>
    <n v="305426.69"/>
    <n v="3.5953636000000001E-3"/>
    <n v="12.463927146700001"/>
    <n v="5200"/>
    <n v="788741.06"/>
    <n v="0.45573057909999998"/>
    <n v="947.91960431999996"/>
    <n v="52000"/>
    <n v="84000"/>
    <n v="52000"/>
    <n v="84000"/>
    <n v="136000"/>
  </r>
  <r>
    <d v="2015-07-01T00:00:00"/>
    <s v="EMPID7689593"/>
    <x v="1"/>
    <s v="SEG 7"/>
    <s v="PARTNER"/>
    <x v="6"/>
    <s v="CHF"/>
    <n v="1.02"/>
    <n v="25176.356"/>
    <n v="2015869"/>
    <n v="5.2738545999999999E-3"/>
    <n v="132.77644090180002"/>
    <n v="37764.534"/>
    <n v="2724392.74"/>
    <n v="0.69500344140000003"/>
    <n v="19335.649347077102"/>
    <n v="109262.66666666701"/>
    <n v="163894"/>
    <n v="111447.92000000035"/>
    <n v="167171.88"/>
    <n v="278619.80000000034"/>
  </r>
  <r>
    <d v="2015-07-01T00:00:00"/>
    <s v="EMPID71109"/>
    <x v="0"/>
    <s v="SEG 4"/>
    <s v="SOLUTIONS ARCH REP"/>
    <x v="4"/>
    <s v="USD"/>
    <n v="1"/>
    <n v="15000"/>
    <n v="311738.81"/>
    <n v="8.5525123000000005E-3"/>
    <n v="128.28768450000001"/>
    <m/>
    <n v="0"/>
    <m/>
    <n v="0"/>
    <n v="60000"/>
    <n v="103020"/>
    <n v="60000"/>
    <n v="103020"/>
    <n v="163020"/>
  </r>
  <r>
    <d v="2015-07-01T00:00:00"/>
    <s v="EMPID2151152"/>
    <x v="0"/>
    <s v="SEG 4"/>
    <s v="JR SALES GLOBAL"/>
    <x v="7"/>
    <s v="USD"/>
    <n v="1"/>
    <n v="12133.333333333099"/>
    <n v="1044754.87"/>
    <n v="1.010661E-2"/>
    <n v="122.626868"/>
    <n v="18200"/>
    <n v="2058019.48"/>
    <n v="0.54349728019999999"/>
    <n v="4906.6407990600001"/>
    <n v="52000"/>
    <n v="75000"/>
    <n v="52000"/>
    <n v="75000"/>
    <n v="127000"/>
  </r>
  <r>
    <d v="2015-07-01T00:00:00"/>
    <s v="EMPID2000410"/>
    <x v="0"/>
    <s v="SEG 4"/>
    <s v="ACQ_SR_CL"/>
    <x v="4"/>
    <s v="USD"/>
    <n v="1"/>
    <n v="18000"/>
    <n v="311738.81"/>
    <n v="1.4161887600000001E-2"/>
    <n v="254.9139768"/>
    <m/>
    <n v="0"/>
    <m/>
    <n v="0"/>
    <n v="72000"/>
    <n v="92694"/>
    <n v="72000"/>
    <n v="92694"/>
    <n v="164694"/>
  </r>
  <r>
    <d v="2015-07-01T00:00:00"/>
    <s v="EMPID1832752"/>
    <x v="0"/>
    <s v="SEG 5"/>
    <s v="COMMS_AD_SOL_ROI"/>
    <x v="5"/>
    <s v="USD"/>
    <n v="1"/>
    <n v="6666.6666666666997"/>
    <n v="75000"/>
    <n v="1.6371294099999999E-2"/>
    <n v="109.1419606667"/>
    <m/>
    <n v="0"/>
    <m/>
    <n v="0"/>
    <n v="80000"/>
    <n v="108500"/>
    <n v="80000"/>
    <n v="108500"/>
    <n v="188500"/>
  </r>
  <r>
    <d v="2015-07-01T00:00:00"/>
    <s v="EMPID4005415"/>
    <x v="0"/>
    <s v="SEG 5"/>
    <s v="COMMS_AD_SOL_ROI"/>
    <x v="5"/>
    <s v="USD"/>
    <n v="1"/>
    <n v="13333.333333333399"/>
    <n v="474253"/>
    <n v="2.3581042199999999E-2"/>
    <n v="314.41389600000002"/>
    <m/>
    <n v="0"/>
    <m/>
    <n v="0"/>
    <n v="80000"/>
    <n v="115000"/>
    <n v="80000"/>
    <n v="115000"/>
    <n v="195000"/>
  </r>
  <r>
    <d v="2015-07-01T00:00:00"/>
    <s v="EMPID3579822"/>
    <x v="0"/>
    <s v="SEG 4"/>
    <s v="SR SALES GLOBAL"/>
    <x v="7"/>
    <s v="USD"/>
    <n v="1"/>
    <n v="2400"/>
    <n v="234895.26"/>
    <n v="2.6839579499999999E-2"/>
    <n v="64.414990799999998"/>
    <n v="3600"/>
    <n v="170013.78"/>
    <n v="0.63313900000000001"/>
    <n v="1486.8806400000001"/>
    <n v="72000"/>
    <n v="132250"/>
    <n v="72000"/>
    <n v="132250"/>
    <n v="204250"/>
  </r>
  <r>
    <d v="2015-07-01T00:00:00"/>
    <s v="EMPID7370389"/>
    <x v="0"/>
    <s v="SEG 3"/>
    <s v="SR SALES GLOBAL"/>
    <x v="0"/>
    <s v="USD"/>
    <n v="1"/>
    <n v="7200"/>
    <n v="669244.31000000006"/>
    <n v="3.2672866500000002E-2"/>
    <n v="235.24463879999999"/>
    <n v="10800"/>
    <n v="703439.62"/>
    <n v="1.1494096667"/>
    <n v="15318.14832144"/>
    <n v="72000"/>
    <n v="120000"/>
    <n v="72000"/>
    <n v="120000"/>
    <n v="192000"/>
  </r>
  <r>
    <d v="2015-07-01T00:00:00"/>
    <s v="EMPID310000"/>
    <x v="0"/>
    <s v="SEG 4"/>
    <s v="JR SALES GLOBAL"/>
    <x v="7"/>
    <s v="USD"/>
    <n v="1"/>
    <n v="12133.333333333099"/>
    <n v="1044754.87"/>
    <n v="3.84026217E-2"/>
    <n v="465.95180995999999"/>
    <n v="18200"/>
    <n v="2434291.69"/>
    <n v="0.97175191439999997"/>
    <n v="17377.4157466"/>
    <n v="52000"/>
    <n v="80000"/>
    <n v="52000"/>
    <n v="80000"/>
    <n v="132000"/>
  </r>
  <r>
    <d v="2015-07-01T00:00:00"/>
    <s v="EMPID1883451"/>
    <x v="0"/>
    <s v="SEG 6"/>
    <s v="PARTNER"/>
    <x v="2"/>
    <s v="USD"/>
    <n v="1"/>
    <n v="14550"/>
    <n v="1566507.12"/>
    <n v="3.9543401499999999E-2"/>
    <n v="575.35649182500003"/>
    <n v="33949.999999999804"/>
    <n v="9826517.1199999992"/>
    <n v="1.0652043314999999"/>
    <n v="40148.323752389799"/>
    <n v="97000"/>
    <n v="175000"/>
    <n v="97000"/>
    <n v="175000"/>
    <n v="272000"/>
  </r>
  <r>
    <d v="2015-07-01T00:00:00"/>
    <s v="EMPID1123652"/>
    <x v="0"/>
    <s v="SEG 6"/>
    <s v="SR SALES GLOBAL"/>
    <x v="2"/>
    <s v="USD"/>
    <n v="1"/>
    <n v="12600"/>
    <n v="2916524.85"/>
    <n v="4.8344162099999997E-2"/>
    <n v="609.13644246000001"/>
    <n v="29400"/>
    <n v="11525995.949999999"/>
    <n v="0.91223532750000003"/>
    <n v="25271.5498056"/>
    <n v="72000"/>
    <n v="105526"/>
    <n v="72000"/>
    <n v="105526"/>
    <n v="177526"/>
  </r>
  <r>
    <d v="2015-07-01T00:00:00"/>
    <s v="EMPID130957"/>
    <x v="0"/>
    <s v="SEG 4"/>
    <s v="NAT ACCOUNT SALES"/>
    <x v="7"/>
    <s v="USD"/>
    <n v="1"/>
    <n v="8499.9999999999"/>
    <n v="455618.25"/>
    <n v="4.9350898499999997E-2"/>
    <n v="419.48263724999998"/>
    <n v="12750"/>
    <n v="1462912.38"/>
    <n v="0.87878163970000001"/>
    <n v="10277.145449625001"/>
    <n v="85000"/>
    <n v="119600"/>
    <n v="85000"/>
    <n v="119600"/>
    <n v="204600"/>
  </r>
  <r>
    <d v="2015-07-01T00:00:00"/>
    <s v="EMPID1320496"/>
    <x v="0"/>
    <s v="SEG 4"/>
    <s v="JR SALES GLOBAL"/>
    <x v="7"/>
    <s v="USD"/>
    <n v="1"/>
    <n v="3466.6666666666001"/>
    <n v="305426.69"/>
    <n v="5.1465574299999997E-2"/>
    <n v="178.41399090670001"/>
    <n v="5200"/>
    <n v="826627.52"/>
    <n v="0.92232091429999996"/>
    <n v="4553.7100070799997"/>
    <n v="52000"/>
    <n v="85000"/>
    <n v="52000"/>
    <n v="85000"/>
    <n v="137000"/>
  </r>
  <r>
    <d v="2015-07-01T00:00:00"/>
    <s v="EMPID1692243"/>
    <x v="0"/>
    <s v="SEG 3"/>
    <s v="SR SALES GLOBAL"/>
    <x v="0"/>
    <s v="USD"/>
    <n v="1"/>
    <n v="16800"/>
    <n v="1244670.4099999999"/>
    <n v="5.8922618699999998E-2"/>
    <n v="989.89999416000001"/>
    <n v="25200"/>
    <n v="6149042.7999999998"/>
    <n v="0.82326667659999997"/>
    <n v="18074.11240152"/>
    <n v="72000"/>
    <n v="120000"/>
    <n v="72000"/>
    <n v="120000"/>
    <n v="192000"/>
  </r>
  <r>
    <d v="2015-07-01T00:00:00"/>
    <s v="EMPID394331"/>
    <x v="0"/>
    <s v="SEG 3"/>
    <s v="SR SALES GLOBAL"/>
    <x v="0"/>
    <s v="USD"/>
    <n v="1"/>
    <n v="2400"/>
    <n v="372533.12"/>
    <n v="6.1728256500000002E-2"/>
    <n v="148.1478156"/>
    <n v="3600"/>
    <n v="867639.99"/>
    <n v="0.97130860689999998"/>
    <n v="3434.7375756000001"/>
    <n v="72000"/>
    <n v="120000"/>
    <n v="72000"/>
    <n v="120000"/>
    <n v="192000"/>
  </r>
  <r>
    <d v="2015-07-01T00:00:00"/>
    <s v="EMPID4886379"/>
    <x v="0"/>
    <s v="SEG 6"/>
    <s v="PARTNER"/>
    <x v="2"/>
    <s v="USD"/>
    <n v="1"/>
    <n v="16975"/>
    <n v="4585514.8600000003"/>
    <n v="6.4650956100000004E-2"/>
    <n v="1097.4499797975"/>
    <n v="39608.333333333103"/>
    <n v="10289578.460000001"/>
    <n v="0.76229158860000001"/>
    <n v="24543.9589431282"/>
    <n v="97000"/>
    <n v="145281"/>
    <n v="97000"/>
    <n v="145281"/>
    <n v="242281"/>
  </r>
  <r>
    <d v="2015-07-01T00:00:00"/>
    <s v="EMPID702751"/>
    <x v="0"/>
    <s v="SEG 3"/>
    <s v="SR SALES GLOBAL"/>
    <x v="0"/>
    <s v="USD"/>
    <n v="1"/>
    <n v="4800"/>
    <n v="1197979"/>
    <n v="6.9048155299999997E-2"/>
    <n v="331.43114544000002"/>
    <n v="7200"/>
    <n v="2471008.9500000002"/>
    <n v="0.90906147469999998"/>
    <n v="6152.3881884000002"/>
    <n v="72000"/>
    <n v="115000"/>
    <n v="72000"/>
    <n v="115000"/>
    <n v="187000"/>
  </r>
  <r>
    <d v="2015-07-01T00:00:00"/>
    <s v="EMPID2683679"/>
    <x v="0"/>
    <s v="SEG 1"/>
    <s v="SECURITY_EX"/>
    <x v="3"/>
    <s v="USD"/>
    <n v="1"/>
    <n v="7500"/>
    <n v="116910.03"/>
    <n v="7.1850122700000005E-2"/>
    <n v="538.87592025000004"/>
    <m/>
    <n v="0"/>
    <m/>
    <n v="0"/>
    <n v="150000"/>
    <n v="112200"/>
    <n v="150000"/>
    <n v="112200"/>
    <n v="262200"/>
  </r>
  <r>
    <d v="2015-07-01T00:00:00"/>
    <s v="EMPID3891806"/>
    <x v="0"/>
    <s v="SEG 4"/>
    <s v="JR SALES GLOBAL"/>
    <x v="7"/>
    <s v="USD"/>
    <n v="1"/>
    <n v="12133.333333333099"/>
    <n v="1044754.87"/>
    <n v="7.2219918899999999E-2"/>
    <n v="876.26834931999997"/>
    <n v="18200"/>
    <n v="1993158.4"/>
    <n v="1.0123140588999999"/>
    <n v="18827.524441179998"/>
    <n v="52000"/>
    <n v="91800"/>
    <n v="52000"/>
    <n v="91800"/>
    <n v="143800"/>
  </r>
  <r>
    <d v="2015-07-01T00:00:00"/>
    <s v="EMPID269952"/>
    <x v="0"/>
    <s v="SEG 4"/>
    <s v="SR SALES GLOBAL"/>
    <x v="7"/>
    <s v="USD"/>
    <n v="1"/>
    <n v="12000"/>
    <n v="1138083.6000000001"/>
    <n v="7.2540769399999996E-2"/>
    <n v="870.48923280000008"/>
    <n v="18000"/>
    <n v="761193.65"/>
    <n v="0.44060165600000001"/>
    <n v="3172.3319231999999"/>
    <n v="72000"/>
    <n v="118899"/>
    <n v="72000"/>
    <n v="118899"/>
    <n v="190899"/>
  </r>
  <r>
    <d v="2015-07-01T00:00:00"/>
    <s v="EMPID4531974"/>
    <x v="0"/>
    <s v="SEG 1"/>
    <s v="SR SALES GLOBAL"/>
    <x v="3"/>
    <s v="USD"/>
    <n v="1"/>
    <n v="7500"/>
    <n v="125260.49"/>
    <n v="7.5235215800000005E-2"/>
    <n v="564.2641185"/>
    <m/>
    <n v="0"/>
    <m/>
    <n v="0"/>
    <n v="72000"/>
    <n v="130560"/>
    <n v="72000"/>
    <n v="130560"/>
    <n v="202560"/>
  </r>
  <r>
    <d v="2015-07-01T00:00:00"/>
    <s v="EMPID2406313"/>
    <x v="0"/>
    <s v="SEG 6"/>
    <s v="SR SALES GLOBAL"/>
    <x v="2"/>
    <s v="USD"/>
    <n v="1"/>
    <n v="12600"/>
    <n v="2922670.6"/>
    <n v="8.0327358799999998E-2"/>
    <n v="1012.12472088"/>
    <n v="29400"/>
    <n v="22154580.649999999"/>
    <n v="0.94061820799999996"/>
    <n v="26606.68050432"/>
    <n v="72000"/>
    <n v="120500"/>
    <n v="72000"/>
    <n v="120500"/>
    <n v="192500"/>
  </r>
  <r>
    <d v="2015-07-01T00:00:00"/>
    <s v="EMPID944772"/>
    <x v="0"/>
    <s v="SEG 1"/>
    <s v="SECURITY_EX"/>
    <x v="3"/>
    <s v="USD"/>
    <n v="1"/>
    <n v="7500"/>
    <n v="93162.53"/>
    <n v="8.3080611900000004E-2"/>
    <n v="623.10458925"/>
    <m/>
    <n v="0"/>
    <m/>
    <n v="0"/>
    <n v="150000"/>
    <n v="133900"/>
    <n v="150000"/>
    <n v="133900"/>
    <n v="283900"/>
  </r>
  <r>
    <d v="2015-07-01T00:00:00"/>
    <s v="EMPID307236"/>
    <x v="0"/>
    <s v="SEG 3"/>
    <s v="SR SALES GLOBAL"/>
    <x v="0"/>
    <s v="USD"/>
    <n v="1"/>
    <n v="16800"/>
    <n v="2912760.18"/>
    <n v="8.7550639700000002E-2"/>
    <n v="1470.8507469600002"/>
    <n v="25200"/>
    <n v="6697994.7999999998"/>
    <n v="1.0964008243000001"/>
    <n v="32002.042161600002"/>
    <n v="72000"/>
    <n v="125411"/>
    <n v="72000"/>
    <n v="125411"/>
    <n v="197411"/>
  </r>
  <r>
    <d v="2015-07-01T00:00:00"/>
    <s v="EMPID2987106"/>
    <x v="0"/>
    <s v="SEG 4"/>
    <s v="JR SALES GLOBAL"/>
    <x v="7"/>
    <s v="USD"/>
    <n v="1"/>
    <n v="8666.6666666665005"/>
    <n v="752124.83"/>
    <n v="9.1021624699999998E-2"/>
    <n v="788.85408073329995"/>
    <n v="13000"/>
    <n v="1528437.55"/>
    <n v="0.84048151660000003"/>
    <n v="9682.0155458000008"/>
    <n v="52000"/>
    <n v="85000"/>
    <n v="52000"/>
    <n v="85000"/>
    <n v="137000"/>
  </r>
  <r>
    <d v="2015-07-01T00:00:00"/>
    <s v="EMPID1800733"/>
    <x v="2"/>
    <s v="SEG 7"/>
    <s v="SR SALES GLOBAL"/>
    <x v="8"/>
    <s v="CNY"/>
    <n v="0.14000000000000001"/>
    <n v="63023.999999999898"/>
    <n v="689211.06"/>
    <n v="9.3332701300000001E-2"/>
    <n v="5882.2001667311997"/>
    <n v="94536"/>
    <n v="3178182.1"/>
    <n v="0.97951153899999999"/>
    <n v="91436.964561446395"/>
    <n v="275730"/>
    <n v="413595"/>
    <n v="38602.200000000004"/>
    <n v="57903.3"/>
    <n v="96505.5"/>
  </r>
  <r>
    <d v="2015-07-01T00:00:00"/>
    <s v="EMPID25946"/>
    <x v="2"/>
    <s v="SEG 7"/>
    <s v="SR SALES GLOBAL"/>
    <x v="8"/>
    <s v="AUD"/>
    <n v="0.69"/>
    <n v="23670.992666666702"/>
    <n v="1843332.58"/>
    <n v="9.7116005000000005E-2"/>
    <n v="2298.832242171"/>
    <n v="35506.489000000001"/>
    <n v="1750193.76"/>
    <n v="1.3900947458999999"/>
    <n v="62136.355750000002"/>
    <n v="102939.11333333301"/>
    <n v="154408.67000000001"/>
    <n v="71027.988199999774"/>
    <n v="106541.9823"/>
    <n v="177569.97049999976"/>
  </r>
  <r>
    <d v="2015-07-01T00:00:00"/>
    <s v="EMPID654032"/>
    <x v="0"/>
    <s v="SEG 5"/>
    <s v="SR_SOLS_AD_COMS"/>
    <x v="5"/>
    <s v="USD"/>
    <n v="1"/>
    <n v="32333.333333333201"/>
    <n v="831802"/>
    <n v="0.1019527363"/>
    <n v="3296.4718070333001"/>
    <m/>
    <n v="0"/>
    <m/>
    <n v="0"/>
    <n v="97000"/>
    <n v="128288"/>
    <n v="97000"/>
    <n v="128288"/>
    <n v="225288"/>
  </r>
  <r>
    <d v="2015-07-01T00:00:00"/>
    <s v="EMPID312065"/>
    <x v="0"/>
    <s v="SEG 6"/>
    <s v="SR SALES GLOBAL"/>
    <x v="2"/>
    <s v="USD"/>
    <n v="1"/>
    <n v="12600"/>
    <n v="2060447.64"/>
    <n v="0.1058340944"/>
    <n v="1333.5095894399999"/>
    <n v="29400"/>
    <n v="6894604.1399999997"/>
    <n v="0.73938249190000005"/>
    <n v="17140.552417799998"/>
    <n v="72000"/>
    <n v="131708"/>
    <n v="72000"/>
    <n v="131708"/>
    <n v="203708"/>
  </r>
  <r>
    <d v="2015-07-01T00:00:00"/>
    <s v="EMPID1131957"/>
    <x v="0"/>
    <s v="SEG 3"/>
    <s v="SR SALES GLOBAL"/>
    <x v="0"/>
    <s v="USD"/>
    <n v="1"/>
    <n v="14400"/>
    <n v="1491639.48"/>
    <n v="0.1084658017"/>
    <n v="1561.9075444800001"/>
    <n v="21600"/>
    <n v="2833271.82"/>
    <n v="0.72514627629999995"/>
    <n v="12101.055309360001"/>
    <n v="72000"/>
    <n v="122400"/>
    <n v="72000"/>
    <n v="122400"/>
    <n v="194400"/>
  </r>
  <r>
    <d v="2015-07-01T00:00:00"/>
    <s v="EMPID4140618"/>
    <x v="1"/>
    <s v="SEG 7"/>
    <s v="SR SALES GLOBAL"/>
    <x v="6"/>
    <s v="EUR"/>
    <n v="1.1200000000000001"/>
    <n v="8888.8883333334998"/>
    <n v="1080708"/>
    <n v="0.11139344299999999"/>
    <n v="990.16387589260012"/>
    <n v="13333.3325"/>
    <n v="1715425"/>
    <n v="0.69400945540000003"/>
    <n v="6805.5346226541005"/>
    <n v="53333.333333333299"/>
    <n v="80000"/>
    <n v="59733.333333333299"/>
    <n v="89600.000000000015"/>
    <n v="149333.33333333331"/>
  </r>
  <r>
    <d v="2015-07-01T00:00:00"/>
    <s v="EMPID282941"/>
    <x v="0"/>
    <s v="SEG 3"/>
    <s v="SR SALES GLOBAL"/>
    <x v="0"/>
    <s v="USD"/>
    <n v="1"/>
    <n v="12000"/>
    <n v="1098831.1100000001"/>
    <n v="0.11265760399999999"/>
    <n v="1351.8912480000001"/>
    <n v="18000"/>
    <n v="2885669.78"/>
    <n v="0.85879817820000004"/>
    <n v="13933.387531799999"/>
    <n v="72000"/>
    <n v="120000"/>
    <n v="72000"/>
    <n v="120000"/>
    <n v="192000"/>
  </r>
  <r>
    <d v="2015-07-01T00:00:00"/>
    <s v="EMPID3901454"/>
    <x v="0"/>
    <s v="SEG 3"/>
    <s v="SR SALES GLOBAL"/>
    <x v="0"/>
    <s v="USD"/>
    <n v="1"/>
    <n v="12000"/>
    <n v="1617147.64"/>
    <n v="0.11299713359999999"/>
    <n v="1355.9656032"/>
    <n v="18000"/>
    <n v="4021110.68"/>
    <n v="0.89256729189999995"/>
    <n v="14905.938006"/>
    <n v="72000"/>
    <n v="120000"/>
    <n v="72000"/>
    <n v="120000"/>
    <n v="192000"/>
  </r>
  <r>
    <d v="2015-07-01T00:00:00"/>
    <s v="EMPID1245655"/>
    <x v="0"/>
    <s v="SEG 6"/>
    <s v="PARTNER"/>
    <x v="2"/>
    <s v="USD"/>
    <n v="1"/>
    <n v="16975"/>
    <n v="3334458.11"/>
    <n v="0.1179458572"/>
    <n v="2002.1309259700001"/>
    <n v="39608.333333333103"/>
    <n v="21619467.75"/>
    <n v="0.88012134389999996"/>
    <n v="32011.223299171499"/>
    <n v="97000"/>
    <n v="123830"/>
    <n v="97000"/>
    <n v="123830"/>
    <n v="220830"/>
  </r>
  <r>
    <d v="2015-07-01T00:00:00"/>
    <s v="EMPID407265"/>
    <x v="0"/>
    <s v="SEG 6"/>
    <s v="SR SALES GLOBAL"/>
    <x v="2"/>
    <s v="USD"/>
    <n v="1"/>
    <n v="12600"/>
    <n v="3440933.13"/>
    <n v="0.1192034877"/>
    <n v="1501.96394502"/>
    <n v="29400"/>
    <n v="22263882.300000001"/>
    <n v="0.9786685007"/>
    <n v="28396.566272340002"/>
    <n v="72000"/>
    <n v="94056"/>
    <n v="72000"/>
    <n v="94056"/>
    <n v="166056"/>
  </r>
  <r>
    <d v="2015-07-01T00:00:00"/>
    <s v="EMPID3545177"/>
    <x v="0"/>
    <s v="SEG 6"/>
    <s v="SR SALES GLOBAL"/>
    <x v="2"/>
    <s v="USD"/>
    <n v="1"/>
    <n v="12600"/>
    <n v="3440933.13"/>
    <n v="0.1192034877"/>
    <n v="1501.96394502"/>
    <n v="29400"/>
    <n v="22263882.300000001"/>
    <n v="0.9786685007"/>
    <n v="28396.566272340002"/>
    <n v="72000"/>
    <n v="119507"/>
    <n v="72000"/>
    <n v="119507"/>
    <n v="191507"/>
  </r>
  <r>
    <d v="2015-07-01T00:00:00"/>
    <s v="EMPID243370"/>
    <x v="0"/>
    <s v="SEG 1"/>
    <s v="SECURITY_EX"/>
    <x v="3"/>
    <s v="USD"/>
    <n v="1"/>
    <n v="7500"/>
    <n v="116909.78"/>
    <n v="0.12273566850000001"/>
    <n v="920.51751375000003"/>
    <m/>
    <n v="0"/>
    <m/>
    <n v="0"/>
    <n v="150000"/>
    <n v="130000"/>
    <n v="150000"/>
    <n v="130000"/>
    <n v="280000"/>
  </r>
  <r>
    <d v="2015-07-01T00:00:00"/>
    <s v="EMPID2447140"/>
    <x v="0"/>
    <s v="SEG 4"/>
    <s v="JR SALES GLOBAL"/>
    <x v="7"/>
    <s v="USD"/>
    <n v="1"/>
    <n v="10399.9999999998"/>
    <n v="898439.85"/>
    <n v="0.12527173080000001"/>
    <n v="1302.82600032"/>
    <n v="15600"/>
    <n v="3436668.63"/>
    <n v="0.84450418490000001"/>
    <n v="11718.82445448"/>
    <n v="52000"/>
    <n v="75000"/>
    <n v="52000"/>
    <n v="75000"/>
    <n v="127000"/>
  </r>
  <r>
    <d v="2015-07-01T00:00:00"/>
    <s v="EMPID1518559"/>
    <x v="1"/>
    <s v="SEG 7"/>
    <s v="SR SALES GLOBAL"/>
    <x v="6"/>
    <s v="SEK"/>
    <n v="0.1"/>
    <n v="53333.333000000101"/>
    <n v="504250"/>
    <n v="0.1280808131"/>
    <n v="6830.9766559731006"/>
    <n v="79999.999500000005"/>
    <n v="1269478"/>
    <n v="0.86542672659999997"/>
    <n v="62774.620615658598"/>
    <n v="533333.33333333302"/>
    <n v="800000"/>
    <n v="53333.333333333307"/>
    <n v="80000"/>
    <n v="133333.33333333331"/>
  </r>
  <r>
    <d v="2015-07-01T00:00:00"/>
    <s v="EMPID1198684"/>
    <x v="0"/>
    <s v="SEG 3"/>
    <s v="SR SALES GLOBAL"/>
    <x v="0"/>
    <s v="USD"/>
    <n v="1"/>
    <n v="16800"/>
    <n v="2666733.7999999998"/>
    <n v="0.13207424340000001"/>
    <n v="2218.8472891199999"/>
    <n v="25200"/>
    <n v="6496472.5499999998"/>
    <n v="0.99193539269999997"/>
    <n v="24874.835033159998"/>
    <n v="72000"/>
    <n v="107100"/>
    <n v="72000"/>
    <n v="107100"/>
    <n v="179100"/>
  </r>
  <r>
    <d v="2015-07-01T00:00:00"/>
    <s v="EMPID1575820"/>
    <x v="0"/>
    <s v="SEG 4"/>
    <s v="EXC_ACQ_SENIOR_CL"/>
    <x v="4"/>
    <s v="USD"/>
    <n v="1"/>
    <n v="30333.333333333099"/>
    <n v="525000"/>
    <n v="0.1335915124"/>
    <n v="4052.2758761333002"/>
    <m/>
    <n v="0"/>
    <m/>
    <n v="0"/>
    <n v="52000"/>
    <n v="76500"/>
    <n v="52000"/>
    <n v="76500"/>
    <n v="128500"/>
  </r>
  <r>
    <d v="2015-07-01T00:00:00"/>
    <s v="EMPID97186"/>
    <x v="2"/>
    <s v="SEG 7"/>
    <s v="SR SALES GLOBAL"/>
    <x v="8"/>
    <s v="AUD"/>
    <n v="0.69"/>
    <n v="24193.556333333101"/>
    <n v="1503025.04"/>
    <n v="0.13817270340000001"/>
    <n v="3342.8890834367999"/>
    <n v="36290.334499999997"/>
    <n v="695380.89"/>
    <n v="0.38488634859999998"/>
    <n v="5587.0617326193997"/>
    <n v="103686.66666666701"/>
    <n v="155530"/>
    <n v="71543.800000000236"/>
    <n v="107315.7"/>
    <n v="178859.50000000023"/>
  </r>
  <r>
    <d v="2015-07-01T00:00:00"/>
    <s v="EMPID1868977"/>
    <x v="0"/>
    <s v="SEG 3"/>
    <s v="SR SALES GLOBAL"/>
    <x v="0"/>
    <s v="USD"/>
    <n v="1"/>
    <n v="14400"/>
    <n v="1517837.49"/>
    <n v="0.13842778450000001"/>
    <n v="1993.3600967999998"/>
    <n v="21600"/>
    <n v="3928897.61"/>
    <n v="0.77104747709999999"/>
    <n v="13687.400809440001"/>
    <n v="72000"/>
    <n v="125000"/>
    <n v="72000"/>
    <n v="125000"/>
    <n v="197000"/>
  </r>
  <r>
    <d v="2015-07-01T00:00:00"/>
    <s v="EMPID2200549"/>
    <x v="0"/>
    <s v="SEG 4"/>
    <s v="JR SALES GLOBAL"/>
    <x v="7"/>
    <s v="USD"/>
    <n v="1"/>
    <n v="12133.333333333099"/>
    <n v="1044754.87"/>
    <n v="0.1461296591"/>
    <n v="1773.0398637466001"/>
    <n v="18200"/>
    <n v="2176300.21"/>
    <n v="0.94451107000000001"/>
    <n v="16584.162358400001"/>
    <n v="52000"/>
    <n v="73500"/>
    <n v="52000"/>
    <n v="73500"/>
    <n v="125500"/>
  </r>
  <r>
    <d v="2015-07-01T00:00:00"/>
    <s v="EMPID224940"/>
    <x v="0"/>
    <s v="SEG 4"/>
    <s v="SOLUTIONS ARCH REP"/>
    <x v="7"/>
    <s v="USD"/>
    <n v="1"/>
    <n v="6000"/>
    <n v="455618.25"/>
    <n v="0.1497284602"/>
    <n v="898.37076120000006"/>
    <n v="9000"/>
    <n v="1008397.44"/>
    <n v="0.98401639139999997"/>
    <n v="8769.8360357999991"/>
    <n v="60000"/>
    <n v="97850"/>
    <n v="60000"/>
    <n v="97850"/>
    <n v="157850"/>
  </r>
  <r>
    <d v="2015-07-01T00:00:00"/>
    <s v="EMPID4477538"/>
    <x v="1"/>
    <s v="SEG 7"/>
    <s v="PARTNER"/>
    <x v="6"/>
    <s v="GBP"/>
    <n v="1.3"/>
    <n v="14539.5333333333"/>
    <n v="3199697"/>
    <n v="0.15479473839999999"/>
    <n v="2250.6432587914001"/>
    <n v="21809.3"/>
    <n v="3929628"/>
    <n v="0.95445416969999997"/>
    <n v="20219.983716744999"/>
    <n v="63100"/>
    <n v="94650"/>
    <n v="82030"/>
    <n v="123045"/>
    <n v="205075"/>
  </r>
  <r>
    <d v="2015-07-01T00:00:00"/>
    <s v="EMPID2309771"/>
    <x v="0"/>
    <s v="SEG 4"/>
    <s v="SR SALES GLOBAL"/>
    <x v="7"/>
    <s v="USD"/>
    <n v="1"/>
    <n v="16800"/>
    <n v="1580879.04"/>
    <n v="0.15974917659999999"/>
    <n v="2683.7861668800001"/>
    <n v="25200"/>
    <n v="3176036.87"/>
    <n v="0.95585035200000001"/>
    <n v="23419.886192640002"/>
    <n v="72000"/>
    <n v="99960"/>
    <n v="72000"/>
    <n v="99960"/>
    <n v="171960"/>
  </r>
  <r>
    <d v="2015-07-01T00:00:00"/>
    <s v="EMPID3698037"/>
    <x v="0"/>
    <s v="SEG 4"/>
    <s v="ACQ_SR_CL"/>
    <x v="4"/>
    <s v="USD"/>
    <n v="1"/>
    <n v="42000"/>
    <n v="714832.3"/>
    <n v="0.16166261649999999"/>
    <n v="6789.8298930000001"/>
    <m/>
    <n v="0"/>
    <m/>
    <n v="0"/>
    <n v="72000"/>
    <n v="112200"/>
    <n v="72000"/>
    <n v="112200"/>
    <n v="184200"/>
  </r>
  <r>
    <d v="2015-07-01T00:00:00"/>
    <s v="EMPID1773988"/>
    <x v="0"/>
    <s v="SEG 3"/>
    <s v="SR SALES GLOBAL"/>
    <x v="0"/>
    <s v="USD"/>
    <n v="1"/>
    <n v="12000"/>
    <n v="2378000.2200000002"/>
    <n v="0.16452759959999999"/>
    <n v="1974.3311951999999"/>
    <n v="18000"/>
    <n v="6770131.5099999998"/>
    <n v="0.74994861069999996"/>
    <n v="10798.5199878"/>
    <n v="72000"/>
    <n v="115000"/>
    <n v="72000"/>
    <n v="115000"/>
    <n v="187000"/>
  </r>
  <r>
    <d v="2015-07-01T00:00:00"/>
    <s v="EMPID174237"/>
    <x v="1"/>
    <s v="SEG 7"/>
    <s v="PARTNER"/>
    <x v="6"/>
    <s v="GBP"/>
    <n v="1.3"/>
    <n v="13639.9296666667"/>
    <n v="1795048"/>
    <n v="0.16966277169999999"/>
    <n v="2314.1882730397001"/>
    <n v="20459.894499999999"/>
    <n v="6210261"/>
    <n v="0.86427034390000002"/>
    <n v="16016.671388258001"/>
    <n v="58952.266666666699"/>
    <n v="88428.4"/>
    <n v="76637.946666666714"/>
    <n v="114956.92"/>
    <n v="191594.8666666667"/>
  </r>
  <r>
    <d v="2015-07-01T00:00:00"/>
    <s v="EMPID704609"/>
    <x v="0"/>
    <s v="SEG 8"/>
    <s v="ARCHITECT AND DESIGN 1"/>
    <x v="9"/>
    <s v="USD"/>
    <n v="1"/>
    <n v="8227.4933333332992"/>
    <n v="7646979.7699999996"/>
    <n v="0.1746763194"/>
    <n v="1437.1482533547"/>
    <n v="12341.24"/>
    <n v="14535926.5"/>
    <n v="0.93589588800000001"/>
    <n v="11075.4412301138"/>
    <n v="35706.400000000001"/>
    <n v="178532"/>
    <n v="35706.400000000001"/>
    <n v="178532"/>
    <n v="214238.4"/>
  </r>
  <r>
    <d v="2015-07-01T00:00:00"/>
    <s v="EMPID1539805"/>
    <x v="0"/>
    <s v="SEG 8"/>
    <s v="ARCHITECT AND DESIGN 2"/>
    <x v="9"/>
    <s v="USD"/>
    <n v="1"/>
    <n v="4018.9160000000002"/>
    <n v="3270496.41"/>
    <n v="0.17476594879999999"/>
    <n v="702.36966788749999"/>
    <n v="6028.3739999999998"/>
    <n v="10969679.800000001"/>
    <n v="0.93300031689999996"/>
    <n v="5382.1353635856003"/>
    <n v="17405.88"/>
    <n v="145049"/>
    <n v="17405.88"/>
    <n v="145049"/>
    <n v="162454.88"/>
  </r>
  <r>
    <d v="2015-07-01T00:00:00"/>
    <s v="EMPID2553021"/>
    <x v="0"/>
    <s v="SEG 4"/>
    <s v="EXC_ACQ_SENIOR_CL"/>
    <x v="4"/>
    <s v="USD"/>
    <n v="1"/>
    <n v="30333.333333333099"/>
    <n v="525000"/>
    <n v="0.1749230933"/>
    <n v="5306.0004967666"/>
    <m/>
    <n v="0"/>
    <m/>
    <n v="0"/>
    <n v="52000"/>
    <n v="80800"/>
    <n v="52000"/>
    <n v="80800"/>
    <n v="132800"/>
  </r>
  <r>
    <d v="2015-07-01T00:00:00"/>
    <s v="EMPID333837"/>
    <x v="2"/>
    <s v="SEG 7"/>
    <s v="PARTNER"/>
    <x v="8"/>
    <s v="AUD"/>
    <n v="0.69"/>
    <n v="25299.8003333333"/>
    <n v="2554474.1800000002"/>
    <n v="0.1758355412"/>
    <n v="4448.6040838636"/>
    <n v="37949.700499999999"/>
    <n v="21881579.25"/>
    <n v="0.84597079620000004"/>
    <n v="28597.121055299503"/>
    <n v="110356"/>
    <n v="165534"/>
    <n v="76145.64"/>
    <n v="114218.45999999999"/>
    <n v="190364.09999999998"/>
  </r>
  <r>
    <d v="2015-07-01T00:00:00"/>
    <s v="EMPID1085858"/>
    <x v="0"/>
    <s v="SEG 3"/>
    <s v="SR SALES GLOBAL"/>
    <x v="0"/>
    <s v="USD"/>
    <n v="1"/>
    <n v="16800"/>
    <n v="4054022.02"/>
    <n v="0.1778826845"/>
    <n v="2988.4290996"/>
    <n v="25200"/>
    <n v="9429619.4399999995"/>
    <n v="0.81374100179999997"/>
    <n v="17690.037193079999"/>
    <n v="72000"/>
    <n v="115830"/>
    <n v="72000"/>
    <n v="115830"/>
    <n v="187830"/>
  </r>
  <r>
    <d v="2015-07-01T00:00:00"/>
    <s v="EMPID1081202"/>
    <x v="0"/>
    <s v="SEG 3"/>
    <s v="SR SALES GLOBAL"/>
    <x v="0"/>
    <s v="USD"/>
    <n v="1"/>
    <n v="7200"/>
    <n v="657767.18000000005"/>
    <n v="0.18072408079999999"/>
    <n v="1301.2133817599999"/>
    <n v="10800"/>
    <n v="858492.54"/>
    <n v="0.99332026809999996"/>
    <n v="10684.574233200001"/>
    <n v="72000"/>
    <n v="120000"/>
    <n v="72000"/>
    <n v="120000"/>
    <n v="192000"/>
  </r>
  <r>
    <d v="2015-07-01T00:00:00"/>
    <s v="EMPID3630256"/>
    <x v="0"/>
    <s v="SEG 3"/>
    <s v="SR SALES GLOBAL"/>
    <x v="0"/>
    <s v="USD"/>
    <n v="1"/>
    <n v="16800"/>
    <n v="2480883.66"/>
    <n v="0.1833307572"/>
    <n v="3079.95672096"/>
    <n v="25200"/>
    <n v="2765471.02"/>
    <n v="0.95434891960000001"/>
    <n v="23359.348439279998"/>
    <n v="72000"/>
    <n v="121200"/>
    <n v="72000"/>
    <n v="121200"/>
    <n v="193200"/>
  </r>
  <r>
    <d v="2015-07-01T00:00:00"/>
    <s v="EMPID1886774"/>
    <x v="0"/>
    <s v="SEG 5"/>
    <s v="SR_SOLS_AD_COMS"/>
    <x v="5"/>
    <s v="USD"/>
    <n v="1"/>
    <n v="56583.333333333103"/>
    <n v="5676671.5999999996"/>
    <n v="0.1841680044"/>
    <n v="10420.839582299999"/>
    <m/>
    <n v="0"/>
    <m/>
    <n v="0"/>
    <n v="97000"/>
    <n v="135160"/>
    <n v="97000"/>
    <n v="135160"/>
    <n v="232160"/>
  </r>
  <r>
    <d v="2015-07-01T00:00:00"/>
    <s v="EMPID2311455"/>
    <x v="0"/>
    <s v="SEG 6"/>
    <s v="SR SALES GLOBAL"/>
    <x v="2"/>
    <s v="USD"/>
    <n v="1"/>
    <n v="12600"/>
    <n v="4302081.5199999996"/>
    <n v="0.18458385699999999"/>
    <n v="2325.7565982000001"/>
    <n v="29400"/>
    <n v="9892961.25"/>
    <n v="0.92683756949999996"/>
    <n v="25958.439269279999"/>
    <n v="72000"/>
    <n v="125718"/>
    <n v="72000"/>
    <n v="125718"/>
    <n v="197718"/>
  </r>
  <r>
    <d v="2015-07-01T00:00:00"/>
    <s v="EMPID1434067"/>
    <x v="0"/>
    <s v="SEG 4"/>
    <s v="JR SALES GLOBAL"/>
    <x v="7"/>
    <s v="USD"/>
    <n v="1"/>
    <n v="10399.9999999998"/>
    <n v="898439.85"/>
    <n v="0.186598297"/>
    <n v="1940.6222888000002"/>
    <n v="15600"/>
    <n v="1530688.96"/>
    <n v="1.0228115972"/>
    <n v="16596.410566319999"/>
    <n v="52000"/>
    <n v="65257"/>
    <n v="52000"/>
    <n v="65257"/>
    <n v="117257"/>
  </r>
  <r>
    <d v="2015-07-01T00:00:00"/>
    <s v="EMPID817486"/>
    <x v="0"/>
    <s v="SEG 4"/>
    <s v="JR SALES GLOBAL"/>
    <x v="7"/>
    <s v="USD"/>
    <n v="1"/>
    <n v="5199.9999999999"/>
    <n v="455618.25"/>
    <n v="0.18763336629999999"/>
    <n v="975.69350476"/>
    <n v="7800"/>
    <n v="988543.63"/>
    <n v="0.77695544910000003"/>
    <n v="5016.4040050799995"/>
    <n v="52000"/>
    <n v="66950"/>
    <n v="52000"/>
    <n v="66950"/>
    <n v="118950"/>
  </r>
  <r>
    <d v="2015-07-01T00:00:00"/>
    <s v="EMPID2962354"/>
    <x v="1"/>
    <s v="SEG 7"/>
    <s v="SR SALES GLOBAL"/>
    <x v="6"/>
    <s v="GBP"/>
    <n v="1.3"/>
    <n v="9778.1333333331004"/>
    <n v="2695596"/>
    <n v="0.19120819289999999"/>
    <n v="1869.6592046019"/>
    <n v="14667.2"/>
    <n v="2958339"/>
    <n v="0.5971290816"/>
    <n v="5212.8186656162998"/>
    <n v="42436"/>
    <n v="63654"/>
    <n v="55166.8"/>
    <n v="82750.2"/>
    <n v="137917"/>
  </r>
  <r>
    <d v="2015-07-01T00:00:00"/>
    <s v="EMPID3560628"/>
    <x v="0"/>
    <s v="SEG 5"/>
    <s v="COMMS_AD_SOL_ROI"/>
    <x v="5"/>
    <s v="USD"/>
    <n v="1"/>
    <n v="46666.666666666897"/>
    <n v="2593333.2200000002"/>
    <n v="0.19657312299999999"/>
    <n v="9173.4124066666991"/>
    <m/>
    <n v="0"/>
    <m/>
    <n v="0"/>
    <n v="80000"/>
    <n v="124591"/>
    <n v="80000"/>
    <n v="124591"/>
    <n v="204591"/>
  </r>
  <r>
    <d v="2015-07-01T00:00:00"/>
    <s v="EMPID4960691"/>
    <x v="0"/>
    <s v="SEG 3"/>
    <s v="SR SALES GLOBAL"/>
    <x v="0"/>
    <s v="USD"/>
    <n v="1"/>
    <n v="16800"/>
    <n v="3167541.66"/>
    <n v="0.198195016"/>
    <n v="3329.6762687999999"/>
    <n v="25200"/>
    <n v="13495609.279999999"/>
    <n v="0.7236917169"/>
    <n v="14059.2500244"/>
    <n v="72000"/>
    <n v="111806"/>
    <n v="72000"/>
    <n v="111806"/>
    <n v="183806"/>
  </r>
  <r>
    <d v="2015-07-01T00:00:00"/>
    <s v="EMPID5506347"/>
    <x v="1"/>
    <s v="SEG 7"/>
    <s v="SR SALES GLOBAL"/>
    <x v="6"/>
    <s v="CHF"/>
    <n v="1.02"/>
    <n v="23733.333333333099"/>
    <n v="1747407"/>
    <n v="0.19924464080000001"/>
    <n v="4728.7394749865998"/>
    <n v="35600"/>
    <n v="6281347"/>
    <n v="0.93928312349999998"/>
    <n v="32141.566714560002"/>
    <n v="103000"/>
    <n v="154500"/>
    <n v="105060"/>
    <n v="157590"/>
    <n v="262650"/>
  </r>
  <r>
    <d v="2015-07-01T00:00:00"/>
    <s v="EMPID8006623"/>
    <x v="0"/>
    <s v="SEG 3"/>
    <s v="SR SALES GLOBAL"/>
    <x v="0"/>
    <s v="USD"/>
    <n v="1"/>
    <n v="16800"/>
    <n v="2218026.39"/>
    <n v="0.2037924887"/>
    <n v="3423.7138101599999"/>
    <n v="25200"/>
    <n v="4648634.63"/>
    <n v="0.8352011868"/>
    <n v="18555.31185228"/>
    <n v="72000"/>
    <n v="88055"/>
    <n v="72000"/>
    <n v="88055"/>
    <n v="160055"/>
  </r>
  <r>
    <d v="2015-07-01T00:00:00"/>
    <s v="EMPID5817410"/>
    <x v="0"/>
    <s v="SEG 6"/>
    <s v="SR SALES GLOBAL"/>
    <x v="2"/>
    <s v="USD"/>
    <n v="1"/>
    <n v="9000"/>
    <n v="3469713.45"/>
    <n v="0.2045975843"/>
    <n v="1841.3782586999998"/>
    <n v="21000"/>
    <n v="9450389.6799999997"/>
    <n v="1.0573578135999999"/>
    <n v="24372.6394401"/>
    <n v="72000"/>
    <n v="120000"/>
    <n v="72000"/>
    <n v="120000"/>
    <n v="192000"/>
  </r>
  <r>
    <d v="2015-07-01T00:00:00"/>
    <s v="EMPID1509017"/>
    <x v="0"/>
    <s v="SEG 3"/>
    <s v="SR SALES GLOBAL"/>
    <x v="0"/>
    <s v="USD"/>
    <n v="1"/>
    <n v="14400"/>
    <n v="2771914.8"/>
    <n v="0.2049207753"/>
    <n v="2950.8591643199998"/>
    <n v="21600"/>
    <n v="11368024.75"/>
    <n v="0.79041194120000002"/>
    <n v="14356.636687439999"/>
    <n v="72000"/>
    <n v="125240"/>
    <n v="72000"/>
    <n v="125240"/>
    <n v="197240"/>
  </r>
  <r>
    <d v="2015-07-01T00:00:00"/>
    <s v="EMPID935876"/>
    <x v="0"/>
    <s v="SEG 4"/>
    <s v="ACQ_SR_CL"/>
    <x v="4"/>
    <s v="USD"/>
    <n v="1"/>
    <n v="42000"/>
    <n v="714832.3"/>
    <n v="0.20613364980000001"/>
    <n v="8657.6132915999988"/>
    <m/>
    <n v="0"/>
    <m/>
    <n v="0"/>
    <n v="72000"/>
    <n v="113233"/>
    <n v="72000"/>
    <n v="113233"/>
    <n v="185233"/>
  </r>
  <r>
    <d v="2015-07-01T00:00:00"/>
    <s v="EMPID123215"/>
    <x v="0"/>
    <s v="SEG 3"/>
    <s v="SR SALES GLOBAL"/>
    <x v="0"/>
    <s v="USD"/>
    <n v="1"/>
    <n v="16800"/>
    <n v="1998082.23"/>
    <n v="0.2098287516"/>
    <n v="3525.12302688"/>
    <n v="25200"/>
    <n v="6705442.9299999997"/>
    <n v="0.82015706460000004"/>
    <n v="17948.732845679999"/>
    <n v="72000"/>
    <n v="96014"/>
    <n v="72000"/>
    <n v="96014"/>
    <n v="168014"/>
  </r>
  <r>
    <d v="2015-07-01T00:00:00"/>
    <s v="EMPID94108"/>
    <x v="0"/>
    <s v="SEG 3"/>
    <s v="SR SALES GLOBAL"/>
    <x v="0"/>
    <s v="USD"/>
    <n v="1"/>
    <n v="16800"/>
    <n v="2966474.83"/>
    <n v="0.2117588795"/>
    <n v="3557.5491756000001"/>
    <n v="25200"/>
    <n v="5772715.21"/>
    <n v="0.82681730799999997"/>
    <n v="18217.273858559998"/>
    <n v="72000"/>
    <n v="110789"/>
    <n v="72000"/>
    <n v="110789"/>
    <n v="182789"/>
  </r>
  <r>
    <d v="2015-07-01T00:00:00"/>
    <s v="EMPID1234639"/>
    <x v="1"/>
    <s v="SEG 7"/>
    <s v="PARTNER"/>
    <x v="6"/>
    <s v="NOK"/>
    <n v="0.11"/>
    <n v="160925.95300000001"/>
    <n v="2224434"/>
    <n v="0.21256246309999999"/>
    <n v="34206.8169463948"/>
    <n v="241388.9295"/>
    <n v="6591436"/>
    <n v="0.89167673169999995"/>
    <n v="199552.06905536621"/>
    <n v="699968.36666666705"/>
    <n v="1049952.55"/>
    <n v="76996.520333333377"/>
    <n v="115494.78050000001"/>
    <n v="192491.3008333334"/>
  </r>
  <r>
    <d v="2015-07-01T00:00:00"/>
    <s v="EMPID348166"/>
    <x v="0"/>
    <s v="SEG 6"/>
    <s v="PARTNER"/>
    <x v="2"/>
    <s v="USD"/>
    <n v="1"/>
    <n v="16975"/>
    <n v="15098577.48"/>
    <n v="0.2147130062"/>
    <n v="3644.753280245"/>
    <n v="39608.333333333103"/>
    <n v="15900564.960000001"/>
    <n v="1.5655771970000001"/>
    <n v="69314.583333332906"/>
    <n v="97000"/>
    <n v="138210"/>
    <n v="97000"/>
    <n v="138210"/>
    <n v="235210"/>
  </r>
  <r>
    <d v="2015-07-01T00:00:00"/>
    <s v="EMPID1628868"/>
    <x v="0"/>
    <s v="SEG 6"/>
    <s v="PARTNER"/>
    <x v="2"/>
    <s v="USD"/>
    <n v="1"/>
    <n v="16975"/>
    <n v="5867373.0300000003"/>
    <n v="0.2150700911"/>
    <n v="3650.8147964225"/>
    <n v="39608.333333333103"/>
    <n v="17406644.84"/>
    <n v="1.0775300381999999"/>
    <n v="48206.673004758006"/>
    <n v="97000"/>
    <n v="143420"/>
    <n v="97000"/>
    <n v="143420"/>
    <n v="240420"/>
  </r>
  <r>
    <d v="2015-07-01T00:00:00"/>
    <s v="EMPID127502"/>
    <x v="2"/>
    <s v="SEG 7"/>
    <s v="PARTNER"/>
    <x v="8"/>
    <s v="SGD"/>
    <n v="0.73"/>
    <n v="23686.089666666699"/>
    <n v="1426994.66"/>
    <n v="0.22755692020000001"/>
    <n v="5389.9336161277006"/>
    <n v="35529.1345"/>
    <n v="17473854.800000001"/>
    <n v="1.011856694"/>
    <n v="36708.6571123838"/>
    <n v="106666.66666666701"/>
    <n v="160000"/>
    <n v="77866.666666666919"/>
    <n v="116800"/>
    <n v="194666.66666666692"/>
  </r>
  <r>
    <d v="2015-07-01T00:00:00"/>
    <s v="EMPID802147"/>
    <x v="0"/>
    <s v="SEG 5"/>
    <s v="COMMS_AD_SOL_ROI"/>
    <x v="5"/>
    <s v="USD"/>
    <n v="1"/>
    <n v="26666.666666666799"/>
    <n v="812350"/>
    <n v="0.2283208592"/>
    <n v="6088.5562453334005"/>
    <m/>
    <n v="0"/>
    <m/>
    <n v="0"/>
    <n v="80000"/>
    <n v="110779"/>
    <n v="80000"/>
    <n v="110779"/>
    <n v="190779"/>
  </r>
  <r>
    <d v="2015-07-01T00:00:00"/>
    <s v="EMPID101202"/>
    <x v="0"/>
    <s v="SEG 5"/>
    <s v="COMMS_AD_SOL_ROI"/>
    <x v="5"/>
    <s v="USD"/>
    <n v="1"/>
    <n v="46666.666666666897"/>
    <n v="2009877.58"/>
    <n v="0.2309444091"/>
    <n v="10777.405758000101"/>
    <m/>
    <n v="0"/>
    <m/>
    <n v="0"/>
    <n v="80000"/>
    <n v="118473"/>
    <n v="80000"/>
    <n v="118473"/>
    <n v="198473"/>
  </r>
  <r>
    <d v="2015-07-01T00:00:00"/>
    <s v="EMPID333703"/>
    <x v="0"/>
    <s v="SEG 3"/>
    <s v="SR SALES GLOBAL"/>
    <x v="0"/>
    <s v="USD"/>
    <n v="1"/>
    <n v="16800"/>
    <n v="2602245.19"/>
    <n v="0.2347932979"/>
    <n v="3944.52740472"/>
    <n v="25200"/>
    <n v="7238536.7800000003"/>
    <n v="1.0295331330999999"/>
    <n v="27283.85787204"/>
    <n v="72000"/>
    <n v="114290"/>
    <n v="72000"/>
    <n v="114290"/>
    <n v="186290"/>
  </r>
  <r>
    <d v="2015-07-01T00:00:00"/>
    <s v="EMPID3746126"/>
    <x v="0"/>
    <s v="SEG 4"/>
    <s v="JR SALES GLOBAL"/>
    <x v="7"/>
    <s v="USD"/>
    <n v="1"/>
    <n v="12133.333333333099"/>
    <n v="1044754.87"/>
    <n v="0.23701418590000001"/>
    <n v="2875.7721222533"/>
    <n v="18200"/>
    <n v="1933150.35"/>
    <n v="1.2374619387000001"/>
    <n v="30301.060396879999"/>
    <n v="52000"/>
    <n v="79310"/>
    <n v="52000"/>
    <n v="79310"/>
    <n v="131310"/>
  </r>
  <r>
    <d v="2015-07-01T00:00:00"/>
    <s v="EMPID3464912"/>
    <x v="0"/>
    <s v="SEG 3"/>
    <s v="PARTNER"/>
    <x v="0"/>
    <s v="USD"/>
    <n v="1"/>
    <n v="6466.6666666665997"/>
    <n v="332322"/>
    <n v="0.23817845039999999"/>
    <n v="1540.2206459199999"/>
    <n v="9700"/>
    <n v="2735091.02"/>
    <n v="0.65999899699999998"/>
    <n v="4423.1844334400002"/>
    <n v="97000"/>
    <n v="140000"/>
    <n v="97000"/>
    <n v="140000"/>
    <n v="237000"/>
  </r>
  <r>
    <d v="2015-07-01T00:00:00"/>
    <s v="EMPID347423"/>
    <x v="0"/>
    <s v="SEG 6"/>
    <s v="SR SALES GLOBAL"/>
    <x v="2"/>
    <s v="USD"/>
    <n v="1"/>
    <n v="12600"/>
    <n v="3185252.58"/>
    <n v="0.23939391900000001"/>
    <n v="3016.3633794000002"/>
    <n v="29400"/>
    <n v="22338820.550000001"/>
    <n v="0.94534611810000002"/>
    <n v="26829.081396599999"/>
    <n v="72000"/>
    <n v="120687"/>
    <n v="72000"/>
    <n v="120687"/>
    <n v="192687"/>
  </r>
  <r>
    <d v="2015-07-01T00:00:00"/>
    <s v="EMPID3316125"/>
    <x v="0"/>
    <s v="SEG 3"/>
    <s v="PARTNER"/>
    <x v="0"/>
    <s v="USD"/>
    <n v="1"/>
    <n v="22633.333333333099"/>
    <n v="3234815.49"/>
    <n v="0.23992076039999999"/>
    <n v="5430.2065437198999"/>
    <n v="33950"/>
    <n v="15167695.16"/>
    <n v="0.85491278820000005"/>
    <n v="26068.862654345001"/>
    <n v="97000"/>
    <n v="156512"/>
    <n v="97000"/>
    <n v="156512"/>
    <n v="253512"/>
  </r>
  <r>
    <d v="2015-07-01T00:00:00"/>
    <s v="EMPID735453"/>
    <x v="0"/>
    <s v="SEG 8"/>
    <s v="ARCHITECT AND DESIGN 1"/>
    <x v="9"/>
    <s v="USD"/>
    <n v="1"/>
    <n v="7136.8866666667"/>
    <n v="8293270.5199999996"/>
    <n v="0.24000679929999999"/>
    <n v="1712.9013258335001"/>
    <n v="10705.33"/>
    <n v="30190584.02"/>
    <n v="0.80053981350000003"/>
    <n v="7288.8706106494992"/>
    <n v="30909.8"/>
    <n v="154549"/>
    <n v="30909.8"/>
    <n v="154549"/>
    <n v="185458.8"/>
  </r>
  <r>
    <d v="2015-07-01T00:00:00"/>
    <s v="EMPID735100"/>
    <x v="0"/>
    <s v="SEG 3"/>
    <s v="SR SALES GLOBAL"/>
    <x v="0"/>
    <s v="USD"/>
    <n v="1"/>
    <n v="16800"/>
    <n v="2813816.38"/>
    <n v="0.2406664382"/>
    <n v="4043.19616176"/>
    <n v="25200"/>
    <n v="7465158.6900000004"/>
    <n v="0.84240864540000004"/>
    <n v="18845.916581519999"/>
    <n v="72000"/>
    <n v="91255"/>
    <n v="72000"/>
    <n v="91255"/>
    <n v="163255"/>
  </r>
  <r>
    <d v="2015-07-01T00:00:00"/>
    <s v="EMPID124298"/>
    <x v="2"/>
    <s v="SEG 7"/>
    <s v="SR SALES GLOBAL"/>
    <x v="8"/>
    <s v="INR"/>
    <n v="1.4E-2"/>
    <n v="306468.19966666598"/>
    <n v="1531384"/>
    <n v="0.2443827864"/>
    <n v="74895.552577531605"/>
    <n v="459702.29950000002"/>
    <n v="57198659.399999999"/>
    <n v="0.90973326170000002"/>
    <n v="393308.97602700605"/>
    <n v="1386404"/>
    <n v="2079606"/>
    <n v="19409.655999999999"/>
    <n v="29114.484"/>
    <n v="48524.14"/>
  </r>
  <r>
    <d v="2015-07-01T00:00:00"/>
    <s v="EMPID2136157"/>
    <x v="0"/>
    <s v="SEG 4"/>
    <s v="SR SALES GLOBAL"/>
    <x v="7"/>
    <s v="USD"/>
    <n v="1"/>
    <n v="7200"/>
    <n v="689422.34"/>
    <n v="0.24591640740000001"/>
    <n v="1770.59813328"/>
    <n v="10800"/>
    <n v="753652.26"/>
    <n v="0.84663863409999995"/>
    <n v="8149.9155976799993"/>
    <n v="72000"/>
    <n v="112000"/>
    <n v="72000"/>
    <n v="112000"/>
    <n v="184000"/>
  </r>
  <r>
    <d v="2015-07-01T00:00:00"/>
    <s v="EMPID36519"/>
    <x v="0"/>
    <s v="SEG 8"/>
    <s v="ARCHITECT AND DESIGN 1"/>
    <x v="9"/>
    <s v="USD"/>
    <n v="1"/>
    <n v="7945.1600000000999"/>
    <n v="4715614.96"/>
    <n v="0.25434482780000001"/>
    <n v="2020.8103520435"/>
    <n v="11917.74"/>
    <n v="13632073.32"/>
    <n v="0.81324967449999996"/>
    <n v="8356.7130812409996"/>
    <n v="34396.199999999997"/>
    <n v="171981"/>
    <n v="34396.199999999997"/>
    <n v="171981"/>
    <n v="206377.2"/>
  </r>
  <r>
    <d v="2015-07-01T00:00:00"/>
    <s v="EMPID126795"/>
    <x v="0"/>
    <s v="SEG 3"/>
    <s v="PRINCIPAL"/>
    <x v="1"/>
    <s v="USD"/>
    <n v="1"/>
    <n v="35000"/>
    <n v="12999081.869999999"/>
    <n v="0.25978812950000002"/>
    <n v="0"/>
    <n v="52500"/>
    <n v="29474395.199999999"/>
    <n v="1.0128690843999999"/>
    <n v="57229.388516999999"/>
    <n v="150000"/>
    <n v="180951"/>
    <n v="150000"/>
    <n v="180951"/>
    <n v="330951"/>
  </r>
  <r>
    <d v="2015-07-01T00:00:00"/>
    <s v="EMPID836389"/>
    <x v="0"/>
    <s v="SEG 4"/>
    <s v="JR SALES GLOBAL"/>
    <x v="7"/>
    <s v="USD"/>
    <n v="1"/>
    <n v="12133.333333333099"/>
    <n v="1044754.87"/>
    <n v="0.27282564669999998"/>
    <n v="3310.2845132932998"/>
    <n v="18200"/>
    <n v="2184730.3199999998"/>
    <n v="1.0017319848999999"/>
    <n v="18288.26195014"/>
    <n v="52000"/>
    <n v="80000"/>
    <n v="52000"/>
    <n v="80000"/>
    <n v="132000"/>
  </r>
  <r>
    <d v="2015-07-01T00:00:00"/>
    <s v="EMPID17434"/>
    <x v="0"/>
    <s v="SEG 3"/>
    <s v="SR SALES GLOBAL"/>
    <x v="0"/>
    <s v="USD"/>
    <n v="1"/>
    <n v="16800"/>
    <n v="2905932.17"/>
    <n v="0.2756357888"/>
    <n v="4630.6812518400002"/>
    <n v="25200"/>
    <n v="8370416.46"/>
    <n v="0.93575228269999999"/>
    <n v="22609.532037960002"/>
    <n v="72000"/>
    <n v="108542"/>
    <n v="72000"/>
    <n v="108542"/>
    <n v="180542"/>
  </r>
  <r>
    <d v="2015-07-01T00:00:00"/>
    <s v="EMPID1686719"/>
    <x v="0"/>
    <s v="SEG 3"/>
    <s v="NAT ACCOUNT SALES"/>
    <x v="0"/>
    <s v="USD"/>
    <n v="1"/>
    <n v="8499.9999999999"/>
    <n v="758388.16"/>
    <n v="0.27642012110000003"/>
    <n v="2349.5710293500001"/>
    <n v="12750"/>
    <n v="2335297.66"/>
    <n v="1.1376239421000001"/>
    <n v="17663.174733225002"/>
    <n v="85000"/>
    <n v="113300"/>
    <n v="85000"/>
    <n v="113300"/>
    <n v="198300"/>
  </r>
  <r>
    <d v="2015-07-01T00:00:00"/>
    <s v="EMPID2266312"/>
    <x v="0"/>
    <s v="SEG 4"/>
    <s v="JR SALES GLOBAL"/>
    <x v="7"/>
    <s v="USD"/>
    <n v="1"/>
    <n v="12133.333333333099"/>
    <n v="1044754.87"/>
    <n v="0.28122446559999997"/>
    <n v="3412.1901826132998"/>
    <n v="18200"/>
    <n v="4170225.76"/>
    <n v="0.96012979399999998"/>
    <n v="17038.97960128"/>
    <n v="52000"/>
    <n v="79560"/>
    <n v="52000"/>
    <n v="79560"/>
    <n v="131560"/>
  </r>
  <r>
    <d v="2015-07-01T00:00:00"/>
    <s v="EMPID4376660"/>
    <x v="0"/>
    <s v="SEG 8"/>
    <s v="ARCHITECT AND DESIGN 2"/>
    <x v="9"/>
    <s v="USD"/>
    <n v="1"/>
    <n v="3938.7159999999999"/>
    <n v="5567200.9900000002"/>
    <n v="0.2816884858"/>
    <n v="1109.4909460362001"/>
    <n v="5908.0739999999996"/>
    <n v="11021933.82"/>
    <n v="0.89878817560000002"/>
    <n v="4951.3268830679999"/>
    <n v="17051.52"/>
    <n v="142096"/>
    <n v="17051.52"/>
    <n v="142096"/>
    <n v="159147.51999999999"/>
  </r>
  <r>
    <d v="2015-07-01T00:00:00"/>
    <s v="EMPID5690300"/>
    <x v="0"/>
    <s v="SEG 3"/>
    <s v="SR SALES GLOBAL"/>
    <x v="0"/>
    <s v="USD"/>
    <n v="1"/>
    <n v="16800"/>
    <n v="2332317.44"/>
    <n v="0.28180554619999998"/>
    <n v="4734.3331761600002"/>
    <n v="25200"/>
    <n v="13092722"/>
    <n v="0.83065943050000002"/>
    <n v="18372.188237759998"/>
    <n v="72000"/>
    <n v="121309"/>
    <n v="72000"/>
    <n v="121309"/>
    <n v="193309"/>
  </r>
  <r>
    <d v="2015-07-01T00:00:00"/>
    <s v="EMPID4337111"/>
    <x v="1"/>
    <s v="SEG 7"/>
    <s v="SR SALES GLOBAL"/>
    <x v="6"/>
    <s v="GBP"/>
    <n v="1.3"/>
    <n v="9387.2226666667993"/>
    <n v="2062754"/>
    <n v="0.28411981460000002"/>
    <n v="2667.0959636622997"/>
    <n v="14080.834000000001"/>
    <n v="6896039"/>
    <n v="0.93137073039999996"/>
    <n v="12534.662234990601"/>
    <n v="40402.666666666701"/>
    <n v="60604"/>
    <n v="52523.466666666711"/>
    <n v="78785.2"/>
    <n v="131308.66666666672"/>
  </r>
  <r>
    <d v="2015-07-01T00:00:00"/>
    <s v="EMPID2098949"/>
    <x v="0"/>
    <s v="SEG 4"/>
    <s v="JR SALES GLOBAL"/>
    <x v="7"/>
    <s v="USD"/>
    <n v="1"/>
    <n v="8666.6666666665005"/>
    <n v="752124.83"/>
    <n v="0.28487304829999999"/>
    <n v="2468.8997519332997"/>
    <n v="13000"/>
    <n v="1468772.71"/>
    <n v="1.0645948275999999"/>
    <n v="15351.251724900001"/>
    <n v="52000"/>
    <n v="81000"/>
    <n v="52000"/>
    <n v="81000"/>
    <n v="133000"/>
  </r>
  <r>
    <d v="2015-07-01T00:00:00"/>
    <s v="EMPID5530342"/>
    <x v="1"/>
    <s v="SEG 7"/>
    <s v="SR SALES GLOBAL"/>
    <x v="6"/>
    <s v="GBP"/>
    <n v="1.3"/>
    <n v="11790.410666666899"/>
    <n v="1673816"/>
    <n v="0.28742933510000002"/>
    <n v="3388.9098984759999"/>
    <n v="17685.616000000002"/>
    <n v="3751302"/>
    <n v="0.91041268600000003"/>
    <n v="15150.565065799299"/>
    <n v="51169.186666666697"/>
    <n v="76753.78"/>
    <n v="66519.942666666713"/>
    <n v="99779.914000000004"/>
    <n v="166299.85666666672"/>
  </r>
  <r>
    <d v="2015-07-01T00:00:00"/>
    <s v="EMPID4282653"/>
    <x v="0"/>
    <s v="SEG 3"/>
    <s v="SR SALES GLOBAL"/>
    <x v="0"/>
    <s v="USD"/>
    <n v="1"/>
    <n v="16800"/>
    <n v="3388064.63"/>
    <n v="0.28775689560000001"/>
    <n v="4834.3158460799996"/>
    <n v="25200"/>
    <n v="7839289.6900000004"/>
    <n v="0.94670088529999996"/>
    <n v="23050.979695799997"/>
    <n v="72000"/>
    <n v="118450"/>
    <n v="72000"/>
    <n v="118450"/>
    <n v="190450"/>
  </r>
  <r>
    <d v="2015-07-01T00:00:00"/>
    <s v="EMPID1047427"/>
    <x v="0"/>
    <s v="SEG 3"/>
    <s v="SR SALES GLOBAL"/>
    <x v="0"/>
    <s v="USD"/>
    <n v="1"/>
    <n v="16800"/>
    <n v="2666817.9"/>
    <n v="0.28958788410000003"/>
    <n v="4865.07645288"/>
    <n v="25200"/>
    <n v="7461580.8200000003"/>
    <n v="0.88999008260000001"/>
    <n v="20764.400131440001"/>
    <n v="72000"/>
    <n v="124992"/>
    <n v="72000"/>
    <n v="124992"/>
    <n v="196992"/>
  </r>
  <r>
    <d v="2015-07-01T00:00:00"/>
    <s v="EMPID6031205"/>
    <x v="0"/>
    <s v="SEG 8"/>
    <s v="ARCHITECT AND DESIGN 1"/>
    <x v="9"/>
    <s v="USD"/>
    <n v="1"/>
    <n v="7197.6266666666997"/>
    <n v="4881110.03"/>
    <n v="0.2949875663"/>
    <n v="2123.2103735359997"/>
    <n v="10796.44"/>
    <n v="9638859.1500000004"/>
    <n v="0.86009945590000003"/>
    <n v="8379.7554710192999"/>
    <n v="31108.400000000001"/>
    <n v="155542"/>
    <n v="31108.400000000001"/>
    <n v="155542"/>
    <n v="186650.4"/>
  </r>
  <r>
    <d v="2015-07-01T00:00:00"/>
    <s v="EMPID6912774"/>
    <x v="0"/>
    <s v="SEG 1"/>
    <s v="SECURITY_EX"/>
    <x v="3"/>
    <s v="USD"/>
    <n v="1"/>
    <n v="7500"/>
    <n v="106411"/>
    <n v="0.29602202779999998"/>
    <n v="2220.1652085000001"/>
    <m/>
    <n v="0"/>
    <m/>
    <n v="0"/>
    <n v="150000"/>
    <n v="114402"/>
    <n v="150000"/>
    <n v="114402"/>
    <n v="264402"/>
  </r>
  <r>
    <d v="2015-07-01T00:00:00"/>
    <s v="EMPID924503"/>
    <x v="0"/>
    <s v="SEG 4"/>
    <s v="JR SALES GLOBAL"/>
    <x v="7"/>
    <s v="USD"/>
    <n v="1"/>
    <n v="10399.9999999998"/>
    <n v="898439.85"/>
    <n v="0.297947935"/>
    <n v="3098.6585239998999"/>
    <n v="15600"/>
    <n v="2091132.42"/>
    <n v="0.95399016859999997"/>
    <n v="14451.594608879999"/>
    <n v="52000"/>
    <n v="65000"/>
    <n v="52000"/>
    <n v="65000"/>
    <n v="117000"/>
  </r>
  <r>
    <d v="2015-07-01T00:00:00"/>
    <s v="EMPID2614235"/>
    <x v="0"/>
    <s v="SEG 3"/>
    <s v="SR SALES GLOBAL"/>
    <x v="0"/>
    <s v="USD"/>
    <n v="1"/>
    <n v="16800"/>
    <n v="2481823.7400000002"/>
    <n v="0.30063095049999999"/>
    <n v="5050.5999683999999"/>
    <n v="25200"/>
    <n v="11314201.24"/>
    <n v="1.0043571781"/>
    <n v="25507.442487240001"/>
    <n v="72000"/>
    <n v="114515"/>
    <n v="72000"/>
    <n v="114515"/>
    <n v="186515"/>
  </r>
  <r>
    <d v="2015-07-01T00:00:00"/>
    <s v="EMPID2190214"/>
    <x v="0"/>
    <s v="SEG 3"/>
    <s v="PARTNER"/>
    <x v="0"/>
    <s v="USD"/>
    <n v="1"/>
    <n v="22633.333333333099"/>
    <n v="2481823.7400000002"/>
    <n v="0.30063095049999999"/>
    <n v="6804.2805129832996"/>
    <n v="33950"/>
    <n v="11314201.24"/>
    <n v="1.0043571781"/>
    <n v="34364.193350865004"/>
    <n v="97000"/>
    <n v="166044"/>
    <n v="97000"/>
    <n v="166044"/>
    <n v="263044"/>
  </r>
  <r>
    <d v="2015-07-01T00:00:00"/>
    <s v="EMPID2493635"/>
    <x v="0"/>
    <s v="SEG 8"/>
    <s v="ARCHITECT AND DESIGN 2"/>
    <x v="9"/>
    <s v="USD"/>
    <n v="1"/>
    <n v="3824.1320000000001"/>
    <n v="4002562.01"/>
    <n v="0.30324585609999999"/>
    <n v="1159.6521821793999"/>
    <n v="5736.1980000000003"/>
    <n v="9928123.1099999994"/>
    <n v="0.94675357429999996"/>
    <n v="5247.5067351426997"/>
    <n v="16493.64"/>
    <n v="137447"/>
    <n v="16493.64"/>
    <n v="137447"/>
    <n v="153940.64000000001"/>
  </r>
  <r>
    <d v="2015-07-01T00:00:00"/>
    <s v="EMPID700509"/>
    <x v="0"/>
    <s v="SEG 3"/>
    <s v="SR SALES GLOBAL"/>
    <x v="0"/>
    <s v="USD"/>
    <n v="1"/>
    <n v="16800"/>
    <n v="2698966.72"/>
    <n v="0.30831608919999998"/>
    <n v="5179.7102985600004"/>
    <n v="25200"/>
    <n v="7264825.0199999996"/>
    <n v="0.92403522339999999"/>
    <n v="22137.100206479998"/>
    <n v="72000"/>
    <n v="107400"/>
    <n v="72000"/>
    <n v="107400"/>
    <n v="179400"/>
  </r>
  <r>
    <d v="2015-07-01T00:00:00"/>
    <s v="EMPID2850812"/>
    <x v="0"/>
    <s v="SEG 8"/>
    <s v="ARCHITECT AND DESIGN 1"/>
    <x v="9"/>
    <s v="USD"/>
    <n v="1"/>
    <n v="8055.7266666668002"/>
    <n v="8326599.4800000004"/>
    <n v="0.30941772039999998"/>
    <n v="2492.5845813655001"/>
    <n v="12083.59"/>
    <n v="22762405.77"/>
    <n v="0.988364664"/>
    <n v="11858.635392422"/>
    <n v="35103.199999999997"/>
    <n v="175516"/>
    <n v="35103.199999999997"/>
    <n v="175516"/>
    <n v="210619.2"/>
  </r>
  <r>
    <d v="2015-07-01T00:00:00"/>
    <s v="EMPID4886059"/>
    <x v="0"/>
    <s v="SEG 4"/>
    <s v="SR SALES GLOBAL"/>
    <x v="7"/>
    <s v="USD"/>
    <n v="1"/>
    <n v="16800"/>
    <n v="1580879.04"/>
    <n v="0.31010284630000001"/>
    <n v="5209.7278178400002"/>
    <n v="25200"/>
    <n v="3110245.54"/>
    <n v="0.86885156019999998"/>
    <n v="19912.094906759998"/>
    <n v="72000"/>
    <n v="118332"/>
    <n v="72000"/>
    <n v="118332"/>
    <n v="190332"/>
  </r>
  <r>
    <d v="2015-07-01T00:00:00"/>
    <s v="EMPID527378"/>
    <x v="0"/>
    <s v="SEG 3"/>
    <s v="SR SALES GLOBAL"/>
    <x v="0"/>
    <s v="USD"/>
    <n v="1"/>
    <n v="16800"/>
    <n v="3388064.63"/>
    <n v="0.31059150219999998"/>
    <n v="5217.9372369600005"/>
    <n v="25200"/>
    <n v="5838120.5300000003"/>
    <n v="0.81313685899999999"/>
    <n v="17665.678154879999"/>
    <n v="72000"/>
    <n v="109180"/>
    <n v="72000"/>
    <n v="109180"/>
    <n v="181180"/>
  </r>
  <r>
    <d v="2015-07-01T00:00:00"/>
    <s v="EMPID35043"/>
    <x v="1"/>
    <s v="SEG 7"/>
    <s v="SR SALES GLOBAL"/>
    <x v="6"/>
    <s v="GBP"/>
    <n v="1.3"/>
    <n v="8689.5769999998993"/>
    <n v="2226985"/>
    <n v="0.3117291526"/>
    <n v="2708.7944746624003"/>
    <n v="13034.3655"/>
    <n v="5549252"/>
    <n v="0.91218337890000001"/>
    <n v="11202.951201250798"/>
    <n v="38607.333333333299"/>
    <n v="57911"/>
    <n v="50189.533333333289"/>
    <n v="75284.3"/>
    <n v="125473.83333333328"/>
  </r>
  <r>
    <d v="2015-07-01T00:00:00"/>
    <s v="EMPID2942037"/>
    <x v="0"/>
    <s v="SEG 5"/>
    <s v="COMMS_AD_SOL_ROI"/>
    <x v="5"/>
    <s v="USD"/>
    <n v="1"/>
    <n v="6666.6666666666997"/>
    <n v="187449"/>
    <n v="0.31505214749999999"/>
    <n v="2100.3476500000002"/>
    <m/>
    <n v="0"/>
    <m/>
    <n v="0"/>
    <n v="80000"/>
    <n v="115000"/>
    <n v="80000"/>
    <n v="115000"/>
    <n v="195000"/>
  </r>
  <r>
    <d v="2015-07-01T00:00:00"/>
    <s v="EMPID2360758"/>
    <x v="0"/>
    <s v="SEG 3"/>
    <s v="SR SALES GLOBAL"/>
    <x v="0"/>
    <s v="USD"/>
    <n v="1"/>
    <n v="16800"/>
    <n v="3395196.16"/>
    <n v="0.31634500989999997"/>
    <n v="5314.5961663199996"/>
    <n v="25200"/>
    <n v="6747451.5800000001"/>
    <n v="1.0765034685999999"/>
    <n v="30598.084744920001"/>
    <n v="72000"/>
    <n v="120236"/>
    <n v="72000"/>
    <n v="120236"/>
    <n v="192236"/>
  </r>
  <r>
    <d v="2015-07-01T00:00:00"/>
    <s v="EMPID2289483"/>
    <x v="0"/>
    <s v="SEG 3"/>
    <s v="SR SALES GLOBAL"/>
    <x v="0"/>
    <s v="USD"/>
    <n v="1"/>
    <n v="16800"/>
    <n v="3290229.9"/>
    <n v="0.31717229489999998"/>
    <n v="5328.4945543199992"/>
    <n v="25200"/>
    <n v="6917795.1799999997"/>
    <n v="0.91513103890000003"/>
    <n v="21778.083487439999"/>
    <n v="72000"/>
    <n v="111650"/>
    <n v="72000"/>
    <n v="111650"/>
    <n v="183650"/>
  </r>
  <r>
    <d v="2015-07-01T00:00:00"/>
    <s v="EMPID116492"/>
    <x v="0"/>
    <s v="SEG 1"/>
    <s v="SECURITY_EX"/>
    <x v="3"/>
    <s v="USD"/>
    <n v="1"/>
    <n v="7500"/>
    <n v="125260.49"/>
    <n v="0.3185361961"/>
    <n v="2389.0214707499999"/>
    <m/>
    <n v="0"/>
    <m/>
    <n v="0"/>
    <n v="150000"/>
    <n v="128125"/>
    <n v="150000"/>
    <n v="128125"/>
    <n v="278125"/>
  </r>
  <r>
    <d v="2015-07-01T00:00:00"/>
    <s v="EMPID7437555"/>
    <x v="0"/>
    <s v="SEG 3"/>
    <s v="SR SALES GLOBAL"/>
    <x v="0"/>
    <s v="USD"/>
    <n v="1"/>
    <n v="16800"/>
    <n v="3706250.53"/>
    <n v="0.31869316539999998"/>
    <n v="5354.04517872"/>
    <n v="25200"/>
    <n v="12598057.300000001"/>
    <n v="0.99906404299999996"/>
    <n v="25162.262213759997"/>
    <n v="72000"/>
    <n v="143215"/>
    <n v="72000"/>
    <n v="143215"/>
    <n v="215215"/>
  </r>
  <r>
    <d v="2015-07-01T00:00:00"/>
    <s v="EMPID1475356"/>
    <x v="0"/>
    <s v="SEG 6"/>
    <s v="PARTNER"/>
    <x v="2"/>
    <s v="USD"/>
    <n v="1"/>
    <n v="16975"/>
    <n v="9136189.0399999991"/>
    <n v="0.31972688799999999"/>
    <n v="5427.3639237999996"/>
    <n v="39608.333333333103"/>
    <n v="21697958.989999998"/>
    <n v="1.2084204773"/>
    <n v="62722.858999243006"/>
    <n v="97000"/>
    <n v="131050"/>
    <n v="97000"/>
    <n v="131050"/>
    <n v="228050"/>
  </r>
  <r>
    <d v="2015-07-01T00:00:00"/>
    <s v="EMPID3023380"/>
    <x v="0"/>
    <s v="SEG 8"/>
    <s v="ARCHITECT AND DESIGN 1"/>
    <x v="9"/>
    <s v="USD"/>
    <n v="1"/>
    <n v="6665.8866666668"/>
    <n v="6862266.46"/>
    <n v="0.32269593889999998"/>
    <n v="2151.0545565009998"/>
    <n v="9998.83"/>
    <n v="16548568.199999999"/>
    <n v="0.91067056970000004"/>
    <n v="8569.7263396934995"/>
    <n v="28929.200000000001"/>
    <n v="144646"/>
    <n v="28929.200000000001"/>
    <n v="144646"/>
    <n v="173575.2"/>
  </r>
  <r>
    <d v="2015-07-01T00:00:00"/>
    <s v="EMPID2465190"/>
    <x v="0"/>
    <s v="SEG 3"/>
    <s v="SR SALES GLOBAL"/>
    <x v="0"/>
    <s v="USD"/>
    <n v="1"/>
    <n v="16800"/>
    <n v="2182143.3199999998"/>
    <n v="0.32539873229999999"/>
    <n v="5466.6987026400002"/>
    <n v="25200"/>
    <n v="11462199.16"/>
    <n v="0.97245888629999999"/>
    <n v="24089.542296119998"/>
    <n v="72000"/>
    <n v="94799"/>
    <n v="72000"/>
    <n v="94799"/>
    <n v="166799"/>
  </r>
  <r>
    <d v="2015-07-01T00:00:00"/>
    <s v="EMPID146323"/>
    <x v="0"/>
    <s v="SEG 3"/>
    <s v="PARTNER"/>
    <x v="0"/>
    <s v="USD"/>
    <n v="1"/>
    <n v="22633.333333333099"/>
    <n v="2182143.3199999998"/>
    <n v="0.32539873229999999"/>
    <n v="7364.8579743898999"/>
    <n v="33950"/>
    <n v="11462199.16"/>
    <n v="0.97245888629999999"/>
    <n v="32453.966704495004"/>
    <n v="97000"/>
    <n v="154125"/>
    <n v="97000"/>
    <n v="154125"/>
    <n v="251125"/>
  </r>
  <r>
    <d v="2015-07-01T00:00:00"/>
    <s v="EMPID7147339"/>
    <x v="1"/>
    <s v="SEG 7"/>
    <s v="SR SALES GLOBAL"/>
    <x v="6"/>
    <s v="GBP"/>
    <n v="1.3"/>
    <n v="10519.2223333333"/>
    <n v="2120224"/>
    <n v="0.32575486739999998"/>
    <n v="3426.6878763461"/>
    <n v="15778.833500000001"/>
    <n v="3310152"/>
    <n v="0.75872926080000003"/>
    <n v="9687.6801847015995"/>
    <n v="45558.666666666701"/>
    <n v="68338"/>
    <n v="59226.266666666714"/>
    <n v="88839.400000000009"/>
    <n v="148065.66666666672"/>
  </r>
  <r>
    <d v="2015-07-01T00:00:00"/>
    <s v="EMPID189804"/>
    <x v="0"/>
    <s v="SEG 3"/>
    <s v="PARTNER"/>
    <x v="0"/>
    <s v="USD"/>
    <n v="1"/>
    <n v="22633.333333333099"/>
    <n v="2856884.98"/>
    <n v="0.33126978880000002"/>
    <n v="7497.7395531733"/>
    <n v="33950"/>
    <n v="9539116.1300000008"/>
    <n v="0.8925388688"/>
    <n v="28112.711353895"/>
    <n v="97000"/>
    <n v="145757"/>
    <n v="97000"/>
    <n v="145757"/>
    <n v="242757"/>
  </r>
  <r>
    <d v="2015-07-01T00:00:00"/>
    <s v="EMPID509193"/>
    <x v="1"/>
    <s v="SEG 7"/>
    <s v="PARTNER"/>
    <x v="6"/>
    <s v="GBP"/>
    <n v="1.3"/>
    <n v="12306.666666666701"/>
    <n v="3531908"/>
    <n v="0.33152974540000002"/>
    <n v="4080.0260667226999"/>
    <n v="18460"/>
    <n v="91813118.349999994"/>
    <n v="0.97554789740000003"/>
    <n v="17737.782696867998"/>
    <n v="53300"/>
    <n v="79950"/>
    <n v="69290"/>
    <n v="103935"/>
    <n v="173225"/>
  </r>
  <r>
    <d v="2015-07-01T00:00:00"/>
    <s v="EMPID944737"/>
    <x v="0"/>
    <s v="SEG 4"/>
    <s v="SR SALES GLOBAL"/>
    <x v="7"/>
    <s v="USD"/>
    <n v="1"/>
    <n v="16800"/>
    <n v="1580879.04"/>
    <n v="0.33279668890000003"/>
    <n v="5590.9843735200002"/>
    <n v="25200"/>
    <n v="4811007.71"/>
    <n v="0.92200604060000002"/>
    <n v="22055.283557999999"/>
    <n v="72000"/>
    <n v="114223"/>
    <n v="72000"/>
    <n v="114223"/>
    <n v="186223"/>
  </r>
  <r>
    <d v="2015-07-01T00:00:00"/>
    <s v="EMPID447149"/>
    <x v="0"/>
    <s v="SEG 4"/>
    <s v="SR SALES GLOBAL"/>
    <x v="7"/>
    <s v="USD"/>
    <n v="1"/>
    <n v="16800"/>
    <n v="1580879.04"/>
    <n v="0.33547413720000002"/>
    <n v="5635.9655049600005"/>
    <n v="25200"/>
    <n v="2131378.4300000002"/>
    <n v="1.1544699361999999"/>
    <n v="36099.398699279998"/>
    <n v="72000"/>
    <n v="101950"/>
    <n v="72000"/>
    <n v="101950"/>
    <n v="173950"/>
  </r>
  <r>
    <d v="2015-07-01T00:00:00"/>
    <s v="EMPID2576874"/>
    <x v="0"/>
    <s v="SEG 8"/>
    <s v="ARCHITECT AND DESIGN 1"/>
    <x v="9"/>
    <s v="USD"/>
    <n v="1"/>
    <n v="6605.1666666666997"/>
    <n v="5598920.3300000001"/>
    <n v="0.3375641398"/>
    <n v="2229.667404069"/>
    <n v="9907.75"/>
    <n v="11650144.91"/>
    <n v="0.92584011730000004"/>
    <n v="8732.1378756847007"/>
    <n v="28636.400000000001"/>
    <n v="143182"/>
    <n v="28636.400000000001"/>
    <n v="143182"/>
    <n v="171818.4"/>
  </r>
  <r>
    <d v="2015-07-01T00:00:00"/>
    <s v="EMPID6188038"/>
    <x v="0"/>
    <s v="SEG 8"/>
    <s v="ARCHITECT AND DESIGN 2"/>
    <x v="9"/>
    <s v="USD"/>
    <n v="1"/>
    <n v="3649.4760000000001"/>
    <n v="5360198.55"/>
    <n v="0.34054519960000001"/>
    <n v="1242.8115328553999"/>
    <n v="5474.2139999999999"/>
    <n v="17094781.41"/>
    <n v="0.9815951329"/>
    <n v="5313.0105099458997"/>
    <n v="15839.64"/>
    <n v="131997"/>
    <n v="15839.64"/>
    <n v="131997"/>
    <n v="147836.64000000001"/>
  </r>
  <r>
    <d v="2015-07-01T00:00:00"/>
    <s v="EMPID1669205"/>
    <x v="0"/>
    <s v="SEG 3"/>
    <s v="SR SALES GLOBAL"/>
    <x v="0"/>
    <s v="USD"/>
    <n v="1"/>
    <n v="16800"/>
    <n v="4831846"/>
    <n v="0.34193862800000002"/>
    <n v="5744.5689504000002"/>
    <n v="25200"/>
    <n v="46307996.609999999"/>
    <n v="0.91605710490000003"/>
    <n v="21815.422468559998"/>
    <n v="72000"/>
    <n v="104611"/>
    <n v="72000"/>
    <n v="104611"/>
    <n v="176611"/>
  </r>
  <r>
    <d v="2015-07-01T00:00:00"/>
    <s v="EMPID695865"/>
    <x v="0"/>
    <s v="SEG 4"/>
    <s v="SR SALES GLOBAL"/>
    <x v="7"/>
    <s v="USD"/>
    <n v="1"/>
    <n v="16800"/>
    <n v="1580879.04"/>
    <n v="0.34197332009999998"/>
    <n v="5745.1517776799992"/>
    <n v="25200"/>
    <n v="4320487.97"/>
    <n v="0.89714967310000004"/>
    <n v="21053.074820400001"/>
    <n v="72000"/>
    <n v="93913"/>
    <n v="72000"/>
    <n v="93913"/>
    <n v="165913"/>
  </r>
  <r>
    <d v="2015-07-01T00:00:00"/>
    <s v="EMPID938119"/>
    <x v="0"/>
    <s v="SEG 8"/>
    <s v="ARCHITECT AND DESIGN 2"/>
    <x v="9"/>
    <s v="USD"/>
    <n v="1"/>
    <n v="3873.2840000000001"/>
    <n v="5335995.91"/>
    <n v="0.34361899880000002"/>
    <n v="1330.9339701481001"/>
    <n v="5809.9260000000004"/>
    <n v="16425241.779999999"/>
    <n v="0.98028194629999998"/>
    <n v="5626.6293075386002"/>
    <n v="16792.439999999999"/>
    <n v="139937"/>
    <n v="16792.439999999999"/>
    <n v="139937"/>
    <n v="156729.44"/>
  </r>
  <r>
    <d v="2015-07-01T00:00:00"/>
    <s v="EMPID1141324"/>
    <x v="0"/>
    <s v="SEG 3"/>
    <s v="SR SALES GLOBAL"/>
    <x v="0"/>
    <s v="USD"/>
    <n v="1"/>
    <n v="16800"/>
    <n v="2227978.0699999998"/>
    <n v="0.34373050900000002"/>
    <n v="5774.6725512000003"/>
    <n v="25200"/>
    <n v="6934486.6299999999"/>
    <n v="1.0265068389000001"/>
    <n v="27070.322552280002"/>
    <n v="72000"/>
    <n v="111384"/>
    <n v="72000"/>
    <n v="111384"/>
    <n v="183384"/>
  </r>
  <r>
    <d v="2015-07-01T00:00:00"/>
    <s v="EMPID1742973"/>
    <x v="0"/>
    <s v="SEG 8"/>
    <s v="ARCHITECT AND DESIGN 1"/>
    <x v="9"/>
    <s v="USD"/>
    <n v="1"/>
    <n v="6844.5533333331005"/>
    <n v="6213143.9000000004"/>
    <n v="0.34391962510000001"/>
    <n v="2353.9762163769001"/>
    <n v="10266.83"/>
    <n v="52592626.369999997"/>
    <n v="0.87003409620000005"/>
    <n v="8131.8894556170999"/>
    <n v="29704.6"/>
    <n v="148523"/>
    <n v="29704.6"/>
    <n v="148523"/>
    <n v="178227.6"/>
  </r>
  <r>
    <d v="2015-07-01T00:00:00"/>
    <s v="EMPID3524858"/>
    <x v="0"/>
    <s v="SEG 8"/>
    <s v="ARCH SALES AND TEC"/>
    <x v="10"/>
    <s v="USD"/>
    <n v="1"/>
    <n v="1912.5"/>
    <n v="58212817.909999996"/>
    <n v="0.34525324839999999"/>
    <n v="0"/>
    <n v="4462.5"/>
    <n v="178951158.34999999"/>
    <n v="1.0293327143"/>
    <n v="0"/>
    <n v="25500"/>
    <n v="127500"/>
    <n v="25500"/>
    <n v="127500"/>
    <n v="153000"/>
  </r>
  <r>
    <d v="2015-07-01T00:00:00"/>
    <s v="EMPID703776"/>
    <x v="0"/>
    <s v="SEG 4"/>
    <s v="JR SALES GLOBAL"/>
    <x v="7"/>
    <s v="USD"/>
    <n v="1"/>
    <n v="12133.333333333099"/>
    <n v="1044754.87"/>
    <n v="0.34613416260000002"/>
    <n v="4199.7611728799002"/>
    <n v="18200"/>
    <n v="4715640.1399999997"/>
    <n v="1.1005677523999999"/>
    <n v="23324.932661940002"/>
    <n v="52000"/>
    <n v="83586"/>
    <n v="52000"/>
    <n v="83586"/>
    <n v="135586"/>
  </r>
  <r>
    <d v="2015-07-01T00:00:00"/>
    <s v="EMPID1605757"/>
    <x v="0"/>
    <s v="SEG 8"/>
    <s v="ARCHITECT AND DESIGN 2"/>
    <x v="9"/>
    <s v="USD"/>
    <n v="1"/>
    <n v="3689.1"/>
    <n v="8401767.4299999997"/>
    <n v="0.34659718649999999"/>
    <n v="1278.6316807172"/>
    <n v="5533.65"/>
    <n v="34841623.390000001"/>
    <n v="0.8921779084"/>
    <n v="4579.0104522868996"/>
    <n v="16010.28"/>
    <n v="133419"/>
    <n v="16010.28"/>
    <n v="133419"/>
    <n v="149429.28"/>
  </r>
  <r>
    <d v="2015-07-01T00:00:00"/>
    <s v="EMPID2574031"/>
    <x v="0"/>
    <s v="SEG 8"/>
    <s v="ARCHITECT AND DESIGN 2"/>
    <x v="9"/>
    <s v="USD"/>
    <n v="1"/>
    <n v="3533.2080000000001"/>
    <n v="4235621.7300000004"/>
    <n v="0.35064654890000002"/>
    <n v="1238.9071917459"/>
    <n v="5299.8119999999999"/>
    <n v="11630281.439999999"/>
    <n v="0.88960808589999996"/>
    <n v="4363.7217741078002"/>
    <n v="15142.32"/>
    <n v="126186"/>
    <n v="15142.32"/>
    <n v="126186"/>
    <n v="141328.32000000001"/>
  </r>
  <r>
    <d v="2015-07-01T00:00:00"/>
    <s v="EMPID5429494"/>
    <x v="0"/>
    <s v="SEG 6"/>
    <s v="SR SALES GLOBAL"/>
    <x v="2"/>
    <s v="USD"/>
    <n v="1"/>
    <n v="9000"/>
    <n v="4064645.42"/>
    <n v="0.3524645085"/>
    <n v="3172.1805764999999"/>
    <n v="21000"/>
    <n v="33933113.210000001"/>
    <n v="1.2121258558000001"/>
    <n v="33473.000320200001"/>
    <n v="72000"/>
    <n v="115000"/>
    <n v="72000"/>
    <n v="115000"/>
    <n v="187000"/>
  </r>
  <r>
    <d v="2015-07-01T00:00:00"/>
    <s v="EMPID1453391"/>
    <x v="0"/>
    <s v="SEG 4"/>
    <s v="SR SALES GLOBAL"/>
    <x v="7"/>
    <s v="USD"/>
    <n v="1"/>
    <n v="16800"/>
    <n v="1580879.04"/>
    <n v="0.3561598514"/>
    <n v="5983.4855035199998"/>
    <n v="25200"/>
    <n v="3197430.58"/>
    <n v="1.1450537231"/>
    <n v="35434.990702440002"/>
    <n v="72000"/>
    <n v="85449"/>
    <n v="72000"/>
    <n v="85449"/>
    <n v="157449"/>
  </r>
  <r>
    <d v="2015-07-01T00:00:00"/>
    <s v="EMPID5729033"/>
    <x v="0"/>
    <s v="SEG 1"/>
    <s v="SECURITY_EX"/>
    <x v="3"/>
    <s v="USD"/>
    <n v="1"/>
    <n v="7500"/>
    <n v="115083.08"/>
    <n v="0.35817602380000002"/>
    <n v="2686.3201785000001"/>
    <m/>
    <n v="0"/>
    <m/>
    <n v="0"/>
    <n v="150000"/>
    <n v="104923"/>
    <n v="150000"/>
    <n v="104923"/>
    <n v="254923"/>
  </r>
  <r>
    <d v="2015-07-01T00:00:00"/>
    <s v="EMPID342614"/>
    <x v="0"/>
    <s v="SEG 4"/>
    <s v="ACQ_SR_CL"/>
    <x v="4"/>
    <s v="USD"/>
    <n v="1"/>
    <n v="42000"/>
    <n v="714832.3"/>
    <n v="0.35970665149999997"/>
    <n v="15107.679362999999"/>
    <m/>
    <n v="0"/>
    <m/>
    <n v="0"/>
    <n v="72000"/>
    <n v="95325"/>
    <n v="72000"/>
    <n v="95325"/>
    <n v="167325"/>
  </r>
  <r>
    <d v="2015-07-01T00:00:00"/>
    <s v="EMPID1203680"/>
    <x v="0"/>
    <s v="SEG 3"/>
    <s v="SR SALES GLOBAL"/>
    <x v="0"/>
    <s v="USD"/>
    <n v="1"/>
    <n v="16800"/>
    <n v="2569334.13"/>
    <n v="0.3612823926"/>
    <n v="6069.5441956800005"/>
    <n v="25200"/>
    <n v="33136217.43"/>
    <n v="0.88834616239999997"/>
    <n v="20698.117266959998"/>
    <n v="72000"/>
    <n v="114625"/>
    <n v="72000"/>
    <n v="114625"/>
    <n v="186625"/>
  </r>
  <r>
    <d v="2015-07-01T00:00:00"/>
    <s v="EMPID1661131"/>
    <x v="0"/>
    <s v="SEG 3"/>
    <s v="SR SALES GLOBAL"/>
    <x v="0"/>
    <s v="USD"/>
    <n v="1"/>
    <n v="16800"/>
    <n v="2569334.11"/>
    <n v="0.36128239550000002"/>
    <n v="6069.5442444"/>
    <n v="25200"/>
    <n v="33136217.43"/>
    <n v="0.88834616239999997"/>
    <n v="20698.117266959998"/>
    <n v="72000"/>
    <n v="102400"/>
    <n v="72000"/>
    <n v="102400"/>
    <n v="174400"/>
  </r>
  <r>
    <d v="2015-07-01T00:00:00"/>
    <s v="EMPID2563693"/>
    <x v="0"/>
    <s v="SEG 3"/>
    <s v="PARTNER"/>
    <x v="0"/>
    <s v="USD"/>
    <n v="1"/>
    <n v="22633.333333333099"/>
    <n v="4555698.2"/>
    <n v="0.36189655539999999"/>
    <n v="8190.925370553201"/>
    <n v="33950"/>
    <n v="51287690.229999997"/>
    <n v="0.90281917440000004"/>
    <n v="28671.137552050001"/>
    <n v="97000"/>
    <n v="124067"/>
    <n v="97000"/>
    <n v="124067"/>
    <n v="221067"/>
  </r>
  <r>
    <d v="2015-07-01T00:00:00"/>
    <s v="EMPID3683945"/>
    <x v="0"/>
    <s v="SEG 8"/>
    <s v="ARCHITECT AND DESIGN 2"/>
    <x v="9"/>
    <s v="USD"/>
    <n v="1"/>
    <n v="4137.8639999999996"/>
    <n v="5327895.21"/>
    <n v="0.36242108670000001"/>
    <n v="1499.6491674967999"/>
    <n v="6206.7960000000003"/>
    <n v="16134199.560000001"/>
    <n v="0.92376663150000005"/>
    <n v="5449.7320533243001"/>
    <n v="17939.52"/>
    <n v="149496"/>
    <n v="17939.52"/>
    <n v="149496"/>
    <n v="167435.51999999999"/>
  </r>
  <r>
    <d v="2015-07-01T00:00:00"/>
    <s v="EMPID926914"/>
    <x v="0"/>
    <s v="SEG 5"/>
    <s v="COMMS_AD_SOL_ROI"/>
    <x v="5"/>
    <s v="USD"/>
    <n v="1"/>
    <n v="46666.666666666897"/>
    <n v="2515854.4"/>
    <n v="0.36346506379999999"/>
    <n v="16961.7029773334"/>
    <m/>
    <n v="0"/>
    <m/>
    <n v="0"/>
    <n v="80000"/>
    <n v="119635"/>
    <n v="80000"/>
    <n v="119635"/>
    <n v="199635"/>
  </r>
  <r>
    <d v="2015-07-01T00:00:00"/>
    <s v="EMPID391685"/>
    <x v="0"/>
    <s v="SEG 1"/>
    <s v="SECURITY_EX"/>
    <x v="3"/>
    <s v="USD"/>
    <n v="1"/>
    <n v="7500"/>
    <n v="125260.49"/>
    <n v="0.3652867716"/>
    <n v="2739.650787"/>
    <m/>
    <n v="0"/>
    <m/>
    <n v="0"/>
    <n v="150000"/>
    <n v="135909"/>
    <n v="150000"/>
    <n v="135909"/>
    <n v="285909"/>
  </r>
  <r>
    <d v="2015-07-01T00:00:00"/>
    <s v="EMPID4944525"/>
    <x v="0"/>
    <s v="SEG 8"/>
    <s v="ARCHITECT AND DESIGN 1"/>
    <x v="9"/>
    <s v="USD"/>
    <n v="1"/>
    <n v="6739.1466666669003"/>
    <n v="4747741.83"/>
    <n v="0.3652946849"/>
    <n v="2461.7744580949998"/>
    <n v="10108.719999999999"/>
    <n v="13437730.57"/>
    <n v="0.93211832120000004"/>
    <n v="9010.8049852071999"/>
    <n v="29247.200000000001"/>
    <n v="146236"/>
    <n v="29247.200000000001"/>
    <n v="146236"/>
    <n v="175483.2"/>
  </r>
  <r>
    <d v="2015-07-01T00:00:00"/>
    <s v="EMPID38362"/>
    <x v="0"/>
    <s v="SEG 3"/>
    <s v="SR SALES GLOBAL"/>
    <x v="0"/>
    <s v="USD"/>
    <n v="1"/>
    <n v="16800"/>
    <n v="2589914.2799999998"/>
    <n v="0.3692724865"/>
    <n v="6203.7777732000004"/>
    <n v="25200"/>
    <n v="33136217.43"/>
    <n v="0.88834616239999997"/>
    <n v="20698.117266959998"/>
    <n v="72000"/>
    <n v="118342"/>
    <n v="72000"/>
    <n v="118342"/>
    <n v="190342"/>
  </r>
  <r>
    <d v="2015-07-01T00:00:00"/>
    <s v="EMPID2648980"/>
    <x v="0"/>
    <s v="SEG 3"/>
    <s v="SR SALES GLOBAL"/>
    <x v="0"/>
    <s v="USD"/>
    <n v="1"/>
    <n v="16800"/>
    <n v="2536884.44"/>
    <n v="0.3709087183"/>
    <n v="6231.2664674399994"/>
    <n v="25200"/>
    <n v="7476109.0099999998"/>
    <n v="1.0229922784000001"/>
    <n v="26822.335163399999"/>
    <n v="72000"/>
    <n v="97463"/>
    <n v="72000"/>
    <n v="97463"/>
    <n v="169463"/>
  </r>
  <r>
    <d v="2015-07-01T00:00:00"/>
    <s v="EMPID1081873"/>
    <x v="0"/>
    <s v="SEG 3"/>
    <s v="SR SALES GLOBAL"/>
    <x v="0"/>
    <s v="USD"/>
    <n v="1"/>
    <n v="2400"/>
    <n v="549357.78"/>
    <n v="0.37110735010000001"/>
    <n v="890.65764023999998"/>
    <n v="3600"/>
    <n v="2382139.88"/>
    <n v="0.70289018039999995"/>
    <n v="1888.64743896"/>
    <n v="72000"/>
    <n v="143500"/>
    <n v="72000"/>
    <n v="143500"/>
    <n v="215500"/>
  </r>
  <r>
    <d v="2015-07-01T00:00:00"/>
    <s v="EMPID1107921"/>
    <x v="0"/>
    <s v="SEG 3"/>
    <s v="SR SALES GLOBAL"/>
    <x v="0"/>
    <s v="USD"/>
    <n v="1"/>
    <n v="16800"/>
    <n v="1551346.56"/>
    <n v="0.37363909579999999"/>
    <n v="6277.1368094399995"/>
    <n v="25200"/>
    <n v="5501160.79"/>
    <n v="0.99828145720000006"/>
    <n v="25130.708353800001"/>
    <n v="72000"/>
    <n v="105211"/>
    <n v="72000"/>
    <n v="105211"/>
    <n v="177211"/>
  </r>
  <r>
    <d v="2015-07-01T00:00:00"/>
    <s v="EMPID1681640"/>
    <x v="1"/>
    <s v="SEG 7"/>
    <s v="PARTNER"/>
    <x v="6"/>
    <s v="GBP"/>
    <n v="1.3"/>
    <n v="12258.733333333201"/>
    <n v="3123773"/>
    <n v="0.37536822390000002"/>
    <n v="4601.5389585970006"/>
    <n v="18388.099999999999"/>
    <n v="14357386"/>
    <n v="0.81972032719999999"/>
    <n v="13084.098957370399"/>
    <n v="53632"/>
    <n v="80448"/>
    <n v="69721.600000000006"/>
    <n v="104582.40000000001"/>
    <n v="174304"/>
  </r>
  <r>
    <d v="2015-07-01T00:00:00"/>
    <s v="EMPID143749"/>
    <x v="1"/>
    <s v="SEG 7"/>
    <s v="PARTNER"/>
    <x v="6"/>
    <s v="EUR"/>
    <n v="1.1200000000000001"/>
    <n v="12130.3999999999"/>
    <n v="1944760"/>
    <n v="0.37840033220000002"/>
    <n v="4590.1473897187998"/>
    <n v="18195.599999999999"/>
    <n v="5582078"/>
    <n v="0.98356407779999999"/>
    <n v="17717.101654792197"/>
    <n v="52752"/>
    <n v="79128"/>
    <n v="59082.240000000005"/>
    <n v="88623.360000000015"/>
    <n v="147705.60000000003"/>
  </r>
  <r>
    <d v="2015-07-01T00:00:00"/>
    <s v="EMPID1985981"/>
    <x v="0"/>
    <s v="SEG 3"/>
    <s v="SR SALES GLOBAL"/>
    <x v="0"/>
    <s v="USD"/>
    <n v="1"/>
    <n v="16800"/>
    <n v="2628686.09"/>
    <n v="0.38001134479999998"/>
    <n v="6384.1905926399995"/>
    <n v="25200"/>
    <n v="5348936.0199999996"/>
    <n v="0.8612308004"/>
    <n v="19604.825871120003"/>
    <n v="72000"/>
    <n v="124200"/>
    <n v="72000"/>
    <n v="124200"/>
    <n v="196200"/>
  </r>
  <r>
    <d v="2015-07-01T00:00:00"/>
    <s v="EMPID2259833"/>
    <x v="0"/>
    <s v="SEG 3"/>
    <s v="SR SALES GLOBAL"/>
    <x v="0"/>
    <s v="USD"/>
    <n v="1"/>
    <n v="16800"/>
    <n v="12783084.689999999"/>
    <n v="0.38098195080000002"/>
    <n v="6400.4967734399997"/>
    <n v="25200"/>
    <n v="20740221.34"/>
    <n v="1.0154791424"/>
    <n v="26292.208287239999"/>
    <n v="72000"/>
    <n v="121712"/>
    <n v="72000"/>
    <n v="121712"/>
    <n v="193712"/>
  </r>
  <r>
    <d v="2015-07-01T00:00:00"/>
    <s v="EMPID5254718"/>
    <x v="0"/>
    <s v="SEG 6"/>
    <s v="SR SALES GLOBAL"/>
    <x v="2"/>
    <s v="USD"/>
    <n v="1"/>
    <n v="12600"/>
    <n v="1793526.71"/>
    <n v="0.38181363130000001"/>
    <n v="4810.8517543799999"/>
    <n v="29400"/>
    <n v="9164366.4399999995"/>
    <n v="1.0463609986"/>
    <n v="33216.437405340002"/>
    <n v="72000"/>
    <n v="88920"/>
    <n v="72000"/>
    <n v="88920"/>
    <n v="160920"/>
  </r>
  <r>
    <d v="2015-07-01T00:00:00"/>
    <s v="EMPID3072784"/>
    <x v="0"/>
    <s v="SEG 3"/>
    <s v="SR SALES GLOBAL"/>
    <x v="0"/>
    <s v="USD"/>
    <n v="1"/>
    <n v="16800"/>
    <n v="2480883.66"/>
    <n v="0.38354953130000002"/>
    <n v="6443.6321258399994"/>
    <n v="25200"/>
    <n v="7889677.8700000001"/>
    <n v="0.81007846269999995"/>
    <n v="17542.36361556"/>
    <n v="72000"/>
    <n v="109836"/>
    <n v="72000"/>
    <n v="109836"/>
    <n v="181836"/>
  </r>
  <r>
    <d v="2015-07-01T00:00:00"/>
    <s v="EMPID836022"/>
    <x v="0"/>
    <s v="SEG 3"/>
    <s v="SR SALES GLOBAL"/>
    <x v="0"/>
    <s v="USD"/>
    <n v="1"/>
    <n v="16800"/>
    <n v="2618702.1"/>
    <n v="0.3856641972"/>
    <n v="6479.1585129600007"/>
    <n v="25200"/>
    <n v="6753681.0499999998"/>
    <n v="0.74512887009999995"/>
    <n v="14923.59604344"/>
    <n v="72000"/>
    <n v="75644"/>
    <n v="72000"/>
    <n v="75644"/>
    <n v="147644"/>
  </r>
  <r>
    <d v="2015-07-01T00:00:00"/>
    <s v="EMPID952955"/>
    <x v="0"/>
    <s v="SEG 3"/>
    <s v="SR SALES GLOBAL"/>
    <x v="0"/>
    <s v="USD"/>
    <n v="1"/>
    <n v="16800"/>
    <n v="2882736.54"/>
    <n v="0.38610138550000001"/>
    <n v="6486.5032763999998"/>
    <n v="25200"/>
    <n v="9074081.1099999994"/>
    <n v="0.82748913960000003"/>
    <n v="18244.362109679998"/>
    <n v="72000"/>
    <n v="126247"/>
    <n v="72000"/>
    <n v="126247"/>
    <n v="198247"/>
  </r>
  <r>
    <d v="2015-07-01T00:00:00"/>
    <s v="EMPID9086"/>
    <x v="0"/>
    <s v="SEG 4"/>
    <s v="EXC_ACQ_SENIOR_CL"/>
    <x v="4"/>
    <s v="USD"/>
    <n v="1"/>
    <n v="30333.333333333099"/>
    <n v="525000"/>
    <n v="0.38672022859999999"/>
    <n v="11730.5136008666"/>
    <m/>
    <n v="0"/>
    <m/>
    <n v="0"/>
    <n v="52000"/>
    <n v="90900"/>
    <n v="52000"/>
    <n v="90900"/>
    <n v="142900"/>
  </r>
  <r>
    <d v="2015-07-01T00:00:00"/>
    <s v="EMPID26407"/>
    <x v="0"/>
    <s v="SEG 3"/>
    <s v="SR SALES GLOBAL"/>
    <x v="0"/>
    <s v="USD"/>
    <n v="1"/>
    <n v="16800"/>
    <n v="3435256.47"/>
    <n v="0.38957432139999998"/>
    <n v="6544.8485995199999"/>
    <n v="25200"/>
    <n v="23871711.32"/>
    <n v="0.90522592869999996"/>
    <n v="21378.70944468"/>
    <n v="72000"/>
    <n v="121993"/>
    <n v="72000"/>
    <n v="121993"/>
    <n v="193993"/>
  </r>
  <r>
    <d v="2015-07-01T00:00:00"/>
    <s v="EMPID456817"/>
    <x v="0"/>
    <s v="SEG 3"/>
    <s v="SR SALES GLOBAL"/>
    <x v="0"/>
    <s v="USD"/>
    <n v="1"/>
    <n v="16800"/>
    <n v="1516843.87"/>
    <n v="0.3900096475"/>
    <n v="6552.1620780000003"/>
    <n v="25200"/>
    <n v="4427680.7699999996"/>
    <n v="0.89315949260000005"/>
    <n v="20892.190742640003"/>
    <n v="72000"/>
    <n v="90620"/>
    <n v="72000"/>
    <n v="90620"/>
    <n v="162620"/>
  </r>
  <r>
    <d v="2015-07-01T00:00:00"/>
    <s v="EMPID658742"/>
    <x v="0"/>
    <s v="SEG 3"/>
    <s v="SR SALES GLOBAL"/>
    <x v="0"/>
    <s v="USD"/>
    <n v="1"/>
    <n v="16800"/>
    <n v="2983289.92"/>
    <n v="0.39181149850000002"/>
    <n v="6582.4331748000004"/>
    <n v="25200"/>
    <n v="7292044.1200000001"/>
    <n v="1.0203491747"/>
    <n v="26635.837767839999"/>
    <n v="72000"/>
    <n v="119046"/>
    <n v="72000"/>
    <n v="119046"/>
    <n v="191046"/>
  </r>
  <r>
    <d v="2015-07-01T00:00:00"/>
    <s v="EMPID1398506"/>
    <x v="0"/>
    <s v="SEG 3"/>
    <s v="SR SALES GLOBAL"/>
    <x v="0"/>
    <s v="USD"/>
    <n v="1"/>
    <n v="16800"/>
    <n v="2480883.66"/>
    <n v="0.39319304719999998"/>
    <n v="6605.6431929600003"/>
    <n v="25200"/>
    <n v="5052079.93"/>
    <n v="1.1676615932000001"/>
    <n v="37030.202017199997"/>
    <n v="72000"/>
    <n v="95661"/>
    <n v="72000"/>
    <n v="95661"/>
    <n v="167661"/>
  </r>
  <r>
    <d v="2015-07-01T00:00:00"/>
    <s v="EMPID613172"/>
    <x v="0"/>
    <s v="SEG 3"/>
    <s v="SR SALES GLOBAL"/>
    <x v="0"/>
    <s v="USD"/>
    <n v="1"/>
    <n v="16800"/>
    <n v="1965831.96"/>
    <n v="0.39397324680000001"/>
    <n v="6618.7505462399995"/>
    <n v="25200"/>
    <n v="3495842.55"/>
    <n v="1.4435902527"/>
    <n v="44100"/>
    <n v="72000"/>
    <n v="119976"/>
    <n v="72000"/>
    <n v="119976"/>
    <n v="191976"/>
  </r>
  <r>
    <d v="2015-07-01T00:00:00"/>
    <s v="EMPID5222515"/>
    <x v="0"/>
    <s v="SEG 3"/>
    <s v="PARTNER"/>
    <x v="0"/>
    <s v="USD"/>
    <n v="1"/>
    <n v="22633.333333333099"/>
    <n v="3132335.99"/>
    <n v="0.39668209570000001"/>
    <n v="8978.2380993431998"/>
    <n v="33950"/>
    <n v="11814309.529999999"/>
    <n v="0.92941233359999997"/>
    <n v="30115.677962509999"/>
    <n v="97000"/>
    <n v="151718"/>
    <n v="97000"/>
    <n v="151718"/>
    <n v="248718"/>
  </r>
  <r>
    <d v="2015-07-01T00:00:00"/>
    <s v="EMPID5486860"/>
    <x v="0"/>
    <s v="SEG 6"/>
    <s v="SR SALES GLOBAL"/>
    <x v="2"/>
    <s v="USD"/>
    <n v="1"/>
    <n v="12600"/>
    <n v="3276219.72"/>
    <n v="0.39727351379999998"/>
    <n v="5005.6462738800001"/>
    <n v="29400"/>
    <n v="2952678.93"/>
    <n v="0.53104777970000006"/>
    <n v="7340.4875564999993"/>
    <n v="72000"/>
    <n v="112585"/>
    <n v="72000"/>
    <n v="112585"/>
    <n v="184585"/>
  </r>
  <r>
    <d v="2015-07-01T00:00:00"/>
    <s v="EMPID983260"/>
    <x v="0"/>
    <s v="SEG 8"/>
    <s v="ARCHITECT AND DESIGN 1"/>
    <x v="9"/>
    <s v="USD"/>
    <n v="1"/>
    <n v="7199.34"/>
    <n v="4591436.2"/>
    <n v="0.39732054449999998"/>
    <n v="2860.4456888406003"/>
    <n v="10799.01"/>
    <n v="46307996.609999999"/>
    <n v="0.91605710490000003"/>
    <n v="9348.6097377859005"/>
    <n v="31244.400000000001"/>
    <n v="156222"/>
    <n v="31244.400000000001"/>
    <n v="156222"/>
    <n v="187466.4"/>
  </r>
  <r>
    <d v="2015-07-01T00:00:00"/>
    <s v="EMPID369584"/>
    <x v="0"/>
    <s v="SEG 3"/>
    <s v="SR SALES GLOBAL"/>
    <x v="0"/>
    <s v="USD"/>
    <n v="1"/>
    <n v="16800"/>
    <n v="3704617.77"/>
    <n v="0.398061569"/>
    <n v="6687.4343592000005"/>
    <n v="25200"/>
    <n v="9260293.2799999993"/>
    <n v="1.1352485134000001"/>
    <n v="34743.135105000001"/>
    <n v="72000"/>
    <n v="117018"/>
    <n v="72000"/>
    <n v="117018"/>
    <n v="189018"/>
  </r>
  <r>
    <d v="2015-07-01T00:00:00"/>
    <s v="EMPID297184"/>
    <x v="0"/>
    <s v="SEG 3"/>
    <s v="LEADERSHIP"/>
    <x v="1"/>
    <s v="USD"/>
    <n v="1"/>
    <n v="7333.3333333334003"/>
    <n v="3487726.79"/>
    <n v="0.39808648229999999"/>
    <n v="0"/>
    <n v="11000"/>
    <n v="8219331.0300000003"/>
    <n v="0.80137248230000002"/>
    <n v="2260.3892212000001"/>
    <n v="110000"/>
    <n v="164023"/>
    <n v="110000"/>
    <n v="164023"/>
    <n v="274023"/>
  </r>
  <r>
    <d v="2015-07-01T00:00:00"/>
    <s v="EMPID2172372"/>
    <x v="0"/>
    <s v="SEG 3"/>
    <s v="PARTNER"/>
    <x v="0"/>
    <s v="USD"/>
    <n v="1"/>
    <n v="19399.9999999998"/>
    <n v="3058961.12"/>
    <n v="0.39864409519999999"/>
    <n v="7733.6954468798995"/>
    <n v="29100"/>
    <n v="21059722.350000001"/>
    <n v="0.92146407620000004"/>
    <n v="25443.36738729"/>
    <n v="97000"/>
    <n v="142800"/>
    <n v="97000"/>
    <n v="142800"/>
    <n v="239800"/>
  </r>
  <r>
    <d v="2015-07-01T00:00:00"/>
    <s v="EMPID703133"/>
    <x v="0"/>
    <s v="SEG 3"/>
    <s v="SR SALES GLOBAL"/>
    <x v="0"/>
    <s v="USD"/>
    <n v="1"/>
    <n v="16800"/>
    <n v="3388064.63"/>
    <n v="0.39950751289999997"/>
    <n v="6711.7262167199997"/>
    <n v="25200"/>
    <n v="8985591.2400000002"/>
    <n v="0.96261498540000001"/>
    <n v="23692.636210319997"/>
    <n v="72000"/>
    <n v="105275"/>
    <n v="72000"/>
    <n v="105275"/>
    <n v="177275"/>
  </r>
  <r>
    <d v="2015-07-01T00:00:00"/>
    <s v="EMPID1247861"/>
    <x v="0"/>
    <s v="SEG 4"/>
    <s v="EXC_ACQ_SENIOR_CL"/>
    <x v="4"/>
    <s v="USD"/>
    <n v="1"/>
    <n v="30333.333333333099"/>
    <n v="525000"/>
    <n v="0.399857619"/>
    <n v="12129.0144429999"/>
    <m/>
    <n v="0"/>
    <m/>
    <n v="0"/>
    <n v="52000"/>
    <n v="71400"/>
    <n v="52000"/>
    <n v="71400"/>
    <n v="123400"/>
  </r>
  <r>
    <d v="2015-07-01T00:00:00"/>
    <s v="EMPID4813983"/>
    <x v="0"/>
    <s v="SEG 8"/>
    <s v="ARCHITECT AND DESIGN 2"/>
    <x v="9"/>
    <s v="USD"/>
    <n v="1"/>
    <n v="3741.5439999999999"/>
    <n v="5876132.5499999998"/>
    <n v="0.40082554129999998"/>
    <n v="1499.7063990977999"/>
    <n v="5612.3159999999998"/>
    <n v="19271876.059999999"/>
    <n v="0.93493255580000001"/>
    <n v="5028.0295070517996"/>
    <n v="16271.04"/>
    <n v="135592"/>
    <n v="16271.04"/>
    <n v="135592"/>
    <n v="151863.04000000001"/>
  </r>
  <r>
    <d v="2015-07-01T00:00:00"/>
    <s v="EMPID5748069"/>
    <x v="0"/>
    <s v="SEG 8"/>
    <s v="ARCHITECT AND DESIGN 2"/>
    <x v="9"/>
    <s v="USD"/>
    <n v="1"/>
    <n v="4135.232"/>
    <n v="6140630.8200000003"/>
    <n v="0.40177191810000001"/>
    <n v="1661.4200924285001"/>
    <n v="6202.848"/>
    <n v="20436847.690000001"/>
    <n v="0.99963045179999999"/>
    <n v="6199.1803980227996"/>
    <n v="18052.080000000002"/>
    <n v="150434"/>
    <n v="18052.080000000002"/>
    <n v="150434"/>
    <n v="168486.08000000002"/>
  </r>
  <r>
    <d v="2015-07-01T00:00:00"/>
    <s v="EMPID533542"/>
    <x v="0"/>
    <s v="SEG 3"/>
    <s v="SR SALES GLOBAL"/>
    <x v="0"/>
    <s v="USD"/>
    <n v="1"/>
    <n v="16800"/>
    <n v="2232336.2200000002"/>
    <n v="0.40201689149999997"/>
    <n v="6753.8837771999997"/>
    <n v="25200"/>
    <n v="24729667.98"/>
    <n v="0.98410254149999998"/>
    <n v="24559.014473280004"/>
    <n v="72000"/>
    <n v="105575"/>
    <n v="72000"/>
    <n v="105575"/>
    <n v="177575"/>
  </r>
  <r>
    <d v="2015-07-01T00:00:00"/>
    <s v="EMPID2611974"/>
    <x v="0"/>
    <s v="SEG 8"/>
    <s v="ARCHITECT AND DESIGN 1"/>
    <x v="9"/>
    <s v="USD"/>
    <n v="1"/>
    <n v="6646.8133333330998"/>
    <n v="3920454.89"/>
    <n v="0.40434150099999999"/>
    <n v="2687.5824800666996"/>
    <n v="9970.2199999999993"/>
    <n v="17252910.550000001"/>
    <n v="0.93662709040000003"/>
    <n v="8959.2730383977996"/>
    <n v="28727.8"/>
    <n v="143639"/>
    <n v="28727.8"/>
    <n v="143639"/>
    <n v="172366.8"/>
  </r>
  <r>
    <d v="2015-07-01T00:00:00"/>
    <s v="EMPID4259214"/>
    <x v="0"/>
    <s v="SEG 3"/>
    <s v="SR SALES GLOBAL"/>
    <x v="0"/>
    <s v="USD"/>
    <n v="1"/>
    <n v="16800"/>
    <n v="3290229.9"/>
    <n v="0.4059839724"/>
    <n v="6820.53073632"/>
    <n v="25200"/>
    <n v="6821768.8499999996"/>
    <n v="1.0457754589999999"/>
    <n v="28429.916387040001"/>
    <n v="72000"/>
    <n v="106254"/>
    <n v="72000"/>
    <n v="106254"/>
    <n v="178254"/>
  </r>
  <r>
    <d v="2015-07-01T00:00:00"/>
    <s v="EMPID1443489"/>
    <x v="0"/>
    <s v="SEG 3"/>
    <s v="LEADERSHIP"/>
    <x v="1"/>
    <s v="USD"/>
    <n v="1"/>
    <n v="25666.666666666901"/>
    <n v="19579248.5"/>
    <n v="0.40634090210000001"/>
    <n v="0"/>
    <n v="38500"/>
    <n v="41655471.07"/>
    <n v="0.93324160960000002"/>
    <n v="28219.2078784"/>
    <n v="110000"/>
    <n v="146313"/>
    <n v="110000"/>
    <n v="146313"/>
    <n v="256313"/>
  </r>
  <r>
    <d v="2015-07-01T00:00:00"/>
    <s v="EMPID826160"/>
    <x v="0"/>
    <s v="SEG 4"/>
    <s v="SR SALES GLOBAL"/>
    <x v="7"/>
    <s v="USD"/>
    <n v="1"/>
    <n v="16800"/>
    <n v="1580879.04"/>
    <n v="0.40800313539999999"/>
    <n v="6854.4526747199998"/>
    <n v="25200"/>
    <n v="2578869.7000000002"/>
    <n v="1.0237666564000001"/>
    <n v="26876.97527508"/>
    <n v="72000"/>
    <n v="93826"/>
    <n v="72000"/>
    <n v="93826"/>
    <n v="165826"/>
  </r>
  <r>
    <d v="2015-07-01T00:00:00"/>
    <s v="EMPID4645608"/>
    <x v="0"/>
    <s v="SEG 4"/>
    <s v="SR SALES GLOBAL"/>
    <x v="7"/>
    <s v="USD"/>
    <n v="1"/>
    <n v="16133.333333333299"/>
    <n v="1044754.87"/>
    <n v="0.40846543740000002"/>
    <n v="6589.9090567200001"/>
    <n v="24200"/>
    <n v="4029115.96"/>
    <n v="0.84303984139999999"/>
    <n v="18122.502658040001"/>
    <n v="72000"/>
    <n v="86766"/>
    <n v="72000"/>
    <n v="86766"/>
    <n v="158766"/>
  </r>
  <r>
    <d v="2015-07-01T00:00:00"/>
    <s v="EMPID310263"/>
    <x v="0"/>
    <s v="SEG 8"/>
    <s v="ARCHITECT AND DESIGN 2"/>
    <x v="9"/>
    <s v="USD"/>
    <n v="1"/>
    <n v="3399.7959999999998"/>
    <n v="4591436.2"/>
    <n v="0.40936056100000001"/>
    <n v="1391.7423978456"/>
    <n v="5099.6940000000004"/>
    <n v="46307996.609999999"/>
    <n v="0.91605710490000003"/>
    <n v="4414.7610742215002"/>
    <n v="14724.48"/>
    <n v="122704"/>
    <n v="14724.48"/>
    <n v="122704"/>
    <n v="137428.48000000001"/>
  </r>
  <r>
    <d v="2015-07-01T00:00:00"/>
    <s v="EMPID5765350"/>
    <x v="0"/>
    <s v="SEG 3"/>
    <s v="SR SALES GLOBAL"/>
    <x v="0"/>
    <s v="USD"/>
    <n v="1"/>
    <n v="16800"/>
    <n v="1772105.32"/>
    <n v="0.41102604440000001"/>
    <n v="6905.2375459200002"/>
    <n v="25200"/>
    <n v="5010468.78"/>
    <n v="1.1677048290000001"/>
    <n v="37033.252734239999"/>
    <n v="72000"/>
    <n v="107100"/>
    <n v="72000"/>
    <n v="107100"/>
    <n v="179100"/>
  </r>
  <r>
    <d v="2015-07-01T00:00:00"/>
    <s v="EMPID1360950"/>
    <x v="0"/>
    <s v="SEG 3"/>
    <s v="SR SALES GLOBAL"/>
    <x v="0"/>
    <s v="USD"/>
    <n v="1"/>
    <n v="16800"/>
    <n v="2619124.8199999998"/>
    <n v="0.42023669190000001"/>
    <n v="7059.9764239199994"/>
    <n v="25200"/>
    <n v="11800663.74"/>
    <n v="0.83165932659999997"/>
    <n v="18412.504049520001"/>
    <n v="72000"/>
    <n v="127513"/>
    <n v="72000"/>
    <n v="127513"/>
    <n v="199513"/>
  </r>
  <r>
    <d v="2015-07-01T00:00:00"/>
    <s v="EMPID3458013"/>
    <x v="0"/>
    <s v="SEG 5"/>
    <s v="COMMS_AD_SOL_ROI"/>
    <x v="5"/>
    <s v="USD"/>
    <n v="1"/>
    <n v="46666.666666666897"/>
    <n v="2325280.36"/>
    <n v="0.42093432549999998"/>
    <n v="19643.601856666799"/>
    <m/>
    <n v="0"/>
    <m/>
    <n v="0"/>
    <n v="80000"/>
    <n v="114840"/>
    <n v="80000"/>
    <n v="114840"/>
    <n v="194840"/>
  </r>
  <r>
    <d v="2015-07-01T00:00:00"/>
    <s v="EMPID7533935"/>
    <x v="0"/>
    <s v="SEG 3"/>
    <s v="SR SALES GLOBAL"/>
    <x v="0"/>
    <s v="USD"/>
    <n v="1"/>
    <n v="16800"/>
    <n v="3474172.3"/>
    <n v="0.4213511097"/>
    <n v="7078.6986429600001"/>
    <n v="25200"/>
    <n v="8087176.6600000001"/>
    <n v="0.92219414430000002"/>
    <n v="22062.867898680001"/>
    <n v="72000"/>
    <n v="108350"/>
    <n v="72000"/>
    <n v="108350"/>
    <n v="180350"/>
  </r>
  <r>
    <d v="2015-07-01T00:00:00"/>
    <s v="EMPID327625"/>
    <x v="1"/>
    <s v="SEG 7"/>
    <s v="PARTNER"/>
    <x v="6"/>
    <s v="SEK"/>
    <n v="0.1"/>
    <n v="127639.999999999"/>
    <n v="3114653"/>
    <n v="0.42575123679999999"/>
    <n v="54342.887865151999"/>
    <n v="191460"/>
    <n v="7079212"/>
    <n v="1.0848920769999999"/>
    <n v="236969.623774776"/>
    <n v="555600"/>
    <n v="833400"/>
    <n v="55560"/>
    <n v="83340"/>
    <n v="138900"/>
  </r>
  <r>
    <d v="2015-07-01T00:00:00"/>
    <s v="EMPID71189"/>
    <x v="0"/>
    <s v="SEG 3"/>
    <s v="SR SALES GLOBAL"/>
    <x v="0"/>
    <s v="USD"/>
    <n v="1"/>
    <n v="16800"/>
    <n v="2004039.7"/>
    <n v="0.42755312080000002"/>
    <n v="7182.8924294400003"/>
    <n v="25200"/>
    <n v="6288836.9500000002"/>
    <n v="0.87832419949999996"/>
    <n v="20294.031723839998"/>
    <n v="72000"/>
    <n v="137700"/>
    <n v="72000"/>
    <n v="137700"/>
    <n v="209700"/>
  </r>
  <r>
    <d v="2015-07-01T00:00:00"/>
    <s v="EMPID33113"/>
    <x v="0"/>
    <s v="SEG 3"/>
    <s v="SR SALES GLOBAL"/>
    <x v="0"/>
    <s v="USD"/>
    <n v="1"/>
    <n v="16800"/>
    <n v="2409753.7599999998"/>
    <n v="0.42980513910000001"/>
    <n v="7220.7263368800004"/>
    <n v="25200"/>
    <n v="7364877.2199999997"/>
    <n v="0.9275826801"/>
    <n v="22280.133662640001"/>
    <n v="72000"/>
    <n v="100804"/>
    <n v="72000"/>
    <n v="100804"/>
    <n v="172804"/>
  </r>
  <r>
    <d v="2015-07-01T00:00:00"/>
    <s v="EMPID2376457"/>
    <x v="0"/>
    <s v="SEG 6"/>
    <s v="PARTNER"/>
    <x v="2"/>
    <s v="USD"/>
    <n v="1"/>
    <n v="16975"/>
    <n v="9264273.6500000004"/>
    <n v="0.4307988733"/>
    <n v="7312.8108742675004"/>
    <n v="39608.333333333103"/>
    <n v="21584465.260000002"/>
    <n v="0.94493725070000001"/>
    <n v="36118.823366902303"/>
    <n v="97000"/>
    <n v="145521"/>
    <n v="97000"/>
    <n v="145521"/>
    <n v="242521"/>
  </r>
  <r>
    <d v="2015-07-01T00:00:00"/>
    <s v="EMPID891062"/>
    <x v="0"/>
    <s v="SEG 3"/>
    <s v="SR SALES GLOBAL"/>
    <x v="0"/>
    <s v="USD"/>
    <n v="1"/>
    <n v="16800"/>
    <n v="2791209.21"/>
    <n v="0.43150582749999999"/>
    <n v="7249.2979020000002"/>
    <n v="25200"/>
    <n v="11410216.01"/>
    <n v="0.83774060650000004"/>
    <n v="18657.701254079999"/>
    <n v="72000"/>
    <n v="120767"/>
    <n v="72000"/>
    <n v="120767"/>
    <n v="192767"/>
  </r>
  <r>
    <d v="2015-07-01T00:00:00"/>
    <s v="EMPID5330379"/>
    <x v="0"/>
    <s v="SEG 3"/>
    <s v="SR SALES GLOBAL"/>
    <x v="0"/>
    <s v="USD"/>
    <n v="1"/>
    <n v="16800"/>
    <n v="3388064.63"/>
    <n v="0.43264575799999999"/>
    <n v="7268.4487343999999"/>
    <n v="25200"/>
    <n v="16239823.289999999"/>
    <n v="0.87834605430000001"/>
    <n v="20294.91290988"/>
    <n v="72000"/>
    <n v="91500"/>
    <n v="72000"/>
    <n v="91500"/>
    <n v="163500"/>
  </r>
  <r>
    <d v="2015-07-01T00:00:00"/>
    <s v="EMPID1508868"/>
    <x v="1"/>
    <s v="SEG 7"/>
    <s v="SR SALES GLOBAL"/>
    <x v="6"/>
    <s v="NOK"/>
    <n v="0.11"/>
    <n v="132160"/>
    <n v="1430887"/>
    <n v="0.43586029370000001"/>
    <n v="57603.296415392004"/>
    <n v="198240"/>
    <n v="2305303"/>
    <n v="0.74650090680000003"/>
    <n v="117834.143626416"/>
    <n v="571200"/>
    <n v="856800"/>
    <n v="62832"/>
    <n v="94248"/>
    <n v="157080"/>
  </r>
  <r>
    <d v="2015-07-01T00:00:00"/>
    <s v="EMPID475236"/>
    <x v="2"/>
    <s v="SEG 7"/>
    <s v="SR SALES GLOBAL"/>
    <x v="8"/>
    <s v="JPY"/>
    <n v="9.1999999999999998E-3"/>
    <n v="281868.88900000002"/>
    <n v="115680.7"/>
    <n v="0.43960736750000001"/>
    <n v="123911.640273439"/>
    <n v="422803.33350000001"/>
    <n v="250727.6"/>
    <n v="0.88300554070000004"/>
    <n v="343658.29766263103"/>
    <n v="8456066.6666666698"/>
    <n v="12684100"/>
    <n v="77795.813333333354"/>
    <n v="116693.72"/>
    <n v="194489.53333333335"/>
  </r>
  <r>
    <d v="2015-07-01T00:00:00"/>
    <s v="EMPID1093043"/>
    <x v="0"/>
    <s v="SEG 4"/>
    <s v="SR SALES GLOBAL"/>
    <x v="7"/>
    <s v="USD"/>
    <n v="1"/>
    <n v="16800"/>
    <n v="1580879.04"/>
    <n v="0.44191804709999999"/>
    <n v="7424.2231912799998"/>
    <n v="25200"/>
    <n v="2319448.6"/>
    <n v="1.1814767267999999"/>
    <n v="38004.997841999997"/>
    <n v="72000"/>
    <n v="126477"/>
    <n v="72000"/>
    <n v="126477"/>
    <n v="198477"/>
  </r>
  <r>
    <d v="2015-07-01T00:00:00"/>
    <s v="EMPID303124"/>
    <x v="0"/>
    <s v="SEG 3"/>
    <s v="SR SALES GLOBAL"/>
    <x v="0"/>
    <s v="USD"/>
    <n v="1"/>
    <n v="16800"/>
    <n v="4006757.34"/>
    <n v="0.44376567760000002"/>
    <n v="7455.2633836799996"/>
    <n v="25200"/>
    <n v="12939588.76"/>
    <n v="0.69250430949999997"/>
    <n v="12801.773759040001"/>
    <n v="72000"/>
    <n v="115453"/>
    <n v="72000"/>
    <n v="115453"/>
    <n v="187453"/>
  </r>
  <r>
    <d v="2015-07-01T00:00:00"/>
    <s v="EMPID1061539"/>
    <x v="0"/>
    <s v="SEG 5"/>
    <s v="COMMS_AD_SOL_ROI"/>
    <x v="5"/>
    <s v="USD"/>
    <n v="1"/>
    <n v="46666.666666666897"/>
    <n v="1420325.67"/>
    <n v="0.44452307200000002"/>
    <n v="20744.410026666803"/>
    <m/>
    <n v="0"/>
    <m/>
    <n v="0"/>
    <n v="80000"/>
    <n v="133900"/>
    <n v="80000"/>
    <n v="133900"/>
    <n v="213900"/>
  </r>
  <r>
    <d v="2015-07-01T00:00:00"/>
    <s v="EMPID76557"/>
    <x v="0"/>
    <s v="SEG 8"/>
    <s v="ARCHITECT AND DESIGN 2"/>
    <x v="9"/>
    <s v="USD"/>
    <n v="1"/>
    <n v="2634.88"/>
    <n v="5683188.3600000003"/>
    <n v="0.44660558569999997"/>
    <n v="1176.7521256492"/>
    <n v="3952.32"/>
    <n v="18783522.07"/>
    <n v="0.97272943980000004"/>
    <n v="3779.8688312956001"/>
    <n v="11481.6"/>
    <n v="95680"/>
    <n v="11481.6"/>
    <n v="95680"/>
    <n v="107161.60000000001"/>
  </r>
  <r>
    <d v="2015-07-01T00:00:00"/>
    <s v="EMPID5453301"/>
    <x v="0"/>
    <s v="SEG 3"/>
    <s v="SR SALES GLOBAL"/>
    <x v="0"/>
    <s v="USD"/>
    <n v="1"/>
    <n v="16800"/>
    <n v="2412952.86"/>
    <n v="0.44775127930000003"/>
    <n v="7522.2214922399999"/>
    <n v="25200"/>
    <n v="8804890.2400000002"/>
    <n v="1.0558433344"/>
    <n v="29140.305674759999"/>
    <n v="72000"/>
    <n v="94419"/>
    <n v="72000"/>
    <n v="94419"/>
    <n v="166419"/>
  </r>
  <r>
    <d v="2015-07-01T00:00:00"/>
    <s v="EMPID1975533"/>
    <x v="0"/>
    <s v="SEG 8"/>
    <s v="ARCHITECT AND DESIGN 2"/>
    <x v="9"/>
    <s v="USD"/>
    <n v="1"/>
    <n v="4095.6"/>
    <n v="5236152.8499999996"/>
    <n v="0.4479859491"/>
    <n v="1834.7712531339998"/>
    <n v="6143.4"/>
    <n v="20491400.949999999"/>
    <n v="0.86731607830000002"/>
    <n v="4839.1913528080004"/>
    <n v="17792.64"/>
    <n v="148272"/>
    <n v="17792.64"/>
    <n v="148272"/>
    <n v="166064.64000000001"/>
  </r>
  <r>
    <d v="2015-07-01T00:00:00"/>
    <s v="EMPID3975611"/>
    <x v="2"/>
    <s v="SEG 7"/>
    <s v="PARTNER"/>
    <x v="8"/>
    <s v="AUD"/>
    <n v="0.69"/>
    <n v="28118.310666666701"/>
    <n v="1531384"/>
    <n v="0.44801883129999998"/>
    <n v="12597.532683010299"/>
    <n v="42177.466"/>
    <n v="3213120.31"/>
    <n v="0.95590822119999996"/>
    <n v="39201.978797209995"/>
    <n v="122279.33333333299"/>
    <n v="183419"/>
    <n v="84372.739999999758"/>
    <n v="126559.10999999999"/>
    <n v="210931.84999999974"/>
  </r>
  <r>
    <d v="2015-07-01T00:00:00"/>
    <s v="EMPID1977010"/>
    <x v="0"/>
    <s v="SEG 8"/>
    <s v="ARCHITECT AND DESIGN 2"/>
    <x v="9"/>
    <s v="USD"/>
    <n v="1"/>
    <n v="2742.58"/>
    <n v="3437691.97"/>
    <n v="0.44806970769999999"/>
    <n v="1228.8670189438999"/>
    <n v="4113.87"/>
    <n v="11526651.73"/>
    <n v="0.91357063760000001"/>
    <n v="3544.9753424102"/>
    <n v="16455.48"/>
    <n v="137129"/>
    <n v="16455.48"/>
    <n v="137129"/>
    <n v="153584.48000000001"/>
  </r>
  <r>
    <d v="2015-07-01T00:00:00"/>
    <s v="EMPID4601161"/>
    <x v="0"/>
    <s v="SEG 3"/>
    <s v="SR SALES GLOBAL"/>
    <x v="0"/>
    <s v="USD"/>
    <n v="1"/>
    <n v="16800"/>
    <n v="2218026.39"/>
    <n v="0.45083755609999998"/>
    <n v="7574.0709424799998"/>
    <n v="25200"/>
    <n v="5647188.7999999998"/>
    <n v="0.95695228219999995"/>
    <n v="23464.3160178"/>
    <n v="72000"/>
    <n v="119492"/>
    <n v="72000"/>
    <n v="119492"/>
    <n v="191492"/>
  </r>
  <r>
    <d v="2015-07-01T00:00:00"/>
    <s v="EMPID151171"/>
    <x v="0"/>
    <s v="SEG 3"/>
    <s v="SR SALES GLOBAL"/>
    <x v="0"/>
    <s v="USD"/>
    <n v="1"/>
    <n v="14400"/>
    <n v="2995628.26"/>
    <n v="0.45180811589999997"/>
    <n v="6506.03686896"/>
    <n v="21600"/>
    <n v="17541475.32"/>
    <n v="1.0798316661"/>
    <n v="26428.219166160001"/>
    <n v="72000"/>
    <n v="118000"/>
    <n v="72000"/>
    <n v="118000"/>
    <n v="190000"/>
  </r>
  <r>
    <d v="2015-07-01T00:00:00"/>
    <s v="EMPID4370584"/>
    <x v="0"/>
    <s v="SEG 4"/>
    <s v="JR SALES GLOBAL"/>
    <x v="7"/>
    <s v="USD"/>
    <n v="1"/>
    <n v="12133.333333333099"/>
    <n v="1044754.87"/>
    <n v="0.45277058529999997"/>
    <n v="5493.6164349732007"/>
    <n v="18200"/>
    <n v="2723541.03"/>
    <n v="0.99922666120000003"/>
    <n v="18177.480373779999"/>
    <n v="52000"/>
    <n v="85743"/>
    <n v="52000"/>
    <n v="85743"/>
    <n v="137743"/>
  </r>
  <r>
    <d v="2015-07-01T00:00:00"/>
    <s v="EMPID3302456"/>
    <x v="0"/>
    <s v="SEG 5"/>
    <s v="COMMS_AD_SOL_ROI"/>
    <x v="5"/>
    <s v="USD"/>
    <n v="1"/>
    <n v="46666.666666666897"/>
    <n v="1679192.93"/>
    <n v="0.45546099940000001"/>
    <n v="21254.846638666801"/>
    <m/>
    <n v="0"/>
    <m/>
    <n v="0"/>
    <n v="80000"/>
    <n v="120420"/>
    <n v="80000"/>
    <n v="120420"/>
    <n v="200420"/>
  </r>
  <r>
    <d v="2015-07-01T00:00:00"/>
    <s v="EMPID734087"/>
    <x v="0"/>
    <s v="SEG 3"/>
    <s v="SR SALES GLOBAL"/>
    <x v="0"/>
    <s v="USD"/>
    <n v="1"/>
    <n v="16800"/>
    <n v="1970497.99"/>
    <n v="0.4558956307"/>
    <n v="7659.0465957599999"/>
    <n v="25200"/>
    <n v="6256596.1100000003"/>
    <n v="0.81454605670000002"/>
    <n v="17722.497005640002"/>
    <n v="72000"/>
    <n v="115000"/>
    <n v="72000"/>
    <n v="115000"/>
    <n v="187000"/>
  </r>
  <r>
    <d v="2015-07-01T00:00:00"/>
    <s v="EMPID4210034"/>
    <x v="0"/>
    <s v="SEG 3"/>
    <s v="SR SALES GLOBAL"/>
    <x v="0"/>
    <s v="USD"/>
    <n v="1"/>
    <n v="16800"/>
    <n v="2905932.17"/>
    <n v="0.4559018795"/>
    <n v="7659.1515756000008"/>
    <n v="25200"/>
    <n v="6261633.5700000003"/>
    <n v="0.86981102440000002"/>
    <n v="19950.7805028"/>
    <n v="72000"/>
    <n v="118822"/>
    <n v="72000"/>
    <n v="118822"/>
    <n v="190822"/>
  </r>
  <r>
    <d v="2015-07-01T00:00:00"/>
    <s v="EMPID2158016"/>
    <x v="0"/>
    <s v="SEG 3"/>
    <s v="SR SALES GLOBAL"/>
    <x v="0"/>
    <s v="USD"/>
    <n v="1"/>
    <n v="16800"/>
    <n v="2611403.52"/>
    <n v="0.45830716389999998"/>
    <n v="7699.5603535200007"/>
    <n v="25200"/>
    <n v="6624149.8300000001"/>
    <n v="0.95278175190000003"/>
    <n v="23296.1602356"/>
    <n v="72000"/>
    <n v="122557"/>
    <n v="72000"/>
    <n v="122557"/>
    <n v="194557"/>
  </r>
  <r>
    <d v="2015-07-01T00:00:00"/>
    <s v="EMPID303157"/>
    <x v="2"/>
    <s v="SEG 7"/>
    <s v="PARTNER"/>
    <x v="8"/>
    <s v="AUD"/>
    <n v="0.69"/>
    <n v="28926.5333333331"/>
    <n v="1843332.58"/>
    <n v="0.46039478779999998"/>
    <n v="13317.625175789501"/>
    <n v="43389.8"/>
    <n v="2415179.91"/>
    <n v="0.95361379930000001"/>
    <n v="40169.499247055202"/>
    <n v="125794"/>
    <n v="188691"/>
    <n v="86797.859999999986"/>
    <n v="130196.79"/>
    <n v="216994.64999999997"/>
  </r>
  <r>
    <d v="2015-07-01T00:00:00"/>
    <s v="EMPID98583"/>
    <x v="0"/>
    <s v="SEG 6"/>
    <s v="PARTNER"/>
    <x v="2"/>
    <s v="USD"/>
    <n v="1"/>
    <n v="16975"/>
    <n v="14920919.08"/>
    <n v="0.4623049266"/>
    <n v="7847.6261290350003"/>
    <n v="39608.333333333103"/>
    <n v="47076730.25"/>
    <n v="1.09127858"/>
    <n v="49731.432117266399"/>
    <n v="97000"/>
    <n v="124918"/>
    <n v="97000"/>
    <n v="124918"/>
    <n v="221918"/>
  </r>
  <r>
    <d v="2015-07-01T00:00:00"/>
    <s v="EMPID1461346"/>
    <x v="0"/>
    <s v="SEG 5"/>
    <s v="COMMS_AD_SOL_ROI"/>
    <x v="5"/>
    <s v="USD"/>
    <n v="1"/>
    <n v="46666.666666666897"/>
    <n v="2033172.77"/>
    <n v="0.46339946799999998"/>
    <n v="21625.308506666799"/>
    <m/>
    <n v="0"/>
    <m/>
    <n v="0"/>
    <n v="80000"/>
    <n v="121487"/>
    <n v="80000"/>
    <n v="121487"/>
    <n v="201487"/>
  </r>
  <r>
    <d v="2015-07-01T00:00:00"/>
    <s v="EMPID5142307"/>
    <x v="0"/>
    <s v="SEG 3"/>
    <s v="SR SALES GLOBAL"/>
    <x v="0"/>
    <s v="USD"/>
    <n v="1"/>
    <n v="16800"/>
    <n v="3183561.67"/>
    <n v="0.46410851089999999"/>
    <n v="7797.0229831200004"/>
    <n v="25200"/>
    <n v="6903863.3600000003"/>
    <n v="1.1034853549000001"/>
    <n v="32501.926641239999"/>
    <n v="72000"/>
    <n v="122783"/>
    <n v="72000"/>
    <n v="122783"/>
    <n v="194783"/>
  </r>
  <r>
    <d v="2015-07-01T00:00:00"/>
    <s v="EMPID5903163"/>
    <x v="0"/>
    <s v="SEG 3"/>
    <s v="JR SALES GLOBAL"/>
    <x v="0"/>
    <s v="USD"/>
    <n v="1"/>
    <n v="12133.333333333099"/>
    <n v="2611403.52"/>
    <n v="0.46586200700000002"/>
    <n v="5652.4590182665997"/>
    <n v="18200"/>
    <n v="4296107.13"/>
    <n v="0.77798046200000004"/>
    <n v="11734.79105344"/>
    <n v="52000"/>
    <n v="87389"/>
    <n v="52000"/>
    <n v="87389"/>
    <n v="139389"/>
  </r>
  <r>
    <d v="2015-07-01T00:00:00"/>
    <s v="EMPID658213"/>
    <x v="0"/>
    <s v="SEG 3"/>
    <s v="SR SALES GLOBAL"/>
    <x v="0"/>
    <s v="USD"/>
    <n v="1"/>
    <n v="16800"/>
    <n v="2452354.13"/>
    <n v="0.46751765410000001"/>
    <n v="7854.2965888799999"/>
    <n v="25200"/>
    <n v="19001082.91"/>
    <n v="1.221670128"/>
    <n v="40841.044231680004"/>
    <n v="72000"/>
    <n v="122134"/>
    <n v="72000"/>
    <n v="122134"/>
    <n v="194134"/>
  </r>
  <r>
    <d v="2015-07-01T00:00:00"/>
    <s v="EMPID2947153"/>
    <x v="1"/>
    <s v="SEG 7"/>
    <s v="SR SALES GLOBAL"/>
    <x v="6"/>
    <s v="DKK"/>
    <n v="0.15"/>
    <n v="124293.333666666"/>
    <n v="1425885"/>
    <n v="0.46864734810000003"/>
    <n v="58249.741209391897"/>
    <n v="186440.00049999999"/>
    <n v="1755067"/>
    <n v="1.0044180934"/>
    <n v="188746.38663624451"/>
    <n v="537200"/>
    <n v="805800"/>
    <n v="80580"/>
    <n v="120870"/>
    <n v="201450"/>
  </r>
  <r>
    <d v="2015-07-01T00:00:00"/>
    <s v="EMPID72801"/>
    <x v="0"/>
    <s v="SEG 4"/>
    <s v="JR SALES GLOBAL"/>
    <x v="7"/>
    <s v="USD"/>
    <n v="1"/>
    <n v="12133.333333333099"/>
    <n v="1044754.87"/>
    <n v="0.47140444149999999"/>
    <n v="5719.7072235331998"/>
    <n v="18200"/>
    <n v="2528836.7599999998"/>
    <n v="0.90476999790000001"/>
    <n v="15426.90233812"/>
    <n v="52000"/>
    <n v="70065"/>
    <n v="52000"/>
    <n v="70065"/>
    <n v="122065"/>
  </r>
  <r>
    <d v="2015-07-01T00:00:00"/>
    <s v="EMPID1160841"/>
    <x v="0"/>
    <s v="SEG 8"/>
    <s v="ARCHITECT AND DESIGN 1"/>
    <x v="9"/>
    <s v="USD"/>
    <n v="1"/>
    <n v="7618.5666666669003"/>
    <n v="4565747.4000000004"/>
    <n v="0.47417398900000002"/>
    <n v="3612.5261467958999"/>
    <n v="11427.85"/>
    <n v="11867977.4"/>
    <n v="0.99116586539999996"/>
    <n v="11266.321735401099"/>
    <n v="32651"/>
    <n v="163255"/>
    <n v="32651"/>
    <n v="163255"/>
    <n v="195906"/>
  </r>
  <r>
    <d v="2015-07-01T00:00:00"/>
    <s v="EMPID4737299"/>
    <x v="0"/>
    <s v="SEG 8"/>
    <s v="ARCHITECT AND DESIGN 2"/>
    <x v="9"/>
    <s v="USD"/>
    <n v="1"/>
    <n v="3962.7159999999999"/>
    <n v="4235559.45"/>
    <n v="0.47473554340000002"/>
    <n v="1881.2421335998999"/>
    <n v="5944.0739999999996"/>
    <n v="21919973.989999998"/>
    <n v="0.94774132170000003"/>
    <n v="5447.0668783493002"/>
    <n v="17215.32"/>
    <n v="143461"/>
    <n v="17215.32"/>
    <n v="143461"/>
    <n v="160676.32"/>
  </r>
  <r>
    <d v="2015-07-01T00:00:00"/>
    <s v="EMPID1340039"/>
    <x v="0"/>
    <s v="SEG 3"/>
    <s v="SR SALES GLOBAL"/>
    <x v="0"/>
    <s v="USD"/>
    <n v="1"/>
    <n v="16800"/>
    <n v="1650957.64"/>
    <n v="0.47497392059999999"/>
    <n v="7979.5618660800001"/>
    <n v="25200"/>
    <n v="6503908.0999999996"/>
    <n v="0.74168051209999997"/>
    <n v="14784.558248879999"/>
    <n v="72000"/>
    <n v="104414"/>
    <n v="72000"/>
    <n v="104414"/>
    <n v="176414"/>
  </r>
  <r>
    <d v="2015-07-01T00:00:00"/>
    <s v="EMPID1190994"/>
    <x v="0"/>
    <s v="SEG 3"/>
    <s v="LEADERSHIP"/>
    <x v="1"/>
    <s v="USD"/>
    <n v="1"/>
    <n v="25666.666666666901"/>
    <n v="17420762.010000002"/>
    <n v="0.48072967439999997"/>
    <n v="0"/>
    <n v="38500"/>
    <n v="45966566.920000002"/>
    <n v="0.95850467549999996"/>
    <n v="32109.720026999999"/>
    <n v="110000"/>
    <n v="139737"/>
    <n v="110000"/>
    <n v="139737"/>
    <n v="249737"/>
  </r>
  <r>
    <d v="2015-07-01T00:00:00"/>
    <s v="EMPID2036693"/>
    <x v="0"/>
    <s v="SEG 8"/>
    <s v="ARCHITECT AND DESIGN 1"/>
    <x v="9"/>
    <s v="USD"/>
    <n v="1"/>
    <n v="6982.0533333332996"/>
    <n v="4513022.26"/>
    <n v="0.4821398798"/>
    <n v="3366.3263548905002"/>
    <n v="10473.08"/>
    <n v="32089440.030000001"/>
    <n v="0.98890065270000005"/>
    <n v="10287.089036237401"/>
    <n v="30239.200000000001"/>
    <n v="151196"/>
    <n v="30239.200000000001"/>
    <n v="151196"/>
    <n v="181435.2"/>
  </r>
  <r>
    <d v="2015-07-01T00:00:00"/>
    <s v="EMPID38014"/>
    <x v="0"/>
    <s v="SEG 3"/>
    <s v="SR SALES GLOBAL"/>
    <x v="0"/>
    <s v="USD"/>
    <n v="1"/>
    <n v="16800"/>
    <n v="2619124.8199999998"/>
    <n v="0.48287927720000001"/>
    <n v="8112.3718569600005"/>
    <n v="25200"/>
    <n v="3500337.46"/>
    <n v="1.0748236543"/>
    <n v="30479.557046399997"/>
    <n v="72000"/>
    <n v="83560"/>
    <n v="72000"/>
    <n v="83560"/>
    <n v="155560"/>
  </r>
  <r>
    <d v="2015-07-01T00:00:00"/>
    <s v="EMPID789808"/>
    <x v="0"/>
    <s v="SEG 8"/>
    <s v="ARCHITECT AND DESIGN 2"/>
    <x v="9"/>
    <s v="USD"/>
    <n v="1"/>
    <n v="4178.4880000000003"/>
    <n v="6127228.7400000002"/>
    <n v="0.48366084780000002"/>
    <n v="2020.9710486020999"/>
    <n v="6267.732"/>
    <n v="30025565.190000001"/>
    <n v="0.87658460760000001"/>
    <n v="5030.0766334699001"/>
    <n v="18098.759999999998"/>
    <n v="150823"/>
    <n v="18098.759999999998"/>
    <n v="150823"/>
    <n v="168921.76"/>
  </r>
  <r>
    <d v="2015-07-01T00:00:00"/>
    <s v="EMPID4878100"/>
    <x v="0"/>
    <s v="SEG 3"/>
    <s v="SR SALES GLOBAL"/>
    <x v="0"/>
    <s v="USD"/>
    <n v="1"/>
    <n v="16800"/>
    <n v="2353834.58"/>
    <n v="0.48384683090000002"/>
    <n v="8128.6267591200003"/>
    <n v="25200"/>
    <n v="7612555.6799999997"/>
    <n v="0.94986607180000004"/>
    <n v="23178.600015480002"/>
    <n v="72000"/>
    <n v="105962"/>
    <n v="72000"/>
    <n v="105962"/>
    <n v="177962"/>
  </r>
  <r>
    <d v="2015-07-01T00:00:00"/>
    <s v="EMPID3451214"/>
    <x v="0"/>
    <s v="SEG 4"/>
    <s v="SR SALES GLOBAL"/>
    <x v="7"/>
    <s v="USD"/>
    <n v="1"/>
    <n v="16800"/>
    <n v="1580879.04"/>
    <n v="0.48499868470000002"/>
    <n v="8147.9779029600004"/>
    <n v="25200"/>
    <n v="3103049.68"/>
    <n v="0.89086687460000002"/>
    <n v="20799.752384880001"/>
    <n v="72000"/>
    <n v="107277"/>
    <n v="72000"/>
    <n v="107277"/>
    <n v="179277"/>
  </r>
  <r>
    <d v="2015-07-01T00:00:00"/>
    <s v="EMPID736579"/>
    <x v="2"/>
    <s v="SEG 7"/>
    <s v="PARTNER"/>
    <x v="8"/>
    <s v="HKD"/>
    <n v="0.13"/>
    <n v="174335.17733333301"/>
    <n v="1296201.17"/>
    <n v="0.48512136039999998"/>
    <n v="84573.718393521907"/>
    <n v="261502.766"/>
    <n v="29817960.370000001"/>
    <n v="0.80669874129999997"/>
    <n v="180624.6638910989"/>
    <n v="756595.33333333302"/>
    <n v="1134893"/>
    <n v="98357.393333333297"/>
    <n v="147536.09"/>
    <n v="245893.48333333328"/>
  </r>
  <r>
    <d v="2015-07-01T00:00:00"/>
    <s v="EMPID1968134"/>
    <x v="0"/>
    <s v="SEG 4"/>
    <s v="SR SALES GLOBAL"/>
    <x v="7"/>
    <s v="USD"/>
    <n v="1"/>
    <n v="16800"/>
    <n v="1580879.04"/>
    <n v="0.48613219200000002"/>
    <n v="8167.0208255999996"/>
    <n v="25200"/>
    <n v="3571463.59"/>
    <n v="1.0630671276000001"/>
    <n v="29650.016523959999"/>
    <n v="72000"/>
    <n v="115965"/>
    <n v="72000"/>
    <n v="115965"/>
    <n v="187965"/>
  </r>
  <r>
    <d v="2015-07-01T00:00:00"/>
    <s v="EMPID1948338"/>
    <x v="0"/>
    <s v="SEG 5"/>
    <s v="SR_SOLS_AD_COMS"/>
    <x v="5"/>
    <s v="USD"/>
    <n v="1"/>
    <n v="56583.333333333103"/>
    <n v="2746156.08"/>
    <n v="0.48621262999999998"/>
    <n v="27511.531314166597"/>
    <m/>
    <n v="0"/>
    <m/>
    <n v="0"/>
    <n v="97000"/>
    <n v="134735"/>
    <n v="97000"/>
    <n v="134735"/>
    <n v="231735"/>
  </r>
  <r>
    <d v="2015-07-01T00:00:00"/>
    <s v="EMPID5810951"/>
    <x v="0"/>
    <s v="SEG 3"/>
    <s v="SR SALES GLOBAL"/>
    <x v="0"/>
    <s v="USD"/>
    <n v="1"/>
    <n v="16800"/>
    <n v="1516843.87"/>
    <n v="0.48804856629999999"/>
    <n v="8199.2159138400002"/>
    <n v="25200"/>
    <n v="3596742.61"/>
    <n v="0.95832971209999995"/>
    <n v="23519.853992879998"/>
    <n v="72000"/>
    <n v="94386"/>
    <n v="72000"/>
    <n v="94386"/>
    <n v="166386"/>
  </r>
  <r>
    <d v="2015-07-01T00:00:00"/>
    <s v="EMPID464310"/>
    <x v="0"/>
    <s v="SEG 3"/>
    <s v="SR SALES GLOBAL"/>
    <x v="0"/>
    <s v="USD"/>
    <n v="1"/>
    <n v="16800"/>
    <n v="2218026.39"/>
    <n v="0.4894827974"/>
    <n v="8223.3109963200004"/>
    <n v="25200"/>
    <n v="8899571.0800000001"/>
    <n v="0.91006633429999995"/>
    <n v="21573.874599480001"/>
    <n v="72000"/>
    <n v="127587"/>
    <n v="72000"/>
    <n v="127587"/>
    <n v="199587"/>
  </r>
  <r>
    <d v="2015-07-01T00:00:00"/>
    <s v="EMPID707698"/>
    <x v="0"/>
    <s v="SEG 3"/>
    <s v="SR SALES GLOBAL"/>
    <x v="0"/>
    <s v="USD"/>
    <n v="1"/>
    <n v="4800"/>
    <n v="379620.3"/>
    <n v="0.49063724199999997"/>
    <n v="2355.0587616000003"/>
    <n v="7200"/>
    <n v="1169107.71"/>
    <n v="0.95518654140000003"/>
    <n v="6683.74895664"/>
    <n v="72000"/>
    <n v="128000"/>
    <n v="72000"/>
    <n v="128000"/>
    <n v="200000"/>
  </r>
  <r>
    <d v="2015-07-01T00:00:00"/>
    <s v="EMPID2559631"/>
    <x v="1"/>
    <s v="SEG 7"/>
    <s v="SR SALES GLOBAL"/>
    <x v="6"/>
    <s v="EUR"/>
    <n v="1.1200000000000001"/>
    <n v="11101.355666666899"/>
    <n v="1934933"/>
    <n v="0.49064839710000002"/>
    <n v="5446.8623634871001"/>
    <n v="16652.033500000001"/>
    <n v="4380580"/>
    <n v="0.95290774050000004"/>
    <n v="15397.3424875445"/>
    <n v="47980.666666666701"/>
    <n v="71971"/>
    <n v="53738.346666666708"/>
    <n v="80607.520000000004"/>
    <n v="134345.8666666667"/>
  </r>
  <r>
    <d v="2015-07-01T00:00:00"/>
    <s v="EMPID1082234"/>
    <x v="0"/>
    <s v="SEG 3"/>
    <s v="SR SALES GLOBAL"/>
    <x v="0"/>
    <s v="USD"/>
    <n v="1"/>
    <n v="16800"/>
    <n v="2475721.13"/>
    <n v="0.49133694509999998"/>
    <n v="8254.4606776799992"/>
    <n v="25200"/>
    <n v="6763461.9800000004"/>
    <n v="0.98920411610000003"/>
    <n v="24764.709962159999"/>
    <n v="72000"/>
    <n v="94649"/>
    <n v="72000"/>
    <n v="94649"/>
    <n v="166649"/>
  </r>
  <r>
    <d v="2015-07-01T00:00:00"/>
    <s v="EMPID4231458"/>
    <x v="0"/>
    <s v="SEG 5"/>
    <s v="SR_SOLS_AD_COMS"/>
    <x v="5"/>
    <s v="USD"/>
    <n v="1"/>
    <n v="56583.333333333103"/>
    <n v="1266846.05"/>
    <n v="0.49434488110000002"/>
    <n v="27971.681188908198"/>
    <m/>
    <n v="0"/>
    <m/>
    <n v="0"/>
    <n v="97000"/>
    <n v="142800"/>
    <n v="97000"/>
    <n v="142800"/>
    <n v="239800"/>
  </r>
  <r>
    <d v="2015-07-01T00:00:00"/>
    <s v="EMPID159843"/>
    <x v="0"/>
    <s v="SEG 8"/>
    <s v="ARCHITECT AND DESIGN 1"/>
    <x v="9"/>
    <s v="USD"/>
    <n v="1"/>
    <n v="6608.6666666668998"/>
    <n v="13646579.789999999"/>
    <n v="0.49526249459999999"/>
    <n v="3273.0247393133"/>
    <n v="9913"/>
    <n v="41683604.780000001"/>
    <n v="1.012439308"/>
    <n v="10258.270408571201"/>
    <n v="28855.4"/>
    <n v="144277"/>
    <n v="28855.4"/>
    <n v="144277"/>
    <n v="173132.4"/>
  </r>
  <r>
    <d v="2015-07-01T00:00:00"/>
    <s v="EMPID531198"/>
    <x v="0"/>
    <s v="SEG 8"/>
    <s v="ARCHITECT AND DESIGN 1"/>
    <x v="9"/>
    <s v="USD"/>
    <n v="1"/>
    <n v="7422.4666666667999"/>
    <n v="9475095.9499999993"/>
    <n v="0.4965971267"/>
    <n v="3685.9756196933004"/>
    <n v="11133.7"/>
    <n v="24421093.359999999"/>
    <n v="1.0851757429"/>
    <n v="13788.999272209399"/>
    <n v="32278.400000000001"/>
    <n v="161392"/>
    <n v="32278.400000000001"/>
    <n v="161392"/>
    <n v="193670.39999999999"/>
  </r>
  <r>
    <d v="2015-07-01T00:00:00"/>
    <s v="EMPID2235974"/>
    <x v="0"/>
    <s v="SEG 8"/>
    <s v="ARCHITECT AND DESIGN 1"/>
    <x v="9"/>
    <s v="USD"/>
    <n v="1"/>
    <n v="6601.6866666667001"/>
    <n v="5085059.3899999997"/>
    <n v="0.4976489261"/>
    <n v="3285.3222801153997"/>
    <n v="9902.5300000000007"/>
    <n v="28378273.120000001"/>
    <n v="0.87362100519999997"/>
    <n v="7900.1751399989998"/>
    <n v="28996.400000000001"/>
    <n v="144982"/>
    <n v="28996.400000000001"/>
    <n v="144982"/>
    <n v="173978.4"/>
  </r>
  <r>
    <d v="2015-07-01T00:00:00"/>
    <s v="EMPID5155331"/>
    <x v="0"/>
    <s v="SEG 3"/>
    <s v="SR SALES GLOBAL"/>
    <x v="0"/>
    <s v="USD"/>
    <n v="1"/>
    <n v="16800"/>
    <n v="3234815.49"/>
    <n v="0.49954187030000002"/>
    <n v="8392.3034210400001"/>
    <n v="25200"/>
    <n v="9086303.9600000009"/>
    <n v="0.88771234330000004"/>
    <n v="20672.561682359999"/>
    <n v="72000"/>
    <n v="112901"/>
    <n v="72000"/>
    <n v="112901"/>
    <n v="184901"/>
  </r>
  <r>
    <d v="2015-07-01T00:00:00"/>
    <s v="EMPID902820"/>
    <x v="0"/>
    <s v="SEG 3"/>
    <s v="PRINCIPAL"/>
    <x v="1"/>
    <s v="USD"/>
    <n v="1"/>
    <n v="35000"/>
    <n v="14718301.07"/>
    <n v="0.4999589009"/>
    <n v="0"/>
    <n v="52500"/>
    <n v="67469268.659999996"/>
    <n v="0.85437654809999997"/>
    <n v="21919.075101000002"/>
    <n v="150000"/>
    <n v="224422"/>
    <n v="150000"/>
    <n v="224422"/>
    <n v="374422"/>
  </r>
  <r>
    <d v="2015-07-01T00:00:00"/>
    <s v="EMPID2765627"/>
    <x v="0"/>
    <s v="SEG 3"/>
    <s v="SR SALES GLOBAL"/>
    <x v="0"/>
    <s v="USD"/>
    <n v="1"/>
    <n v="16800"/>
    <n v="3234815.49"/>
    <n v="0.50019190520000001"/>
    <n v="8403.2240073600005"/>
    <n v="25200"/>
    <n v="12462573.210000001"/>
    <n v="0.86127731799999996"/>
    <n v="19606.70146176"/>
    <n v="72000"/>
    <n v="111200"/>
    <n v="72000"/>
    <n v="111200"/>
    <n v="183200"/>
  </r>
  <r>
    <d v="2015-07-01T00:00:00"/>
    <s v="EMPID2678163"/>
    <x v="0"/>
    <s v="SEG 3"/>
    <s v="JR SALES GLOBAL"/>
    <x v="0"/>
    <s v="USD"/>
    <n v="1"/>
    <n v="12133.333333333099"/>
    <n v="2972890.22"/>
    <n v="0.50192587330000005"/>
    <n v="6090.0339293731995"/>
    <n v="18200"/>
    <n v="8462036.5"/>
    <n v="0.9908532444"/>
    <n v="17933.6464762"/>
    <n v="52000"/>
    <n v="87567"/>
    <n v="52000"/>
    <n v="87567"/>
    <n v="139567"/>
  </r>
  <r>
    <d v="2015-07-01T00:00:00"/>
    <s v="EMPID489767"/>
    <x v="0"/>
    <s v="SEG 3"/>
    <s v="JR SALES GLOBAL"/>
    <x v="0"/>
    <s v="USD"/>
    <n v="1"/>
    <n v="12133.333333333099"/>
    <n v="1155145.3799999999"/>
    <n v="0.50200555619999998"/>
    <n v="6091.0007485598999"/>
    <n v="18200"/>
    <n v="1525166.0800000001"/>
    <n v="1.0423267257"/>
    <n v="20356.969942399999"/>
    <n v="52000"/>
    <n v="99223"/>
    <n v="52000"/>
    <n v="99223"/>
    <n v="151223"/>
  </r>
  <r>
    <d v="2015-07-01T00:00:00"/>
    <s v="EMPID4690059"/>
    <x v="0"/>
    <s v="SEG 3"/>
    <s v="SR SALES GLOBAL"/>
    <x v="0"/>
    <s v="USD"/>
    <n v="1"/>
    <n v="16800"/>
    <n v="3228493.05"/>
    <n v="0.50438350050000003"/>
    <n v="8473.6428083999999"/>
    <n v="25200"/>
    <n v="8852108.2300000004"/>
    <n v="0.89949958279999997"/>
    <n v="21147.823178999999"/>
    <n v="72000"/>
    <n v="122412"/>
    <n v="72000"/>
    <n v="122412"/>
    <n v="194412"/>
  </r>
  <r>
    <d v="2015-07-01T00:00:00"/>
    <s v="EMPID530424"/>
    <x v="0"/>
    <s v="SEG 3"/>
    <s v="LEADERSHIP"/>
    <x v="1"/>
    <s v="USD"/>
    <n v="1"/>
    <n v="25666.666666666901"/>
    <n v="21141208.210000001"/>
    <n v="0.50639878149999995"/>
    <n v="328.47078366669984"/>
    <n v="38500"/>
    <n v="54602596.57"/>
    <n v="0.91404647350000001"/>
    <n v="25263.156919000001"/>
    <n v="110000"/>
    <n v="138755"/>
    <n v="110000"/>
    <n v="138755"/>
    <n v="248755"/>
  </r>
  <r>
    <d v="2015-07-01T00:00:00"/>
    <s v="EMPID2580810"/>
    <x v="0"/>
    <s v="SEG 3"/>
    <s v="SR SALES GLOBAL"/>
    <x v="0"/>
    <s v="USD"/>
    <n v="1"/>
    <n v="16800"/>
    <n v="2593378.19"/>
    <n v="0.50684273359999998"/>
    <n v="8514.9579244800007"/>
    <n v="25200"/>
    <n v="15725245.07"/>
    <n v="0.87791005730000005"/>
    <n v="20277.333510839999"/>
    <n v="72000"/>
    <n v="120433"/>
    <n v="72000"/>
    <n v="120433"/>
    <n v="192433"/>
  </r>
  <r>
    <d v="2015-07-01T00:00:00"/>
    <s v="EMPID2328469"/>
    <x v="0"/>
    <s v="SEG 4"/>
    <s v="JR SALES GLOBAL"/>
    <x v="7"/>
    <s v="USD"/>
    <n v="1"/>
    <n v="5199.9999999999"/>
    <n v="455618.25"/>
    <n v="0.50844590180000004"/>
    <n v="2643.9186893598999"/>
    <n v="7800"/>
    <n v="963556.02"/>
    <n v="1.0307948156"/>
    <n v="8472.5587728600003"/>
    <n v="52000"/>
    <n v="78842"/>
    <n v="52000"/>
    <n v="78842"/>
    <n v="130842"/>
  </r>
  <r>
    <d v="2015-07-01T00:00:00"/>
    <s v="EMPID726058"/>
    <x v="0"/>
    <s v="SEG 3"/>
    <s v="SR SALES GLOBAL"/>
    <x v="0"/>
    <s v="USD"/>
    <n v="1"/>
    <n v="16800"/>
    <n v="3617184.07"/>
    <n v="0.5108473053"/>
    <n v="8582.2347290399994"/>
    <n v="25200"/>
    <n v="12333729.720000001"/>
    <n v="1.0453535348"/>
    <n v="28400.145414479997"/>
    <n v="72000"/>
    <n v="121456"/>
    <n v="72000"/>
    <n v="121456"/>
    <n v="193456"/>
  </r>
  <r>
    <d v="2015-07-01T00:00:00"/>
    <s v="EMPID1952440"/>
    <x v="0"/>
    <s v="SEG 3"/>
    <s v="SR SALES GLOBAL"/>
    <x v="0"/>
    <s v="USD"/>
    <n v="1"/>
    <n v="16800"/>
    <n v="2904899.07"/>
    <n v="0.51092995320000001"/>
    <n v="8583.62321376"/>
    <n v="25200"/>
    <n v="8021479.4000000004"/>
    <n v="0.91648447919999998"/>
    <n v="21832.654200839999"/>
    <n v="72000"/>
    <n v="125110"/>
    <n v="72000"/>
    <n v="125110"/>
    <n v="197110"/>
  </r>
  <r>
    <d v="2015-07-01T00:00:00"/>
    <s v="EMPID8382665"/>
    <x v="0"/>
    <s v="SEG 8"/>
    <s v="ARCHITECT AND DESIGN 1"/>
    <x v="9"/>
    <s v="USD"/>
    <n v="1"/>
    <n v="6927.0933333331996"/>
    <n v="7817475.6299999999"/>
    <n v="0.51176451280000002"/>
    <n v="3545.0405448534002"/>
    <n v="10390.64"/>
    <n v="25002237.870000001"/>
    <n v="1.013557372"/>
    <n v="10785.0753610346"/>
    <n v="29939.200000000001"/>
    <n v="149696"/>
    <n v="29939.200000000001"/>
    <n v="149696"/>
    <n v="179635.20000000001"/>
  </r>
  <r>
    <d v="2015-07-01T00:00:00"/>
    <s v="EMPID743844"/>
    <x v="0"/>
    <s v="SEG 4"/>
    <s v="SR SALES GLOBAL"/>
    <x v="7"/>
    <s v="USD"/>
    <n v="1"/>
    <n v="16800"/>
    <n v="1580879.04"/>
    <n v="0.51217659319999997"/>
    <n v="8604.5667657600006"/>
    <n v="25200"/>
    <n v="3573248.34"/>
    <n v="1.0247751406000001"/>
    <n v="26948.133921239998"/>
    <n v="72000"/>
    <n v="91782"/>
    <n v="72000"/>
    <n v="91782"/>
    <n v="163782"/>
  </r>
  <r>
    <d v="2015-07-01T00:00:00"/>
    <s v="EMPID3806007"/>
    <x v="0"/>
    <s v="SEG 3"/>
    <s v="PRINCIPAL"/>
    <x v="1"/>
    <s v="USD"/>
    <n v="1"/>
    <n v="35000"/>
    <n v="12336364.68"/>
    <n v="0.51287669940000002"/>
    <n v="901.36895800000002"/>
    <n v="52500"/>
    <n v="40433702.270000003"/>
    <n v="0.96411163560000002"/>
    <n v="44963.443476"/>
    <n v="150000"/>
    <n v="185436"/>
    <n v="150000"/>
    <n v="185436"/>
    <n v="335436"/>
  </r>
  <r>
    <d v="2015-07-01T00:00:00"/>
    <s v="EMPID4181758"/>
    <x v="0"/>
    <s v="SEG 8"/>
    <s v="ARCHITECT AND DESIGN 1"/>
    <x v="9"/>
    <s v="USD"/>
    <n v="1"/>
    <n v="7140.4333333331997"/>
    <n v="4795124.43"/>
    <n v="0.51303066100000005"/>
    <n v="3663.2612328263999"/>
    <n v="10710.65"/>
    <n v="12702352.609999999"/>
    <n v="0.97697565649999996"/>
    <n v="10316.0809044668"/>
    <n v="30912.400000000001"/>
    <n v="154562"/>
    <n v="30912.400000000001"/>
    <n v="154562"/>
    <n v="185474.4"/>
  </r>
  <r>
    <d v="2015-07-01T00:00:00"/>
    <s v="EMPID5704685"/>
    <x v="0"/>
    <s v="SEG 3"/>
    <s v="PARTNER"/>
    <x v="0"/>
    <s v="USD"/>
    <n v="1"/>
    <n v="22633.333333333099"/>
    <n v="2871241.2"/>
    <n v="0.51649346559999998"/>
    <n v="11689.9687714132"/>
    <n v="33950"/>
    <n v="16276742.960000001"/>
    <n v="0.86375861220000005"/>
    <n v="26549.367814024998"/>
    <n v="97000"/>
    <n v="127461"/>
    <n v="97000"/>
    <n v="127461"/>
    <n v="224461"/>
  </r>
  <r>
    <d v="2015-07-01T00:00:00"/>
    <s v="EMPID5472168"/>
    <x v="0"/>
    <s v="SEG 3"/>
    <s v="SR SALES GLOBAL"/>
    <x v="0"/>
    <s v="USD"/>
    <n v="1"/>
    <n v="16800"/>
    <n v="2073036.15"/>
    <n v="0.51776761589999998"/>
    <n v="8698.49594712"/>
    <n v="25200"/>
    <n v="23369891.559999999"/>
    <n v="0.85791162480000005"/>
    <n v="19470.996712439999"/>
    <n v="72000"/>
    <n v="104006"/>
    <n v="72000"/>
    <n v="104006"/>
    <n v="176006"/>
  </r>
  <r>
    <d v="2015-07-01T00:00:00"/>
    <s v="EMPID1725264"/>
    <x v="0"/>
    <s v="SEG 8"/>
    <s v="ARCHITECT AND DESIGN 2"/>
    <x v="9"/>
    <s v="USD"/>
    <n v="1"/>
    <n v="3884.636"/>
    <n v="4651410.7300000004"/>
    <n v="0.51882476889999996"/>
    <n v="2015.4453749606"/>
    <n v="5826.9539999999997"/>
    <n v="14757778.76"/>
    <n v="0.93274122439999996"/>
    <n v="5199.8919333389003"/>
    <n v="16789.560000000001"/>
    <n v="139913"/>
    <n v="16789.560000000001"/>
    <n v="139913"/>
    <n v="156702.56"/>
  </r>
  <r>
    <d v="2015-07-01T00:00:00"/>
    <s v="EMPID93552"/>
    <x v="0"/>
    <s v="SEG 1"/>
    <s v="SECURITY_EX"/>
    <x v="3"/>
    <s v="USD"/>
    <n v="1"/>
    <n v="7500"/>
    <n v="115083.08"/>
    <n v="0.52167529749999997"/>
    <n v="3912.56473125"/>
    <m/>
    <n v="0"/>
    <m/>
    <n v="0"/>
    <n v="150000"/>
    <n v="123158"/>
    <n v="150000"/>
    <n v="123158"/>
    <n v="273158"/>
  </r>
  <r>
    <d v="2015-07-01T00:00:00"/>
    <s v="EMPID4304925"/>
    <x v="0"/>
    <s v="SEG 3"/>
    <s v="SR SALES GLOBAL"/>
    <x v="0"/>
    <s v="USD"/>
    <n v="1"/>
    <n v="16800"/>
    <n v="3809739.91"/>
    <n v="0.52174809590000004"/>
    <n v="8765.3680111199992"/>
    <n v="25200"/>
    <n v="14520951.710000001"/>
    <n v="0.98277750760000004"/>
    <n v="24505.589107439999"/>
    <n v="72000"/>
    <n v="120425"/>
    <n v="72000"/>
    <n v="120425"/>
    <n v="192425"/>
  </r>
  <r>
    <d v="2015-07-01T00:00:00"/>
    <s v="EMPID4176024"/>
    <x v="0"/>
    <s v="SEG 6"/>
    <s v="PARTNER"/>
    <x v="2"/>
    <s v="USD"/>
    <n v="1"/>
    <n v="16975"/>
    <n v="7757104"/>
    <n v="0.52290445299999999"/>
    <n v="8876.3030896749988"/>
    <n v="39608.333333333103"/>
    <n v="144875680.75"/>
    <n v="0.93629208870000002"/>
    <n v="35570.950633755601"/>
    <n v="97000"/>
    <n v="132531"/>
    <n v="97000"/>
    <n v="132531"/>
    <n v="229531"/>
  </r>
  <r>
    <d v="2015-07-01T00:00:00"/>
    <s v="EMPID5047844"/>
    <x v="0"/>
    <s v="SEG 6"/>
    <s v="PARTNER"/>
    <x v="2"/>
    <s v="USD"/>
    <n v="1"/>
    <n v="16975"/>
    <n v="7757104"/>
    <n v="0.52290445299999999"/>
    <n v="8876.3030896749988"/>
    <n v="39608.333333333103"/>
    <n v="144875680.75"/>
    <n v="0.93629208870000002"/>
    <n v="35570.950633755601"/>
    <n v="97000"/>
    <n v="135241"/>
    <n v="97000"/>
    <n v="135241"/>
    <n v="232241"/>
  </r>
  <r>
    <d v="2015-07-01T00:00:00"/>
    <s v="EMPID1451170"/>
    <x v="0"/>
    <s v="SEG 6"/>
    <s v="SR SALES GLOBAL"/>
    <x v="2"/>
    <s v="USD"/>
    <n v="1"/>
    <n v="12600"/>
    <n v="7757104"/>
    <n v="0.52290445299999999"/>
    <n v="6588.5961078"/>
    <n v="29400"/>
    <n v="144875680.75"/>
    <n v="0.93629208870000002"/>
    <n v="26403.179851859997"/>
    <n v="72000"/>
    <n v="129218"/>
    <n v="72000"/>
    <n v="129218"/>
    <n v="201218"/>
  </r>
  <r>
    <d v="2015-07-01T00:00:00"/>
    <s v="EMPID589901"/>
    <x v="0"/>
    <s v="SEG 5"/>
    <s v="COMMS_AD_SOL_ROI"/>
    <x v="5"/>
    <s v="USD"/>
    <n v="1"/>
    <n v="46666.666666666897"/>
    <n v="2880986.77"/>
    <n v="0.52424452470000005"/>
    <n v="24464.744486000101"/>
    <m/>
    <n v="0"/>
    <m/>
    <n v="0"/>
    <n v="80000"/>
    <n v="135897"/>
    <n v="80000"/>
    <n v="135897"/>
    <n v="215897"/>
  </r>
  <r>
    <d v="2015-07-01T00:00:00"/>
    <s v="EMPID5360822"/>
    <x v="0"/>
    <s v="SEG 6"/>
    <s v="PARTNER"/>
    <x v="2"/>
    <s v="USD"/>
    <n v="1"/>
    <n v="16975"/>
    <n v="7757104"/>
    <n v="0.52452877050000002"/>
    <n v="8903.8758792374992"/>
    <n v="39608.333333333103"/>
    <n v="144875680.75"/>
    <n v="0.93629208870000002"/>
    <n v="35570.950633755601"/>
    <n v="97000"/>
    <n v="134588"/>
    <n v="97000"/>
    <n v="134588"/>
    <n v="231588"/>
  </r>
  <r>
    <d v="2015-07-01T00:00:00"/>
    <s v="EMPID1453283"/>
    <x v="2"/>
    <s v="SEG 7"/>
    <s v="PARTNER"/>
    <x v="8"/>
    <s v="HKD"/>
    <n v="0.13"/>
    <n v="170927.31033333301"/>
    <n v="4534110.2"/>
    <n v="0.5246071081"/>
    <n v="89669.681969281097"/>
    <n v="256390.96549999999"/>
    <n v="53297310.950000003"/>
    <n v="0.99815539289999999"/>
    <n v="255634.26053720419"/>
    <n v="741805.33333333302"/>
    <n v="1112708"/>
    <n v="96434.6933333333"/>
    <n v="144652.04"/>
    <n v="241086.73333333331"/>
  </r>
  <r>
    <d v="2015-07-01T00:00:00"/>
    <s v="EMPID179827"/>
    <x v="0"/>
    <s v="SEG 3"/>
    <s v="SR SALES GLOBAL"/>
    <x v="0"/>
    <s v="USD"/>
    <n v="1"/>
    <n v="16800"/>
    <n v="2666817.9"/>
    <n v="0.52464405309999995"/>
    <n v="8814.0200920799998"/>
    <n v="25200"/>
    <n v="7013632.25"/>
    <n v="0.90820527839999998"/>
    <n v="21498.836824080001"/>
    <n v="72000"/>
    <n v="104419"/>
    <n v="72000"/>
    <n v="104419"/>
    <n v="176419"/>
  </r>
  <r>
    <d v="2015-07-01T00:00:00"/>
    <s v="EMPID245093"/>
    <x v="0"/>
    <s v="SEG 8"/>
    <s v="ARCHITECT AND DESIGN 2"/>
    <x v="9"/>
    <s v="USD"/>
    <n v="1"/>
    <n v="3741"/>
    <n v="6234119.7999999998"/>
    <n v="0.52718453890000005"/>
    <n v="1972.1973600249"/>
    <n v="5611.5"/>
    <n v="31525153.949999999"/>
    <n v="0.94828749919999999"/>
    <n v="5147.2044827050004"/>
    <n v="16296.12"/>
    <n v="135801"/>
    <n v="16296.12"/>
    <n v="135801"/>
    <n v="152097.12"/>
  </r>
  <r>
    <d v="2015-07-01T00:00:00"/>
    <s v="EMPID169733"/>
    <x v="0"/>
    <s v="SEG 3"/>
    <s v="SR SALES GLOBAL"/>
    <x v="0"/>
    <s v="USD"/>
    <n v="1"/>
    <n v="16800"/>
    <n v="3183561.67"/>
    <n v="0.52744738540000002"/>
    <n v="8861.1160747200011"/>
    <n v="25200"/>
    <n v="12709462.460000001"/>
    <n v="0.83729363410000002"/>
    <n v="18639.679327919999"/>
    <n v="72000"/>
    <n v="123452"/>
    <n v="72000"/>
    <n v="123452"/>
    <n v="195452"/>
  </r>
  <r>
    <d v="2015-07-01T00:00:00"/>
    <s v="EMPID3494805"/>
    <x v="0"/>
    <s v="SEG 3"/>
    <s v="PRINCIPAL"/>
    <x v="1"/>
    <s v="USD"/>
    <n v="1"/>
    <n v="35000"/>
    <n v="21642513.890000001"/>
    <n v="0.52781595120000002"/>
    <n v="1947.1165840000001"/>
    <n v="52500"/>
    <n v="60871250.850000001"/>
    <n v="0.96273322120000004"/>
    <n v="44673.976452000003"/>
    <n v="150000"/>
    <n v="188532"/>
    <n v="150000"/>
    <n v="188532"/>
    <n v="338532"/>
  </r>
  <r>
    <d v="2015-07-01T00:00:00"/>
    <s v="EMPID108966"/>
    <x v="0"/>
    <s v="SEG 8"/>
    <s v="ARCHITECT AND DESIGN 2"/>
    <x v="9"/>
    <s v="USD"/>
    <n v="1"/>
    <n v="3569.864"/>
    <n v="6029606.5300000003"/>
    <n v="0.53043096199999995"/>
    <n v="1893.5663957291999"/>
    <n v="5354.7960000000003"/>
    <n v="23713472.449999999"/>
    <n v="0.88114400550000005"/>
    <n v="4336.4766337206001"/>
    <n v="15429.12"/>
    <n v="128576"/>
    <n v="15429.12"/>
    <n v="128576"/>
    <n v="144005.12"/>
  </r>
  <r>
    <d v="2015-07-01T00:00:00"/>
    <s v="EMPID4152736"/>
    <x v="0"/>
    <s v="SEG 3"/>
    <s v="SR SALES GLOBAL"/>
    <x v="0"/>
    <s v="USD"/>
    <n v="1"/>
    <n v="16800"/>
    <n v="3191096.02"/>
    <n v="0.53236397759999998"/>
    <n v="8943.7148236800003"/>
    <n v="25200"/>
    <n v="8911873.5700000003"/>
    <n v="0.90978330610000002"/>
    <n v="21562.46290296"/>
    <n v="72000"/>
    <n v="121608"/>
    <n v="72000"/>
    <n v="121608"/>
    <n v="193608"/>
  </r>
  <r>
    <d v="2015-07-01T00:00:00"/>
    <s v="EMPID34369"/>
    <x v="0"/>
    <s v="SEG 3"/>
    <s v="SR SALES GLOBAL"/>
    <x v="0"/>
    <s v="USD"/>
    <n v="1"/>
    <n v="16800"/>
    <n v="3234815.49"/>
    <n v="0.53371368890000004"/>
    <n v="8966.3899735199993"/>
    <n v="25200"/>
    <n v="19613606.77"/>
    <n v="0.96997776300000005"/>
    <n v="23989.503404160001"/>
    <n v="72000"/>
    <n v="118450"/>
    <n v="72000"/>
    <n v="118450"/>
    <n v="190450"/>
  </r>
  <r>
    <d v="2015-07-01T00:00:00"/>
    <s v="EMPID779735"/>
    <x v="0"/>
    <s v="SEG 8"/>
    <s v="ARCHITECT AND DESIGN 2"/>
    <x v="9"/>
    <s v="USD"/>
    <n v="1"/>
    <n v="4062.1320000000001"/>
    <n v="5705408.8700000001"/>
    <n v="0.53477617489999996"/>
    <n v="2172.3314128989"/>
    <n v="6093.1980000000003"/>
    <n v="19853519.77"/>
    <n v="0.89385726389999998"/>
    <n v="5058.4000680458003"/>
    <n v="17520.12"/>
    <n v="146001"/>
    <n v="17520.12"/>
    <n v="146001"/>
    <n v="163521.12"/>
  </r>
  <r>
    <d v="2015-07-01T00:00:00"/>
    <s v="EMPID983719"/>
    <x v="0"/>
    <s v="SEG 8"/>
    <s v="ARCHITECT AND DESIGN 2"/>
    <x v="9"/>
    <s v="USD"/>
    <n v="1"/>
    <n v="3672.308"/>
    <n v="5451923.9900000002"/>
    <n v="0.53479841429999997"/>
    <n v="1963.9444952212"/>
    <n v="5508.4620000000004"/>
    <n v="25851582.300000001"/>
    <n v="1.0463504716000001"/>
    <n v="6223.3574722841004"/>
    <n v="15937.44"/>
    <n v="132812"/>
    <n v="15937.44"/>
    <n v="132812"/>
    <n v="148749.44"/>
  </r>
  <r>
    <d v="2015-07-01T00:00:00"/>
    <s v="EMPID2940261"/>
    <x v="0"/>
    <s v="SEG 6"/>
    <s v="SR SALES GLOBAL"/>
    <x v="2"/>
    <s v="USD"/>
    <n v="1"/>
    <n v="12600"/>
    <n v="5249195.8899999997"/>
    <n v="0.535511301"/>
    <n v="6747.4423925999999"/>
    <n v="29400"/>
    <n v="7679274.75"/>
    <n v="1.2528064685"/>
    <n v="50211.028486920004"/>
    <n v="72000"/>
    <n v="114439"/>
    <n v="72000"/>
    <n v="114439"/>
    <n v="186439"/>
  </r>
  <r>
    <d v="2015-07-01T00:00:00"/>
    <s v="EMPID1883232"/>
    <x v="0"/>
    <s v="SEG 6"/>
    <s v="PARTNER"/>
    <x v="2"/>
    <s v="USD"/>
    <n v="1"/>
    <n v="16975"/>
    <n v="12069152"/>
    <n v="0.53591195719999996"/>
    <n v="9097.105473470001"/>
    <n v="39608.333333333103"/>
    <n v="37420701.920000002"/>
    <n v="0.9751212467"/>
    <n v="38031.683806742294"/>
    <n v="97000"/>
    <n v="136070"/>
    <n v="97000"/>
    <n v="136070"/>
    <n v="233070"/>
  </r>
  <r>
    <d v="2015-07-01T00:00:00"/>
    <s v="EMPID4822382"/>
    <x v="0"/>
    <s v="SEG 8"/>
    <s v="ARCHITECT AND DESIGN 1"/>
    <x v="9"/>
    <s v="USD"/>
    <n v="1"/>
    <n v="7394.2133333333004"/>
    <n v="5457808.5899999999"/>
    <n v="0.53785215470000003"/>
    <n v="3976.9935736448001"/>
    <n v="11091.32"/>
    <n v="15082889.689999999"/>
    <n v="0.85639546239999997"/>
    <n v="8542.8977915984997"/>
    <n v="32070.400000000001"/>
    <n v="160352"/>
    <n v="32070.400000000001"/>
    <n v="160352"/>
    <n v="192422.39999999999"/>
  </r>
  <r>
    <d v="2015-07-01T00:00:00"/>
    <s v="EMPID475659"/>
    <x v="0"/>
    <s v="SEG 3"/>
    <s v="PARTNER"/>
    <x v="0"/>
    <s v="USD"/>
    <n v="1"/>
    <n v="22633.333333333099"/>
    <n v="3143415.34"/>
    <n v="0.5407317291"/>
    <n v="12238.561468629901"/>
    <n v="33950"/>
    <n v="14159628.57"/>
    <n v="0.63238822090000002"/>
    <n v="13981.328157929998"/>
    <n v="97000"/>
    <n v="118002"/>
    <n v="97000"/>
    <n v="118002"/>
    <n v="215002"/>
  </r>
  <r>
    <d v="2015-07-01T00:00:00"/>
    <s v="EMPID1448109"/>
    <x v="0"/>
    <s v="SEG 4"/>
    <s v="SR SALES GLOBAL"/>
    <x v="7"/>
    <s v="USD"/>
    <n v="1"/>
    <n v="16800"/>
    <n v="1580879.04"/>
    <n v="0.54095945000000001"/>
    <n v="9088.1187599999994"/>
    <n v="25200"/>
    <n v="5556256.7699999996"/>
    <n v="0.94544362820000005"/>
    <n v="23000.287088519999"/>
    <n v="72000"/>
    <n v="113210"/>
    <n v="72000"/>
    <n v="113210"/>
    <n v="185210"/>
  </r>
  <r>
    <d v="2015-07-01T00:00:00"/>
    <s v="EMPID924384"/>
    <x v="1"/>
    <s v="SEG 7"/>
    <s v="SR SALES GLOBAL"/>
    <x v="6"/>
    <s v="EUR"/>
    <n v="1.1200000000000001"/>
    <n v="11218.9776666668"/>
    <n v="3186121"/>
    <n v="0.54306075789999997"/>
    <n v="6092.5865145232001"/>
    <n v="16828.466499999999"/>
    <n v="64455280.990000002"/>
    <n v="1.0133421490000001"/>
    <n v="17457.144640956602"/>
    <n v="48887.333333333299"/>
    <n v="73331"/>
    <n v="54753.813333333303"/>
    <n v="82130.720000000001"/>
    <n v="136884.5333333333"/>
  </r>
  <r>
    <d v="2015-07-01T00:00:00"/>
    <s v="EMPID993428"/>
    <x v="0"/>
    <s v="SEG 3"/>
    <s v="SR SALES GLOBAL"/>
    <x v="0"/>
    <s v="USD"/>
    <n v="1"/>
    <n v="16800"/>
    <n v="1892928.58"/>
    <n v="0.5432256889"/>
    <n v="9126.19157352"/>
    <n v="25200"/>
    <n v="5650235.8099999996"/>
    <n v="0.83729342790000005"/>
    <n v="18639.67101192"/>
    <n v="72000"/>
    <n v="117300"/>
    <n v="72000"/>
    <n v="117300"/>
    <n v="189300"/>
  </r>
  <r>
    <d v="2015-07-01T00:00:00"/>
    <s v="EMPID5606185"/>
    <x v="0"/>
    <s v="SEG 3"/>
    <s v="SR SALES GLOBAL"/>
    <x v="0"/>
    <s v="USD"/>
    <n v="1"/>
    <n v="16800"/>
    <n v="1800153.95"/>
    <n v="0.54450547630000001"/>
    <n v="9147.6920018399996"/>
    <n v="25200"/>
    <n v="20190486.079999998"/>
    <n v="0.90961092899999996"/>
    <n v="21555.51265728"/>
    <n v="72000"/>
    <n v="93391"/>
    <n v="72000"/>
    <n v="93391"/>
    <n v="165391"/>
  </r>
  <r>
    <d v="2015-07-01T00:00:00"/>
    <s v="EMPID615318"/>
    <x v="1"/>
    <s v="SEG 7"/>
    <s v="SR SALES GLOBAL"/>
    <x v="6"/>
    <s v="GBP"/>
    <n v="1.3"/>
    <n v="11775.6229999999"/>
    <n v="6670898"/>
    <n v="0.54668017479999997"/>
    <n v="6437.4996400187993"/>
    <n v="17663.434499999999"/>
    <n v="54596807"/>
    <n v="1.0080182651"/>
    <n v="18059.998781466202"/>
    <n v="50894.666666666701"/>
    <n v="76342"/>
    <n v="66163.066666666709"/>
    <n v="99244.6"/>
    <n v="165407.66666666672"/>
  </r>
  <r>
    <d v="2015-07-01T00:00:00"/>
    <s v="EMPID17455"/>
    <x v="1"/>
    <s v="SEG 7"/>
    <s v="SR SALES GLOBAL"/>
    <x v="6"/>
    <s v="GBP"/>
    <n v="1.3"/>
    <n v="10388.6886666669"/>
    <n v="6670898"/>
    <n v="0.54668017479999997"/>
    <n v="5679.2901362361999"/>
    <n v="15583.032999999999"/>
    <n v="54596807"/>
    <n v="1.0080182651"/>
    <n v="15932.889891348601"/>
    <n v="45314"/>
    <n v="67971"/>
    <n v="58908.200000000004"/>
    <n v="88362.3"/>
    <n v="147270.5"/>
  </r>
  <r>
    <d v="2015-07-01T00:00:00"/>
    <s v="EMPID5514973"/>
    <x v="1"/>
    <s v="SEG 7"/>
    <s v="PARTNER"/>
    <x v="6"/>
    <s v="GBP"/>
    <n v="1.3"/>
    <n v="16128.777333333301"/>
    <n v="6670898"/>
    <n v="0.54668017479999997"/>
    <n v="8817.282811896901"/>
    <n v="24193.166000000001"/>
    <n v="54596807"/>
    <n v="1.0080182651"/>
    <n v="24736.330212553501"/>
    <n v="69709.333333333299"/>
    <n v="104564"/>
    <n v="90622.133333333288"/>
    <n v="135933.20000000001"/>
    <n v="226555.33333333331"/>
  </r>
  <r>
    <d v="2015-07-01T00:00:00"/>
    <s v="EMPID852600"/>
    <x v="1"/>
    <s v="SEG 7"/>
    <s v="PARTNER"/>
    <x v="6"/>
    <s v="GBP"/>
    <n v="1.3"/>
    <n v="13279.219000000099"/>
    <n v="6670898"/>
    <n v="0.54668017479999997"/>
    <n v="7259.4857641274994"/>
    <n v="19918.8285"/>
    <n v="54596807"/>
    <n v="1.0080182651"/>
    <n v="20366.028953102799"/>
    <n v="57393.5133333333"/>
    <n v="86090.27"/>
    <n v="74611.567333333296"/>
    <n v="111917.35100000001"/>
    <n v="186528.91833333331"/>
  </r>
  <r>
    <d v="2015-07-01T00:00:00"/>
    <s v="EMPID2557335"/>
    <x v="0"/>
    <s v="SEG 3"/>
    <s v="LEADERSHIP"/>
    <x v="1"/>
    <s v="USD"/>
    <n v="1"/>
    <n v="25666.666666666901"/>
    <n v="15495855.24"/>
    <n v="0.54773832690000002"/>
    <n v="2450.5674475333999"/>
    <n v="38500"/>
    <n v="47067425.520000003"/>
    <n v="0.91380419160000004"/>
    <n v="25225.845506400001"/>
    <n v="110000"/>
    <n v="122062"/>
    <n v="110000"/>
    <n v="122062"/>
    <n v="232062"/>
  </r>
  <r>
    <d v="2015-07-01T00:00:00"/>
    <s v="EMPID334534"/>
    <x v="0"/>
    <s v="SEG 3"/>
    <s v="SR SALES GLOBAL"/>
    <x v="0"/>
    <s v="USD"/>
    <n v="1"/>
    <n v="16800"/>
    <n v="3179535.82"/>
    <n v="0.54889091830000003"/>
    <n v="9221.36742744"/>
    <n v="25200"/>
    <n v="22473921.73"/>
    <n v="1.0357277011999999"/>
    <n v="27720.946597680002"/>
    <n v="72000"/>
    <n v="110967"/>
    <n v="72000"/>
    <n v="110967"/>
    <n v="182967"/>
  </r>
  <r>
    <d v="2015-07-01T00:00:00"/>
    <s v="EMPID5568871"/>
    <x v="0"/>
    <s v="SEG 3"/>
    <s v="PARTNER"/>
    <x v="0"/>
    <s v="USD"/>
    <n v="1"/>
    <n v="22633.333333333099"/>
    <n v="3732498.56"/>
    <n v="0.54889096299999995"/>
    <n v="12423.2321292332"/>
    <n v="33950"/>
    <n v="22473921.73"/>
    <n v="1.0357277011999999"/>
    <n v="37346.275277429995"/>
    <n v="97000"/>
    <n v="108497"/>
    <n v="97000"/>
    <n v="108497"/>
    <n v="205497"/>
  </r>
  <r>
    <d v="2015-07-01T00:00:00"/>
    <s v="EMPID5798479"/>
    <x v="0"/>
    <s v="SEG 3"/>
    <s v="SR SALES GLOBAL"/>
    <x v="0"/>
    <s v="USD"/>
    <n v="1"/>
    <n v="16800"/>
    <n v="2480883.66"/>
    <n v="0.54920169689999998"/>
    <n v="9226.5885079199998"/>
    <n v="25200"/>
    <n v="8942048.3699999992"/>
    <n v="0.94017848839999996"/>
    <n v="22787.996651280002"/>
    <n v="72000"/>
    <n v="121660"/>
    <n v="72000"/>
    <n v="121660"/>
    <n v="193660"/>
  </r>
  <r>
    <d v="2015-07-01T00:00:00"/>
    <s v="EMPID128387"/>
    <x v="0"/>
    <s v="SEG 4"/>
    <s v="ACQ_SR_CL"/>
    <x v="4"/>
    <s v="USD"/>
    <n v="1"/>
    <n v="42000"/>
    <n v="714832.3"/>
    <n v="0.55324561299999997"/>
    <n v="23236.315746"/>
    <m/>
    <n v="0"/>
    <m/>
    <n v="0"/>
    <n v="72000"/>
    <n v="103841"/>
    <n v="72000"/>
    <n v="103841"/>
    <n v="175841"/>
  </r>
  <r>
    <d v="2015-07-01T00:00:00"/>
    <s v="EMPID4408413"/>
    <x v="0"/>
    <s v="SEG 3"/>
    <s v="LEADERSHIP"/>
    <x v="1"/>
    <s v="USD"/>
    <n v="1"/>
    <n v="25666.666666666901"/>
    <n v="19004769.329999998"/>
    <n v="0.5552251601"/>
    <n v="2834.8915518000003"/>
    <n v="38500"/>
    <n v="49355924.210000001"/>
    <n v="0.9065905756"/>
    <n v="24114.948642399999"/>
    <n v="110000"/>
    <n v="158527"/>
    <n v="110000"/>
    <n v="158527"/>
    <n v="268527"/>
  </r>
  <r>
    <d v="2015-07-01T00:00:00"/>
    <s v="EMPID3030421"/>
    <x v="0"/>
    <s v="SEG 3"/>
    <s v="PARTNER"/>
    <x v="0"/>
    <s v="USD"/>
    <n v="1"/>
    <n v="22633.333333333099"/>
    <n v="4647648.99"/>
    <n v="0.55563854550000003"/>
    <n v="12575.9524131499"/>
    <n v="33950"/>
    <n v="21011730.09"/>
    <n v="0.82946427089999997"/>
    <n v="24686.499193930002"/>
    <n v="97000"/>
    <n v="194916"/>
    <n v="97000"/>
    <n v="194916"/>
    <n v="291916"/>
  </r>
  <r>
    <d v="2015-07-01T00:00:00"/>
    <s v="EMPID289250"/>
    <x v="0"/>
    <s v="SEG 8"/>
    <s v="ARCHITECT AND DESIGN 2"/>
    <x v="9"/>
    <s v="USD"/>
    <n v="1"/>
    <n v="3896.2840000000001"/>
    <n v="9518015.9199999999"/>
    <n v="0.55596747010000003"/>
    <n v="2166.2071582711001"/>
    <n v="5844.4260000000004"/>
    <n v="32307460.16"/>
    <n v="0.9727233368"/>
    <n v="5589.3596967580006"/>
    <n v="16874.759999999998"/>
    <n v="140623"/>
    <n v="16874.759999999998"/>
    <n v="140623"/>
    <n v="157497.76"/>
  </r>
  <r>
    <d v="2015-07-01T00:00:00"/>
    <s v="EMPID516664"/>
    <x v="0"/>
    <s v="SEG 8"/>
    <s v="ARCHITECT AND DESIGN 2"/>
    <x v="9"/>
    <s v="USD"/>
    <n v="1"/>
    <n v="4025.88"/>
    <n v="4561073.9400000004"/>
    <n v="0.5559785209"/>
    <n v="2238.3028077209001"/>
    <n v="6038.82"/>
    <n v="14120261.189999999"/>
    <n v="0.98401552800000003"/>
    <n v="5884.3762412751003"/>
    <n v="17471.88"/>
    <n v="145599"/>
    <n v="17471.88"/>
    <n v="145599"/>
    <n v="163070.88"/>
  </r>
  <r>
    <d v="2015-07-01T00:00:00"/>
    <s v="EMPID5456114"/>
    <x v="0"/>
    <s v="SEG 8"/>
    <s v="ENT SALES AND INT SALES"/>
    <x v="9"/>
    <s v="USD"/>
    <n v="1"/>
    <n v="7642.3600000000997"/>
    <n v="6260412.5999999996"/>
    <n v="0.5560302385"/>
    <n v="4249.3832535028996"/>
    <n v="11463.54"/>
    <n v="26543695.23"/>
    <n v="1.0911929095999999"/>
    <n v="14390.641987594001"/>
    <n v="33099"/>
    <n v="165495"/>
    <n v="33099"/>
    <n v="165495"/>
    <n v="198594"/>
  </r>
  <r>
    <d v="2015-07-01T00:00:00"/>
    <s v="EMPID1540774"/>
    <x v="2"/>
    <s v="SEG 7"/>
    <s v="PARTNER"/>
    <x v="8"/>
    <s v="INR"/>
    <n v="1.4E-2"/>
    <n v="757254.24399999995"/>
    <n v="1586273.77"/>
    <n v="0.55763024940000006"/>
    <n v="422267.87294092809"/>
    <n v="1135881.3659999999"/>
    <n v="15250387.130000001"/>
    <n v="0.84563858810000003"/>
    <n v="855343.36379477801"/>
    <n v="3312987.3333333302"/>
    <n v="4969481"/>
    <n v="46381.822666666623"/>
    <n v="69572.733999999997"/>
    <n v="115954.55666666661"/>
  </r>
  <r>
    <d v="2015-07-01T00:00:00"/>
    <s v="EMPID210877"/>
    <x v="0"/>
    <s v="SEG 8"/>
    <s v="ARCHITECT AND DESIGN 2"/>
    <x v="9"/>
    <s v="USD"/>
    <n v="1"/>
    <n v="3898.66"/>
    <n v="7828498.3300000001"/>
    <n v="0.55818460790000002"/>
    <n v="2176.1720034353998"/>
    <n v="5847.99"/>
    <n v="17709872.379999999"/>
    <n v="1.1362174045"/>
    <n v="8078.4644541574999"/>
    <n v="16919.759999999998"/>
    <n v="140998"/>
    <n v="16919.759999999998"/>
    <n v="140998"/>
    <n v="157917.76000000001"/>
  </r>
  <r>
    <d v="2015-07-01T00:00:00"/>
    <s v="EMPID2652180"/>
    <x v="0"/>
    <s v="SEG 3"/>
    <s v="PRINCIPAL"/>
    <x v="1"/>
    <s v="USD"/>
    <n v="1"/>
    <n v="35000"/>
    <n v="20492910.489999998"/>
    <n v="0.55910410580000003"/>
    <n v="4137.2874059999995"/>
    <n v="52500"/>
    <n v="81935760.439999998"/>
    <n v="0.94267759390000005"/>
    <n v="40462.294718999998"/>
    <n v="150000"/>
    <n v="173316"/>
    <n v="150000"/>
    <n v="173316"/>
    <n v="323316"/>
  </r>
  <r>
    <d v="2015-07-01T00:00:00"/>
    <s v="EMPID1870434"/>
    <x v="1"/>
    <s v="SEG 7"/>
    <s v="SR SALES GLOBAL"/>
    <x v="6"/>
    <s v="SEK"/>
    <n v="0.1"/>
    <n v="96000"/>
    <n v="1236197"/>
    <n v="0.5614080118"/>
    <n v="53895.169132800002"/>
    <n v="144000"/>
    <n v="3496275"/>
    <n v="0.90014417920000001"/>
    <n v="120993.21888479999"/>
    <n v="576000"/>
    <n v="864000"/>
    <n v="57600"/>
    <n v="86400"/>
    <n v="144000"/>
  </r>
  <r>
    <d v="2015-07-01T00:00:00"/>
    <s v="EMPID394464"/>
    <x v="0"/>
    <s v="SEG 3"/>
    <s v="PARTNER"/>
    <x v="0"/>
    <s v="USD"/>
    <n v="1"/>
    <n v="22633.333333333099"/>
    <n v="3395219"/>
    <n v="0.56552187359999995"/>
    <n v="12799.6450724799"/>
    <n v="33950"/>
    <n v="59461838.710000001"/>
    <n v="0.90750880550000002"/>
    <n v="28925.878314759997"/>
    <n v="97000"/>
    <n v="124800"/>
    <n v="97000"/>
    <n v="124800"/>
    <n v="221800"/>
  </r>
  <r>
    <d v="2015-07-01T00:00:00"/>
    <s v="EMPID998824"/>
    <x v="0"/>
    <s v="SEG 3"/>
    <s v="SR SALES GLOBAL"/>
    <x v="0"/>
    <s v="USD"/>
    <n v="1"/>
    <n v="16800"/>
    <n v="3395219"/>
    <n v="0.56552187359999995"/>
    <n v="9500.7674764799995"/>
    <n v="25200"/>
    <n v="59461838.710000001"/>
    <n v="0.90750880550000002"/>
    <n v="21470.755037760002"/>
    <n v="72000"/>
    <n v="103675"/>
    <n v="72000"/>
    <n v="103675"/>
    <n v="175675"/>
  </r>
  <r>
    <d v="2015-07-01T00:00:00"/>
    <s v="EMPID5704323"/>
    <x v="0"/>
    <s v="SEG 3"/>
    <s v="SR SALES GLOBAL"/>
    <x v="0"/>
    <s v="USD"/>
    <n v="1"/>
    <n v="16800"/>
    <n v="3395219"/>
    <n v="0.56552187359999995"/>
    <n v="9500.7674764799995"/>
    <n v="25200"/>
    <n v="59461838.710000001"/>
    <n v="0.90750880550000002"/>
    <n v="21470.755037760002"/>
    <n v="72000"/>
    <n v="121200"/>
    <n v="72000"/>
    <n v="121200"/>
    <n v="193200"/>
  </r>
  <r>
    <d v="2015-07-01T00:00:00"/>
    <s v="EMPID2167569"/>
    <x v="0"/>
    <s v="SEG 3"/>
    <s v="SR SALES GLOBAL"/>
    <x v="0"/>
    <s v="USD"/>
    <n v="1"/>
    <n v="16800"/>
    <n v="2666260.7999999998"/>
    <n v="0.56762167939999997"/>
    <n v="9536.0442139199986"/>
    <n v="25200"/>
    <n v="16411257.09"/>
    <n v="0.79504347099999995"/>
    <n v="16936.152750720001"/>
    <n v="72000"/>
    <n v="97363"/>
    <n v="72000"/>
    <n v="97363"/>
    <n v="169363"/>
  </r>
  <r>
    <d v="2015-07-01T00:00:00"/>
    <s v="EMPID6960664"/>
    <x v="0"/>
    <s v="SEG 8"/>
    <s v="ARCHITECT AND DESIGN 1"/>
    <x v="9"/>
    <s v="USD"/>
    <n v="1"/>
    <n v="6432.9"/>
    <n v="5724325.1299999999"/>
    <n v="0.57096774790000004"/>
    <n v="3672.9784254659003"/>
    <n v="9649.35"/>
    <n v="33782649.780000001"/>
    <n v="1.0339181099999999"/>
    <n v="10565.7556012398"/>
    <n v="28116"/>
    <n v="140580"/>
    <n v="28116"/>
    <n v="140580"/>
    <n v="168696"/>
  </r>
  <r>
    <d v="2015-07-01T00:00:00"/>
    <s v="EMPID1881277"/>
    <x v="0"/>
    <s v="SEG 8"/>
    <s v="ARCH SALES AND TEC"/>
    <x v="11"/>
    <s v="USD"/>
    <n v="1"/>
    <n v="6781.68"/>
    <n v="33824619.520000003"/>
    <n v="0.57177235360000001"/>
    <n v="0"/>
    <n v="10172.52"/>
    <n v="99304598.739999995"/>
    <n v="0.90976556239999995"/>
    <n v="0"/>
    <n v="29431.8"/>
    <n v="147159"/>
    <n v="29431.8"/>
    <n v="147159"/>
    <n v="176590.8"/>
  </r>
  <r>
    <d v="2015-07-01T00:00:00"/>
    <s v="EMPID3352953"/>
    <x v="0"/>
    <s v="SEG 8"/>
    <s v="ARCH SALES AND TEC"/>
    <x v="11"/>
    <s v="USD"/>
    <n v="1"/>
    <n v="7550.8133333331998"/>
    <n v="33824619.520000003"/>
    <n v="0.57177235360000001"/>
    <n v="0"/>
    <n v="11326.22"/>
    <n v="99304598.739999995"/>
    <n v="0.90976556239999995"/>
    <n v="0"/>
    <n v="32621.8"/>
    <n v="163109"/>
    <n v="32621.8"/>
    <n v="163109"/>
    <n v="195730.8"/>
  </r>
  <r>
    <d v="2015-07-01T00:00:00"/>
    <s v="EMPID3081814"/>
    <x v="0"/>
    <s v="SEG 8"/>
    <s v="SOLUTIONS ENG AND TEC"/>
    <x v="11"/>
    <s v="USD"/>
    <n v="1"/>
    <n v="5043.8933333330997"/>
    <n v="33824619.520000003"/>
    <n v="0.57177235360000001"/>
    <n v="0"/>
    <n v="7565.84"/>
    <n v="99304598.739999995"/>
    <n v="0.90976556239999995"/>
    <n v="0"/>
    <n v="21979"/>
    <n v="109895"/>
    <n v="21979"/>
    <n v="109895"/>
    <n v="131874"/>
  </r>
  <r>
    <d v="2015-07-01T00:00:00"/>
    <s v="EMPID790654"/>
    <x v="0"/>
    <s v="SEG 8"/>
    <s v="ARCH SALES AND TEC"/>
    <x v="11"/>
    <s v="USD"/>
    <n v="1"/>
    <n v="6702.06"/>
    <n v="33824619.520000003"/>
    <n v="0.57177235360000001"/>
    <n v="0"/>
    <n v="10053.09"/>
    <n v="99304598.739999995"/>
    <n v="0.90976556239999995"/>
    <n v="0"/>
    <n v="29086.2"/>
    <n v="145431"/>
    <n v="29086.2"/>
    <n v="145431"/>
    <n v="174517.2"/>
  </r>
  <r>
    <d v="2015-07-01T00:00:00"/>
    <s v="EMPID2891940"/>
    <x v="0"/>
    <s v="SEG 8"/>
    <s v="ARCH SALES AND TEC"/>
    <x v="11"/>
    <s v="USD"/>
    <n v="1"/>
    <n v="6728.3200000000998"/>
    <n v="33824619.520000003"/>
    <n v="0.57177235360000001"/>
    <n v="0"/>
    <n v="10092.48"/>
    <n v="99304598.739999995"/>
    <n v="0.90976556239999995"/>
    <n v="0"/>
    <n v="29313.599999999999"/>
    <n v="146568"/>
    <n v="29313.599999999999"/>
    <n v="146568"/>
    <n v="175881.60000000001"/>
  </r>
  <r>
    <d v="2015-07-01T00:00:00"/>
    <s v="EMPID2954998"/>
    <x v="0"/>
    <s v="SEG 8"/>
    <s v="ARCHITECT AND DESIGN 3"/>
    <x v="11"/>
    <s v="USD"/>
    <n v="1"/>
    <n v="3693.828"/>
    <n v="33824619.520000003"/>
    <n v="0.57177235360000001"/>
    <n v="0"/>
    <n v="5540.7420000000002"/>
    <n v="99304598.739999995"/>
    <n v="0.90976556239999995"/>
    <n v="0"/>
    <n v="16030.8"/>
    <n v="133590"/>
    <n v="16030.8"/>
    <n v="133590"/>
    <n v="149620.79999999999"/>
  </r>
  <r>
    <d v="2015-07-01T00:00:00"/>
    <s v="EMPID649152"/>
    <x v="0"/>
    <s v="SEG 8"/>
    <s v="ARCHITECT AND DESIGN 3"/>
    <x v="11"/>
    <s v="USD"/>
    <n v="1"/>
    <n v="3360.5079999999998"/>
    <n v="33824619.520000003"/>
    <n v="0.57177235360000001"/>
    <n v="0"/>
    <n v="5040.7619999999997"/>
    <n v="99304598.739999995"/>
    <n v="0.90976556239999995"/>
    <n v="0"/>
    <n v="14673"/>
    <n v="122275"/>
    <n v="14673"/>
    <n v="122275"/>
    <n v="136948"/>
  </r>
  <r>
    <d v="2015-07-01T00:00:00"/>
    <s v="EMPID3384361"/>
    <x v="0"/>
    <s v="SEG 8"/>
    <s v="ARCHITECT AND DESIGN 3"/>
    <x v="11"/>
    <s v="USD"/>
    <n v="1"/>
    <n v="3670.0479999999998"/>
    <n v="33824619.520000003"/>
    <n v="0.57177235360000001"/>
    <n v="0"/>
    <n v="5505.0720000000001"/>
    <n v="99304598.739999995"/>
    <n v="0.90976556239999995"/>
    <n v="0"/>
    <n v="15927.6"/>
    <n v="132730"/>
    <n v="15927.6"/>
    <n v="132730"/>
    <n v="148657.60000000001"/>
  </r>
  <r>
    <d v="2015-07-01T00:00:00"/>
    <s v="EMPID174515"/>
    <x v="0"/>
    <s v="SEG 8"/>
    <s v="ARCHITECT AND DESIGN 3"/>
    <x v="11"/>
    <s v="USD"/>
    <n v="1"/>
    <n v="3754.9720000000002"/>
    <n v="33824619.520000003"/>
    <n v="0.57177235360000001"/>
    <n v="0"/>
    <n v="5632.4579999999996"/>
    <n v="99304598.739999995"/>
    <n v="0.90976556239999995"/>
    <n v="0"/>
    <n v="16262.76"/>
    <n v="135523"/>
    <n v="16262.76"/>
    <n v="135523"/>
    <n v="151785.76"/>
  </r>
  <r>
    <d v="2015-07-01T00:00:00"/>
    <s v="EMPID4296242"/>
    <x v="0"/>
    <s v="SEG 8"/>
    <s v="ARCHITECT AND DESIGN 3"/>
    <x v="11"/>
    <s v="USD"/>
    <n v="1"/>
    <n v="3893.5079999999998"/>
    <n v="33824619.520000003"/>
    <n v="0.57177235360000001"/>
    <n v="0"/>
    <n v="5840.2619999999997"/>
    <n v="99304598.739999995"/>
    <n v="0.90976556239999995"/>
    <n v="0"/>
    <n v="16862.759999999998"/>
    <n v="140523"/>
    <n v="16862.759999999998"/>
    <n v="140523"/>
    <n v="157385.76"/>
  </r>
  <r>
    <d v="2015-07-01T00:00:00"/>
    <s v="EMPID3403379"/>
    <x v="0"/>
    <s v="SEG 8"/>
    <s v="ARCHITECT AND DESIGN 3"/>
    <x v="11"/>
    <s v="USD"/>
    <n v="1"/>
    <n v="3936.1759999999999"/>
    <n v="33824619.520000003"/>
    <n v="0.57177235360000001"/>
    <n v="0"/>
    <n v="5904.2640000000001"/>
    <n v="99304598.739999995"/>
    <n v="0.90976556239999995"/>
    <n v="0"/>
    <n v="17082.599999999999"/>
    <n v="142355"/>
    <n v="17082.599999999999"/>
    <n v="142355"/>
    <n v="159437.6"/>
  </r>
  <r>
    <d v="2015-07-01T00:00:00"/>
    <s v="EMPID4676954"/>
    <x v="0"/>
    <s v="SEG 8"/>
    <s v="ARCHITECT AND DESIGN 1"/>
    <x v="9"/>
    <s v="USD"/>
    <n v="1"/>
    <n v="7407.7533333332003"/>
    <n v="6184099.5700000003"/>
    <n v="0.57259928920000003"/>
    <n v="4241.6742932355"/>
    <n v="11111.63"/>
    <n v="13719235.529999999"/>
    <n v="0.85990044669999999"/>
    <n v="8620.8549606819997"/>
    <n v="32214.400000000001"/>
    <n v="161072"/>
    <n v="32214.400000000001"/>
    <n v="161072"/>
    <n v="193286.39999999999"/>
  </r>
  <r>
    <d v="2015-07-01T00:00:00"/>
    <s v="EMPID892446"/>
    <x v="0"/>
    <s v="SEG 3"/>
    <s v="PARTNER"/>
    <x v="0"/>
    <s v="USD"/>
    <n v="1"/>
    <n v="22633.333333333099"/>
    <n v="2654495.81"/>
    <n v="0.57550942900000002"/>
    <n v="13025.696743033201"/>
    <n v="33950"/>
    <n v="22065852.280000001"/>
    <n v="1.1499209193"/>
    <n v="48201.482587300001"/>
    <n v="97000"/>
    <n v="122088"/>
    <n v="97000"/>
    <n v="122088"/>
    <n v="219088"/>
  </r>
  <r>
    <d v="2015-07-01T00:00:00"/>
    <s v="EMPID5151776"/>
    <x v="0"/>
    <s v="SEG 3"/>
    <s v="SR SALES GLOBAL"/>
    <x v="0"/>
    <s v="USD"/>
    <n v="1"/>
    <n v="16800"/>
    <n v="2654495.81"/>
    <n v="0.57550942900000002"/>
    <n v="9668.5584072000001"/>
    <n v="25200"/>
    <n v="22065852.280000001"/>
    <n v="1.1499209193"/>
    <n v="35778.420064799997"/>
    <n v="72000"/>
    <n v="124659"/>
    <n v="72000"/>
    <n v="124659"/>
    <n v="196659"/>
  </r>
  <r>
    <d v="2015-07-01T00:00:00"/>
    <s v="EMPID250"/>
    <x v="0"/>
    <s v="SEG 3"/>
    <s v="SR SALES GLOBAL"/>
    <x v="0"/>
    <s v="USD"/>
    <n v="1"/>
    <n v="16800"/>
    <n v="2218026.39"/>
    <n v="0.57724039069999999"/>
    <n v="9697.6385637599997"/>
    <n v="25200"/>
    <n v="8052993.1299999999"/>
    <n v="0.91448786820000005"/>
    <n v="21752.15084532"/>
    <n v="72000"/>
    <n v="122400"/>
    <n v="72000"/>
    <n v="122400"/>
    <n v="194400"/>
  </r>
  <r>
    <d v="2015-07-01T00:00:00"/>
    <s v="EMPID2024039"/>
    <x v="0"/>
    <s v="SEG 8"/>
    <s v="ARCHITECT AND DESIGN 1"/>
    <x v="9"/>
    <s v="USD"/>
    <n v="1"/>
    <n v="6979.4733333330996"/>
    <n v="8038387.3799999999"/>
    <n v="0.57864733189999995"/>
    <n v="4038.6536224004003"/>
    <n v="10469.209999999999"/>
    <n v="24404651.449999999"/>
    <n v="0.95542921680000004"/>
    <n v="9722.6165775129011"/>
    <n v="30272.799999999999"/>
    <n v="151364"/>
    <n v="30272.799999999999"/>
    <n v="151364"/>
    <n v="181636.8"/>
  </r>
  <r>
    <d v="2015-07-01T00:00:00"/>
    <s v="EMPID80963"/>
    <x v="0"/>
    <s v="SEG 8"/>
    <s v="ARCHITECT AND DESIGN 1"/>
    <x v="9"/>
    <s v="USD"/>
    <n v="1"/>
    <n v="7221.6"/>
    <n v="5598920.3300000001"/>
    <n v="0.57962611959999999"/>
    <n v="4185.8279853034001"/>
    <n v="10832.4"/>
    <n v="22674311.960000001"/>
    <n v="0.76757565390000004"/>
    <n v="6804.0584208568998"/>
    <n v="31212"/>
    <n v="156060"/>
    <n v="31212"/>
    <n v="156060"/>
    <n v="187272"/>
  </r>
  <r>
    <d v="2015-07-01T00:00:00"/>
    <s v="EMPID4813685"/>
    <x v="0"/>
    <s v="SEG 3"/>
    <s v="SR SALES GLOBAL"/>
    <x v="0"/>
    <s v="USD"/>
    <n v="1"/>
    <n v="16800"/>
    <n v="2447040.37"/>
    <n v="0.58122271029999995"/>
    <n v="9764.5415330399992"/>
    <n v="25200"/>
    <n v="6001069.5899999999"/>
    <n v="0.84819455330000004"/>
    <n v="19079.20438956"/>
    <n v="72000"/>
    <n v="112200"/>
    <n v="72000"/>
    <n v="112200"/>
    <n v="184200"/>
  </r>
  <r>
    <d v="2015-07-01T00:00:00"/>
    <s v="EMPID3459730"/>
    <x v="0"/>
    <s v="SEG 8"/>
    <s v="ARCHITECT AND DESIGN 2"/>
    <x v="9"/>
    <s v="USD"/>
    <n v="1"/>
    <n v="3728.44"/>
    <n v="4361592.72"/>
    <n v="0.58166853699999999"/>
    <n v="2168.7162400922998"/>
    <n v="5592.66"/>
    <n v="18236619.149999999"/>
    <n v="1.0387332534"/>
    <n v="6199.2013673762995"/>
    <n v="16181.04"/>
    <n v="134842"/>
    <n v="16181.04"/>
    <n v="134842"/>
    <n v="151023.04000000001"/>
  </r>
  <r>
    <d v="2015-07-01T00:00:00"/>
    <s v="EMPID1483791"/>
    <x v="0"/>
    <s v="SEG 3"/>
    <s v="SR SALES GLOBAL"/>
    <x v="0"/>
    <s v="USD"/>
    <n v="1"/>
    <n v="16800"/>
    <n v="2218026.39"/>
    <n v="0.58173466910000005"/>
    <n v="9773.1424408799994"/>
    <n v="25200"/>
    <n v="3769711.36"/>
    <n v="1.0197601097"/>
    <n v="26594.273341439999"/>
    <n v="72000"/>
    <n v="108187"/>
    <n v="72000"/>
    <n v="108187"/>
    <n v="180187"/>
  </r>
  <r>
    <d v="2015-07-01T00:00:00"/>
    <s v="EMPID1937583"/>
    <x v="0"/>
    <s v="SEG 5"/>
    <s v="SR_SOLS_AD_COMS"/>
    <x v="5"/>
    <s v="USD"/>
    <n v="1"/>
    <n v="56583.333333333103"/>
    <n v="2666360.2599999998"/>
    <n v="0.58251535369999996"/>
    <n v="32960.660430191499"/>
    <m/>
    <n v="0"/>
    <m/>
    <n v="0"/>
    <n v="97000"/>
    <n v="127086"/>
    <n v="97000"/>
    <n v="127086"/>
    <n v="224086"/>
  </r>
  <r>
    <d v="2015-07-01T00:00:00"/>
    <s v="EMPID6463033"/>
    <x v="0"/>
    <s v="SEG 3"/>
    <s v="SR SALES GLOBAL"/>
    <x v="0"/>
    <s v="USD"/>
    <n v="1"/>
    <n v="16800"/>
    <n v="3029159.47"/>
    <n v="0.58270364450000001"/>
    <n v="9789.4212275999998"/>
    <n v="25200"/>
    <n v="8665099.6600000001"/>
    <n v="0.83414683079999996"/>
    <n v="18512.80021836"/>
    <n v="72000"/>
    <n v="122593"/>
    <n v="72000"/>
    <n v="122593"/>
    <n v="194593"/>
  </r>
  <r>
    <d v="2015-07-01T00:00:00"/>
    <s v="EMPID929485"/>
    <x v="0"/>
    <s v="SEG 3"/>
    <s v="SR SALES GLOBAL"/>
    <x v="0"/>
    <s v="USD"/>
    <n v="1"/>
    <n v="16800"/>
    <n v="2666817.9"/>
    <n v="0.58423670250000004"/>
    <n v="9815.1766019999995"/>
    <n v="25200"/>
    <n v="2382414.21"/>
    <n v="0.83550253839999999"/>
    <n v="18567.462347280001"/>
    <n v="72000"/>
    <n v="110913"/>
    <n v="72000"/>
    <n v="110913"/>
    <n v="182913"/>
  </r>
  <r>
    <d v="2015-07-01T00:00:00"/>
    <s v="EMPID184224"/>
    <x v="0"/>
    <s v="SEG 8"/>
    <s v="ARCHITECT AND DESIGN 1"/>
    <x v="9"/>
    <s v="USD"/>
    <n v="1"/>
    <n v="7154.3199999998997"/>
    <n v="10623592.439999999"/>
    <n v="0.58751147849999996"/>
    <n v="4203.2451208620996"/>
    <n v="10731.48"/>
    <n v="27133281.309999999"/>
    <n v="1.0406933506"/>
    <n v="11954.239658885899"/>
    <n v="31300.2"/>
    <n v="156501"/>
    <n v="31300.2"/>
    <n v="156501"/>
    <n v="187801.2"/>
  </r>
  <r>
    <d v="2015-07-01T00:00:00"/>
    <s v="EMPID1180262"/>
    <x v="0"/>
    <s v="SEG 3"/>
    <s v="JR SALES GLOBAL"/>
    <x v="0"/>
    <s v="USD"/>
    <n v="1"/>
    <n v="12133.333333333099"/>
    <n v="5018209.5199999996"/>
    <n v="0.58780171859999997"/>
    <n v="7131.9941856798996"/>
    <n v="18200"/>
    <n v="60871250.850000001"/>
    <n v="0.96273322120000004"/>
    <n v="17114.791400980001"/>
    <n v="52000"/>
    <n v="67617"/>
    <n v="52000"/>
    <n v="67617"/>
    <n v="119617"/>
  </r>
  <r>
    <d v="2015-07-01T00:00:00"/>
    <s v="EMPID2023187"/>
    <x v="0"/>
    <s v="SEG 8"/>
    <s v="ARCHITECT AND DESIGN 2"/>
    <x v="9"/>
    <s v="USD"/>
    <n v="1"/>
    <n v="4093.944"/>
    <n v="5905996.04"/>
    <n v="0.58835950299999995"/>
    <n v="2408.7108571498002"/>
    <n v="6140.9160000000002"/>
    <n v="72772498.140000001"/>
    <n v="0.89412625670000001"/>
    <n v="5100.6571771397994"/>
    <n v="17723.52"/>
    <n v="147696"/>
    <n v="17723.52"/>
    <n v="147696"/>
    <n v="165419.51999999999"/>
  </r>
  <r>
    <d v="2015-07-01T00:00:00"/>
    <s v="EMPID8040146"/>
    <x v="1"/>
    <s v="SEG 7"/>
    <s v="PARTNER"/>
    <x v="6"/>
    <s v="GBP"/>
    <n v="1.3"/>
    <n v="17466.976999999999"/>
    <n v="2331408"/>
    <n v="0.58962313030000002"/>
    <n v="10298.933655618101"/>
    <n v="26200.465499999998"/>
    <n v="16245292"/>
    <n v="0.79829956769999999"/>
    <n v="17745.033150978001"/>
    <n v="76113.333333333299"/>
    <n v="114170"/>
    <n v="98947.333333333299"/>
    <n v="148421"/>
    <n v="247368.33333333331"/>
  </r>
  <r>
    <d v="2015-07-01T00:00:00"/>
    <s v="EMPID2083528"/>
    <x v="0"/>
    <s v="SEG 6"/>
    <s v="PARTNER"/>
    <x v="2"/>
    <s v="USD"/>
    <n v="1"/>
    <n v="16975"/>
    <n v="11256800.029999999"/>
    <n v="0.59119610499999997"/>
    <n v="10035.553882375001"/>
    <n v="39608.333333333103"/>
    <n v="30164392.949999999"/>
    <n v="0.93975224160000004"/>
    <n v="35790.232059248105"/>
    <n v="97000"/>
    <n v="129558"/>
    <n v="97000"/>
    <n v="129558"/>
    <n v="226558"/>
  </r>
  <r>
    <d v="2015-07-01T00:00:00"/>
    <s v="EMPID2749539"/>
    <x v="1"/>
    <s v="SEG 7"/>
    <s v="SR SALES GLOBAL"/>
    <x v="6"/>
    <s v="GBP"/>
    <n v="1.3"/>
    <n v="10011.200333333099"/>
    <n v="2547329"/>
    <n v="0.59356613930000002"/>
    <n v="5942.3095316153995"/>
    <n v="15016.800499999999"/>
    <n v="7449893"/>
    <n v="0.50888268869999997"/>
    <n v="3216.7834022780999"/>
    <n v="43268.86"/>
    <n v="64903.29"/>
    <n v="56249.518000000004"/>
    <n v="84374.277000000002"/>
    <n v="140623.79500000001"/>
  </r>
  <r>
    <d v="2015-07-01T00:00:00"/>
    <s v="EMPID448272"/>
    <x v="1"/>
    <s v="SEG 7"/>
    <s v="PARTNER"/>
    <x v="6"/>
    <s v="GBP"/>
    <n v="1.3"/>
    <n v="15319.444"/>
    <n v="2547329"/>
    <n v="0.59356613930000002"/>
    <n v="9093.1032313024989"/>
    <n v="22979.166000000001"/>
    <n v="7449893"/>
    <n v="0.50888268869999997"/>
    <n v="4922.4200446022005"/>
    <n v="67155.333333333299"/>
    <n v="100733"/>
    <n v="87301.933333333291"/>
    <n v="130952.90000000001"/>
    <n v="218254.83333333331"/>
  </r>
  <r>
    <d v="2015-07-01T00:00:00"/>
    <s v="EMPID2770992"/>
    <x v="0"/>
    <s v="SEG 8"/>
    <s v="ARCHITECT AND DESIGN 1"/>
    <x v="9"/>
    <s v="USD"/>
    <n v="1"/>
    <n v="7285.06"/>
    <n v="4665010.34"/>
    <n v="0.59457245690000005"/>
    <n v="4331.4960228639002"/>
    <n v="10927.59"/>
    <n v="21041148.91"/>
    <n v="0.9255452301"/>
    <n v="9625.8120820185995"/>
    <n v="31616.400000000001"/>
    <n v="158082"/>
    <n v="31616.400000000001"/>
    <n v="158082"/>
    <n v="189698.4"/>
  </r>
  <r>
    <d v="2015-07-01T00:00:00"/>
    <s v="EMPID1175444"/>
    <x v="0"/>
    <s v="SEG 3"/>
    <s v="SR SALES GLOBAL"/>
    <x v="0"/>
    <s v="USD"/>
    <n v="1"/>
    <n v="16800"/>
    <n v="3388064.63"/>
    <n v="0.59515234039999998"/>
    <n v="9998.5593187199993"/>
    <n v="25200"/>
    <n v="13276964.630000001"/>
    <n v="0.75261638320000002"/>
    <n v="15225.492570120001"/>
    <n v="72000"/>
    <n v="106116"/>
    <n v="72000"/>
    <n v="106116"/>
    <n v="178116"/>
  </r>
  <r>
    <d v="2015-07-01T00:00:00"/>
    <s v="EMPID178169"/>
    <x v="2"/>
    <s v="SEG 7"/>
    <s v="PARTNER"/>
    <x v="8"/>
    <s v="SGD"/>
    <n v="0.73"/>
    <n v="26681.0226666667"/>
    <n v="1812656.21"/>
    <n v="0.59595877259999996"/>
    <n v="15900.7895201395"/>
    <n v="40021.534"/>
    <n v="33490246.640000001"/>
    <n v="0.98554221990000002"/>
    <n v="39095.737937860496"/>
    <n v="115792.66666666701"/>
    <n v="173689"/>
    <n v="84528.646666666915"/>
    <n v="126792.97"/>
    <n v="211321.61666666693"/>
  </r>
  <r>
    <d v="2015-07-01T00:00:00"/>
    <s v="EMPID473387"/>
    <x v="0"/>
    <s v="SEG 8"/>
    <s v="SOLUTIONS ENG AND TEC"/>
    <x v="10"/>
    <s v="USD"/>
    <n v="1"/>
    <n v="5608.335"/>
    <n v="128326191.03"/>
    <n v="0.59773521220000003"/>
    <n v="0"/>
    <n v="13086.1150000001"/>
    <n v="424274851.69999999"/>
    <n v="1.0516809504"/>
    <n v="0"/>
    <n v="32452.799999999999"/>
    <n v="162264"/>
    <n v="32452.799999999999"/>
    <n v="162264"/>
    <n v="194716.79999999999"/>
  </r>
  <r>
    <d v="2015-07-01T00:00:00"/>
    <s v="EMPID1269457"/>
    <x v="0"/>
    <s v="SEG 8"/>
    <s v="ARCH SALES AND TEC"/>
    <x v="10"/>
    <s v="USD"/>
    <n v="1"/>
    <n v="5412.8850000000002"/>
    <n v="128326191.03"/>
    <n v="0.59773521220000003"/>
    <n v="0"/>
    <n v="12630.065000000101"/>
    <n v="424274851.69999999"/>
    <n v="1.0516809504"/>
    <n v="0"/>
    <n v="31321.8"/>
    <n v="156609"/>
    <n v="31321.8"/>
    <n v="156609"/>
    <n v="187930.8"/>
  </r>
  <r>
    <d v="2015-07-01T00:00:00"/>
    <s v="EMPID2524068"/>
    <x v="0"/>
    <s v="SEG 8"/>
    <s v="ARCH SALES AND TEC"/>
    <x v="10"/>
    <s v="USD"/>
    <n v="1"/>
    <n v="5107.33"/>
    <n v="128326191.03"/>
    <n v="0.59773521220000003"/>
    <n v="0"/>
    <n v="11917.1033333332"/>
    <n v="424274851.69999999"/>
    <n v="1.0516809504"/>
    <n v="0"/>
    <n v="29792.799999999999"/>
    <n v="148964"/>
    <n v="29792.799999999999"/>
    <n v="148964"/>
    <n v="178756.8"/>
  </r>
  <r>
    <d v="2015-07-01T00:00:00"/>
    <s v="EMPID2063920"/>
    <x v="0"/>
    <s v="SEG 8"/>
    <s v="ARCH SALES AND TEC"/>
    <x v="10"/>
    <s v="USD"/>
    <n v="1"/>
    <n v="5138.9049999999997"/>
    <n v="128326191.03"/>
    <n v="0.59773521220000003"/>
    <n v="0"/>
    <n v="11990.778333333201"/>
    <n v="424274851.69999999"/>
    <n v="1.0516809504"/>
    <n v="0"/>
    <n v="29736.400000000001"/>
    <n v="148682"/>
    <n v="29736.400000000001"/>
    <n v="148682"/>
    <n v="178418.4"/>
  </r>
  <r>
    <d v="2015-07-01T00:00:00"/>
    <s v="EMPID4205723"/>
    <x v="0"/>
    <s v="SEG 8"/>
    <s v="ARCH SALES AND TEC"/>
    <x v="10"/>
    <s v="USD"/>
    <n v="1"/>
    <n v="5397.1549999999997"/>
    <n v="128326191.03"/>
    <n v="0.59773521220000003"/>
    <n v="0"/>
    <n v="12593.3616666668"/>
    <n v="424274851.69999999"/>
    <n v="1.0516809504"/>
    <n v="0"/>
    <n v="31230.799999999999"/>
    <n v="156154"/>
    <n v="31230.799999999999"/>
    <n v="156154"/>
    <n v="187384.8"/>
  </r>
  <r>
    <d v="2015-07-01T00:00:00"/>
    <s v="EMPID1293572"/>
    <x v="0"/>
    <s v="SEG 8"/>
    <s v="ARCH SALES AND TEC"/>
    <x v="10"/>
    <s v="USD"/>
    <n v="1"/>
    <n v="4654.4650000000001"/>
    <n v="128326191.03"/>
    <n v="0.59773521220000003"/>
    <n v="0"/>
    <n v="10860.4183333332"/>
    <n v="424274851.69999999"/>
    <n v="1.0516809504"/>
    <n v="0"/>
    <n v="26933.200000000001"/>
    <n v="134666"/>
    <n v="26933.200000000001"/>
    <n v="134666"/>
    <n v="161599.20000000001"/>
  </r>
  <r>
    <d v="2015-07-01T00:00:00"/>
    <s v="EMPID1416642"/>
    <x v="0"/>
    <s v="SEG 8"/>
    <s v="ARCH SALES AND TEC"/>
    <x v="10"/>
    <s v="USD"/>
    <n v="1"/>
    <n v="5525.1750000000002"/>
    <n v="128326191.03"/>
    <n v="0.59773521220000003"/>
    <n v="0"/>
    <n v="12892.074999999901"/>
    <n v="424274851.69999999"/>
    <n v="1.0516809504"/>
    <n v="0"/>
    <n v="31971.599999999999"/>
    <n v="159858"/>
    <n v="31971.599999999999"/>
    <n v="159858"/>
    <n v="191829.6"/>
  </r>
  <r>
    <d v="2015-07-01T00:00:00"/>
    <s v="EMPID1421478"/>
    <x v="0"/>
    <s v="SEG 8"/>
    <s v="ARCH SALES AND TEC"/>
    <x v="10"/>
    <s v="USD"/>
    <n v="1"/>
    <n v="5343.7950000000001"/>
    <n v="128326191.03"/>
    <n v="0.59773521220000003"/>
    <n v="0"/>
    <n v="12468.8549999999"/>
    <n v="424274851.69999999"/>
    <n v="1.0516809504"/>
    <n v="0"/>
    <n v="30807.599999999999"/>
    <n v="154038"/>
    <n v="30807.599999999999"/>
    <n v="154038"/>
    <n v="184845.6"/>
  </r>
  <r>
    <d v="2015-07-01T00:00:00"/>
    <s v="EMPID1479653"/>
    <x v="0"/>
    <s v="SEG 8"/>
    <s v="ARCH SALES AND TEC"/>
    <x v="10"/>
    <s v="USD"/>
    <n v="1"/>
    <n v="5328.9750000000004"/>
    <n v="128326191.03"/>
    <n v="0.59773521220000003"/>
    <n v="0"/>
    <n v="12434.275"/>
    <n v="424274851.69999999"/>
    <n v="1.0516809504"/>
    <n v="0"/>
    <n v="30837"/>
    <n v="154185"/>
    <n v="30837"/>
    <n v="154185"/>
    <n v="185022"/>
  </r>
  <r>
    <d v="2015-07-01T00:00:00"/>
    <s v="EMPID3564345"/>
    <x v="0"/>
    <s v="SEG 8"/>
    <s v="ARCH SALES AND TEC"/>
    <x v="10"/>
    <s v="USD"/>
    <n v="1"/>
    <n v="4917.5"/>
    <n v="128326191.03"/>
    <n v="0.59773521220000003"/>
    <n v="0"/>
    <n v="11474.166666666801"/>
    <n v="424274851.69999999"/>
    <n v="1.0516809504"/>
    <n v="0"/>
    <n v="28455.200000000001"/>
    <n v="142276"/>
    <n v="28455.200000000001"/>
    <n v="142276"/>
    <n v="170731.2"/>
  </r>
  <r>
    <d v="2015-07-01T00:00:00"/>
    <s v="EMPID1214149"/>
    <x v="0"/>
    <s v="SEG 8"/>
    <s v="ARCH SALES AND TEC"/>
    <x v="10"/>
    <s v="USD"/>
    <n v="1"/>
    <n v="5475.14"/>
    <n v="128326191.03"/>
    <n v="0.59773521220000003"/>
    <n v="0"/>
    <n v="12775.326666666901"/>
    <n v="424274851.69999999"/>
    <n v="1.0516809504"/>
    <n v="0"/>
    <n v="31682"/>
    <n v="158410"/>
    <n v="31682"/>
    <n v="158410"/>
    <n v="190092"/>
  </r>
  <r>
    <d v="2015-07-01T00:00:00"/>
    <s v="EMPID3140278"/>
    <x v="0"/>
    <s v="SEG 8"/>
    <s v="ARCH SALES AND TEC"/>
    <x v="10"/>
    <s v="USD"/>
    <n v="1"/>
    <n v="5471.68"/>
    <n v="128326191.03"/>
    <n v="0.59773521220000003"/>
    <n v="0"/>
    <n v="12767.253333333099"/>
    <n v="424274851.69999999"/>
    <n v="1.0516809504"/>
    <n v="0"/>
    <n v="31600"/>
    <n v="158000"/>
    <n v="31600"/>
    <n v="158000"/>
    <n v="189600"/>
  </r>
  <r>
    <d v="2015-07-01T00:00:00"/>
    <s v="EMPID5538030"/>
    <x v="0"/>
    <s v="SEG 8"/>
    <s v="ARCH SALES AND TEC"/>
    <x v="10"/>
    <s v="USD"/>
    <n v="1"/>
    <n v="5133"/>
    <n v="128326191.03"/>
    <n v="0.59773521220000003"/>
    <n v="0"/>
    <n v="11977.0000000001"/>
    <n v="424274851.69999999"/>
    <n v="1.0516809504"/>
    <n v="0"/>
    <n v="29580"/>
    <n v="147900"/>
    <n v="29580"/>
    <n v="147900"/>
    <n v="177480"/>
  </r>
  <r>
    <d v="2015-07-01T00:00:00"/>
    <s v="EMPID931080"/>
    <x v="0"/>
    <s v="SEG 8"/>
    <s v="SOLUTIONS ENG AND TEC"/>
    <x v="10"/>
    <s v="USD"/>
    <n v="1"/>
    <n v="5996.9250000000002"/>
    <n v="128326191.03"/>
    <n v="0.59773521220000003"/>
    <n v="0"/>
    <n v="13992.825000000001"/>
    <n v="424274851.69999999"/>
    <n v="1.0516809504"/>
    <n v="0"/>
    <n v="34630.199999999997"/>
    <n v="173151"/>
    <n v="34630.199999999997"/>
    <n v="173151"/>
    <n v="207781.2"/>
  </r>
  <r>
    <d v="2015-07-01T00:00:00"/>
    <s v="EMPID616383"/>
    <x v="0"/>
    <s v="SEG 8"/>
    <s v="ARCHITECT AND DESIGN 3"/>
    <x v="10"/>
    <s v="USD"/>
    <n v="1"/>
    <n v="2564.1480000000001"/>
    <n v="128326191.03"/>
    <n v="0.59773521220000003"/>
    <n v="0"/>
    <n v="5983.0119999999997"/>
    <n v="424274851.69999999"/>
    <n v="1.0516809504"/>
    <n v="0"/>
    <n v="14837.52"/>
    <n v="123646"/>
    <n v="14837.52"/>
    <n v="123646"/>
    <n v="138483.51999999999"/>
  </r>
  <r>
    <d v="2015-07-01T00:00:00"/>
    <s v="EMPID857274"/>
    <x v="0"/>
    <s v="SEG 8"/>
    <s v="ARCHITECT AND DESIGN 3"/>
    <x v="10"/>
    <s v="USD"/>
    <n v="1"/>
    <n v="3045.99"/>
    <n v="128326191.03"/>
    <n v="0.59773521220000003"/>
    <n v="0"/>
    <n v="7107.31"/>
    <n v="424274851.69999999"/>
    <n v="1.0516809504"/>
    <n v="0"/>
    <n v="17625.72"/>
    <n v="146881"/>
    <n v="17625.72"/>
    <n v="146881"/>
    <n v="164506.72"/>
  </r>
  <r>
    <d v="2015-07-01T00:00:00"/>
    <s v="EMPID904880"/>
    <x v="0"/>
    <s v="SEG 8"/>
    <s v="ARCHITECT AND DESIGN 3"/>
    <x v="10"/>
    <s v="USD"/>
    <n v="1"/>
    <n v="2863.5030000000002"/>
    <n v="128326191.03"/>
    <n v="0.59773521220000003"/>
    <n v="0"/>
    <n v="6681.5069999999996"/>
    <n v="424274851.69999999"/>
    <n v="1.0516809504"/>
    <n v="0"/>
    <n v="16569.72"/>
    <n v="138081"/>
    <n v="16569.72"/>
    <n v="138081"/>
    <n v="154650.72"/>
  </r>
  <r>
    <d v="2015-07-01T00:00:00"/>
    <s v="EMPID2949702"/>
    <x v="0"/>
    <s v="SEG 8"/>
    <s v="ARCHITECT AND DESIGN 3"/>
    <x v="10"/>
    <s v="USD"/>
    <n v="1"/>
    <n v="2680.38"/>
    <n v="128326191.03"/>
    <n v="0.59773521220000003"/>
    <n v="0"/>
    <n v="6254.22"/>
    <n v="424274851.69999999"/>
    <n v="1.0516809504"/>
    <n v="0"/>
    <n v="15414.12"/>
    <n v="128451"/>
    <n v="15414.12"/>
    <n v="128451"/>
    <n v="143865.12"/>
  </r>
  <r>
    <d v="2015-07-01T00:00:00"/>
    <s v="EMPID469369"/>
    <x v="0"/>
    <s v="SEG 8"/>
    <s v="ARCHITECT AND DESIGN 3"/>
    <x v="10"/>
    <s v="USD"/>
    <n v="1"/>
    <n v="2043.5219999999999"/>
    <n v="128326191.03"/>
    <n v="0.59773521220000003"/>
    <n v="0"/>
    <n v="4768.2179999999998"/>
    <n v="424274851.69999999"/>
    <n v="1.0516809504"/>
    <n v="0"/>
    <n v="11824.92"/>
    <n v="98541"/>
    <n v="11824.92"/>
    <n v="98541"/>
    <n v="110365.92"/>
  </r>
  <r>
    <d v="2015-07-01T00:00:00"/>
    <s v="EMPID1760419"/>
    <x v="0"/>
    <s v="SEG 8"/>
    <s v="ARCHITECT AND DESIGN 3"/>
    <x v="10"/>
    <s v="USD"/>
    <n v="1"/>
    <n v="2729.8919999999998"/>
    <n v="128326191.03"/>
    <n v="0.59773521220000003"/>
    <n v="0"/>
    <n v="6369.7479999999996"/>
    <n v="424274851.69999999"/>
    <n v="1.0516809504"/>
    <n v="0"/>
    <n v="15960"/>
    <n v="133000"/>
    <n v="15960"/>
    <n v="133000"/>
    <n v="148960"/>
  </r>
  <r>
    <d v="2015-07-01T00:00:00"/>
    <s v="EMPID4082507"/>
    <x v="0"/>
    <s v="SEG 8"/>
    <s v="ARCHITECT AND DESIGN 3"/>
    <x v="10"/>
    <s v="USD"/>
    <n v="1"/>
    <n v="2620.9050000000002"/>
    <n v="128326191.03"/>
    <n v="0.59773521220000003"/>
    <n v="0"/>
    <n v="6115.4449999999997"/>
    <n v="424274851.69999999"/>
    <n v="1.0516809504"/>
    <n v="0"/>
    <n v="15165.96"/>
    <n v="126383"/>
    <n v="15165.96"/>
    <n v="126383"/>
    <n v="141548.96"/>
  </r>
  <r>
    <d v="2015-07-01T00:00:00"/>
    <s v="EMPID1138805"/>
    <x v="1"/>
    <s v="SEG 7"/>
    <s v="SR SALES GLOBAL"/>
    <x v="6"/>
    <s v="GBP"/>
    <n v="1.3"/>
    <n v="8239.9996666666993"/>
    <n v="2064341"/>
    <n v="0.60064782029999997"/>
    <n v="4949.3378390561002"/>
    <n v="12359.9995"/>
    <n v="6577695"/>
    <n v="0.9438031697"/>
    <n v="11248.651028697499"/>
    <n v="36050"/>
    <n v="54075"/>
    <n v="46865"/>
    <n v="70297.5"/>
    <n v="117162.5"/>
  </r>
  <r>
    <d v="2015-07-01T00:00:00"/>
    <s v="EMPID1654489"/>
    <x v="0"/>
    <s v="SEG 4"/>
    <s v="ACQ_SR_CL"/>
    <x v="4"/>
    <s v="USD"/>
    <n v="1"/>
    <n v="42000"/>
    <n v="714832.3"/>
    <n v="0.60421073030000005"/>
    <n v="25376.850672600001"/>
    <m/>
    <n v="0"/>
    <m/>
    <n v="0"/>
    <n v="72000"/>
    <n v="124241"/>
    <n v="72000"/>
    <n v="124241"/>
    <n v="196241"/>
  </r>
  <r>
    <d v="2015-07-01T00:00:00"/>
    <s v="EMPID2755410"/>
    <x v="0"/>
    <s v="SEG 3"/>
    <s v="SR SALES GLOBAL"/>
    <x v="0"/>
    <s v="USD"/>
    <n v="1"/>
    <n v="16800"/>
    <n v="3277471.68"/>
    <n v="0.60426146839999995"/>
    <n v="10151.59266912"/>
    <n v="25200"/>
    <n v="8613425.9499999993"/>
    <n v="0.943781113"/>
    <n v="22933.25447616"/>
    <n v="72000"/>
    <n v="111044"/>
    <n v="72000"/>
    <n v="111044"/>
    <n v="183044"/>
  </r>
  <r>
    <d v="2015-07-01T00:00:00"/>
    <s v="EMPID3429880"/>
    <x v="2"/>
    <s v="SEG 7"/>
    <s v="SR SALES GLOBAL"/>
    <x v="8"/>
    <s v="INR"/>
    <n v="1.4E-2"/>
    <n v="406330.19999999902"/>
    <n v="1369730.06"/>
    <n v="0.6051717365"/>
    <n v="245899.5527263917"/>
    <n v="609495.30000000005"/>
    <n v="46627345.140000001"/>
    <n v="0.93843183330000002"/>
    <n v="549454.48683896253"/>
    <n v="1801914"/>
    <n v="2702871"/>
    <n v="25226.796000000002"/>
    <n v="37840.194000000003"/>
    <n v="63066.990000000005"/>
  </r>
  <r>
    <d v="2015-07-01T00:00:00"/>
    <s v="EMPID27860"/>
    <x v="0"/>
    <s v="SEG 3"/>
    <s v="LEADERSHIP"/>
    <x v="1"/>
    <s v="USD"/>
    <n v="1"/>
    <n v="25666.666666666901"/>
    <n v="15504805.869999999"/>
    <n v="0.60553758339999997"/>
    <n v="5417.5959478667"/>
    <n v="38500"/>
    <n v="46358495.18"/>
    <n v="0.89327401930000006"/>
    <n v="22064.1989722"/>
    <n v="110000"/>
    <n v="138013"/>
    <n v="110000"/>
    <n v="138013"/>
    <n v="248013"/>
  </r>
  <r>
    <d v="2015-07-01T00:00:00"/>
    <s v="EMPID4016970"/>
    <x v="1"/>
    <s v="SEG 7"/>
    <s v="PARTNER"/>
    <x v="6"/>
    <s v="GBP"/>
    <n v="1.3"/>
    <n v="10860.443999999899"/>
    <n v="1434286"/>
    <n v="0.60666861559999996"/>
    <n v="6588.6905262812998"/>
    <n v="16290.665999999999"/>
    <n v="4084937"/>
    <n v="0.79275143039999996"/>
    <n v="10888.7184372182"/>
    <n v="47133.333333333299"/>
    <n v="70700"/>
    <n v="61273.333333333292"/>
    <n v="91910"/>
    <n v="153183.33333333328"/>
  </r>
  <r>
    <d v="2015-07-01T00:00:00"/>
    <s v="EMPID3402649"/>
    <x v="0"/>
    <s v="SEG 8"/>
    <s v="ARCHITECT AND DESIGN 2"/>
    <x v="9"/>
    <s v="USD"/>
    <n v="1"/>
    <n v="4098.2439999999997"/>
    <n v="2995473.25"/>
    <n v="0.60752919559999996"/>
    <n v="2489.8028806924999"/>
    <n v="6147.366"/>
    <n v="21616907.75"/>
    <n v="1.007263333"/>
    <n v="6272.3870257265007"/>
    <n v="17785.919999999998"/>
    <n v="148216"/>
    <n v="17785.919999999998"/>
    <n v="148216"/>
    <n v="166001.91999999998"/>
  </r>
  <r>
    <d v="2015-07-01T00:00:00"/>
    <s v="EMPID1336111"/>
    <x v="1"/>
    <s v="SEG 7"/>
    <s v="PARTNER"/>
    <x v="6"/>
    <s v="EUR"/>
    <n v="1.1200000000000001"/>
    <n v="14153.177666666799"/>
    <n v="1886712"/>
    <n v="0.60830963390000004"/>
    <n v="8609.5143249317007"/>
    <n v="21229.766500000002"/>
    <n v="5488899"/>
    <n v="0.92074825390000004"/>
    <n v="18537.7727960784"/>
    <n v="61673.333333333299"/>
    <n v="92510"/>
    <n v="69074.133333333302"/>
    <n v="103611.20000000001"/>
    <n v="172685.33333333331"/>
  </r>
  <r>
    <d v="2015-07-01T00:00:00"/>
    <s v="EMPID2469695"/>
    <x v="0"/>
    <s v="SEG 3"/>
    <s v="SR SALES GLOBAL"/>
    <x v="0"/>
    <s v="USD"/>
    <n v="1"/>
    <n v="16800"/>
    <n v="2332317.44"/>
    <n v="0.60966272200000005"/>
    <n v="10242.333729599999"/>
    <n v="25200"/>
    <n v="5765020.29"/>
    <n v="0.85484125499999997"/>
    <n v="19347.199401599999"/>
    <n v="72000"/>
    <n v="99154"/>
    <n v="72000"/>
    <n v="99154"/>
    <n v="171154"/>
  </r>
  <r>
    <d v="2015-07-01T00:00:00"/>
    <s v="EMPID2397914"/>
    <x v="0"/>
    <s v="SEG 5"/>
    <s v="COMMS_AD_SOL_ROI"/>
    <x v="5"/>
    <s v="USD"/>
    <n v="1"/>
    <n v="46666.666666666897"/>
    <n v="3438775.95"/>
    <n v="0.61099795410000002"/>
    <n v="28513.237858000099"/>
    <m/>
    <n v="0"/>
    <m/>
    <n v="0"/>
    <n v="80000"/>
    <n v="108389"/>
    <n v="80000"/>
    <n v="108389"/>
    <n v="188389"/>
  </r>
  <r>
    <d v="2015-07-01T00:00:00"/>
    <s v="EMPID6334418"/>
    <x v="0"/>
    <s v="SEG 6"/>
    <s v="SR SALES GLOBAL"/>
    <x v="2"/>
    <s v="USD"/>
    <n v="1"/>
    <n v="12600"/>
    <n v="4322499.9000000004"/>
    <n v="0.61289087129999997"/>
    <n v="7722.4249783799996"/>
    <n v="29400"/>
    <n v="9065509.3399999999"/>
    <n v="0.88710310459999997"/>
    <n v="24089.330041560002"/>
    <n v="72000"/>
    <n v="138118"/>
    <n v="72000"/>
    <n v="138118"/>
    <n v="210118"/>
  </r>
  <r>
    <d v="2015-07-01T00:00:00"/>
    <s v="EMPID1509946"/>
    <x v="1"/>
    <s v="SEG 7"/>
    <s v="SR SALES GLOBAL"/>
    <x v="6"/>
    <s v="GBP"/>
    <n v="1.3"/>
    <n v="10298.644"/>
    <n v="1744016"/>
    <n v="0.61326816210000001"/>
    <n v="6315.8304780021999"/>
    <n v="15447.966"/>
    <n v="13092722"/>
    <n v="0.83065943050000002"/>
    <n v="11262.418223909401"/>
    <n v="44511.333333333299"/>
    <n v="66767"/>
    <n v="57864.733333333294"/>
    <n v="86797.1"/>
    <n v="144661.83333333331"/>
  </r>
  <r>
    <d v="2015-07-01T00:00:00"/>
    <s v="EMPID2251807"/>
    <x v="1"/>
    <s v="SEG 7"/>
    <s v="SR SALES GLOBAL"/>
    <x v="6"/>
    <s v="GBP"/>
    <n v="1.3"/>
    <n v="10591.733333333201"/>
    <n v="1744016"/>
    <n v="0.61337294899999995"/>
    <n v="6496.6827096881998"/>
    <n v="15887.6"/>
    <n v="13092722"/>
    <n v="0.83065943050000002"/>
    <n v="11582.935628818901"/>
    <n v="45778"/>
    <n v="68667"/>
    <n v="59511.4"/>
    <n v="89267.1"/>
    <n v="148778.5"/>
  </r>
  <r>
    <d v="2015-07-01T00:00:00"/>
    <s v="EMPID123756"/>
    <x v="0"/>
    <s v="SEG 8"/>
    <s v="ARCHITECT AND DESIGN 2"/>
    <x v="9"/>
    <s v="USD"/>
    <n v="1"/>
    <n v="3878.74"/>
    <n v="7155738.1799999997"/>
    <n v="0.61398962700000004"/>
    <n v="2381.5061258299997"/>
    <n v="5818.11"/>
    <n v="21699659.66"/>
    <n v="1.0183820312"/>
    <n v="6117.5663029587995"/>
    <n v="16818.599999999999"/>
    <n v="140155"/>
    <n v="16818.599999999999"/>
    <n v="140155"/>
    <n v="156973.6"/>
  </r>
  <r>
    <d v="2015-07-01T00:00:00"/>
    <s v="EMPID7134406"/>
    <x v="0"/>
    <s v="SEG 3"/>
    <s v="LEADERSHIP"/>
    <x v="1"/>
    <s v="USD"/>
    <n v="1"/>
    <n v="25666.666666666901"/>
    <n v="11227216.09"/>
    <n v="0.61448253730000002"/>
    <n v="5876.7702480667003"/>
    <n v="38500"/>
    <n v="29198465.940000001"/>
    <n v="0.87260900050000001"/>
    <n v="18881.786076999997"/>
    <n v="110000"/>
    <n v="137351"/>
    <n v="110000"/>
    <n v="137351"/>
    <n v="247351"/>
  </r>
  <r>
    <d v="2015-07-01T00:00:00"/>
    <s v="EMPID4978479"/>
    <x v="0"/>
    <s v="SEG 5"/>
    <s v="SR_SOLS_AD_COMS"/>
    <x v="5"/>
    <s v="USD"/>
    <n v="1"/>
    <n v="56583.333333333103"/>
    <n v="1889092.11"/>
    <n v="0.61826669739999995"/>
    <n v="34983.590627883197"/>
    <m/>
    <n v="0"/>
    <m/>
    <n v="0"/>
    <n v="97000"/>
    <n v="140441"/>
    <n v="97000"/>
    <n v="140441"/>
    <n v="237441"/>
  </r>
  <r>
    <d v="2015-07-01T00:00:00"/>
    <s v="EMPID1210919"/>
    <x v="0"/>
    <s v="SEG 8"/>
    <s v="ARCHITECT AND DESIGN 2"/>
    <x v="9"/>
    <s v="USD"/>
    <n v="1"/>
    <n v="3686.7919999999999"/>
    <n v="4665010.34"/>
    <n v="0.61862152439999996"/>
    <n v="2280.7288871856999"/>
    <n v="5530.1880000000001"/>
    <n v="11223251.470000001"/>
    <n v="0.97796727890000001"/>
    <n v="5335.2358560435005"/>
    <n v="15983.88"/>
    <n v="133199"/>
    <n v="15983.88"/>
    <n v="133199"/>
    <n v="149182.88"/>
  </r>
  <r>
    <d v="2015-07-01T00:00:00"/>
    <s v="EMPID661700"/>
    <x v="0"/>
    <s v="SEG 6"/>
    <s v="SR SALES GLOBAL"/>
    <x v="2"/>
    <s v="USD"/>
    <n v="1"/>
    <n v="12600"/>
    <n v="1684869.19"/>
    <n v="0.6190516962"/>
    <n v="7800.0513721200005"/>
    <n v="29400"/>
    <n v="10358368.130000001"/>
    <n v="1.0202286371"/>
    <n v="31065.221406659999"/>
    <n v="72000"/>
    <n v="97073"/>
    <n v="72000"/>
    <n v="97073"/>
    <n v="169073"/>
  </r>
  <r>
    <d v="2015-07-01T00:00:00"/>
    <s v="EMPID5706580"/>
    <x v="0"/>
    <s v="SEG 3"/>
    <s v="JR SALES GLOBAL"/>
    <x v="0"/>
    <s v="USD"/>
    <n v="1"/>
    <n v="12133.333333333099"/>
    <n v="1148496.49"/>
    <n v="0.61993419679999995"/>
    <n v="7521.8682545065003"/>
    <n v="18200"/>
    <n v="13457401.51"/>
    <n v="1.0296968809"/>
    <n v="19713.3530503"/>
    <n v="52000"/>
    <n v="73779"/>
    <n v="52000"/>
    <n v="73779"/>
    <n v="125779"/>
  </r>
  <r>
    <d v="2015-07-01T00:00:00"/>
    <s v="EMPID522456"/>
    <x v="0"/>
    <s v="SEG 8"/>
    <s v="ARCHITECT AND DESIGN 1"/>
    <x v="9"/>
    <s v="USD"/>
    <n v="1"/>
    <n v="6614.8333333332002"/>
    <n v="6753629.7800000003"/>
    <n v="0.62283215059999997"/>
    <n v="4119.9308708605004"/>
    <n v="9922.25"/>
    <n v="54596807"/>
    <n v="1.0080182651"/>
    <n v="10145.015846686199"/>
    <n v="28694.799999999999"/>
    <n v="143474"/>
    <n v="28694.799999999999"/>
    <n v="143474"/>
    <n v="172168.8"/>
  </r>
  <r>
    <d v="2015-07-01T00:00:00"/>
    <s v="EMPID7537510"/>
    <x v="0"/>
    <s v="SEG 3"/>
    <s v="SR SALES GLOBAL"/>
    <x v="0"/>
    <s v="USD"/>
    <n v="1"/>
    <n v="16800"/>
    <n v="3088367.01"/>
    <n v="0.62307323339999998"/>
    <n v="10467.630321120001"/>
    <n v="25200"/>
    <n v="13138635.17"/>
    <n v="0.98623194209999998"/>
    <n v="24644.871906480003"/>
    <n v="72000"/>
    <n v="99301"/>
    <n v="72000"/>
    <n v="99301"/>
    <n v="171301"/>
  </r>
  <r>
    <d v="2015-07-01T00:00:00"/>
    <s v="EMPID1717793"/>
    <x v="0"/>
    <s v="SEG 8"/>
    <s v="ARCHITECT AND DESIGN 2"/>
    <x v="9"/>
    <s v="USD"/>
    <n v="1"/>
    <n v="3995.3359999999998"/>
    <n v="3543533.05"/>
    <n v="0.62373076559999996"/>
    <n v="2492.0139821091998"/>
    <n v="5993.0039999999999"/>
    <n v="22400763.010000002"/>
    <n v="0.8585983572"/>
    <n v="4637.131022429"/>
    <n v="17268"/>
    <n v="143900"/>
    <n v="17268"/>
    <n v="143900"/>
    <n v="161168"/>
  </r>
  <r>
    <d v="2015-07-01T00:00:00"/>
    <s v="EMPID1867632"/>
    <x v="0"/>
    <s v="SEG 8"/>
    <s v="ARCHITECT AND DESIGN 2"/>
    <x v="9"/>
    <s v="USD"/>
    <n v="1"/>
    <n v="3885.6880000000001"/>
    <n v="3322018.12"/>
    <n v="0.62689912960000005"/>
    <n v="2435.9344250971999"/>
    <n v="5828.5320000000002"/>
    <n v="12529475.109999999"/>
    <n v="0.89858496470000004"/>
    <n v="4882.7707542399003"/>
    <n v="16842.72"/>
    <n v="140356"/>
    <n v="16842.72"/>
    <n v="140356"/>
    <n v="157198.72"/>
  </r>
  <r>
    <d v="2015-07-01T00:00:00"/>
    <s v="EMPID1897215"/>
    <x v="0"/>
    <s v="SEG 3"/>
    <s v="LEADERSHIP"/>
    <x v="1"/>
    <s v="USD"/>
    <n v="1"/>
    <n v="25666.666666666901"/>
    <n v="21074646.039999999"/>
    <n v="0.62772717170000003"/>
    <n v="6556.6614806000998"/>
    <n v="38500"/>
    <n v="57703334.640000001"/>
    <n v="0.96320588900000004"/>
    <n v="32833.706905999999"/>
    <n v="110000"/>
    <n v="140647"/>
    <n v="110000"/>
    <n v="140647"/>
    <n v="250647"/>
  </r>
  <r>
    <d v="2015-07-01T00:00:00"/>
    <s v="EMPID1107399"/>
    <x v="0"/>
    <s v="SEG 8"/>
    <s v="ARCHITECT AND DESIGN 2"/>
    <x v="9"/>
    <s v="USD"/>
    <n v="1"/>
    <n v="4096.6880000000001"/>
    <n v="3726156.38"/>
    <n v="0.62933189830000003"/>
    <n v="2578.1764357827997"/>
    <n v="6145.0320000000002"/>
    <n v="14408229.58"/>
    <n v="1.0481802033000001"/>
    <n v="6974.0248946802003"/>
    <n v="17729.52"/>
    <n v="147746"/>
    <n v="17729.52"/>
    <n v="147746"/>
    <n v="165475.51999999999"/>
  </r>
  <r>
    <d v="2015-07-01T00:00:00"/>
    <s v="EMPID2426510"/>
    <x v="1"/>
    <s v="SEG 7"/>
    <s v="SR SALES GLOBAL"/>
    <x v="6"/>
    <s v="DKK"/>
    <n v="0.15"/>
    <n v="106666.666"/>
    <n v="2021689"/>
    <n v="0.63270477899999999"/>
    <n v="67488.509338196905"/>
    <n v="159999.99900000001"/>
    <n v="3450962"/>
    <n v="0.91597111470000003"/>
    <n v="138488.60449444619"/>
    <n v="533333.33333333302"/>
    <n v="800000"/>
    <n v="79999.999999999956"/>
    <n v="120000"/>
    <n v="199999.99999999994"/>
  </r>
  <r>
    <d v="2015-07-01T00:00:00"/>
    <s v="EMPID547289"/>
    <x v="0"/>
    <s v="SEG 8"/>
    <s v="ARCHITECT AND DESIGN 2"/>
    <x v="9"/>
    <s v="USD"/>
    <n v="1"/>
    <n v="3828.5120000000002"/>
    <n v="6638183.1100000003"/>
    <n v="0.63367154690000005"/>
    <n v="2426.0191213651997"/>
    <n v="5742.768"/>
    <n v="54729151.799999997"/>
    <n v="1.0058497018000001"/>
    <n v="5836.8297446286997"/>
    <n v="16615.32"/>
    <n v="138461"/>
    <n v="16615.32"/>
    <n v="138461"/>
    <n v="155076.32"/>
  </r>
  <r>
    <d v="2015-07-01T00:00:00"/>
    <s v="EMPID2801071"/>
    <x v="0"/>
    <s v="SEG 3"/>
    <s v="SR SALES GLOBAL"/>
    <x v="0"/>
    <s v="USD"/>
    <n v="1"/>
    <n v="16800"/>
    <n v="1788027.07"/>
    <n v="0.63480244959999998"/>
    <n v="10664.68115328"/>
    <n v="25200"/>
    <n v="6031683.1200000001"/>
    <n v="0.96090711240000004"/>
    <n v="23623.774770960001"/>
    <n v="72000"/>
    <n v="103200"/>
    <n v="72000"/>
    <n v="103200"/>
    <n v="175200"/>
  </r>
  <r>
    <d v="2015-07-01T00:00:00"/>
    <s v="EMPID22124"/>
    <x v="0"/>
    <s v="SEG 5"/>
    <s v="COMMS_AD_SOL_ROI"/>
    <x v="5"/>
    <s v="USD"/>
    <n v="1"/>
    <n v="46666.666666666897"/>
    <n v="1991018.45"/>
    <n v="0.63516112570000005"/>
    <n v="29640.852532666799"/>
    <m/>
    <n v="0"/>
    <m/>
    <n v="0"/>
    <n v="80000"/>
    <n v="131300"/>
    <n v="80000"/>
    <n v="131300"/>
    <n v="211300"/>
  </r>
  <r>
    <d v="2015-07-01T00:00:00"/>
    <s v="EMPID83716"/>
    <x v="0"/>
    <s v="SEG 3"/>
    <s v="SR SALES GLOBAL"/>
    <x v="0"/>
    <s v="USD"/>
    <n v="1"/>
    <n v="16800"/>
    <n v="3288478.68"/>
    <n v="0.63516284160000003"/>
    <n v="10670.735738879999"/>
    <n v="25200"/>
    <n v="6600119.4199999999"/>
    <n v="0.96745517069999998"/>
    <n v="23887.792482119999"/>
    <n v="72000"/>
    <n v="100505"/>
    <n v="72000"/>
    <n v="100505"/>
    <n v="172505"/>
  </r>
  <r>
    <d v="2015-07-01T00:00:00"/>
    <s v="EMPID869418"/>
    <x v="0"/>
    <s v="SEG 3"/>
    <s v="LEADERSHIP"/>
    <x v="1"/>
    <s v="USD"/>
    <n v="1"/>
    <n v="25666.666666666901"/>
    <n v="16421155.390000001"/>
    <n v="0.63837682070000001"/>
    <n v="7103.3434626000999"/>
    <n v="38500"/>
    <n v="41178655.350000001"/>
    <n v="1.0862470369999999"/>
    <n v="61743.576471499997"/>
    <n v="110000"/>
    <n v="155697"/>
    <n v="110000"/>
    <n v="155697"/>
    <n v="265697"/>
  </r>
  <r>
    <d v="2015-07-01T00:00:00"/>
    <s v="EMPID308089"/>
    <x v="0"/>
    <s v="SEG 4"/>
    <s v="JR SALES GLOBAL"/>
    <x v="7"/>
    <s v="USD"/>
    <n v="1"/>
    <n v="12133.333333333099"/>
    <n v="1044754.87"/>
    <n v="0.63976405970000005"/>
    <n v="7762.4705910265002"/>
    <n v="18200"/>
    <n v="5929632.8799999999"/>
    <n v="0.88702309680000002"/>
    <n v="14910.11257918"/>
    <n v="52000"/>
    <n v="78780"/>
    <n v="52000"/>
    <n v="78780"/>
    <n v="130780"/>
  </r>
  <r>
    <d v="2015-07-01T00:00:00"/>
    <s v="EMPID2210227"/>
    <x v="1"/>
    <s v="SEG 7"/>
    <s v="JR SALES GLOBAL"/>
    <x v="6"/>
    <s v="GBP"/>
    <n v="1.3"/>
    <n v="5359.9996666667003"/>
    <n v="2062791"/>
    <n v="0.64056963600000005"/>
    <n v="3433.4530354368003"/>
    <n v="8039.9994999999999"/>
    <n v="98284331.959999993"/>
    <n v="0.9734320675"/>
    <n v="7698.2296375742999"/>
    <n v="23450"/>
    <n v="35175"/>
    <n v="30485"/>
    <n v="45727.5"/>
    <n v="76212.5"/>
  </r>
  <r>
    <d v="2015-07-01T00:00:00"/>
    <s v="EMPID1016406"/>
    <x v="0"/>
    <s v="SEG 3"/>
    <s v="LEADERSHIP"/>
    <x v="1"/>
    <s v="USD"/>
    <n v="1"/>
    <n v="25666.666666666901"/>
    <n v="18746722.460000001"/>
    <n v="0.64269335949999995"/>
    <n v="7324.9257876666998"/>
    <n v="38500"/>
    <n v="90047020.030000001"/>
    <n v="0.92851746449999994"/>
    <n v="27491.689533000001"/>
    <n v="110000"/>
    <n v="146867"/>
    <n v="110000"/>
    <n v="146867"/>
    <n v="256867"/>
  </r>
  <r>
    <d v="2015-07-01T00:00:00"/>
    <s v="EMPID7366752"/>
    <x v="0"/>
    <s v="SEG 3"/>
    <s v="JR SALES GLOBAL"/>
    <x v="0"/>
    <s v="USD"/>
    <n v="1"/>
    <n v="12133.333333333099"/>
    <n v="4391368.4400000004"/>
    <n v="0.64532951599999999"/>
    <n v="7829.9981274665006"/>
    <n v="18200"/>
    <n v="54596807"/>
    <n v="1.0080182651"/>
    <n v="18608.610789859998"/>
    <n v="52000"/>
    <n v="76893"/>
    <n v="52000"/>
    <n v="76893"/>
    <n v="128893"/>
  </r>
  <r>
    <d v="2015-07-01T00:00:00"/>
    <s v="EMPID4546982"/>
    <x v="0"/>
    <s v="SEG 3"/>
    <s v="SR SALES GLOBAL"/>
    <x v="0"/>
    <s v="USD"/>
    <n v="1"/>
    <n v="16800"/>
    <n v="4391368.4400000004"/>
    <n v="0.64532951599999999"/>
    <n v="10841.5358688"/>
    <n v="25200"/>
    <n v="54596807"/>
    <n v="1.0080182651"/>
    <n v="25765.768785959997"/>
    <n v="72000"/>
    <n v="118632"/>
    <n v="72000"/>
    <n v="118632"/>
    <n v="190632"/>
  </r>
  <r>
    <d v="2015-07-01T00:00:00"/>
    <s v="EMPID1138683"/>
    <x v="0"/>
    <s v="SEG 6"/>
    <s v="PARTNER"/>
    <x v="2"/>
    <s v="USD"/>
    <n v="1"/>
    <n v="16975"/>
    <n v="6932482.3200000003"/>
    <n v="0.64563509910000005"/>
    <n v="10959.6558072225"/>
    <n v="39608.333333333103"/>
    <n v="31835630.510000002"/>
    <n v="1.0051117907"/>
    <n v="40175.247962849797"/>
    <n v="97000"/>
    <n v="142800"/>
    <n v="97000"/>
    <n v="142800"/>
    <n v="239800"/>
  </r>
  <r>
    <d v="2015-07-01T00:00:00"/>
    <s v="EMPID514256"/>
    <x v="0"/>
    <s v="SEG 8"/>
    <s v="ARCHITECT AND DESIGN 2"/>
    <x v="9"/>
    <s v="USD"/>
    <n v="1"/>
    <n v="3314.4360000000001"/>
    <n v="4186053.51"/>
    <n v="0.64697423949999999"/>
    <n v="2144.3547104714003"/>
    <n v="4971.6540000000005"/>
    <n v="14165560.029999999"/>
    <n v="1.0206840801999999"/>
    <n v="5259.5894523743"/>
    <n v="14348.88"/>
    <n v="119574"/>
    <n v="14348.88"/>
    <n v="119574"/>
    <n v="133922.88"/>
  </r>
  <r>
    <d v="2015-07-01T00:00:00"/>
    <s v="EMPID1506561"/>
    <x v="0"/>
    <s v="SEG 3"/>
    <s v="LEADERSHIP"/>
    <x v="1"/>
    <s v="USD"/>
    <n v="1"/>
    <n v="25666.666666666901"/>
    <n v="16756831.59"/>
    <n v="0.64790292549999995"/>
    <n v="7592.3501756667001"/>
    <n v="38500"/>
    <n v="44084221.890000001"/>
    <n v="0.940831258"/>
    <n v="29388.013731999999"/>
    <n v="110000"/>
    <n v="154065"/>
    <n v="110000"/>
    <n v="154065"/>
    <n v="264065"/>
  </r>
  <r>
    <d v="2015-07-01T00:00:00"/>
    <s v="EMPID2204077"/>
    <x v="0"/>
    <s v="SEG 8"/>
    <s v="ARCHITECT AND DESIGN 1"/>
    <x v="9"/>
    <s v="USD"/>
    <n v="1"/>
    <n v="6713.8733333333003"/>
    <n v="6668242.2999999998"/>
    <n v="0.65010378430000004"/>
    <n v="4364.7144613108003"/>
    <n v="10070.81"/>
    <n v="25830524.059999999"/>
    <n v="0.92482018040000002"/>
    <n v="8859.4153131557996"/>
    <n v="29116.6"/>
    <n v="145583"/>
    <n v="29116.6"/>
    <n v="145583"/>
    <n v="174699.6"/>
  </r>
  <r>
    <d v="2015-07-01T00:00:00"/>
    <s v="EMPID2608155"/>
    <x v="0"/>
    <s v="SEG 4"/>
    <s v="SR SALES GLOBAL"/>
    <x v="7"/>
    <s v="USD"/>
    <n v="1"/>
    <n v="16800"/>
    <n v="1580879.04"/>
    <n v="0.65175773349999999"/>
    <n v="10949.5299228"/>
    <n v="25200"/>
    <n v="6259427.5899999999"/>
    <n v="0.82582376030000004"/>
    <n v="18177.2140158"/>
    <n v="72000"/>
    <n v="112724"/>
    <n v="72000"/>
    <n v="112724"/>
    <n v="184724"/>
  </r>
  <r>
    <d v="2015-07-01T00:00:00"/>
    <s v="EMPID1240586"/>
    <x v="0"/>
    <s v="SEG 3"/>
    <s v="SR SALES GLOBAL"/>
    <x v="0"/>
    <s v="USD"/>
    <n v="1"/>
    <n v="16800"/>
    <n v="2662282.04"/>
    <n v="0.65209633310000004"/>
    <n v="10955.218396080001"/>
    <n v="25200"/>
    <n v="9568059.5800000001"/>
    <n v="0.97113596989999995"/>
    <n v="24036.202305359999"/>
    <n v="72000"/>
    <n v="130560"/>
    <n v="72000"/>
    <n v="130560"/>
    <n v="202560"/>
  </r>
  <r>
    <d v="2015-07-01T00:00:00"/>
    <s v="EMPID106632"/>
    <x v="0"/>
    <s v="SEG 5"/>
    <s v="COMMS_AD_SOL_ROI"/>
    <x v="5"/>
    <s v="USD"/>
    <n v="1"/>
    <n v="46666.666666666897"/>
    <n v="1879104.16"/>
    <n v="0.65502330639999995"/>
    <n v="30567.754298666801"/>
    <m/>
    <n v="0"/>
    <m/>
    <n v="0"/>
    <n v="80000"/>
    <n v="104868"/>
    <n v="80000"/>
    <n v="104868"/>
    <n v="184868"/>
  </r>
  <r>
    <d v="2015-07-01T00:00:00"/>
    <s v="EMPID5275513"/>
    <x v="0"/>
    <s v="SEG 3"/>
    <s v="LEADERSHIP"/>
    <x v="1"/>
    <s v="USD"/>
    <n v="1"/>
    <n v="25666.666666666901"/>
    <n v="14343005.51"/>
    <n v="0.65964925750000003"/>
    <n v="8195.3285516667002"/>
    <n v="38500"/>
    <n v="47456944.560000002"/>
    <n v="0.97890054739999999"/>
    <n v="35250.684299599998"/>
    <n v="110000"/>
    <n v="146937"/>
    <n v="110000"/>
    <n v="146937"/>
    <n v="256937"/>
  </r>
  <r>
    <d v="2015-07-01T00:00:00"/>
    <s v="EMPID430952"/>
    <x v="0"/>
    <s v="SEG 5"/>
    <s v="SR_SOLS_AD_COMS"/>
    <x v="5"/>
    <s v="USD"/>
    <n v="1"/>
    <n v="56583.333333333103"/>
    <n v="2636616.2599999998"/>
    <n v="0.66040155950000001"/>
    <n v="37367.721575041498"/>
    <m/>
    <n v="0"/>
    <m/>
    <n v="0"/>
    <n v="97000"/>
    <n v="140906"/>
    <n v="97000"/>
    <n v="140906"/>
    <n v="237906"/>
  </r>
  <r>
    <d v="2015-07-01T00:00:00"/>
    <s v="EMPID5302811"/>
    <x v="1"/>
    <s v="SEG 7"/>
    <s v="SR SALES GLOBAL"/>
    <x v="6"/>
    <s v="SEK"/>
    <n v="0.1"/>
    <n v="139533.33333333299"/>
    <n v="2816326"/>
    <n v="0.66041078340000003"/>
    <n v="92149.317977079801"/>
    <n v="209300"/>
    <n v="9497315"/>
    <n v="0.8646420709"/>
    <n v="163971.33669462"/>
    <n v="598000"/>
    <n v="897000"/>
    <n v="59800"/>
    <n v="89700"/>
    <n v="149500"/>
  </r>
  <r>
    <d v="2015-07-01T00:00:00"/>
    <s v="EMPID7136653"/>
    <x v="0"/>
    <s v="SEG 3"/>
    <s v="PARTNER"/>
    <x v="0"/>
    <s v="USD"/>
    <n v="1"/>
    <n v="22633.333333333099"/>
    <n v="3459845.67"/>
    <n v="0.66096503579999999"/>
    <n v="14959.841976939799"/>
    <n v="33950"/>
    <n v="10389827.83"/>
    <n v="0.94185858710000003"/>
    <n v="30791.758452629998"/>
    <n v="97000"/>
    <n v="138768"/>
    <n v="97000"/>
    <n v="138768"/>
    <n v="235768"/>
  </r>
  <r>
    <d v="2015-07-01T00:00:00"/>
    <s v="EMPID951944"/>
    <x v="0"/>
    <s v="SEG 4"/>
    <s v="JR SALES GLOBAL"/>
    <x v="7"/>
    <s v="USD"/>
    <n v="1"/>
    <n v="6933.3333333332002"/>
    <n v="605809.81000000006"/>
    <n v="0.66172645009999997"/>
    <n v="4587.9700540266003"/>
    <n v="10400"/>
    <n v="1638504.44"/>
    <n v="1.0257460273000001"/>
    <n v="11149.72431456"/>
    <n v="52000"/>
    <n v="80000"/>
    <n v="52000"/>
    <n v="80000"/>
    <n v="132000"/>
  </r>
  <r>
    <d v="2015-07-01T00:00:00"/>
    <s v="EMPID2497071"/>
    <x v="0"/>
    <s v="SEG 3"/>
    <s v="SR SALES GLOBAL"/>
    <x v="0"/>
    <s v="USD"/>
    <n v="1"/>
    <n v="16800"/>
    <n v="1699959.02"/>
    <n v="0.66215003110000004"/>
    <n v="11124.12052248"/>
    <n v="25200"/>
    <n v="6125180.5999999996"/>
    <n v="0.85204266630000003"/>
    <n v="19234.360305719998"/>
    <n v="72000"/>
    <n v="118715"/>
    <n v="72000"/>
    <n v="118715"/>
    <n v="190715"/>
  </r>
  <r>
    <d v="2015-07-01T00:00:00"/>
    <s v="EMPID4427362"/>
    <x v="0"/>
    <s v="SEG 3"/>
    <s v="SR SALES GLOBAL"/>
    <x v="0"/>
    <s v="USD"/>
    <n v="1"/>
    <n v="16800"/>
    <n v="2618702.1"/>
    <n v="0.66223837259999996"/>
    <n v="11125.604659679999"/>
    <n v="25200"/>
    <n v="23540465.199999999"/>
    <n v="0.87619241650000002"/>
    <n v="20208.078233280001"/>
    <n v="72000"/>
    <n v="142161"/>
    <n v="72000"/>
    <n v="142161"/>
    <n v="214161"/>
  </r>
  <r>
    <d v="2015-07-01T00:00:00"/>
    <s v="EMPID105823"/>
    <x v="0"/>
    <s v="SEG 5"/>
    <s v="COMMS_AD_SOL_ROI"/>
    <x v="5"/>
    <s v="USD"/>
    <n v="1"/>
    <n v="46666.666666666897"/>
    <n v="2788161.63"/>
    <n v="0.66307858559999999"/>
    <n v="30943.6673280002"/>
    <m/>
    <n v="0"/>
    <m/>
    <n v="0"/>
    <n v="80000"/>
    <n v="98551"/>
    <n v="80000"/>
    <n v="98551"/>
    <n v="178551"/>
  </r>
  <r>
    <d v="2015-07-01T00:00:00"/>
    <s v="EMPID1744516"/>
    <x v="0"/>
    <s v="SEG 3"/>
    <s v="LEADERSHIP"/>
    <x v="1"/>
    <s v="USD"/>
    <n v="1"/>
    <n v="25666.666666666901"/>
    <n v="17013412.57"/>
    <n v="0.66334300049999995"/>
    <n v="8384.9406923334009"/>
    <n v="38500"/>
    <n v="37507104.520000003"/>
    <n v="0.97769469330000003"/>
    <n v="35064.982768199996"/>
    <n v="110000"/>
    <n v="155000"/>
    <n v="110000"/>
    <n v="155000"/>
    <n v="265000"/>
  </r>
  <r>
    <d v="2015-07-01T00:00:00"/>
    <s v="EMPID1819412"/>
    <x v="0"/>
    <s v="SEG 8"/>
    <s v="ARCHITECT AND DESIGN 2"/>
    <x v="9"/>
    <s v="USD"/>
    <n v="1"/>
    <n v="4255.4399999999996"/>
    <n v="2409786.41"/>
    <n v="0.66347065220000001"/>
    <n v="2823.3595521980001"/>
    <n v="6383.16"/>
    <n v="12744750.609999999"/>
    <n v="0.93081193529999995"/>
    <n v="5676.5384208149007"/>
    <n v="18505.8"/>
    <n v="154215"/>
    <n v="18505.8"/>
    <n v="154215"/>
    <n v="172720.8"/>
  </r>
  <r>
    <d v="2015-07-01T00:00:00"/>
    <s v="EMPID786044"/>
    <x v="0"/>
    <s v="SEG 5"/>
    <s v="COMMS_AD_SOL_ROI"/>
    <x v="5"/>
    <s v="USD"/>
    <n v="1"/>
    <n v="46666.666666666897"/>
    <n v="3273599.59"/>
    <n v="0.66531511880000005"/>
    <n v="31048.0388773335"/>
    <m/>
    <n v="0"/>
    <m/>
    <n v="0"/>
    <n v="80000"/>
    <n v="112942"/>
    <n v="80000"/>
    <n v="112942"/>
    <n v="192942"/>
  </r>
  <r>
    <d v="2015-07-01T00:00:00"/>
    <s v="EMPID5387848"/>
    <x v="0"/>
    <s v="SEG 3"/>
    <s v="SR SALES GLOBAL"/>
    <x v="0"/>
    <s v="USD"/>
    <n v="1"/>
    <n v="16800"/>
    <n v="2618702.1"/>
    <n v="0.66845763670000002"/>
    <n v="11230.088296560001"/>
    <n v="25200"/>
    <n v="23540465.199999999"/>
    <n v="0.87619241650000002"/>
    <n v="20208.078233280001"/>
    <n v="72000"/>
    <n v="114851"/>
    <n v="72000"/>
    <n v="114851"/>
    <n v="186851"/>
  </r>
  <r>
    <d v="2015-07-01T00:00:00"/>
    <s v="EMPID3494135"/>
    <x v="0"/>
    <s v="SEG 3"/>
    <s v="LEADERSHIP"/>
    <x v="1"/>
    <s v="USD"/>
    <n v="1"/>
    <n v="25666.666666666901"/>
    <n v="24929519.039999999"/>
    <n v="0.67416567579999997"/>
    <n v="8940.5046910667006"/>
    <n v="38500"/>
    <n v="68224386.629999995"/>
    <n v="0.8669676502"/>
    <n v="18013.018130799999"/>
    <n v="110000"/>
    <n v="142055"/>
    <n v="110000"/>
    <n v="142055"/>
    <n v="252055"/>
  </r>
  <r>
    <d v="2015-07-01T00:00:00"/>
    <s v="EMPID1498461"/>
    <x v="0"/>
    <s v="SEG 5"/>
    <s v="COMMS_AD_SOL_ROI"/>
    <x v="5"/>
    <s v="USD"/>
    <n v="1"/>
    <n v="46666.666666666897"/>
    <n v="3075268.68"/>
    <n v="0.67550957209999996"/>
    <n v="31523.780031333499"/>
    <m/>
    <n v="0"/>
    <m/>
    <n v="0"/>
    <n v="80000"/>
    <n v="108896"/>
    <n v="80000"/>
    <n v="108896"/>
    <n v="188896"/>
  </r>
  <r>
    <d v="2015-07-01T00:00:00"/>
    <s v="EMPID461081"/>
    <x v="0"/>
    <s v="SEG 3"/>
    <s v="SR SALES GLOBAL"/>
    <x v="0"/>
    <s v="USD"/>
    <n v="1"/>
    <n v="14400"/>
    <n v="2968036.34"/>
    <n v="0.6755618417"/>
    <n v="9728.0905204800001"/>
    <n v="21600"/>
    <n v="11527724.050000001"/>
    <n v="1.0020275832000001"/>
    <n v="21722.628232800002"/>
    <n v="72000"/>
    <n v="126250"/>
    <n v="72000"/>
    <n v="126250"/>
    <n v="198250"/>
  </r>
  <r>
    <d v="2015-07-01T00:00:00"/>
    <s v="EMPID133036"/>
    <x v="1"/>
    <s v="SEG 7"/>
    <s v="SR SALES GLOBAL"/>
    <x v="6"/>
    <s v="GBP"/>
    <n v="1.3"/>
    <n v="9132.9776666669004"/>
    <n v="1994657"/>
    <n v="0.67738415929999996"/>
    <n v="6186.5343986407997"/>
    <n v="13699.4665"/>
    <n v="6440285"/>
    <n v="0.80302953980000003"/>
    <n v="9382.0421466747994"/>
    <n v="39797.333333333299"/>
    <n v="59696"/>
    <n v="51736.533333333289"/>
    <n v="77604.800000000003"/>
    <n v="129341.33333333328"/>
  </r>
  <r>
    <d v="2015-07-01T00:00:00"/>
    <s v="EMPID4124601"/>
    <x v="0"/>
    <s v="SEG 3"/>
    <s v="SR SALES GLOBAL"/>
    <x v="0"/>
    <s v="USD"/>
    <n v="1"/>
    <n v="16800"/>
    <n v="3966587.02"/>
    <n v="0.68000363699999999"/>
    <n v="11424.0611016"/>
    <n v="25200"/>
    <n v="11496336"/>
    <n v="0.97699533049999998"/>
    <n v="24272.451725760002"/>
    <n v="72000"/>
    <n v="129035"/>
    <n v="72000"/>
    <n v="129035"/>
    <n v="201035"/>
  </r>
  <r>
    <d v="2015-07-01T00:00:00"/>
    <s v="EMPID3294538"/>
    <x v="0"/>
    <s v="SEG 4"/>
    <s v="ACQ_SR_CL"/>
    <x v="4"/>
    <s v="USD"/>
    <n v="1"/>
    <n v="42000"/>
    <n v="714832.3"/>
    <n v="0.68307427909999996"/>
    <n v="28689.119722200001"/>
    <m/>
    <n v="0"/>
    <m/>
    <n v="0"/>
    <n v="72000"/>
    <n v="95365"/>
    <n v="72000"/>
    <n v="95365"/>
    <n v="167365"/>
  </r>
  <r>
    <d v="2015-07-01T00:00:00"/>
    <s v="EMPID7620993"/>
    <x v="0"/>
    <s v="SEG 3"/>
    <s v="SR SALES GLOBAL"/>
    <x v="0"/>
    <s v="USD"/>
    <n v="1"/>
    <n v="16800"/>
    <n v="2602397.64"/>
    <n v="0.68594387830000003"/>
    <n v="11523.85715544"/>
    <n v="25200"/>
    <n v="7796373.21"/>
    <n v="0.87157363259999998"/>
    <n v="20021.84886744"/>
    <n v="72000"/>
    <n v="107552"/>
    <n v="72000"/>
    <n v="107552"/>
    <n v="179552"/>
  </r>
  <r>
    <d v="2015-07-01T00:00:00"/>
    <s v="EMPID1915025"/>
    <x v="0"/>
    <s v="SEG 3"/>
    <s v="SR SALES GLOBAL"/>
    <x v="0"/>
    <s v="USD"/>
    <n v="1"/>
    <n v="16800"/>
    <n v="1890518.88"/>
    <n v="0.68628641729999995"/>
    <n v="11529.611810639999"/>
    <n v="25200"/>
    <n v="5893361.46"/>
    <n v="1.0121530065"/>
    <n v="26057.51613864"/>
    <n v="72000"/>
    <n v="113300"/>
    <n v="72000"/>
    <n v="113300"/>
    <n v="185300"/>
  </r>
  <r>
    <d v="2015-07-01T00:00:00"/>
    <s v="EMPID4349549"/>
    <x v="0"/>
    <s v="SEG 3"/>
    <s v="SR SALES GLOBAL"/>
    <x v="0"/>
    <s v="USD"/>
    <n v="1"/>
    <n v="16800"/>
    <n v="3234815.49"/>
    <n v="0.68678722879999998"/>
    <n v="11538.025443839999"/>
    <n v="25200"/>
    <n v="6340219.6699999999"/>
    <n v="0.92658977220000005"/>
    <n v="22240.0996146"/>
    <n v="72000"/>
    <n v="119054"/>
    <n v="72000"/>
    <n v="119054"/>
    <n v="191054"/>
  </r>
  <r>
    <d v="2015-07-01T00:00:00"/>
    <s v="EMPID602026"/>
    <x v="0"/>
    <s v="SEG 3"/>
    <s v="SR SALES GLOBAL"/>
    <x v="0"/>
    <s v="USD"/>
    <n v="1"/>
    <n v="16800"/>
    <n v="2104012.96"/>
    <n v="0.68745858910000002"/>
    <n v="11549.30429688"/>
    <n v="25200"/>
    <n v="10716219.1"/>
    <n v="0.96595214259999995"/>
    <n v="23827.190390639997"/>
    <n v="72000"/>
    <n v="117420"/>
    <n v="72000"/>
    <n v="117420"/>
    <n v="189420"/>
  </r>
  <r>
    <d v="2015-07-01T00:00:00"/>
    <s v="EMPID731030"/>
    <x v="0"/>
    <s v="SEG 3"/>
    <s v="SR SALES GLOBAL"/>
    <x v="0"/>
    <s v="USD"/>
    <n v="1"/>
    <n v="16800"/>
    <n v="2104012.96"/>
    <n v="0.68745858910000002"/>
    <n v="11549.30429688"/>
    <n v="25200"/>
    <n v="10716219.1"/>
    <n v="0.96595214259999995"/>
    <n v="23827.190390639997"/>
    <n v="72000"/>
    <n v="126175"/>
    <n v="72000"/>
    <n v="126175"/>
    <n v="198175"/>
  </r>
  <r>
    <d v="2015-07-01T00:00:00"/>
    <s v="EMPID1064865"/>
    <x v="0"/>
    <s v="SEG 8"/>
    <s v="ARCHITECT AND DESIGN 1"/>
    <x v="9"/>
    <s v="USD"/>
    <n v="1"/>
    <n v="7110.1466666669003"/>
    <n v="5406568.5700000003"/>
    <n v="0.68878757099999999"/>
    <n v="4897.3806519871996"/>
    <n v="10665.22"/>
    <n v="15472005.09"/>
    <n v="0.84629557730000005"/>
    <n v="8042.3536273036998"/>
    <n v="30794"/>
    <n v="153970"/>
    <n v="30794"/>
    <n v="153970"/>
    <n v="184764"/>
  </r>
  <r>
    <d v="2015-07-01T00:00:00"/>
    <s v="EMPID6189697"/>
    <x v="0"/>
    <s v="SEG 4"/>
    <s v="SR SALES GLOBAL"/>
    <x v="7"/>
    <s v="USD"/>
    <n v="1"/>
    <n v="16800"/>
    <n v="1580879.04"/>
    <n v="0.69093954970000004"/>
    <n v="11607.78443496"/>
    <n v="25200"/>
    <n v="6282084.8700000001"/>
    <n v="0.77692151899999995"/>
    <n v="16205.47564608"/>
    <n v="72000"/>
    <n v="115284"/>
    <n v="72000"/>
    <n v="115284"/>
    <n v="187284"/>
  </r>
  <r>
    <d v="2015-07-01T00:00:00"/>
    <s v="EMPID5251074"/>
    <x v="0"/>
    <s v="SEG 3"/>
    <s v="LEADERSHIP"/>
    <x v="1"/>
    <s v="USD"/>
    <n v="1"/>
    <n v="25666.666666666901"/>
    <n v="14592910.6"/>
    <n v="0.69256190750000002"/>
    <n v="9884.844585000099"/>
    <n v="38500"/>
    <n v="51337683.399999999"/>
    <n v="1.0359468456000001"/>
    <n v="48187.674889200003"/>
    <n v="110000"/>
    <n v="126332"/>
    <n v="110000"/>
    <n v="126332"/>
    <n v="236332"/>
  </r>
  <r>
    <d v="2015-07-01T00:00:00"/>
    <s v="EMPID1852834"/>
    <x v="0"/>
    <s v="SEG 3"/>
    <s v="SR SALES GLOBAL"/>
    <x v="0"/>
    <s v="USD"/>
    <n v="1"/>
    <n v="16800"/>
    <n v="2360998.17"/>
    <n v="0.69411033339999995"/>
    <n v="11661.05360112"/>
    <n v="25200"/>
    <n v="11953454.619999999"/>
    <n v="0.9779158604"/>
    <n v="24309.567490320002"/>
    <n v="72000"/>
    <n v="116912"/>
    <n v="72000"/>
    <n v="116912"/>
    <n v="188912"/>
  </r>
  <r>
    <d v="2015-07-01T00:00:00"/>
    <s v="EMPID999996"/>
    <x v="0"/>
    <s v="SEG 6"/>
    <s v="SR SALES GLOBAL"/>
    <x v="2"/>
    <s v="USD"/>
    <n v="1"/>
    <n v="12600"/>
    <n v="4503998.87"/>
    <n v="0.69492499230000004"/>
    <n v="8756.0549029800004"/>
    <n v="29400"/>
    <n v="20695048.260000002"/>
    <n v="0.93243169800000003"/>
    <n v="26221.587073920004"/>
    <n v="72000"/>
    <n v="107441"/>
    <n v="72000"/>
    <n v="107441"/>
    <n v="179441"/>
  </r>
  <r>
    <d v="2015-07-01T00:00:00"/>
    <s v="EMPID5721748"/>
    <x v="1"/>
    <s v="SEG 7"/>
    <s v="SR SALES GLOBAL"/>
    <x v="6"/>
    <s v="GBP"/>
    <n v="1.3"/>
    <n v="11667.078666666799"/>
    <n v="2427868"/>
    <n v="0.69579796429999996"/>
    <n v="8117.9295855947003"/>
    <n v="17500.617999999999"/>
    <n v="6500527"/>
    <n v="0.91996903640000005"/>
    <n v="15259.6718838832"/>
    <n v="50634.053333333301"/>
    <n v="75951.08"/>
    <n v="65824.269333333286"/>
    <n v="98736.40400000001"/>
    <n v="164560.67333333328"/>
  </r>
  <r>
    <d v="2015-07-01T00:00:00"/>
    <s v="EMPID4867588"/>
    <x v="2"/>
    <s v="SEG 7"/>
    <s v="SR SALES GLOBAL"/>
    <x v="8"/>
    <s v="JPY"/>
    <n v="9.1999999999999998E-3"/>
    <n v="1333333.33399999"/>
    <n v="547740.77"/>
    <n v="0.69725574749999997"/>
    <n v="929674.33046483621"/>
    <n v="2000000.0009999999"/>
    <n v="2044535.16"/>
    <n v="0.96103188559999997"/>
    <n v="1875302.0349376469"/>
    <n v="6666666.6666666698"/>
    <n v="10000000"/>
    <n v="61333.333333333358"/>
    <n v="92000"/>
    <n v="153333.33333333337"/>
  </r>
  <r>
    <d v="2015-07-01T00:00:00"/>
    <s v="EMPID1147155"/>
    <x v="0"/>
    <s v="SEG 3"/>
    <s v="SR SALES GLOBAL"/>
    <x v="0"/>
    <s v="USD"/>
    <n v="1"/>
    <n v="16800"/>
    <n v="3290229.9"/>
    <n v="0.69821554230000005"/>
    <n v="11730.02111064"/>
    <n v="25200"/>
    <n v="7083126.5300000003"/>
    <n v="1.0396178056000001"/>
    <n v="27995.43236364"/>
    <n v="72000"/>
    <n v="115106"/>
    <n v="72000"/>
    <n v="115106"/>
    <n v="187106"/>
  </r>
  <r>
    <d v="2015-07-01T00:00:00"/>
    <s v="EMPID4505578"/>
    <x v="1"/>
    <s v="SEG 7"/>
    <s v="PARTNER"/>
    <x v="6"/>
    <s v="GBP"/>
    <n v="1.3"/>
    <n v="12149.333333333199"/>
    <n v="2487871"/>
    <n v="0.69933887849999998"/>
    <n v="8496.501147855899"/>
    <n v="18224"/>
    <n v="9121879"/>
    <n v="0.80936318600000001"/>
    <n v="12665.335522662399"/>
    <n v="52510"/>
    <n v="78765"/>
    <n v="68263"/>
    <n v="102394.5"/>
    <n v="170657.5"/>
  </r>
  <r>
    <d v="2015-07-01T00:00:00"/>
    <s v="EMPID1649896"/>
    <x v="0"/>
    <s v="SEG 4"/>
    <s v="SR SALES GLOBAL"/>
    <x v="7"/>
    <s v="USD"/>
    <n v="1"/>
    <n v="16800"/>
    <n v="1580879.04"/>
    <n v="0.69954781109999997"/>
    <n v="11752.403226480001"/>
    <n v="25200"/>
    <n v="2229950.2000000002"/>
    <n v="1.1101094589"/>
    <n v="32969.323419480002"/>
    <n v="72000"/>
    <n v="107364"/>
    <n v="72000"/>
    <n v="107364"/>
    <n v="179364"/>
  </r>
  <r>
    <d v="2015-07-01T00:00:00"/>
    <s v="EMPID946713"/>
    <x v="0"/>
    <s v="SEG 3"/>
    <s v="SR SALES GLOBAL"/>
    <x v="0"/>
    <s v="USD"/>
    <n v="1"/>
    <n v="16800"/>
    <n v="2611403.52"/>
    <n v="0.70263958979999996"/>
    <n v="11804.34510864"/>
    <n v="25200"/>
    <n v="18781596.440000001"/>
    <n v="1.0265402699999999"/>
    <n v="27072.681451200002"/>
    <n v="72000"/>
    <n v="99992"/>
    <n v="72000"/>
    <n v="99992"/>
    <n v="171992"/>
  </r>
  <r>
    <d v="2015-07-01T00:00:00"/>
    <s v="EMPID4233460"/>
    <x v="0"/>
    <s v="SEG 3"/>
    <s v="PARTNER"/>
    <x v="0"/>
    <s v="USD"/>
    <n v="1"/>
    <n v="22633.333333333099"/>
    <n v="3706250.53"/>
    <n v="0.7041546568"/>
    <n v="15937.367065573198"/>
    <n v="33950"/>
    <n v="11949380.75"/>
    <n v="0.98166365060000005"/>
    <n v="32953.96950195"/>
    <n v="97000"/>
    <n v="123040"/>
    <n v="97000"/>
    <n v="123040"/>
    <n v="220040"/>
  </r>
  <r>
    <d v="2015-07-01T00:00:00"/>
    <s v="EMPID370817"/>
    <x v="2"/>
    <s v="SEG 7"/>
    <s v="PARTNER"/>
    <x v="8"/>
    <s v="HKD"/>
    <n v="0.13"/>
    <n v="153909.08933333299"/>
    <n v="3216324.54"/>
    <n v="0.70475462929999999"/>
    <n v="108468.14319901381"/>
    <n v="230863.63399999999"/>
    <n v="51651534.799999997"/>
    <n v="1.0046536364"/>
    <n v="233871.82914511499"/>
    <n v="672012.66666666698"/>
    <n v="1008019"/>
    <n v="87361.646666666711"/>
    <n v="131042.47"/>
    <n v="218404.1166666667"/>
  </r>
  <r>
    <d v="2015-07-01T00:00:00"/>
    <s v="EMPID377364"/>
    <x v="0"/>
    <s v="SEG 8"/>
    <s v="ARCHITECT AND DESIGN 1"/>
    <x v="9"/>
    <s v="USD"/>
    <n v="1"/>
    <n v="6639.5133333330996"/>
    <n v="5455358.2800000003"/>
    <n v="0.70497096439999996"/>
    <n v="4680.6641177464999"/>
    <n v="9959.27"/>
    <n v="29471445.02"/>
    <n v="0.9452210996"/>
    <n v="9086.3774253796"/>
    <n v="28814.799999999999"/>
    <n v="144074"/>
    <n v="28814.799999999999"/>
    <n v="144074"/>
    <n v="172888.8"/>
  </r>
  <r>
    <d v="2015-07-01T00:00:00"/>
    <s v="EMPID4048511"/>
    <x v="0"/>
    <s v="SEG 8"/>
    <s v="ARCHITECT AND DESIGN 1"/>
    <x v="9"/>
    <s v="USD"/>
    <n v="1"/>
    <n v="7895.3933333331997"/>
    <n v="5987319.0800000001"/>
    <n v="0.70513504000000005"/>
    <n v="5567.3184939155999"/>
    <n v="11843.09"/>
    <n v="27676398.039999999"/>
    <n v="0.8604082354"/>
    <n v="9197.9734692597012"/>
    <n v="34265.199999999997"/>
    <n v="171326"/>
    <n v="34265.199999999997"/>
    <n v="171326"/>
    <n v="205591.2"/>
  </r>
  <r>
    <d v="2015-07-01T00:00:00"/>
    <s v="EMPID945135"/>
    <x v="0"/>
    <s v="SEG 3"/>
    <s v="SR SALES GLOBAL"/>
    <x v="0"/>
    <s v="USD"/>
    <n v="1"/>
    <n v="16800"/>
    <n v="3285960.68"/>
    <n v="0.70630095000000004"/>
    <n v="11865.855960000001"/>
    <n v="25200"/>
    <n v="7800609.21"/>
    <n v="0.99360004989999995"/>
    <n v="24941.954010960002"/>
    <n v="72000"/>
    <n v="109925"/>
    <n v="72000"/>
    <n v="109925"/>
    <n v="181925"/>
  </r>
  <r>
    <d v="2015-07-01T00:00:00"/>
    <s v="EMPID31653"/>
    <x v="0"/>
    <s v="SEG 8"/>
    <s v="ARCHITECT AND DESIGN 1"/>
    <x v="9"/>
    <s v="USD"/>
    <n v="1"/>
    <n v="6942.5266666667003"/>
    <n v="4006669.2"/>
    <n v="0.71128346409999998"/>
    <n v="4938.1044170733003"/>
    <n v="10413.790000000001"/>
    <n v="14773555.5"/>
    <n v="0.94544354470000003"/>
    <n v="9504.7668499699994"/>
    <n v="30129.8"/>
    <n v="150649"/>
    <n v="30129.8"/>
    <n v="150649"/>
    <n v="180778.8"/>
  </r>
  <r>
    <d v="2015-07-01T00:00:00"/>
    <s v="EMPID8273826"/>
    <x v="0"/>
    <s v="SEG 8"/>
    <s v="ARCHITECT AND DESIGN 2"/>
    <x v="9"/>
    <s v="USD"/>
    <n v="1"/>
    <n v="2789.0839999999998"/>
    <n v="3020545.74"/>
    <n v="0.71142749360000002"/>
    <n v="1984.2310395599002"/>
    <n v="4183.6260000000002"/>
    <n v="30039353.199999999"/>
    <n v="1.1937629429000001"/>
    <n v="6453.3947200246002"/>
    <n v="12091.92"/>
    <n v="100766"/>
    <n v="12091.92"/>
    <n v="100766"/>
    <n v="112857.92"/>
  </r>
  <r>
    <d v="2015-07-01T00:00:00"/>
    <s v="EMPID1729591"/>
    <x v="0"/>
    <s v="SEG 8"/>
    <s v="ARCHITECT AND DESIGN 1"/>
    <x v="9"/>
    <s v="USD"/>
    <n v="1"/>
    <n v="7049.3200000000998"/>
    <n v="3699182.31"/>
    <n v="0.71150464629999999"/>
    <n v="5015.6239332555997"/>
    <n v="10573.98"/>
    <n v="11409847.18"/>
    <n v="1.1527996022"/>
    <n v="15097.9398259011"/>
    <n v="30467.4"/>
    <n v="152337"/>
    <n v="30467.4"/>
    <n v="152337"/>
    <n v="182804.4"/>
  </r>
  <r>
    <d v="2015-07-01T00:00:00"/>
    <s v="EMPID1212630"/>
    <x v="0"/>
    <s v="SEG 3"/>
    <s v="PARTNER"/>
    <x v="0"/>
    <s v="USD"/>
    <n v="1"/>
    <n v="22633.333333333099"/>
    <n v="3183561.67"/>
    <n v="0.71264904470000001"/>
    <n v="16129.6233783765"/>
    <n v="33950"/>
    <n v="13566160.26"/>
    <n v="0.84087987620000004"/>
    <n v="25306.594874505001"/>
    <n v="97000"/>
    <n v="147900"/>
    <n v="97000"/>
    <n v="147900"/>
    <n v="244900"/>
  </r>
  <r>
    <d v="2015-07-01T00:00:00"/>
    <s v="EMPID5097539"/>
    <x v="0"/>
    <s v="SEG 3"/>
    <s v="LEADERSHIP"/>
    <x v="1"/>
    <s v="USD"/>
    <n v="1"/>
    <n v="25666.666666666901"/>
    <n v="20886910.989999998"/>
    <n v="0.71321810529999996"/>
    <n v="10945.196072066799"/>
    <n v="38500"/>
    <n v="121604739.54000001"/>
    <n v="0.88784602720000005"/>
    <n v="21228.288188800001"/>
    <n v="110000"/>
    <n v="140046"/>
    <n v="110000"/>
    <n v="140046"/>
    <n v="250046"/>
  </r>
  <r>
    <d v="2015-07-01T00:00:00"/>
    <s v="EMPID1485987"/>
    <x v="0"/>
    <s v="SEG 8"/>
    <s v="ARCHITECT AND DESIGN 1"/>
    <x v="9"/>
    <s v="USD"/>
    <n v="1"/>
    <n v="8464.1666666667006"/>
    <n v="8407859.1099999994"/>
    <n v="0.71436910210000004"/>
    <n v="6046.5391416914008"/>
    <n v="12696.25"/>
    <n v="41440944.729999997"/>
    <n v="0.83891147450000003"/>
    <n v="9423.8976929929995"/>
    <n v="36544.400000000001"/>
    <n v="182722"/>
    <n v="36544.400000000001"/>
    <n v="182722"/>
    <n v="219266.4"/>
  </r>
  <r>
    <d v="2015-07-01T00:00:00"/>
    <s v="EMPID2953310"/>
    <x v="0"/>
    <s v="SEG 3"/>
    <s v="SR SALES GLOBAL"/>
    <x v="0"/>
    <s v="USD"/>
    <n v="1"/>
    <n v="16800"/>
    <n v="3290229.9"/>
    <n v="0.71567697139999997"/>
    <n v="12023.37311952"/>
    <n v="25200"/>
    <n v="7071287.8499999996"/>
    <n v="0.78410174749999995"/>
    <n v="16494.9824592"/>
    <n v="72000"/>
    <n v="120360"/>
    <n v="72000"/>
    <n v="120360"/>
    <n v="192360"/>
  </r>
  <r>
    <d v="2015-07-01T00:00:00"/>
    <s v="EMPID3081963"/>
    <x v="2"/>
    <s v="SEG 7"/>
    <s v="SR SALES GLOBAL"/>
    <x v="8"/>
    <s v="AUD"/>
    <n v="0.69"/>
    <n v="21247.791666666701"/>
    <n v="2126922.21"/>
    <n v="0.71845179889999999"/>
    <n v="15265.514145569101"/>
    <n v="31871.6875"/>
    <n v="142873559.75"/>
    <n v="0.91933738730000003"/>
    <n v="27758.321764784698"/>
    <n v="91833.68"/>
    <n v="137750.51999999999"/>
    <n v="63365.239199999989"/>
    <n v="95047.858799999987"/>
    <n v="158413.09799999997"/>
  </r>
  <r>
    <d v="2015-07-01T00:00:00"/>
    <s v="EMPID1093868"/>
    <x v="1"/>
    <s v="SEG 7"/>
    <s v="PARTNER"/>
    <x v="6"/>
    <s v="GBP"/>
    <n v="1.3"/>
    <n v="12405.422333333199"/>
    <n v="3533900"/>
    <n v="0.72109868590000004"/>
    <n v="8945.533742601101"/>
    <n v="18608.1335"/>
    <n v="84410096.489999995"/>
    <n v="0.9926579848"/>
    <n v="18389.539581971199"/>
    <n v="55116.666666666701"/>
    <n v="82675"/>
    <n v="71651.666666666715"/>
    <n v="107477.5"/>
    <n v="179129.16666666672"/>
  </r>
  <r>
    <d v="2015-07-01T00:00:00"/>
    <s v="EMPID1085673"/>
    <x v="0"/>
    <s v="SEG 3"/>
    <s v="LEADERSHIP"/>
    <x v="1"/>
    <s v="USD"/>
    <n v="1"/>
    <n v="25666.666666666901"/>
    <n v="8325197.2699999996"/>
    <n v="0.72442584610000005"/>
    <n v="11520.526766466799"/>
    <n v="38500"/>
    <n v="23770035.719999999"/>
    <n v="1.0449259468000001"/>
    <n v="50607.542662599997"/>
    <n v="110000"/>
    <n v="163200"/>
    <n v="110000"/>
    <n v="163200"/>
    <n v="273200"/>
  </r>
  <r>
    <d v="2015-07-01T00:00:00"/>
    <s v="EMPID3256058"/>
    <x v="0"/>
    <s v="SEG 3"/>
    <s v="SR SALES GLOBAL"/>
    <x v="0"/>
    <s v="USD"/>
    <n v="1"/>
    <n v="2400"/>
    <n v="401162.82"/>
    <n v="0.72526111469999999"/>
    <n v="1740.62667528"/>
    <n v="3600"/>
    <n v="1384241.38"/>
    <n v="0.82421971090000001"/>
    <n v="2587.50553464"/>
    <n v="72000"/>
    <n v="135000"/>
    <n v="72000"/>
    <n v="135000"/>
    <n v="207000"/>
  </r>
  <r>
    <d v="2015-07-01T00:00:00"/>
    <s v="EMPID2847075"/>
    <x v="0"/>
    <s v="SEG 3"/>
    <s v="LEADERSHIP"/>
    <x v="1"/>
    <s v="USD"/>
    <n v="1"/>
    <n v="25666.666666666901"/>
    <n v="14460705.949999999"/>
    <n v="0.72607652690000002"/>
    <n v="11605.2617142001"/>
    <n v="38500"/>
    <n v="38543422.700000003"/>
    <n v="0.93404015279999997"/>
    <n v="28342.1835312"/>
    <n v="110000"/>
    <n v="146450"/>
    <n v="110000"/>
    <n v="146450"/>
    <n v="256450"/>
  </r>
  <r>
    <d v="2015-07-01T00:00:00"/>
    <s v="EMPID416473"/>
    <x v="0"/>
    <s v="SEG 8"/>
    <s v="ARCHITECT AND DESIGN 2"/>
    <x v="9"/>
    <s v="USD"/>
    <n v="1"/>
    <n v="3936.4679999999998"/>
    <n v="6217549.2300000004"/>
    <n v="0.7264894475"/>
    <n v="2859.8024624213999"/>
    <n v="5904.7020000000002"/>
    <n v="17093072.18"/>
    <n v="0.90209147649999999"/>
    <n v="4979.7089527560001"/>
    <n v="17118.72"/>
    <n v="142656"/>
    <n v="17118.72"/>
    <n v="142656"/>
    <n v="159774.72"/>
  </r>
  <r>
    <d v="2015-07-01T00:00:00"/>
    <s v="EMPID367115"/>
    <x v="0"/>
    <s v="SEG 3"/>
    <s v="SR SALES GLOBAL"/>
    <x v="0"/>
    <s v="USD"/>
    <n v="1"/>
    <n v="14400"/>
    <n v="1555292.3"/>
    <n v="0.72669720540000005"/>
    <n v="10464.439757759999"/>
    <n v="21600"/>
    <n v="17284386.25"/>
    <n v="0.90263369689999995"/>
    <n v="18235.020563999999"/>
    <n v="72000"/>
    <n v="119536"/>
    <n v="72000"/>
    <n v="119536"/>
    <n v="191536"/>
  </r>
  <r>
    <d v="2015-07-01T00:00:00"/>
    <s v="EMPID3011754"/>
    <x v="0"/>
    <s v="SEG 8"/>
    <s v="SOLUTIONS AND APPLICATIONS ENG"/>
    <x v="10"/>
    <s v="USD"/>
    <n v="1"/>
    <n v="14791.32"/>
    <n v="266793548.86000001"/>
    <n v="0.72745208890000002"/>
    <n v="0"/>
    <n v="34513.08"/>
    <n v="838658495.07000005"/>
    <n v="0.99373956500000005"/>
    <n v="0"/>
    <n v="85231.2"/>
    <n v="213078"/>
    <n v="85231.2"/>
    <n v="213078"/>
    <n v="298309.2"/>
  </r>
  <r>
    <d v="2015-07-01T00:00:00"/>
    <s v="EMPID1178379"/>
    <x v="0"/>
    <s v="SEG 8"/>
    <s v="SOLUTIONS ENG AND TEC"/>
    <x v="10"/>
    <s v="USD"/>
    <n v="1"/>
    <n v="4998.75"/>
    <n v="266793548.86000001"/>
    <n v="0.72745208890000002"/>
    <n v="0"/>
    <n v="11663.7499999999"/>
    <n v="838658495.07000005"/>
    <n v="0.99373956500000005"/>
    <n v="0"/>
    <n v="29159.4"/>
    <n v="145797"/>
    <n v="29159.4"/>
    <n v="145797"/>
    <n v="174956.4"/>
  </r>
  <r>
    <d v="2015-07-01T00:00:00"/>
    <s v="EMPID4926085"/>
    <x v="0"/>
    <s v="SEG 8"/>
    <s v="CLOUD SOLUTIONS AND SEC"/>
    <x v="10"/>
    <s v="USD"/>
    <n v="1"/>
    <n v="8402.7900000000009"/>
    <n v="266793548.86000001"/>
    <n v="0.72745208890000002"/>
    <n v="0"/>
    <n v="19606.5100000001"/>
    <n v="838658495.07000005"/>
    <n v="0.99373956500000005"/>
    <n v="0"/>
    <n v="48523.199999999997"/>
    <n v="242616"/>
    <n v="48523.199999999997"/>
    <n v="242616"/>
    <n v="291139.20000000001"/>
  </r>
  <r>
    <d v="2015-07-01T00:00:00"/>
    <s v="EMPID731409"/>
    <x v="0"/>
    <s v="SEG 8"/>
    <s v="ARCHITECT AND DESIGN 3"/>
    <x v="10"/>
    <s v="USD"/>
    <n v="1"/>
    <n v="2618.9160000000002"/>
    <n v="266793548.86000001"/>
    <n v="0.72745208890000002"/>
    <n v="0"/>
    <n v="6110.8040000000001"/>
    <n v="838658495.07000005"/>
    <n v="0.99373956500000005"/>
    <n v="0"/>
    <n v="15154.44"/>
    <n v="126287"/>
    <n v="15154.44"/>
    <n v="126287"/>
    <n v="141441.44"/>
  </r>
  <r>
    <d v="2015-07-01T00:00:00"/>
    <s v="EMPID15805"/>
    <x v="0"/>
    <s v="SEG 8"/>
    <s v="ARCHITECT AND DESIGN 1"/>
    <x v="9"/>
    <s v="USD"/>
    <n v="1"/>
    <n v="7351.4666666669"/>
    <n v="5530337.4299999997"/>
    <n v="0.72773930310000001"/>
    <n v="5349.9512287630005"/>
    <n v="11027.2"/>
    <n v="27742148.920000002"/>
    <n v="0.89004361170000001"/>
    <n v="9087.1822636805991"/>
    <n v="31904.6"/>
    <n v="159523"/>
    <n v="31904.6"/>
    <n v="159523"/>
    <n v="191427.6"/>
  </r>
  <r>
    <d v="2015-07-01T00:00:00"/>
    <s v="EMPID138637"/>
    <x v="0"/>
    <s v="SEG 4"/>
    <s v="SR SALES GLOBAL"/>
    <x v="7"/>
    <s v="USD"/>
    <n v="1"/>
    <n v="16800"/>
    <n v="1580879.04"/>
    <n v="0.72827113330000004"/>
    <n v="12234.955039439999"/>
    <n v="25200"/>
    <n v="3318222.54"/>
    <n v="0.86731821190000002"/>
    <n v="19850.2703028"/>
    <n v="72000"/>
    <n v="112200"/>
    <n v="72000"/>
    <n v="112200"/>
    <n v="184200"/>
  </r>
  <r>
    <d v="2015-07-01T00:00:00"/>
    <s v="EMPID93097"/>
    <x v="0"/>
    <s v="SEG 3"/>
    <s v="PARTNER"/>
    <x v="0"/>
    <s v="USD"/>
    <n v="1"/>
    <n v="22633.333333333099"/>
    <n v="4123042.19"/>
    <n v="0.73060970010000004"/>
    <n v="16536.132878929799"/>
    <n v="33950"/>
    <n v="17330913.84"/>
    <n v="1.0723801412"/>
    <n v="40830.456223829999"/>
    <n v="97000"/>
    <n v="150000"/>
    <n v="97000"/>
    <n v="150000"/>
    <n v="247000"/>
  </r>
  <r>
    <d v="2015-07-01T00:00:00"/>
    <s v="EMPID816574"/>
    <x v="0"/>
    <s v="SEG 3"/>
    <s v="PARTNER"/>
    <x v="0"/>
    <s v="USD"/>
    <n v="1"/>
    <n v="22633.333333333099"/>
    <n v="4306861.79"/>
    <n v="0.73234825000000003"/>
    <n v="16575.4820583332"/>
    <n v="33950"/>
    <n v="21072163.699999999"/>
    <n v="0.86634786350000004"/>
    <n v="26690.015945320003"/>
    <n v="97000"/>
    <n v="151340"/>
    <n v="97000"/>
    <n v="151340"/>
    <n v="248340"/>
  </r>
  <r>
    <d v="2015-07-01T00:00:00"/>
    <s v="EMPID688447"/>
    <x v="0"/>
    <s v="SEG 3"/>
    <s v="SR SALES GLOBAL"/>
    <x v="0"/>
    <s v="USD"/>
    <n v="1"/>
    <n v="16800"/>
    <n v="3796757.34"/>
    <n v="0.73297347020000003"/>
    <n v="12313.954299359999"/>
    <n v="25200"/>
    <n v="11012316.02"/>
    <n v="0.94070228290000002"/>
    <n v="22809.116045520001"/>
    <n v="72000"/>
    <n v="108405"/>
    <n v="72000"/>
    <n v="108405"/>
    <n v="180405"/>
  </r>
  <r>
    <d v="2015-07-01T00:00:00"/>
    <s v="EMPID394549"/>
    <x v="0"/>
    <s v="SEG 3"/>
    <s v="SR SALES GLOBAL"/>
    <x v="0"/>
    <s v="USD"/>
    <n v="1"/>
    <n v="16800"/>
    <n v="3290229.9"/>
    <n v="0.73492307670000001"/>
    <n v="12346.70768856"/>
    <n v="25200"/>
    <n v="14086612.859999999"/>
    <n v="1.0281886151999999"/>
    <n v="27188.98868952"/>
    <n v="72000"/>
    <n v="140697"/>
    <n v="72000"/>
    <n v="140697"/>
    <n v="212697"/>
  </r>
  <r>
    <d v="2015-07-01T00:00:00"/>
    <s v="EMPID1972604"/>
    <x v="0"/>
    <s v="SEG 3"/>
    <s v="LEADERSHIP"/>
    <x v="1"/>
    <s v="USD"/>
    <n v="1"/>
    <n v="25666.666666666901"/>
    <n v="21879409.140000001"/>
    <n v="0.73594838870000001"/>
    <n v="12112.017286600099"/>
    <n v="38500"/>
    <n v="87338226.730000004"/>
    <n v="0.95829456270000002"/>
    <n v="32077.3626558"/>
    <n v="110000"/>
    <n v="163175"/>
    <n v="110000"/>
    <n v="163175"/>
    <n v="273175"/>
  </r>
  <r>
    <d v="2015-07-01T00:00:00"/>
    <s v="EMPID3482035"/>
    <x v="0"/>
    <s v="SEG 3"/>
    <s v="SR SALES GLOBAL"/>
    <x v="0"/>
    <s v="USD"/>
    <n v="1"/>
    <n v="16800"/>
    <n v="2447040.37"/>
    <n v="0.74022300009999997"/>
    <n v="12435.74640168"/>
    <n v="25200"/>
    <n v="8833182.0999999996"/>
    <n v="0.9906120638"/>
    <n v="24821.478412920002"/>
    <n v="72000"/>
    <n v="112246"/>
    <n v="72000"/>
    <n v="112246"/>
    <n v="184246"/>
  </r>
  <r>
    <d v="2015-07-01T00:00:00"/>
    <s v="EMPID1422420"/>
    <x v="0"/>
    <s v="SEG 3"/>
    <s v="SR SALES GLOBAL"/>
    <x v="0"/>
    <s v="USD"/>
    <n v="1"/>
    <n v="16800"/>
    <n v="1789249.32"/>
    <n v="0.74410136090000001"/>
    <n v="12500.90286312"/>
    <n v="25200"/>
    <n v="6710043.5899999999"/>
    <n v="1.0091970564999999"/>
    <n v="25848.944306640002"/>
    <n v="72000"/>
    <n v="129280"/>
    <n v="72000"/>
    <n v="129280"/>
    <n v="201280"/>
  </r>
  <r>
    <d v="2015-07-01T00:00:00"/>
    <s v="EMPID1588956"/>
    <x v="0"/>
    <s v="SEG 8"/>
    <s v="ARCHITECT AND DESIGN 1"/>
    <x v="9"/>
    <s v="USD"/>
    <n v="1"/>
    <n v="6325.8133333330998"/>
    <n v="7811171.46"/>
    <n v="0.74544372989999996"/>
    <n v="4715.5378858510003"/>
    <n v="9488.7199999999993"/>
    <n v="64590295.509999998"/>
    <n v="0.69351593"/>
    <n v="4835.6935604953997"/>
    <n v="27453.4"/>
    <n v="137267"/>
    <n v="27453.4"/>
    <n v="137267"/>
    <n v="164720.4"/>
  </r>
  <r>
    <d v="2015-07-01T00:00:00"/>
    <s v="EMPID181778"/>
    <x v="1"/>
    <s v="SEG 7"/>
    <s v="SR SALES GLOBAL"/>
    <x v="6"/>
    <s v="GBP"/>
    <n v="1.3"/>
    <n v="8921.5116666669001"/>
    <n v="6390744"/>
    <n v="0.74680304890000004"/>
    <n v="6662.6121134637997"/>
    <n v="13382.2675"/>
    <n v="29717955"/>
    <n v="0.90829806690000003"/>
    <n v="11418.779821046601"/>
    <n v="38956.666666666701"/>
    <n v="58435"/>
    <n v="50643.666666666715"/>
    <n v="75965.5"/>
    <n v="126609.16666666672"/>
  </r>
  <r>
    <d v="2015-07-01T00:00:00"/>
    <s v="EMPID256548"/>
    <x v="0"/>
    <s v="SEG 5"/>
    <s v="COMMS_AD_SOL_ROI"/>
    <x v="5"/>
    <s v="USD"/>
    <n v="1"/>
    <n v="46666.666666666897"/>
    <n v="1266845.78"/>
    <n v="0.74873423029999997"/>
    <n v="34940.930747333499"/>
    <m/>
    <n v="0"/>
    <m/>
    <n v="0"/>
    <n v="80000"/>
    <n v="112356"/>
    <n v="80000"/>
    <n v="112356"/>
    <n v="192356"/>
  </r>
  <r>
    <d v="2015-07-01T00:00:00"/>
    <s v="EMPID615892"/>
    <x v="0"/>
    <s v="SEG 3"/>
    <s v="SR SALES GLOBAL"/>
    <x v="0"/>
    <s v="USD"/>
    <n v="1"/>
    <n v="16800"/>
    <n v="2904899.07"/>
    <n v="0.74896643620000003"/>
    <n v="12582.63612816"/>
    <n v="25200"/>
    <n v="10540413.039999999"/>
    <n v="0.96838870649999997"/>
    <n v="23925.43264608"/>
    <n v="72000"/>
    <n v="85641"/>
    <n v="72000"/>
    <n v="85641"/>
    <n v="157641"/>
  </r>
  <r>
    <d v="2015-07-01T00:00:00"/>
    <s v="EMPID146004"/>
    <x v="2"/>
    <s v="SEG 7"/>
    <s v="SR SALES GLOBAL"/>
    <x v="8"/>
    <s v="JPY"/>
    <n v="9.1999999999999998E-3"/>
    <n v="1912453.5559999901"/>
    <n v="1181468.5900000001"/>
    <n v="0.7495208002"/>
    <n v="1433423.7196384482"/>
    <n v="2868680.3339999998"/>
    <n v="6122577.1500000004"/>
    <n v="1.1658339445999999"/>
    <n v="4200709.1456916304"/>
    <n v="8231156.6666666698"/>
    <n v="12346735"/>
    <n v="75726.641333333362"/>
    <n v="113589.962"/>
    <n v="189316.60333333336"/>
  </r>
  <r>
    <d v="2015-07-01T00:00:00"/>
    <s v="EMPID721548"/>
    <x v="0"/>
    <s v="SEG 8"/>
    <s v="ARCHITECT AND DESIGN 1"/>
    <x v="9"/>
    <s v="USD"/>
    <n v="1"/>
    <n v="7059.2066666667997"/>
    <n v="8578936.3000000007"/>
    <n v="0.74959036150000002"/>
    <n v="5291.51327717"/>
    <n v="10588.81"/>
    <n v="38850839.899999999"/>
    <n v="1.0449860941"/>
    <n v="11922.5877687994"/>
    <n v="30636.2"/>
    <n v="153181"/>
    <n v="30636.2"/>
    <n v="153181"/>
    <n v="183817.2"/>
  </r>
  <r>
    <d v="2015-07-01T00:00:00"/>
    <s v="EMPID2012209"/>
    <x v="0"/>
    <s v="SEG 3"/>
    <s v="LEADERSHIP"/>
    <x v="1"/>
    <s v="USD"/>
    <n v="1"/>
    <n v="25666.666666666901"/>
    <n v="25647416.280000001"/>
    <n v="0.75132527829999995"/>
    <n v="12901.364286066801"/>
    <n v="38500"/>
    <n v="74918891.430000007"/>
    <n v="0.90432318919999999"/>
    <n v="23765.771136800002"/>
    <n v="110000"/>
    <n v="146357"/>
    <n v="110000"/>
    <n v="146357"/>
    <n v="256357"/>
  </r>
  <r>
    <d v="2015-07-01T00:00:00"/>
    <s v="EMPID1716540"/>
    <x v="0"/>
    <s v="SEG 8"/>
    <s v="ARCHITECT AND DESIGN 2"/>
    <x v="9"/>
    <s v="USD"/>
    <n v="1"/>
    <n v="3821.7759999999998"/>
    <n v="5167869.63"/>
    <n v="0.75189494400000001"/>
    <n v="2873.5740515005"/>
    <n v="5732.6639999999998"/>
    <n v="16935684.109999999"/>
    <n v="1.0030619358999999"/>
    <n v="5781.8125390571995"/>
    <n v="16569.12"/>
    <n v="138076"/>
    <n v="16569.12"/>
    <n v="138076"/>
    <n v="154645.12"/>
  </r>
  <r>
    <d v="2015-07-01T00:00:00"/>
    <s v="EMPID2567322"/>
    <x v="1"/>
    <s v="SEG 7"/>
    <s v="PARTNER"/>
    <x v="6"/>
    <s v="GBP"/>
    <n v="1.3"/>
    <n v="14330.733333333101"/>
    <n v="6494478"/>
    <n v="0.75299207909999999"/>
    <n v="10790.928687694201"/>
    <n v="21496.1"/>
    <n v="29717955"/>
    <n v="0.90742082079999997"/>
    <n v="18311.953930028099"/>
    <n v="62194"/>
    <n v="93291"/>
    <n v="80852.2"/>
    <n v="121278.3"/>
    <n v="202130.5"/>
  </r>
  <r>
    <d v="2015-07-01T00:00:00"/>
    <s v="EMPID2071714"/>
    <x v="1"/>
    <s v="SEG 7"/>
    <s v="SR SALES GLOBAL"/>
    <x v="6"/>
    <s v="GBP"/>
    <n v="1.3"/>
    <n v="12010.556000000101"/>
    <n v="6303458"/>
    <n v="0.75299288490000005"/>
    <n v="9043.8632116931003"/>
    <n v="18015.833999999999"/>
    <n v="29717955"/>
    <n v="0.90742082079999997"/>
    <n v="15347.208201442802"/>
    <n v="52124.666666666701"/>
    <n v="78187"/>
    <n v="67762.066666666709"/>
    <n v="101643.1"/>
    <n v="169405.16666666672"/>
  </r>
  <r>
    <d v="2015-07-01T00:00:00"/>
    <s v="EMPID244990"/>
    <x v="0"/>
    <s v="SEG 4"/>
    <s v="SR SALES GLOBAL"/>
    <x v="7"/>
    <s v="USD"/>
    <n v="1"/>
    <n v="16800"/>
    <n v="1580879.04"/>
    <n v="0.75337407349999996"/>
    <n v="12656.6844348"/>
    <n v="25200"/>
    <n v="6237186.1900000004"/>
    <n v="1.1503714193000001"/>
    <n v="35810.207344800001"/>
    <n v="72000"/>
    <n v="103435"/>
    <n v="72000"/>
    <n v="103435"/>
    <n v="175435"/>
  </r>
  <r>
    <d v="2015-07-01T00:00:00"/>
    <s v="EMPID2399406"/>
    <x v="2"/>
    <s v="SEG 7"/>
    <s v="PARTNER"/>
    <x v="8"/>
    <s v="HKD"/>
    <n v="0.13"/>
    <n v="167664.400333333"/>
    <n v="2651554.63"/>
    <n v="0.7534711838"/>
    <n v="126330.2942002737"/>
    <n v="251496.6005"/>
    <n v="23443647.850000001"/>
    <n v="0.90415735450000001"/>
    <n v="212930.04125811689"/>
    <n v="721624"/>
    <n v="1082436"/>
    <n v="93811.12000000001"/>
    <n v="140716.68"/>
    <n v="234527.8"/>
  </r>
  <r>
    <d v="2015-07-01T00:00:00"/>
    <s v="EMPID3721301"/>
    <x v="1"/>
    <s v="SEG 7"/>
    <s v="SR SALES GLOBAL"/>
    <x v="6"/>
    <s v="EUR"/>
    <n v="1.1200000000000001"/>
    <n v="11014.689333333199"/>
    <n v="1726883"/>
    <n v="0.75381666800000002"/>
    <n v="8303.0564123084005"/>
    <n v="16522.034"/>
    <n v="6586046"/>
    <n v="0.94713009599999998"/>
    <n v="15124.4046376564"/>
    <n v="47802.666666666701"/>
    <n v="71704"/>
    <n v="53538.986666666708"/>
    <n v="80308.48000000001"/>
    <n v="133847.46666666673"/>
  </r>
  <r>
    <d v="2015-07-01T00:00:00"/>
    <s v="EMPID2439431"/>
    <x v="0"/>
    <s v="SEG 6"/>
    <s v="SR SALES GLOBAL"/>
    <x v="2"/>
    <s v="USD"/>
    <n v="1"/>
    <n v="12600"/>
    <n v="2740015.58"/>
    <n v="0.75435575440000002"/>
    <n v="9504.8825054400004"/>
    <n v="29400"/>
    <n v="4284793.58"/>
    <n v="0.95300567309999995"/>
    <n v="27189.386863800002"/>
    <n v="72000"/>
    <n v="119770"/>
    <n v="72000"/>
    <n v="119770"/>
    <n v="191770"/>
  </r>
  <r>
    <d v="2015-07-01T00:00:00"/>
    <s v="EMPID972954"/>
    <x v="0"/>
    <s v="SEG 8"/>
    <s v="ARCHITECT AND DESIGN 1"/>
    <x v="9"/>
    <s v="USD"/>
    <n v="1"/>
    <n v="6800.4799999999004"/>
    <n v="8386159.2999999998"/>
    <n v="0.75553801759999994"/>
    <n v="5138.0211779284"/>
    <n v="10200.719999999999"/>
    <n v="38875457.479999997"/>
    <n v="0.88964889319999996"/>
    <n v="8399.6628123450009"/>
    <n v="29452.799999999999"/>
    <n v="147264"/>
    <n v="29452.799999999999"/>
    <n v="147264"/>
    <n v="176716.79999999999"/>
  </r>
  <r>
    <d v="2015-07-01T00:00:00"/>
    <s v="EMPID1607115"/>
    <x v="0"/>
    <s v="SEG 3"/>
    <s v="SR SALES GLOBAL"/>
    <x v="0"/>
    <s v="USD"/>
    <n v="1"/>
    <n v="16800"/>
    <n v="3234815.49"/>
    <n v="0.75991104740000004"/>
    <n v="12766.505596319999"/>
    <n v="25200"/>
    <n v="12774108.619999999"/>
    <n v="0.8707787119"/>
    <n v="19989.7976628"/>
    <n v="72000"/>
    <n v="110074"/>
    <n v="72000"/>
    <n v="110074"/>
    <n v="182074"/>
  </r>
  <r>
    <d v="2015-07-01T00:00:00"/>
    <s v="EMPID209641"/>
    <x v="0"/>
    <s v="SEG 8"/>
    <s v="ARCHITECT AND DESIGN 2"/>
    <x v="9"/>
    <s v="USD"/>
    <n v="1"/>
    <n v="3851.1840000000002"/>
    <n v="5137376.5"/>
    <n v="0.76022207310000001"/>
    <n v="2927.7550843695999"/>
    <n v="5776.7759999999998"/>
    <n v="26436486.100000001"/>
    <n v="0.92677715520000004"/>
    <n v="5099.9888438967"/>
    <n v="16713.72"/>
    <n v="139281"/>
    <n v="16713.72"/>
    <n v="139281"/>
    <n v="155994.72"/>
  </r>
  <r>
    <d v="2015-07-01T00:00:00"/>
    <s v="EMPID3772"/>
    <x v="0"/>
    <s v="SEG 5"/>
    <s v="COMMS_AD_SOL_ROI"/>
    <x v="5"/>
    <s v="USD"/>
    <n v="1"/>
    <n v="46666.666666666897"/>
    <n v="2562684.89"/>
    <n v="0.76776209500000003"/>
    <n v="35828.8977666668"/>
    <m/>
    <n v="0"/>
    <m/>
    <n v="0"/>
    <n v="80000"/>
    <n v="128815"/>
    <n v="80000"/>
    <n v="128815"/>
    <n v="208815"/>
  </r>
  <r>
    <d v="2015-07-01T00:00:00"/>
    <s v="EMPID584207"/>
    <x v="0"/>
    <s v="SEG 3"/>
    <s v="PARTNER"/>
    <x v="0"/>
    <s v="USD"/>
    <n v="1"/>
    <n v="22633.333333333099"/>
    <n v="2943022.24"/>
    <n v="0.76920880589999996"/>
    <n v="17409.759306869801"/>
    <n v="33950"/>
    <n v="10815623.23"/>
    <n v="0.80792481900000002"/>
    <n v="23516.47616808"/>
    <n v="97000"/>
    <n v="142139"/>
    <n v="97000"/>
    <n v="142139"/>
    <n v="239139"/>
  </r>
  <r>
    <d v="2015-07-01T00:00:00"/>
    <s v="EMPID3447133"/>
    <x v="0"/>
    <s v="SEG 3"/>
    <s v="SR SALES GLOBAL"/>
    <x v="0"/>
    <s v="USD"/>
    <n v="1"/>
    <n v="16800"/>
    <n v="2943022.24"/>
    <n v="0.76920880589999996"/>
    <n v="12922.70793912"/>
    <n v="25200"/>
    <n v="10815623.23"/>
    <n v="0.80792481900000002"/>
    <n v="17455.528702079999"/>
    <n v="72000"/>
    <n v="114857"/>
    <n v="72000"/>
    <n v="114857"/>
    <n v="186857"/>
  </r>
  <r>
    <d v="2015-07-01T00:00:00"/>
    <s v="EMPID4657987"/>
    <x v="0"/>
    <s v="SEG 3"/>
    <s v="PARTNER"/>
    <x v="0"/>
    <s v="USD"/>
    <n v="1"/>
    <n v="22633.333333333099"/>
    <n v="5647100.4000000004"/>
    <n v="0.76948560180000003"/>
    <n v="17416.024120739799"/>
    <n v="33950"/>
    <n v="41440944.729999997"/>
    <n v="0.83891147450000003"/>
    <n v="25199.671294840002"/>
    <n v="97000"/>
    <n v="156666"/>
    <n v="97000"/>
    <n v="156666"/>
    <n v="253666"/>
  </r>
  <r>
    <d v="2015-07-01T00:00:00"/>
    <s v="EMPID4322238"/>
    <x v="0"/>
    <s v="SEG 3"/>
    <s v="SR SALES GLOBAL"/>
    <x v="0"/>
    <s v="USD"/>
    <n v="1"/>
    <n v="16800"/>
    <n v="5647100.4000000004"/>
    <n v="0.76948560180000003"/>
    <n v="12927.358110239998"/>
    <n v="25200"/>
    <n v="41440944.729999997"/>
    <n v="0.83891147450000003"/>
    <n v="18704.91065184"/>
    <n v="72000"/>
    <n v="129983"/>
    <n v="72000"/>
    <n v="129983"/>
    <n v="201983"/>
  </r>
  <r>
    <d v="2015-07-01T00:00:00"/>
    <s v="EMPID1185117"/>
    <x v="0"/>
    <s v="SEG 3"/>
    <s v="PARTNER"/>
    <x v="0"/>
    <s v="USD"/>
    <n v="1"/>
    <n v="22633.333333333099"/>
    <n v="2745365.5"/>
    <n v="0.77083371069999995"/>
    <n v="17446.536318843202"/>
    <n v="33950"/>
    <n v="42080748.079999998"/>
    <n v="1.0206286162"/>
    <n v="35910.956257329999"/>
    <n v="97000"/>
    <n v="128031"/>
    <n v="97000"/>
    <n v="128031"/>
    <n v="225031"/>
  </r>
  <r>
    <d v="2015-07-01T00:00:00"/>
    <s v="EMPID3801145"/>
    <x v="0"/>
    <s v="SEG 3"/>
    <s v="SR SALES GLOBAL"/>
    <x v="0"/>
    <s v="USD"/>
    <n v="1"/>
    <n v="16800"/>
    <n v="2745365.5"/>
    <n v="0.77083371069999995"/>
    <n v="12950.006339760001"/>
    <n v="25200"/>
    <n v="42080748.079999998"/>
    <n v="1.0206286162"/>
    <n v="26655.555160079999"/>
    <n v="72000"/>
    <n v="106462"/>
    <n v="72000"/>
    <n v="106462"/>
    <n v="178462"/>
  </r>
  <r>
    <d v="2015-07-01T00:00:00"/>
    <s v="EMPID163601"/>
    <x v="0"/>
    <s v="SEG 3"/>
    <s v="PRINCIPAL"/>
    <x v="1"/>
    <s v="USD"/>
    <n v="1"/>
    <n v="35000"/>
    <n v="8319289.3700000001"/>
    <n v="0.77083373929999999"/>
    <n v="18958.361751"/>
    <n v="52500"/>
    <n v="42080748.079999998"/>
    <n v="1.0206286162"/>
    <n v="60081.0164535"/>
    <n v="150000"/>
    <n v="204000"/>
    <n v="150000"/>
    <n v="204000"/>
    <n v="354000"/>
  </r>
  <r>
    <d v="2015-07-01T00:00:00"/>
    <s v="EMPID6096359"/>
    <x v="0"/>
    <s v="SEG 3"/>
    <s v="PARTNER"/>
    <x v="0"/>
    <s v="USD"/>
    <n v="1"/>
    <n v="22633.333333333099"/>
    <n v="2828558.42"/>
    <n v="0.77083378130000002"/>
    <n v="17446.537916756501"/>
    <n v="33950"/>
    <n v="42080748.079999998"/>
    <n v="1.0206286162"/>
    <n v="35910.956257329999"/>
    <n v="97000"/>
    <n v="122814"/>
    <n v="97000"/>
    <n v="122814"/>
    <n v="219814"/>
  </r>
  <r>
    <d v="2015-07-01T00:00:00"/>
    <s v="EMPID24117"/>
    <x v="2"/>
    <s v="SEG 7"/>
    <s v="SR SALES GLOBAL"/>
    <x v="8"/>
    <s v="AUD"/>
    <n v="0.69"/>
    <n v="22668.4126666669"/>
    <n v="2266448.31"/>
    <n v="0.7718093734"/>
    <n v="17495.693376232801"/>
    <n v="34002.618999999999"/>
    <n v="3317333.26"/>
    <n v="1.1045455921"/>
    <n v="43956.126022336"/>
    <n v="97150.34"/>
    <n v="145725.51"/>
    <n v="67033.734599999996"/>
    <n v="100550.60189999999"/>
    <n v="167584.33649999998"/>
  </r>
  <r>
    <d v="2015-07-01T00:00:00"/>
    <s v="EMPID5622029"/>
    <x v="0"/>
    <s v="SEG 3"/>
    <s v="JR SALES GLOBAL"/>
    <x v="0"/>
    <s v="USD"/>
    <n v="1"/>
    <n v="12133.333333333099"/>
    <n v="1516843.87"/>
    <n v="0.77317410860000002"/>
    <n v="9381.1791843464998"/>
    <n v="18200"/>
    <n v="9450126.0999999996"/>
    <n v="0.93257262669999996"/>
    <n v="16236.51488914"/>
    <n v="52000"/>
    <n v="82736"/>
    <n v="52000"/>
    <n v="82736"/>
    <n v="134736"/>
  </r>
  <r>
    <d v="2015-07-01T00:00:00"/>
    <s v="EMPID1816483"/>
    <x v="0"/>
    <s v="SEG 5"/>
    <s v="SR_SOLS_AD_COMS"/>
    <x v="5"/>
    <s v="USD"/>
    <n v="1"/>
    <n v="56583.333333333103"/>
    <n v="5951569.3700000001"/>
    <n v="0.77905894760000005"/>
    <n v="44081.752118366501"/>
    <m/>
    <n v="0"/>
    <m/>
    <n v="0"/>
    <n v="97000"/>
    <n v="149855"/>
    <n v="97000"/>
    <n v="149855"/>
    <n v="246855"/>
  </r>
  <r>
    <d v="2015-07-01T00:00:00"/>
    <s v="EMPID36253"/>
    <x v="0"/>
    <s v="SEG 4"/>
    <s v="JR SALES GLOBAL"/>
    <x v="7"/>
    <s v="USD"/>
    <n v="1"/>
    <n v="12133.333333333099"/>
    <n v="1044754.87"/>
    <n v="0.78421939299999999"/>
    <n v="9515.1953017331998"/>
    <n v="18200"/>
    <n v="3930098.95"/>
    <n v="0.95128692619999999"/>
    <n v="16781.475290580001"/>
    <n v="52000"/>
    <n v="85128"/>
    <n v="52000"/>
    <n v="85128"/>
    <n v="137128"/>
  </r>
  <r>
    <d v="2015-07-01T00:00:00"/>
    <s v="EMPID3922908"/>
    <x v="0"/>
    <s v="SEG 8"/>
    <s v="ARCHITECT AND DESIGN 1"/>
    <x v="9"/>
    <s v="USD"/>
    <n v="1"/>
    <n v="4266.6666666667998"/>
    <n v="2631416.23"/>
    <n v="0.78470014430000001"/>
    <n v="3348.0539490134001"/>
    <n v="6400"/>
    <n v="10119342.42"/>
    <n v="1.3275663123999999"/>
    <n v="11200"/>
    <n v="32000"/>
    <n v="160000"/>
    <n v="32000"/>
    <n v="160000"/>
    <n v="192000"/>
  </r>
  <r>
    <d v="2015-07-01T00:00:00"/>
    <s v="EMPID120944"/>
    <x v="0"/>
    <s v="SEG 3"/>
    <s v="LEADERSHIP"/>
    <x v="1"/>
    <s v="USD"/>
    <n v="1"/>
    <n v="25666.666666666901"/>
    <n v="33251447"/>
    <n v="0.78476574939999999"/>
    <n v="14617.9751358668"/>
    <n v="38500"/>
    <n v="84317665.780000001"/>
    <n v="0.95093756969999998"/>
    <n v="30944.385733799998"/>
    <n v="110000"/>
    <n v="132248"/>
    <n v="110000"/>
    <n v="132248"/>
    <n v="242248"/>
  </r>
  <r>
    <d v="2015-07-01T00:00:00"/>
    <s v="EMPID661047"/>
    <x v="0"/>
    <s v="SEG 3"/>
    <s v="LEADERSHIP"/>
    <x v="1"/>
    <s v="USD"/>
    <n v="1"/>
    <n v="25666.666666666901"/>
    <n v="16947647.59"/>
    <n v="0.78607834860000003"/>
    <n v="14685.3552281335"/>
    <n v="38500"/>
    <n v="58002329.719999999"/>
    <n v="0.95043266390000003"/>
    <n v="30866.630240600003"/>
    <n v="110000"/>
    <n v="134964"/>
    <n v="110000"/>
    <n v="134964"/>
    <n v="244964"/>
  </r>
  <r>
    <d v="2015-07-01T00:00:00"/>
    <s v="EMPID1258757"/>
    <x v="0"/>
    <s v="SEG 8"/>
    <s v="ARCHITECT AND DESIGN 1"/>
    <x v="9"/>
    <s v="USD"/>
    <n v="1"/>
    <n v="7102.5333333331"/>
    <n v="6196036.0599999996"/>
    <n v="0.79008088249999997"/>
    <n v="5611.5758039855"/>
    <n v="10653.8"/>
    <n v="16867677.289999999"/>
    <n v="0.81049404940000003"/>
    <n v="7423.4664051702002"/>
    <n v="30949.599999999999"/>
    <n v="154748"/>
    <n v="30949.599999999999"/>
    <n v="154748"/>
    <n v="185697.6"/>
  </r>
  <r>
    <d v="2015-07-01T00:00:00"/>
    <s v="EMPID1174531"/>
    <x v="2"/>
    <s v="SEG 7"/>
    <s v="PARTNER"/>
    <x v="8"/>
    <s v="AUD"/>
    <n v="0.69"/>
    <n v="34743.7103333333"/>
    <n v="4991177.45"/>
    <n v="0.79077514670000004"/>
    <n v="27474.462635743901"/>
    <n v="52115.565499999997"/>
    <n v="12574309.539999999"/>
    <n v="1.1649437627999999"/>
    <n v="76184.750425171005"/>
    <n v="147457.33333333299"/>
    <n v="221186"/>
    <n v="101745.55999999976"/>
    <n v="152618.34"/>
    <n v="254363.89999999976"/>
  </r>
  <r>
    <d v="2015-07-01T00:00:00"/>
    <s v="EMPID982163"/>
    <x v="0"/>
    <s v="SEG 3"/>
    <s v="SR SALES GLOBAL"/>
    <x v="0"/>
    <s v="USD"/>
    <n v="1"/>
    <n v="16800"/>
    <n v="2480883.66"/>
    <n v="0.79261959469999999"/>
    <n v="13316.009190960001"/>
    <n v="25200"/>
    <n v="6233620.3799999999"/>
    <n v="1.1383849156000001"/>
    <n v="34964.439645240003"/>
    <n v="72000"/>
    <n v="101818"/>
    <n v="72000"/>
    <n v="101818"/>
    <n v="173818"/>
  </r>
  <r>
    <d v="2015-07-01T00:00:00"/>
    <s v="EMPID2041017"/>
    <x v="2"/>
    <s v="SEG 7"/>
    <s v="PARTNER"/>
    <x v="8"/>
    <s v="JPY"/>
    <n v="9.1999999999999998E-3"/>
    <n v="1670462.7556666599"/>
    <n v="1153954.1000000001"/>
    <n v="0.79285185430000005"/>
    <n v="1324429.4933694"/>
    <n v="2505694.1335"/>
    <n v="4101825.28"/>
    <n v="1.0468371192999999"/>
    <n v="2834300.7195679056"/>
    <n v="7308274.6666666698"/>
    <n v="10962412"/>
    <n v="67236.126933333362"/>
    <n v="100854.19039999999"/>
    <n v="168090.31733333337"/>
  </r>
  <r>
    <d v="2015-07-01T00:00:00"/>
    <s v="EMPID310293"/>
    <x v="0"/>
    <s v="SEG 8"/>
    <s v="ARCHITECT AND DESIGN 2"/>
    <x v="9"/>
    <s v="USD"/>
    <n v="1"/>
    <n v="3305.0920000000001"/>
    <n v="5479999.75"/>
    <n v="0.79714069089999995"/>
    <n v="2634.6233203680999"/>
    <n v="4957.6379999999999"/>
    <n v="19425618.579999998"/>
    <n v="1.0166105783999999"/>
    <n v="5188.2158569987005"/>
    <n v="14344.68"/>
    <n v="119539"/>
    <n v="14344.68"/>
    <n v="119539"/>
    <n v="133883.68"/>
  </r>
  <r>
    <d v="2015-07-01T00:00:00"/>
    <s v="EMPID57485"/>
    <x v="0"/>
    <s v="SEG 3"/>
    <s v="SR SALES GLOBAL"/>
    <x v="0"/>
    <s v="USD"/>
    <n v="1"/>
    <n v="16800"/>
    <n v="2220142.89"/>
    <n v="0.79738126679999999"/>
    <n v="13396.005282239999"/>
    <n v="25200"/>
    <n v="24496565.07"/>
    <n v="1.1094103223"/>
    <n v="32919.992340479999"/>
    <n v="72000"/>
    <n v="106948"/>
    <n v="72000"/>
    <n v="106948"/>
    <n v="178948"/>
  </r>
  <r>
    <d v="2015-07-01T00:00:00"/>
    <s v="EMPID5415461"/>
    <x v="0"/>
    <s v="SEG 3"/>
    <s v="SR SALES GLOBAL"/>
    <x v="0"/>
    <s v="USD"/>
    <n v="1"/>
    <n v="16800"/>
    <n v="2220142.89"/>
    <n v="0.79738126679999999"/>
    <n v="13396.005282239999"/>
    <n v="25200"/>
    <n v="24496565.07"/>
    <n v="1.1094103223"/>
    <n v="32919.992340479999"/>
    <n v="72000"/>
    <n v="116155"/>
    <n v="72000"/>
    <n v="116155"/>
    <n v="188155"/>
  </r>
  <r>
    <d v="2015-07-01T00:00:00"/>
    <s v="EMPID458298"/>
    <x v="0"/>
    <s v="SEG 3"/>
    <s v="SR SALES GLOBAL"/>
    <x v="0"/>
    <s v="USD"/>
    <n v="1"/>
    <n v="16800"/>
    <n v="3809739.91"/>
    <n v="0.79742215679999995"/>
    <n v="13396.692234239999"/>
    <n v="25200"/>
    <n v="13373661.789999999"/>
    <n v="0.75089958590000006"/>
    <n v="15156.27130248"/>
    <n v="72000"/>
    <n v="125297"/>
    <n v="72000"/>
    <n v="125297"/>
    <n v="197297"/>
  </r>
  <r>
    <d v="2015-07-01T00:00:00"/>
    <s v="EMPID12737"/>
    <x v="0"/>
    <s v="SEG 8"/>
    <s v="ARCHITECT AND DESIGN 1"/>
    <x v="9"/>
    <s v="USD"/>
    <n v="1"/>
    <n v="6721.8733333331002"/>
    <n v="11750988.34"/>
    <n v="0.79796816110000002"/>
    <n v="5363.8409029469003"/>
    <n v="10082.81"/>
    <n v="23661259.899999999"/>
    <n v="1.0332987273000001"/>
    <n v="11022.8952732983"/>
    <n v="29408.2"/>
    <n v="147041"/>
    <n v="29408.2"/>
    <n v="147041"/>
    <n v="176449.2"/>
  </r>
  <r>
    <d v="2015-07-01T00:00:00"/>
    <s v="EMPID987344"/>
    <x v="0"/>
    <s v="SEG 8"/>
    <s v="ARCHITECT AND DESIGN 1"/>
    <x v="9"/>
    <s v="USD"/>
    <n v="1"/>
    <n v="6522.5999999999003"/>
    <n v="6060590.5599999996"/>
    <n v="0.80037050369999996"/>
    <n v="5220.4966474335006"/>
    <n v="9783.9"/>
    <n v="19735308.739999998"/>
    <n v="0.92238261379999997"/>
    <n v="8568.8588084481999"/>
    <n v="28307.4"/>
    <n v="141537"/>
    <n v="28307.4"/>
    <n v="141537"/>
    <n v="169844.4"/>
  </r>
  <r>
    <d v="2015-07-01T00:00:00"/>
    <s v="EMPID387137"/>
    <x v="0"/>
    <s v="SEG 3"/>
    <s v="PARTNER"/>
    <x v="0"/>
    <s v="USD"/>
    <n v="1"/>
    <n v="22633.333333333099"/>
    <n v="3689842.62"/>
    <n v="0.80180370540000001"/>
    <n v="18147.490532219799"/>
    <n v="33950"/>
    <n v="22973506.030000001"/>
    <n v="0.9453364755"/>
    <n v="30980.67734916"/>
    <n v="97000"/>
    <n v="143247"/>
    <n v="97000"/>
    <n v="143247"/>
    <n v="240247"/>
  </r>
  <r>
    <d v="2015-07-01T00:00:00"/>
    <s v="EMPID4876605"/>
    <x v="0"/>
    <s v="SEG 3"/>
    <s v="SR SALES GLOBAL"/>
    <x v="0"/>
    <s v="USD"/>
    <n v="1"/>
    <n v="16800"/>
    <n v="3689842.62"/>
    <n v="0.80180370540000001"/>
    <n v="13470.30225072"/>
    <n v="25200"/>
    <n v="22973506.030000001"/>
    <n v="0.9453364755"/>
    <n v="22995.96669216"/>
    <n v="72000"/>
    <n v="137700"/>
    <n v="72000"/>
    <n v="137700"/>
    <n v="209700"/>
  </r>
  <r>
    <d v="2015-07-01T00:00:00"/>
    <s v="EMPID1659900"/>
    <x v="0"/>
    <s v="SEG 3"/>
    <s v="SR SALES GLOBAL"/>
    <x v="0"/>
    <s v="USD"/>
    <n v="1"/>
    <n v="16800"/>
    <n v="2904899.07"/>
    <n v="0.80181583729999995"/>
    <n v="13470.50606664"/>
    <n v="25200"/>
    <n v="7034367.0899999999"/>
    <n v="0.92903640600000004"/>
    <n v="22338.74788992"/>
    <n v="72000"/>
    <n v="93607"/>
    <n v="72000"/>
    <n v="93607"/>
    <n v="165607"/>
  </r>
  <r>
    <d v="2015-07-01T00:00:00"/>
    <s v="EMPID1342267"/>
    <x v="0"/>
    <s v="SEG 3"/>
    <s v="SR SALES GLOBAL"/>
    <x v="0"/>
    <s v="USD"/>
    <n v="1"/>
    <n v="16800"/>
    <n v="3438426.78"/>
    <n v="0.80405746109999998"/>
    <n v="13508.16534648"/>
    <n v="25200"/>
    <n v="8681471.6099999994"/>
    <n v="1.0437217291000001"/>
    <n v="28285.0052058"/>
    <n v="72000"/>
    <n v="111844"/>
    <n v="72000"/>
    <n v="111844"/>
    <n v="183844"/>
  </r>
  <r>
    <d v="2015-07-01T00:00:00"/>
    <s v="EMPID459032"/>
    <x v="2"/>
    <s v="SEG 7"/>
    <s v="SR SALES GLOBAL"/>
    <x v="8"/>
    <s v="JPY"/>
    <n v="9.1999999999999998E-3"/>
    <n v="1413588.5549999999"/>
    <n v="2194462.6"/>
    <n v="0.80488024999999996"/>
    <n v="1137769.5095455379"/>
    <n v="2120382.8325"/>
    <n v="26971632.370000001"/>
    <n v="1.0643296856"/>
    <n v="2502312.8032482169"/>
    <n v="6552079.3333333302"/>
    <n v="9828119"/>
    <n v="60279.129866666633"/>
    <n v="90418.694799999997"/>
    <n v="150697.82466666662"/>
  </r>
  <r>
    <d v="2015-07-01T00:00:00"/>
    <s v="EMPID2537226"/>
    <x v="0"/>
    <s v="SEG 3"/>
    <s v="JR SALES GLOBAL"/>
    <x v="0"/>
    <s v="USD"/>
    <n v="1"/>
    <n v="12133.333333333099"/>
    <n v="2226838.4"/>
    <n v="0.80648445300000005"/>
    <n v="9785.3446963997994"/>
    <n v="18200"/>
    <n v="20422767.579999998"/>
    <n v="0.95525347790000004"/>
    <n v="16896.981275720002"/>
    <n v="52000"/>
    <n v="62199"/>
    <n v="52000"/>
    <n v="62199"/>
    <n v="114199"/>
  </r>
  <r>
    <d v="2015-07-01T00:00:00"/>
    <s v="EMPID1046194"/>
    <x v="0"/>
    <s v="SEG 8"/>
    <s v="ARCHITECT AND DESIGN 2"/>
    <x v="9"/>
    <s v="USD"/>
    <n v="1"/>
    <n v="3813.4960000000001"/>
    <n v="12697981.880000001"/>
    <n v="0.80720201550000004"/>
    <n v="3078.2616573012001"/>
    <n v="5720.2439999999997"/>
    <n v="24926892.699999999"/>
    <n v="1.0309520864999999"/>
    <n v="6215.9937638495003"/>
    <n v="16740.84"/>
    <n v="139507"/>
    <n v="16740.84"/>
    <n v="139507"/>
    <n v="156247.84"/>
  </r>
  <r>
    <d v="2015-07-01T00:00:00"/>
    <s v="EMPID6798862"/>
    <x v="0"/>
    <s v="SEG 3"/>
    <s v="SR SALES GLOBAL"/>
    <x v="0"/>
    <s v="USD"/>
    <n v="1"/>
    <n v="4800"/>
    <n v="828642.89"/>
    <n v="0.80730511059999999"/>
    <n v="3875.0645308799999"/>
    <n v="7200"/>
    <n v="3085952.45"/>
    <n v="0.87081248769999997"/>
    <n v="5711.7598581599996"/>
    <n v="72000"/>
    <n v="120000"/>
    <n v="72000"/>
    <n v="120000"/>
    <n v="192000"/>
  </r>
  <r>
    <d v="2015-07-01T00:00:00"/>
    <s v="EMPID2873235"/>
    <x v="0"/>
    <s v="SEG 8"/>
    <s v="ARCHITECT AND DESIGN 1"/>
    <x v="9"/>
    <s v="USD"/>
    <n v="1"/>
    <n v="7097.6466666668002"/>
    <n v="10226307.630000001"/>
    <n v="0.80790622670000001"/>
    <n v="5734.2329369166"/>
    <n v="10646.47"/>
    <n v="26304552.48"/>
    <n v="0.94744071539999997"/>
    <n v="9751.1566448295998"/>
    <n v="30777.8"/>
    <n v="153889"/>
    <n v="30777.8"/>
    <n v="153889"/>
    <n v="184666.8"/>
  </r>
  <r>
    <d v="2015-07-01T00:00:00"/>
    <s v="EMPID117840"/>
    <x v="0"/>
    <s v="SEG 5"/>
    <s v="SR_SOLS_AD_COMS"/>
    <x v="5"/>
    <s v="USD"/>
    <n v="1"/>
    <n v="56583.333333333103"/>
    <n v="3845747.77"/>
    <n v="0.81398565560000002"/>
    <n v="46058.021679366502"/>
    <m/>
    <n v="0"/>
    <m/>
    <n v="0"/>
    <n v="97000"/>
    <n v="127484"/>
    <n v="97000"/>
    <n v="127484"/>
    <n v="224484"/>
  </r>
  <r>
    <d v="2015-07-01T00:00:00"/>
    <s v="EMPID2383810"/>
    <x v="1"/>
    <s v="SEG 7"/>
    <s v="PARTNER"/>
    <x v="6"/>
    <s v="GBP"/>
    <n v="1.3"/>
    <n v="11941.1260000001"/>
    <n v="3460370"/>
    <n v="0.81589400059999995"/>
    <n v="9742.6930638088015"/>
    <n v="17911.688999999998"/>
    <n v="69404069.620000005"/>
    <n v="0.96189402430000004"/>
    <n v="16819.621183110299"/>
    <n v="52242.54"/>
    <n v="78363.81"/>
    <n v="67915.302000000011"/>
    <n v="101872.95299999999"/>
    <n v="169788.255"/>
  </r>
  <r>
    <d v="2015-07-01T00:00:00"/>
    <s v="EMPID418163"/>
    <x v="0"/>
    <s v="SEG 3"/>
    <s v="SR SALES GLOBAL"/>
    <x v="0"/>
    <s v="USD"/>
    <n v="1"/>
    <n v="16800"/>
    <n v="3222535.05"/>
    <n v="0.81891462749999999"/>
    <n v="13757.765742"/>
    <n v="25200"/>
    <n v="14320785.109999999"/>
    <n v="0.87335042969999999"/>
    <n v="20093.489324999999"/>
    <n v="72000"/>
    <n v="117977"/>
    <n v="72000"/>
    <n v="117977"/>
    <n v="189977"/>
  </r>
  <r>
    <d v="2015-07-01T00:00:00"/>
    <s v="EMPID3440512"/>
    <x v="0"/>
    <s v="SEG 3"/>
    <s v="SR SALES GLOBAL"/>
    <x v="0"/>
    <s v="USD"/>
    <n v="1"/>
    <n v="16800"/>
    <n v="2413702.09"/>
    <n v="0.81913278079999996"/>
    <n v="13761.43071744"/>
    <n v="25200"/>
    <n v="4739261.1900000004"/>
    <n v="0.93619378890000005"/>
    <n v="22627.33356744"/>
    <n v="72000"/>
    <n v="113114"/>
    <n v="72000"/>
    <n v="113114"/>
    <n v="185114"/>
  </r>
  <r>
    <d v="2015-07-01T00:00:00"/>
    <s v="EMPID161369"/>
    <x v="0"/>
    <s v="SEG 3"/>
    <s v="JR SALES GLOBAL"/>
    <x v="0"/>
    <s v="USD"/>
    <n v="1"/>
    <n v="12133.333333333099"/>
    <n v="1416583.08"/>
    <n v="0.82148335350000001"/>
    <n v="9967.3313557998008"/>
    <n v="18200"/>
    <n v="7215933.6500000004"/>
    <n v="1.0697744012999999"/>
    <n v="21755.703489520001"/>
    <n v="52000"/>
    <n v="72879"/>
    <n v="52000"/>
    <n v="72879"/>
    <n v="124879"/>
  </r>
  <r>
    <d v="2015-07-01T00:00:00"/>
    <s v="EMPID1230024"/>
    <x v="2"/>
    <s v="SEG 7"/>
    <s v="SR SALES GLOBAL"/>
    <x v="8"/>
    <s v="SGD"/>
    <n v="0.73"/>
    <n v="22887.176999999901"/>
    <n v="3302652.64"/>
    <n v="0.82342471630000003"/>
    <n v="18845.8672281328"/>
    <n v="34330.765500000001"/>
    <n v="63917189.25"/>
    <n v="0.87997224549999997"/>
    <n v="27737.733990830297"/>
    <n v="98919.333333333299"/>
    <n v="148379"/>
    <n v="72211.113333333313"/>
    <n v="108316.67"/>
    <n v="180527.78333333333"/>
  </r>
  <r>
    <d v="2015-07-01T00:00:00"/>
    <s v="EMPID5247800"/>
    <x v="0"/>
    <s v="SEG 8"/>
    <s v="ARCHITECT AND DESIGN 1"/>
    <x v="9"/>
    <s v="USD"/>
    <n v="1"/>
    <n v="6925.8333333333003"/>
    <n v="5276192.83"/>
    <n v="0.82437282170000004"/>
    <n v="5709.4687676239"/>
    <n v="10388.75"/>
    <n v="19298416.539999999"/>
    <n v="0.83054827769999995"/>
    <n v="7572.1234717215993"/>
    <n v="30057.4"/>
    <n v="150287"/>
    <n v="30057.4"/>
    <n v="150287"/>
    <n v="180344.4"/>
  </r>
  <r>
    <d v="2015-07-01T00:00:00"/>
    <s v="EMPID1271817"/>
    <x v="0"/>
    <s v="SEG 3"/>
    <s v="SR SALES GLOBAL"/>
    <x v="0"/>
    <s v="USD"/>
    <n v="1"/>
    <n v="16800"/>
    <n v="1814791.6"/>
    <n v="0.82520911050000001"/>
    <n v="13863.513056400001"/>
    <n v="25200"/>
    <n v="6917762.6799999997"/>
    <n v="0.70447763610000003"/>
    <n v="13284.538288560001"/>
    <n v="72000"/>
    <n v="103127"/>
    <n v="72000"/>
    <n v="103127"/>
    <n v="175127"/>
  </r>
  <r>
    <d v="2015-07-01T00:00:00"/>
    <s v="EMPID1254679"/>
    <x v="0"/>
    <s v="SEG 3"/>
    <s v="SR SALES GLOBAL"/>
    <x v="0"/>
    <s v="USD"/>
    <n v="1"/>
    <n v="16800"/>
    <n v="3319742.58"/>
    <n v="0.82550758140000002"/>
    <n v="13868.527367520001"/>
    <n v="25200"/>
    <n v="34124593.049999997"/>
    <n v="1.0214589961"/>
    <n v="26714.146765319998"/>
    <n v="72000"/>
    <n v="115908"/>
    <n v="72000"/>
    <n v="115908"/>
    <n v="187908"/>
  </r>
  <r>
    <d v="2015-07-01T00:00:00"/>
    <s v="EMPID2530402"/>
    <x v="0"/>
    <s v="SEG 3"/>
    <s v="SR SALES GLOBAL"/>
    <x v="0"/>
    <s v="USD"/>
    <n v="1"/>
    <n v="16800"/>
    <n v="3319742.58"/>
    <n v="0.82550758140000002"/>
    <n v="13868.527367520001"/>
    <n v="25200"/>
    <n v="34124593.049999997"/>
    <n v="1.0214589961"/>
    <n v="26714.146765319998"/>
    <n v="72000"/>
    <n v="117300"/>
    <n v="72000"/>
    <n v="117300"/>
    <n v="189300"/>
  </r>
  <r>
    <d v="2015-07-01T00:00:00"/>
    <s v="EMPID2228498"/>
    <x v="0"/>
    <s v="SEG 3"/>
    <s v="PARTNER"/>
    <x v="0"/>
    <s v="USD"/>
    <n v="1"/>
    <n v="22633.333333333099"/>
    <n v="3420340.83"/>
    <n v="0.82550758280000003"/>
    <n v="18683.9882907065"/>
    <n v="33950"/>
    <n v="34124593.049999997"/>
    <n v="1.0214589961"/>
    <n v="35989.892169945"/>
    <n v="97000"/>
    <n v="160356"/>
    <n v="97000"/>
    <n v="160356"/>
    <n v="257356"/>
  </r>
  <r>
    <d v="2015-07-01T00:00:00"/>
    <s v="EMPID4297448"/>
    <x v="0"/>
    <s v="SEG 8"/>
    <s v="ARCHITECT AND DESIGN 2"/>
    <x v="9"/>
    <s v="USD"/>
    <n v="1"/>
    <n v="3798.0839999999998"/>
    <n v="6216094.2999999998"/>
    <n v="0.82574298589999995"/>
    <n v="3136.2412228590001"/>
    <n v="5697.1260000000002"/>
    <n v="37636593.109999999"/>
    <n v="0.92852586280000005"/>
    <n v="5045.6105355223999"/>
    <n v="16449.48"/>
    <n v="137079"/>
    <n v="16449.48"/>
    <n v="137079"/>
    <n v="153528.48000000001"/>
  </r>
  <r>
    <d v="2015-07-01T00:00:00"/>
    <s v="EMPID1839127"/>
    <x v="0"/>
    <s v="SEG 8"/>
    <s v="ARCHITECT AND DESIGN 2"/>
    <x v="9"/>
    <s v="USD"/>
    <n v="1"/>
    <n v="3450.08"/>
    <n v="5065686.08"/>
    <n v="0.82641061540000005"/>
    <n v="2851.1827359792001"/>
    <n v="5175.12"/>
    <n v="42255874.75"/>
    <n v="0.90705703209999999"/>
    <n v="4405.5343809451997"/>
    <n v="14973"/>
    <n v="124775"/>
    <n v="14973"/>
    <n v="124775"/>
    <n v="139748"/>
  </r>
  <r>
    <d v="2015-07-01T00:00:00"/>
    <s v="EMPID1673181"/>
    <x v="0"/>
    <s v="SEG 8"/>
    <s v="ARCHITECT AND DESIGN 1"/>
    <x v="9"/>
    <s v="USD"/>
    <n v="1"/>
    <n v="7749.8133333330998"/>
    <n v="5618497.0199999996"/>
    <n v="0.82920449689999998"/>
    <n v="6426.1800661354"/>
    <n v="11624.72"/>
    <n v="68325392.469999999"/>
    <n v="0.94131933320000005"/>
    <n v="10533.2858862262"/>
    <n v="33633.4"/>
    <n v="168167"/>
    <n v="33633.4"/>
    <n v="168167"/>
    <n v="201800.4"/>
  </r>
  <r>
    <d v="2015-07-01T00:00:00"/>
    <s v="EMPID1154800"/>
    <x v="2"/>
    <s v="SEG 7"/>
    <s v="PARTNER"/>
    <x v="8"/>
    <s v="TWD"/>
    <n v="3.3000000000000002E-2"/>
    <n v="351630.17766666599"/>
    <n v="1039930.97"/>
    <n v="0.83033809449999996"/>
    <n v="291971.9316924361"/>
    <n v="527445.26650000003"/>
    <n v="3846258.74"/>
    <n v="0.97572608699999996"/>
    <n v="506960.20968194661"/>
    <n v="1532243.33333333"/>
    <n v="2298365"/>
    <n v="50564.02999999989"/>
    <n v="75846.044999999998"/>
    <n v="126410.0749999999"/>
  </r>
  <r>
    <d v="2015-07-01T00:00:00"/>
    <s v="EMPID541203"/>
    <x v="0"/>
    <s v="SEG 3"/>
    <s v="PARTNER"/>
    <x v="0"/>
    <s v="USD"/>
    <n v="1"/>
    <n v="22633.333333333099"/>
    <n v="4741499.26"/>
    <n v="0.83254084169999998"/>
    <n v="18843.174383809801"/>
    <n v="33950"/>
    <n v="15290636.359999999"/>
    <n v="0.89633938489999998"/>
    <n v="28319.155386410002"/>
    <n v="97000"/>
    <n v="128381"/>
    <n v="97000"/>
    <n v="128381"/>
    <n v="225381"/>
  </r>
  <r>
    <d v="2015-07-01T00:00:00"/>
    <s v="EMPID4269542"/>
    <x v="0"/>
    <s v="SEG 8"/>
    <s v="ARCHITECT AND DESIGN 1"/>
    <x v="9"/>
    <s v="USD"/>
    <n v="1"/>
    <n v="8200.6733333332995"/>
    <n v="5779492.1900000004"/>
    <n v="0.83342785659999996"/>
    <n v="6834.6695988766996"/>
    <n v="12301.01"/>
    <n v="26851930.75"/>
    <n v="0.90299508689999997"/>
    <n v="10391.7965497604"/>
    <n v="35443.599999999999"/>
    <n v="177218"/>
    <n v="35443.599999999999"/>
    <n v="177218"/>
    <n v="212661.6"/>
  </r>
  <r>
    <d v="2015-07-01T00:00:00"/>
    <s v="EMPID2776984"/>
    <x v="0"/>
    <s v="SEG 4"/>
    <s v="SR SALES GLOBAL"/>
    <x v="7"/>
    <s v="USD"/>
    <n v="1"/>
    <n v="16800"/>
    <n v="1580879.04"/>
    <n v="0.83411122780000002"/>
    <n v="14013.06862704"/>
    <n v="25200"/>
    <n v="5223524.95"/>
    <n v="0.87438019609999995"/>
    <n v="20135.009507760002"/>
    <n v="72000"/>
    <n v="108005"/>
    <n v="72000"/>
    <n v="108005"/>
    <n v="180005"/>
  </r>
  <r>
    <d v="2015-07-01T00:00:00"/>
    <s v="EMPID5347355"/>
    <x v="0"/>
    <s v="SEG 4"/>
    <s v="SOLUTIONS ARCH REP"/>
    <x v="7"/>
    <s v="USD"/>
    <n v="1"/>
    <n v="6000"/>
    <n v="455618.25"/>
    <n v="0.83551219909999996"/>
    <n v="5013.0731946000005"/>
    <n v="9000"/>
    <n v="847200.91"/>
    <n v="1.0295003577999999"/>
    <n v="9743.4090161999993"/>
    <n v="60000"/>
    <n v="86195"/>
    <n v="60000"/>
    <n v="86195"/>
    <n v="146195"/>
  </r>
  <r>
    <d v="2015-07-01T00:00:00"/>
    <s v="EMPID1555747"/>
    <x v="0"/>
    <s v="SEG 3"/>
    <s v="SR SALES GLOBAL"/>
    <x v="0"/>
    <s v="USD"/>
    <n v="1"/>
    <n v="16800"/>
    <n v="2232336.2200000002"/>
    <n v="0.83823386649999998"/>
    <n v="14082.328957200001"/>
    <n v="25200"/>
    <n v="10205322.23"/>
    <n v="0.88728028530000003"/>
    <n v="20655.141103800001"/>
    <n v="72000"/>
    <n v="129224"/>
    <n v="72000"/>
    <n v="129224"/>
    <n v="201224"/>
  </r>
  <r>
    <d v="2015-07-01T00:00:00"/>
    <s v="EMPID70939"/>
    <x v="0"/>
    <s v="SEG 3"/>
    <s v="SR SALES GLOBAL"/>
    <x v="0"/>
    <s v="USD"/>
    <n v="1"/>
    <n v="16800"/>
    <n v="3284159.68"/>
    <n v="0.83913184760000004"/>
    <n v="14097.41503968"/>
    <n v="25200"/>
    <n v="18017919.239999998"/>
    <n v="1.0205129835"/>
    <n v="26647.396115759999"/>
    <n v="72000"/>
    <n v="117581"/>
    <n v="72000"/>
    <n v="117581"/>
    <n v="189581"/>
  </r>
  <r>
    <d v="2015-07-01T00:00:00"/>
    <s v="EMPID596564"/>
    <x v="1"/>
    <s v="SEG 7"/>
    <s v="JR SALES GLOBAL"/>
    <x v="6"/>
    <s v="EUR"/>
    <n v="1.1200000000000001"/>
    <n v="8998.0663333331995"/>
    <n v="1843360"/>
    <n v="0.83963714030000003"/>
    <n v="7555.1106843496"/>
    <n v="13497.0995"/>
    <n v="3311751"/>
    <n v="0.98918606200000003"/>
    <n v="13263.568624523501"/>
    <n v="38890"/>
    <n v="58335"/>
    <n v="43556.800000000003"/>
    <n v="65335.200000000004"/>
    <n v="108892"/>
  </r>
  <r>
    <d v="2015-07-01T00:00:00"/>
    <s v="EMPID641408"/>
    <x v="0"/>
    <s v="SEG 8"/>
    <s v="ARCH SALES AND TEC"/>
    <x v="11"/>
    <s v="USD"/>
    <n v="1"/>
    <n v="7062.0866666667998"/>
    <n v="36685644.409999996"/>
    <n v="0.83978037930000005"/>
    <n v="0"/>
    <n v="10593.13"/>
    <n v="112134135.56"/>
    <n v="0.93374099040000003"/>
    <n v="0"/>
    <n v="30585.8"/>
    <n v="152929"/>
    <n v="30585.8"/>
    <n v="152929"/>
    <n v="183514.8"/>
  </r>
  <r>
    <d v="2015-07-01T00:00:00"/>
    <s v="EMPID189903"/>
    <x v="0"/>
    <s v="SEG 8"/>
    <s v="SOLUTIONS ENG AND TEC"/>
    <x v="11"/>
    <s v="USD"/>
    <n v="1"/>
    <n v="10177.459999999999"/>
    <n v="36685644.409999996"/>
    <n v="0.83978037930000005"/>
    <n v="0"/>
    <n v="15266.19"/>
    <n v="112134135.56"/>
    <n v="0.93374099040000003"/>
    <n v="0"/>
    <n v="44169"/>
    <n v="220845"/>
    <n v="44169"/>
    <n v="220845"/>
    <n v="265014"/>
  </r>
  <r>
    <d v="2015-07-01T00:00:00"/>
    <s v="EMPID3405663"/>
    <x v="0"/>
    <s v="SEG 8"/>
    <s v="ARCH SALES AND TEC"/>
    <x v="11"/>
    <s v="USD"/>
    <n v="1"/>
    <n v="7006.3866666668"/>
    <n v="36685644.409999996"/>
    <n v="0.83978037930000005"/>
    <n v="0"/>
    <n v="10509.58"/>
    <n v="112134135.56"/>
    <n v="0.93374099040000003"/>
    <n v="0"/>
    <n v="30407"/>
    <n v="152035"/>
    <n v="30407"/>
    <n v="152035"/>
    <n v="182442"/>
  </r>
  <r>
    <d v="2015-07-01T00:00:00"/>
    <s v="EMPID3102302"/>
    <x v="0"/>
    <s v="SEG 8"/>
    <s v="ARCH SALES AND TEC"/>
    <x v="11"/>
    <s v="USD"/>
    <n v="1"/>
    <n v="6864.7800000000998"/>
    <n v="36685644.409999996"/>
    <n v="0.83978037930000005"/>
    <n v="0"/>
    <n v="10297.17"/>
    <n v="112134135.56"/>
    <n v="0.93374099040000003"/>
    <n v="0"/>
    <n v="29913.599999999999"/>
    <n v="149568"/>
    <n v="29913.599999999999"/>
    <n v="149568"/>
    <n v="179481.60000000001"/>
  </r>
  <r>
    <d v="2015-07-01T00:00:00"/>
    <s v="EMPID1439124"/>
    <x v="0"/>
    <s v="SEG 8"/>
    <s v="ARCHITECT AND DESIGN 3"/>
    <x v="11"/>
    <s v="USD"/>
    <n v="1"/>
    <n v="3420.5479999999998"/>
    <n v="36685644.409999996"/>
    <n v="0.83978037930000005"/>
    <n v="0"/>
    <n v="5130.8220000000001"/>
    <n v="112134135.56"/>
    <n v="0.93374099040000003"/>
    <n v="0"/>
    <n v="14844.84"/>
    <n v="123707"/>
    <n v="14844.84"/>
    <n v="123707"/>
    <n v="138551.84"/>
  </r>
  <r>
    <d v="2015-07-01T00:00:00"/>
    <s v="EMPID5067543"/>
    <x v="0"/>
    <s v="SEG 8"/>
    <s v="ARCHITECT AND DESIGN 3"/>
    <x v="11"/>
    <s v="USD"/>
    <n v="1"/>
    <n v="3752.192"/>
    <n v="36685644.409999996"/>
    <n v="0.83978037930000005"/>
    <n v="0"/>
    <n v="5628.2879999999996"/>
    <n v="112134135.56"/>
    <n v="0.93374099040000003"/>
    <n v="0"/>
    <n v="16284.12"/>
    <n v="135701"/>
    <n v="16284.12"/>
    <n v="135701"/>
    <n v="151985.12"/>
  </r>
  <r>
    <d v="2015-07-01T00:00:00"/>
    <s v="EMPID679114"/>
    <x v="0"/>
    <s v="SEG 8"/>
    <s v="ARCHITECT AND DESIGN 3"/>
    <x v="11"/>
    <s v="USD"/>
    <n v="1"/>
    <n v="2900.8359999999998"/>
    <n v="36685644.409999996"/>
    <n v="0.83978037930000005"/>
    <n v="0"/>
    <n v="4351.2539999999999"/>
    <n v="112134135.56"/>
    <n v="0.93374099040000003"/>
    <n v="0"/>
    <n v="12589.32"/>
    <n v="104911"/>
    <n v="12589.32"/>
    <n v="104911"/>
    <n v="117500.32"/>
  </r>
  <r>
    <d v="2015-07-01T00:00:00"/>
    <s v="EMPID2593191"/>
    <x v="0"/>
    <s v="SEG 8"/>
    <s v="ARCHITECT AND DESIGN 3"/>
    <x v="11"/>
    <s v="USD"/>
    <n v="1"/>
    <n v="3426.0079999999998"/>
    <n v="36685644.409999996"/>
    <n v="0.83978037930000005"/>
    <n v="0"/>
    <n v="5139.0119999999997"/>
    <n v="112134135.56"/>
    <n v="0.93374099040000003"/>
    <n v="0"/>
    <n v="14838"/>
    <n v="123650"/>
    <n v="14838"/>
    <n v="123650"/>
    <n v="138488"/>
  </r>
  <r>
    <d v="2015-07-01T00:00:00"/>
    <s v="EMPID2758270"/>
    <x v="0"/>
    <s v="SEG 8"/>
    <s v="ARCHITECT AND DESIGN 3"/>
    <x v="11"/>
    <s v="USD"/>
    <n v="1"/>
    <n v="3443.64"/>
    <n v="36685644.409999996"/>
    <n v="0.83978037930000005"/>
    <n v="0"/>
    <n v="5165.46"/>
    <n v="112134135.56"/>
    <n v="0.93374099040000003"/>
    <n v="0"/>
    <n v="14945.04"/>
    <n v="124542"/>
    <n v="14945.04"/>
    <n v="124542"/>
    <n v="139487.04000000001"/>
  </r>
  <r>
    <d v="2015-07-01T00:00:00"/>
    <s v="EMPID443544"/>
    <x v="0"/>
    <s v="SEG 8"/>
    <s v="ARCHITECT AND DESIGN 3"/>
    <x v="11"/>
    <s v="USD"/>
    <n v="1"/>
    <n v="3994.748"/>
    <n v="36685644.409999996"/>
    <n v="0.83978037930000005"/>
    <n v="0"/>
    <n v="5992.1220000000003"/>
    <n v="112134135.56"/>
    <n v="0.93374099040000003"/>
    <n v="0"/>
    <n v="17336.759999999998"/>
    <n v="144473"/>
    <n v="17336.759999999998"/>
    <n v="144473"/>
    <n v="161809.76"/>
  </r>
  <r>
    <d v="2015-07-01T00:00:00"/>
    <s v="EMPID2647820"/>
    <x v="0"/>
    <s v="SEG 8"/>
    <s v="ARCHITECT AND DESIGN 2"/>
    <x v="9"/>
    <s v="USD"/>
    <n v="1"/>
    <n v="2803.9319999999998"/>
    <n v="8382100"/>
    <n v="0.84161237950000001"/>
    <n v="2359.8238824762002"/>
    <n v="4205.8980000000001"/>
    <n v="22489244.370000001"/>
    <n v="0.92865715969999996"/>
    <n v="3725.8008649844996"/>
    <n v="12104.28"/>
    <n v="100869"/>
    <n v="12104.28"/>
    <n v="100869"/>
    <n v="112973.28"/>
  </r>
  <r>
    <d v="2015-07-01T00:00:00"/>
    <s v="EMPID705429"/>
    <x v="2"/>
    <s v="SEG 7"/>
    <s v="PARTNER"/>
    <x v="8"/>
    <s v="SGD"/>
    <n v="0.73"/>
    <n v="28555.376999999899"/>
    <n v="1997366.07"/>
    <n v="0.84672100939999995"/>
    <n v="24178.437637237501"/>
    <n v="42833.065499999997"/>
    <n v="75475305.090000004"/>
    <n v="1.1709813093999999"/>
    <n v="63339.295648599997"/>
    <n v="123417.33333333299"/>
    <n v="185126"/>
    <n v="90094.653333333088"/>
    <n v="135141.98000000001"/>
    <n v="225236.6333333331"/>
  </r>
  <r>
    <d v="2015-07-01T00:00:00"/>
    <s v="EMPID5214317"/>
    <x v="1"/>
    <s v="SEG 7"/>
    <s v="SR SALES GLOBAL"/>
    <x v="6"/>
    <s v="EUR"/>
    <n v="1.1200000000000001"/>
    <n v="11225.6853333333"/>
    <n v="2055180"/>
    <n v="0.84726989509999995"/>
    <n v="9511.1852347989006"/>
    <n v="16838.527999999998"/>
    <n v="10931395"/>
    <n v="0.87197179319999996"/>
    <n v="13389.2375276767"/>
    <n v="48618.64"/>
    <n v="72927.960000000006"/>
    <n v="54452.876800000005"/>
    <n v="81679.315200000012"/>
    <n v="136132.19200000001"/>
  </r>
  <r>
    <d v="2015-07-01T00:00:00"/>
    <s v="EMPID801758"/>
    <x v="0"/>
    <s v="SEG 8"/>
    <s v="ARCH SALES AND TEC"/>
    <x v="10"/>
    <s v="USD"/>
    <n v="1"/>
    <n v="3944.5949999999998"/>
    <n v="138467357.83000001"/>
    <n v="0.84766867260000001"/>
    <n v="0"/>
    <n v="9204.0549999999002"/>
    <n v="414383643.37"/>
    <n v="0.93441513679999999"/>
    <n v="0"/>
    <n v="22883.4"/>
    <n v="114417"/>
    <n v="22883.4"/>
    <n v="114417"/>
    <n v="137300.4"/>
  </r>
  <r>
    <d v="2015-07-01T00:00:00"/>
    <s v="EMPID105542"/>
    <x v="0"/>
    <s v="SEG 8"/>
    <s v="ARCH SALES AND TEC"/>
    <x v="10"/>
    <s v="USD"/>
    <n v="1"/>
    <n v="5460.06"/>
    <n v="138467357.83000001"/>
    <n v="0.84766867260000001"/>
    <n v="0"/>
    <n v="12740.14"/>
    <n v="414383643.37"/>
    <n v="0.93441513679999999"/>
    <n v="0"/>
    <n v="31594.799999999999"/>
    <n v="157974"/>
    <n v="31594.799999999999"/>
    <n v="157974"/>
    <n v="189568.8"/>
  </r>
  <r>
    <d v="2015-07-01T00:00:00"/>
    <s v="EMPID2990387"/>
    <x v="0"/>
    <s v="SEG 8"/>
    <s v="ARCH SALES AND TEC"/>
    <x v="10"/>
    <s v="USD"/>
    <n v="1"/>
    <n v="5397.3149999999996"/>
    <n v="138467357.83000001"/>
    <n v="0.84766867260000001"/>
    <n v="0"/>
    <n v="12593.735000000001"/>
    <n v="414383643.37"/>
    <n v="0.93441513679999999"/>
    <n v="0"/>
    <n v="31295.4"/>
    <n v="156477"/>
    <n v="31295.4"/>
    <n v="156477"/>
    <n v="187772.4"/>
  </r>
  <r>
    <d v="2015-07-01T00:00:00"/>
    <s v="EMPID3309493"/>
    <x v="0"/>
    <s v="SEG 8"/>
    <s v="SOLUTIONS ENG AND TEC"/>
    <x v="10"/>
    <s v="USD"/>
    <n v="1"/>
    <n v="6051.585"/>
    <n v="138467357.83000001"/>
    <n v="0.84766867260000001"/>
    <n v="0"/>
    <n v="14120.3650000001"/>
    <n v="414383643.37"/>
    <n v="0.93441513679999999"/>
    <n v="0"/>
    <n v="34945.800000000003"/>
    <n v="174729"/>
    <n v="34945.800000000003"/>
    <n v="174729"/>
    <n v="209674.8"/>
  </r>
  <r>
    <d v="2015-07-01T00:00:00"/>
    <s v="EMPID5985556"/>
    <x v="0"/>
    <s v="SEG 8"/>
    <s v="ARCH SALES AND TEC"/>
    <x v="10"/>
    <s v="USD"/>
    <n v="1"/>
    <n v="5309.21"/>
    <n v="138467357.83000001"/>
    <n v="0.84766867260000001"/>
    <n v="0"/>
    <n v="12388.1566666669"/>
    <n v="414383643.37"/>
    <n v="0.93441513679999999"/>
    <n v="0"/>
    <n v="30970.400000000001"/>
    <n v="154852"/>
    <n v="30970.400000000001"/>
    <n v="154852"/>
    <n v="185822.4"/>
  </r>
  <r>
    <d v="2015-07-01T00:00:00"/>
    <s v="EMPID1445471"/>
    <x v="0"/>
    <s v="SEG 8"/>
    <s v="ARCH SALES AND TEC"/>
    <x v="10"/>
    <s v="USD"/>
    <n v="1"/>
    <n v="4317.8249999999998"/>
    <n v="138467357.83000001"/>
    <n v="0.84766867260000001"/>
    <n v="0"/>
    <n v="10074.924999999999"/>
    <n v="414383643.37"/>
    <n v="0.93441513679999999"/>
    <n v="0"/>
    <n v="24985.200000000001"/>
    <n v="124926"/>
    <n v="24985.200000000001"/>
    <n v="124926"/>
    <n v="149911.20000000001"/>
  </r>
  <r>
    <d v="2015-07-01T00:00:00"/>
    <s v="EMPID1388188"/>
    <x v="0"/>
    <s v="SEG 8"/>
    <s v="SOLUTIONS ENG AND TEC"/>
    <x v="10"/>
    <s v="USD"/>
    <n v="1"/>
    <n v="6583.9449999999997"/>
    <n v="138467357.83000001"/>
    <n v="0.84766867260000001"/>
    <n v="0"/>
    <n v="15362.538333333199"/>
    <n v="414383643.37"/>
    <n v="0.93441513679999999"/>
    <n v="0"/>
    <n v="38020"/>
    <n v="190100"/>
    <n v="38020"/>
    <n v="190100"/>
    <n v="228120"/>
  </r>
  <r>
    <d v="2015-07-01T00:00:00"/>
    <s v="EMPID283399"/>
    <x v="0"/>
    <s v="SEG 8"/>
    <s v="ARCH SALES AND TEC"/>
    <x v="10"/>
    <s v="USD"/>
    <n v="1"/>
    <n v="4987.1350000000002"/>
    <n v="138467357.83000001"/>
    <n v="0.84766867260000001"/>
    <n v="0"/>
    <n v="11636.6483333332"/>
    <n v="414383643.37"/>
    <n v="0.93441513679999999"/>
    <n v="0"/>
    <n v="28772.2"/>
    <n v="143861"/>
    <n v="28772.2"/>
    <n v="143861"/>
    <n v="172633.2"/>
  </r>
  <r>
    <d v="2015-07-01T00:00:00"/>
    <s v="EMPID4662397"/>
    <x v="0"/>
    <s v="SEG 8"/>
    <s v="ARCH SALES AND TEC"/>
    <x v="10"/>
    <s v="USD"/>
    <n v="1"/>
    <n v="5427.08"/>
    <n v="138467357.83000001"/>
    <n v="0.84766867260000001"/>
    <n v="0"/>
    <n v="12663.186666666699"/>
    <n v="414383643.37"/>
    <n v="0.93441513679999999"/>
    <n v="0"/>
    <n v="31658"/>
    <n v="158290"/>
    <n v="31658"/>
    <n v="158290"/>
    <n v="189948"/>
  </r>
  <r>
    <d v="2015-07-01T00:00:00"/>
    <s v="EMPID791814"/>
    <x v="0"/>
    <s v="SEG 8"/>
    <s v="ARCH SALES AND TEC"/>
    <x v="10"/>
    <s v="USD"/>
    <n v="1"/>
    <n v="5442.875"/>
    <n v="138467357.83000001"/>
    <n v="0.84766867260000001"/>
    <n v="0"/>
    <n v="12700.041666666901"/>
    <n v="414383643.37"/>
    <n v="0.93441513679999999"/>
    <n v="0"/>
    <n v="31559.599999999999"/>
    <n v="157798"/>
    <n v="31559.599999999999"/>
    <n v="157798"/>
    <n v="189357.6"/>
  </r>
  <r>
    <d v="2015-07-01T00:00:00"/>
    <s v="EMPID394159"/>
    <x v="0"/>
    <s v="SEG 8"/>
    <s v="SOLUTIONS ENG AND TEC"/>
    <x v="10"/>
    <s v="USD"/>
    <n v="1"/>
    <n v="6231.14"/>
    <n v="138467357.83000001"/>
    <n v="0.84766867260000001"/>
    <n v="0"/>
    <n v="14539.326666666801"/>
    <n v="414383643.37"/>
    <n v="0.93441513679999999"/>
    <n v="0"/>
    <n v="36056.6"/>
    <n v="180283"/>
    <n v="36056.6"/>
    <n v="180283"/>
    <n v="216339.6"/>
  </r>
  <r>
    <d v="2015-07-01T00:00:00"/>
    <s v="EMPID5777274"/>
    <x v="0"/>
    <s v="SEG 8"/>
    <s v="ARCH SALES AND TEC"/>
    <x v="10"/>
    <s v="USD"/>
    <n v="1"/>
    <n v="4392.585"/>
    <n v="138467357.83000001"/>
    <n v="0.84766867260000001"/>
    <n v="0"/>
    <n v="10249.365"/>
    <n v="414383643.37"/>
    <n v="0.93441513679999999"/>
    <n v="0"/>
    <n v="25486.2"/>
    <n v="127431"/>
    <n v="25486.2"/>
    <n v="127431"/>
    <n v="152917.20000000001"/>
  </r>
  <r>
    <d v="2015-07-01T00:00:00"/>
    <s v="EMPID717226"/>
    <x v="0"/>
    <s v="SEG 8"/>
    <s v="ARCH SALES AND TEC"/>
    <x v="10"/>
    <s v="USD"/>
    <n v="1"/>
    <n v="5332.95"/>
    <n v="138467357.83000001"/>
    <n v="0.84766867260000001"/>
    <n v="0"/>
    <n v="12443.549999999899"/>
    <n v="414383643.37"/>
    <n v="0.93441513679999999"/>
    <n v="0"/>
    <n v="30766.2"/>
    <n v="153831"/>
    <n v="30766.2"/>
    <n v="153831"/>
    <n v="184597.2"/>
  </r>
  <r>
    <d v="2015-07-01T00:00:00"/>
    <s v="EMPID1523420"/>
    <x v="0"/>
    <s v="SEG 8"/>
    <s v="ARCHITECT AND DESIGN 3"/>
    <x v="10"/>
    <s v="USD"/>
    <n v="1"/>
    <n v="2558.748"/>
    <n v="138467357.83000001"/>
    <n v="0.84766867260000001"/>
    <n v="0"/>
    <n v="5970.4120000000003"/>
    <n v="414383643.37"/>
    <n v="0.93441513679999999"/>
    <n v="0"/>
    <n v="14745.36"/>
    <n v="122878"/>
    <n v="14745.36"/>
    <n v="122878"/>
    <n v="137623.35999999999"/>
  </r>
  <r>
    <d v="2015-07-01T00:00:00"/>
    <s v="EMPID45834"/>
    <x v="0"/>
    <s v="SEG 8"/>
    <s v="ARCHITECT AND DESIGN 3"/>
    <x v="10"/>
    <s v="USD"/>
    <n v="1"/>
    <n v="2659.9140000000002"/>
    <n v="138467357.83000001"/>
    <n v="0.84766867260000001"/>
    <n v="0"/>
    <n v="6206.4660000000003"/>
    <n v="414383643.37"/>
    <n v="0.93441513679999999"/>
    <n v="0"/>
    <n v="15296.4"/>
    <n v="127470"/>
    <n v="15296.4"/>
    <n v="127470"/>
    <n v="142766.39999999999"/>
  </r>
  <r>
    <d v="2015-07-01T00:00:00"/>
    <s v="EMPID434683"/>
    <x v="0"/>
    <s v="SEG 8"/>
    <s v="ARCHITECT AND DESIGN 3"/>
    <x v="10"/>
    <s v="USD"/>
    <n v="1"/>
    <n v="2438.9250000000002"/>
    <n v="138467357.83000001"/>
    <n v="0.84766867260000001"/>
    <n v="0"/>
    <n v="5690.8249999999998"/>
    <n v="414383643.37"/>
    <n v="0.93441513679999999"/>
    <n v="0"/>
    <n v="14227.08"/>
    <n v="118559"/>
    <n v="14227.08"/>
    <n v="118559"/>
    <n v="132786.07999999999"/>
  </r>
  <r>
    <d v="2015-07-01T00:00:00"/>
    <s v="EMPID2978147"/>
    <x v="0"/>
    <s v="SEG 8"/>
    <s v="ARCHITECT AND DESIGN 3"/>
    <x v="10"/>
    <s v="USD"/>
    <n v="1"/>
    <n v="2900.6370000000002"/>
    <n v="138467357.83000001"/>
    <n v="0.84766867260000001"/>
    <n v="0"/>
    <n v="6768.1530000000002"/>
    <n v="414383643.37"/>
    <n v="0.93441513679999999"/>
    <n v="0"/>
    <n v="16818.84"/>
    <n v="140157"/>
    <n v="16818.84"/>
    <n v="140157"/>
    <n v="156975.84"/>
  </r>
  <r>
    <d v="2015-07-01T00:00:00"/>
    <s v="EMPID19813"/>
    <x v="0"/>
    <s v="SEG 8"/>
    <s v="ARCHITECT AND DESIGN 3"/>
    <x v="10"/>
    <s v="USD"/>
    <n v="1"/>
    <n v="2977.6529999999998"/>
    <n v="138467357.83000001"/>
    <n v="0.84766867260000001"/>
    <n v="0"/>
    <n v="6947.857"/>
    <n v="414383643.37"/>
    <n v="0.93441513679999999"/>
    <n v="0"/>
    <n v="17195.16"/>
    <n v="143293"/>
    <n v="17195.16"/>
    <n v="143293"/>
    <n v="160488.16"/>
  </r>
  <r>
    <d v="2015-07-01T00:00:00"/>
    <s v="EMPID1536338"/>
    <x v="0"/>
    <s v="SEG 8"/>
    <s v="ARCHITECT AND DESIGN 3"/>
    <x v="10"/>
    <s v="USD"/>
    <n v="1"/>
    <n v="2585.3789999999999"/>
    <n v="138467357.83000001"/>
    <n v="0.84766867260000001"/>
    <n v="0"/>
    <n v="6032.5510000000004"/>
    <n v="414383643.37"/>
    <n v="0.93441513679999999"/>
    <n v="0"/>
    <n v="14927.88"/>
    <n v="124399"/>
    <n v="14927.88"/>
    <n v="124399"/>
    <n v="139326.88"/>
  </r>
  <r>
    <d v="2015-07-01T00:00:00"/>
    <s v="EMPID1529695"/>
    <x v="0"/>
    <s v="SEG 8"/>
    <s v="ARCHITECT AND DESIGN 3"/>
    <x v="10"/>
    <s v="USD"/>
    <n v="1"/>
    <n v="2703.45"/>
    <n v="138467357.83000001"/>
    <n v="0.84766867260000001"/>
    <n v="0"/>
    <n v="6308.05"/>
    <n v="414383643.37"/>
    <n v="0.93441513679999999"/>
    <n v="0"/>
    <n v="15643.56"/>
    <n v="130363"/>
    <n v="15643.56"/>
    <n v="130363"/>
    <n v="146006.56"/>
  </r>
  <r>
    <d v="2015-07-01T00:00:00"/>
    <s v="EMPID3960060"/>
    <x v="0"/>
    <s v="SEG 8"/>
    <s v="ARCHITECT AND DESIGN 3"/>
    <x v="10"/>
    <s v="USD"/>
    <n v="1"/>
    <n v="3052.9650000000001"/>
    <n v="138467357.83000001"/>
    <n v="0.84766867260000001"/>
    <n v="0"/>
    <n v="7123.585"/>
    <n v="414383643.37"/>
    <n v="0.93441513679999999"/>
    <n v="0"/>
    <n v="17666.04"/>
    <n v="147217"/>
    <n v="17666.04"/>
    <n v="147217"/>
    <n v="164883.04"/>
  </r>
  <r>
    <d v="2015-07-01T00:00:00"/>
    <s v="EMPID5110656"/>
    <x v="0"/>
    <s v="SEG 8"/>
    <s v="ARCHITECT AND DESIGN 3"/>
    <x v="10"/>
    <s v="USD"/>
    <n v="1"/>
    <n v="2517.393"/>
    <n v="138467357.83000001"/>
    <n v="0.84766867260000001"/>
    <n v="0"/>
    <n v="5873.9170000000004"/>
    <n v="414383643.37"/>
    <n v="0.93441513679999999"/>
    <n v="0"/>
    <n v="14507.04"/>
    <n v="120892"/>
    <n v="14507.04"/>
    <n v="120892"/>
    <n v="135399.04000000001"/>
  </r>
  <r>
    <d v="2015-07-01T00:00:00"/>
    <s v="EMPID5189549"/>
    <x v="0"/>
    <s v="SEG 8"/>
    <s v="ARCHITECT AND DESIGN 3"/>
    <x v="10"/>
    <s v="USD"/>
    <n v="1"/>
    <n v="2343.9"/>
    <n v="138467357.83000001"/>
    <n v="0.84766867260000001"/>
    <n v="0"/>
    <n v="5469.1"/>
    <n v="414383643.37"/>
    <n v="0.93441513679999999"/>
    <n v="0"/>
    <n v="13548"/>
    <n v="112900"/>
    <n v="13548"/>
    <n v="112900"/>
    <n v="126448"/>
  </r>
  <r>
    <d v="2015-07-01T00:00:00"/>
    <s v="EMPID2456928"/>
    <x v="0"/>
    <s v="SEG 8"/>
    <s v="ARCHITECT AND DESIGN 3"/>
    <x v="10"/>
    <s v="USD"/>
    <n v="1"/>
    <n v="2996.0610000000001"/>
    <n v="138467357.83000001"/>
    <n v="0.84766867260000001"/>
    <n v="0"/>
    <n v="6990.8090000000002"/>
    <n v="414383643.37"/>
    <n v="0.93441513679999999"/>
    <n v="0"/>
    <n v="17336.759999999998"/>
    <n v="144473"/>
    <n v="17336.759999999998"/>
    <n v="144473"/>
    <n v="161809.76"/>
  </r>
  <r>
    <d v="2015-07-01T00:00:00"/>
    <s v="EMPID6838490"/>
    <x v="0"/>
    <s v="SEG 8"/>
    <s v="ARCHITECT AND DESIGN 3"/>
    <x v="10"/>
    <s v="USD"/>
    <n v="1"/>
    <n v="2591.319"/>
    <n v="138467357.83000001"/>
    <n v="0.84766867260000001"/>
    <n v="0"/>
    <n v="6046.4110000000001"/>
    <n v="414383643.37"/>
    <n v="0.93441513679999999"/>
    <n v="0"/>
    <n v="14870.64"/>
    <n v="123922"/>
    <n v="14870.64"/>
    <n v="123922"/>
    <n v="138792.64000000001"/>
  </r>
  <r>
    <d v="2015-07-01T00:00:00"/>
    <s v="EMPID629655"/>
    <x v="0"/>
    <s v="SEG 3"/>
    <s v="LEADERSHIP"/>
    <x v="1"/>
    <s v="USD"/>
    <n v="1"/>
    <n v="25666.666666666901"/>
    <n v="19070403.27"/>
    <n v="0.84959288030000002"/>
    <n v="17945.767855400201"/>
    <n v="38500"/>
    <n v="56035544.380000003"/>
    <n v="1.0199009658"/>
    <n v="43863.3102831"/>
    <n v="110000"/>
    <n v="137280"/>
    <n v="110000"/>
    <n v="137280"/>
    <n v="247280"/>
  </r>
  <r>
    <d v="2015-07-01T00:00:00"/>
    <s v="EMPID3656219"/>
    <x v="0"/>
    <s v="SEG 4"/>
    <s v="NAT ACCOUNT SALES"/>
    <x v="7"/>
    <s v="USD"/>
    <n v="1"/>
    <n v="8499.9999999999"/>
    <n v="455618.25"/>
    <n v="0.85120966509999996"/>
    <n v="7235.2821533499"/>
    <n v="12750"/>
    <n v="1346076.42"/>
    <n v="0.87417640819999998"/>
    <n v="10183.198727024999"/>
    <n v="85000"/>
    <n v="113609"/>
    <n v="85000"/>
    <n v="113609"/>
    <n v="198609"/>
  </r>
  <r>
    <d v="2015-07-01T00:00:00"/>
    <s v="EMPID6710028"/>
    <x v="2"/>
    <s v="SEG 7"/>
    <s v="PARTNER"/>
    <x v="8"/>
    <s v="HKD"/>
    <n v="0.13"/>
    <n v="174491.289333333"/>
    <n v="2264699.27"/>
    <n v="0.8513943249"/>
    <n v="148560.89348288349"/>
    <n v="261736.93400000001"/>
    <n v="61993865.950000003"/>
    <n v="0.9509930956"/>
    <n v="241213.8669664895"/>
    <n v="757272.66666666698"/>
    <n v="1135909"/>
    <n v="98445.446666666714"/>
    <n v="147668.17000000001"/>
    <n v="246113.61666666673"/>
  </r>
  <r>
    <d v="2015-07-01T00:00:00"/>
    <s v="EMPID622609"/>
    <x v="0"/>
    <s v="SEG 3"/>
    <s v="SR SALES GLOBAL"/>
    <x v="0"/>
    <s v="USD"/>
    <n v="1"/>
    <n v="16800"/>
    <n v="2231621.33"/>
    <n v="0.85201678189999996"/>
    <n v="14313.881935920001"/>
    <n v="25200"/>
    <n v="25354648.32"/>
    <n v="0.89301103780000002"/>
    <n v="20886.205044599999"/>
    <n v="72000"/>
    <n v="121500"/>
    <n v="72000"/>
    <n v="121500"/>
    <n v="193500"/>
  </r>
  <r>
    <d v="2015-07-01T00:00:00"/>
    <s v="EMPID4036738"/>
    <x v="0"/>
    <s v="SEG 8"/>
    <s v="ARCHITECT AND DESIGN 2"/>
    <x v="9"/>
    <s v="USD"/>
    <n v="1"/>
    <n v="3980.8319999999999"/>
    <n v="7465227.1100000003"/>
    <n v="0.85490331490000004"/>
    <n v="3403.2264728600003"/>
    <n v="5971.2479999999996"/>
    <n v="23686718.719999999"/>
    <n v="1.029031805"/>
    <n v="6456.6451011194004"/>
    <n v="17294.04"/>
    <n v="144117"/>
    <n v="17294.04"/>
    <n v="144117"/>
    <n v="161411.04"/>
  </r>
  <r>
    <d v="2015-07-01T00:00:00"/>
    <s v="EMPID3229562"/>
    <x v="1"/>
    <s v="SEG 7"/>
    <s v="SR SALES GLOBAL"/>
    <x v="6"/>
    <s v="EUR"/>
    <n v="1.1200000000000001"/>
    <n v="3733.3333333333999"/>
    <n v="625869"/>
    <n v="0.85948844889999998"/>
    <n v="3208.7568758934003"/>
    <n v="5600"/>
    <n v="2169186"/>
    <n v="0.8957416976"/>
    <n v="4665.84561072"/>
    <n v="56000"/>
    <n v="84000"/>
    <n v="62720.000000000007"/>
    <n v="94080.000000000015"/>
    <n v="156800.00000000003"/>
  </r>
  <r>
    <d v="2015-07-01T00:00:00"/>
    <s v="EMPID1684006"/>
    <x v="0"/>
    <s v="SEG 3"/>
    <s v="PARTNER"/>
    <x v="0"/>
    <s v="USD"/>
    <n v="1"/>
    <n v="22633.333333333099"/>
    <n v="3199386.6"/>
    <n v="0.86019311450000002"/>
    <n v="19469.037491516501"/>
    <n v="33950"/>
    <n v="25354648.32"/>
    <n v="0.89247945679999996"/>
    <n v="28109.484094054998"/>
    <n v="97000"/>
    <n v="139518"/>
    <n v="97000"/>
    <n v="139518"/>
    <n v="236518"/>
  </r>
  <r>
    <d v="2015-07-01T00:00:00"/>
    <s v="EMPID2546119"/>
    <x v="0"/>
    <s v="SEG 3"/>
    <s v="SR SALES GLOBAL"/>
    <x v="0"/>
    <s v="USD"/>
    <n v="1"/>
    <n v="16800"/>
    <n v="4554950.8099999996"/>
    <n v="0.86213826599999999"/>
    <n v="14483.9228688"/>
    <n v="25200"/>
    <n v="28343614.850000001"/>
    <n v="0.91759435860000005"/>
    <n v="21877.404539759998"/>
    <n v="72000"/>
    <n v="143500"/>
    <n v="72000"/>
    <n v="143500"/>
    <n v="215500"/>
  </r>
  <r>
    <d v="2015-07-01T00:00:00"/>
    <s v="EMPID380428"/>
    <x v="0"/>
    <s v="SEG 3"/>
    <s v="SR SALES GLOBAL"/>
    <x v="0"/>
    <s v="USD"/>
    <n v="1"/>
    <n v="16800"/>
    <n v="3517270.49"/>
    <n v="0.87262846169999997"/>
    <n v="14660.158156560001"/>
    <n v="25200"/>
    <n v="10051788.5"/>
    <n v="0.93506237120000002"/>
    <n v="22581.714806279997"/>
    <n v="72000"/>
    <n v="98176"/>
    <n v="72000"/>
    <n v="98176"/>
    <n v="170176"/>
  </r>
  <r>
    <d v="2015-07-01T00:00:00"/>
    <s v="EMPID1870863"/>
    <x v="0"/>
    <s v="SEG 4"/>
    <s v="SR SALES GLOBAL"/>
    <x v="7"/>
    <s v="USD"/>
    <n v="1"/>
    <n v="16800"/>
    <n v="1580879.04"/>
    <n v="0.87299461509999998"/>
    <n v="14666.30953368"/>
    <n v="25200"/>
    <n v="5622095.3499999996"/>
    <n v="0.97144693569999996"/>
    <n v="24048.740446920001"/>
    <n v="72000"/>
    <n v="114897"/>
    <n v="72000"/>
    <n v="114897"/>
    <n v="186897"/>
  </r>
  <r>
    <d v="2015-07-01T00:00:00"/>
    <s v="EMPID846513"/>
    <x v="0"/>
    <s v="SEG 8"/>
    <s v="ENT SALES AND INT SALES"/>
    <x v="9"/>
    <s v="USD"/>
    <n v="1"/>
    <n v="8554.9533333333002"/>
    <n v="6989055.8399999999"/>
    <n v="0.87454897389999997"/>
    <n v="7481.7256594290002"/>
    <n v="12832.43"/>
    <n v="123683720.26000001"/>
    <n v="1.0345161168999999"/>
    <n v="14072.6218309183"/>
    <n v="36974.800000000003"/>
    <n v="184874"/>
    <n v="36974.800000000003"/>
    <n v="184874"/>
    <n v="221848.8"/>
  </r>
  <r>
    <d v="2015-07-01T00:00:00"/>
    <s v="EMPID6139148"/>
    <x v="0"/>
    <s v="SEG 8"/>
    <s v="ARCHITECT AND DESIGN 1"/>
    <x v="9"/>
    <s v="USD"/>
    <n v="1"/>
    <n v="6488.5666666668003"/>
    <n v="6989055.8399999999"/>
    <n v="0.87454897389999997"/>
    <n v="5674.5693204152003"/>
    <n v="9732.85"/>
    <n v="123683720.26000001"/>
    <n v="1.0345161168999999"/>
    <n v="10673.4825272418"/>
    <n v="28331"/>
    <n v="141655"/>
    <n v="28331"/>
    <n v="141655"/>
    <n v="169986"/>
  </r>
  <r>
    <d v="2015-07-01T00:00:00"/>
    <s v="EMPID49779"/>
    <x v="0"/>
    <s v="SEG 8"/>
    <s v="ARCHITECT AND DESIGN 2"/>
    <x v="9"/>
    <s v="USD"/>
    <n v="1"/>
    <n v="3629.4360000000001"/>
    <n v="6989055.8399999999"/>
    <n v="0.87454897389999997"/>
    <n v="3174.1195296357"/>
    <n v="5444.1540000000005"/>
    <n v="123683720.26000001"/>
    <n v="1.0345161168999999"/>
    <n v="5970.3049563708"/>
    <n v="15719.04"/>
    <n v="130992"/>
    <n v="15719.04"/>
    <n v="130992"/>
    <n v="146711.04000000001"/>
  </r>
  <r>
    <d v="2015-07-01T00:00:00"/>
    <s v="EMPID1973579"/>
    <x v="0"/>
    <s v="SEG 8"/>
    <s v="ARCHITECT AND DESIGN 2"/>
    <x v="9"/>
    <s v="USD"/>
    <n v="1"/>
    <n v="2959.1480000000001"/>
    <n v="6989055.8399999999"/>
    <n v="0.87454897389999997"/>
    <n v="2587.9198470182"/>
    <n v="4438.7219999999998"/>
    <n v="123683720.26000001"/>
    <n v="1.0345161168999999"/>
    <n v="4867.7028527392995"/>
    <n v="12817.32"/>
    <n v="106811"/>
    <n v="12817.32"/>
    <n v="106811"/>
    <n v="119628.32"/>
  </r>
  <r>
    <d v="2015-07-01T00:00:00"/>
    <s v="EMPID4957017"/>
    <x v="0"/>
    <s v="SEG 3"/>
    <s v="PARTNER"/>
    <x v="0"/>
    <s v="USD"/>
    <n v="1"/>
    <n v="22633.333333333099"/>
    <n v="2840149.62"/>
    <n v="0.87536217189999999"/>
    <n v="19812.3638240031"/>
    <n v="33950"/>
    <n v="13748260.890000001"/>
    <n v="1.0785525536"/>
    <n v="41417.205745895"/>
    <n v="97000"/>
    <n v="159094"/>
    <n v="97000"/>
    <n v="159094"/>
    <n v="256094"/>
  </r>
  <r>
    <d v="2015-07-01T00:00:00"/>
    <s v="EMPID4053108"/>
    <x v="0"/>
    <s v="SEG 3"/>
    <s v="SR SALES GLOBAL"/>
    <x v="0"/>
    <s v="USD"/>
    <n v="1"/>
    <n v="16800"/>
    <n v="2840149.62"/>
    <n v="0.87536217189999999"/>
    <n v="14706.084487919999"/>
    <n v="25200"/>
    <n v="13748260.890000001"/>
    <n v="1.0785525536"/>
    <n v="30742.668182519999"/>
    <n v="72000"/>
    <n v="124848"/>
    <n v="72000"/>
    <n v="124848"/>
    <n v="196848"/>
  </r>
  <r>
    <d v="2015-07-01T00:00:00"/>
    <s v="EMPID1651792"/>
    <x v="0"/>
    <s v="SEG 3"/>
    <s v="SR SALES GLOBAL"/>
    <x v="0"/>
    <s v="USD"/>
    <n v="1"/>
    <n v="12000"/>
    <n v="1098831.1100000001"/>
    <n v="0.87611426930000003"/>
    <n v="10513.3712316"/>
    <n v="18000"/>
    <n v="6170759.7000000002"/>
    <n v="1.0419415182"/>
    <n v="20113.852518"/>
    <n v="72000"/>
    <n v="124000"/>
    <n v="72000"/>
    <n v="124000"/>
    <n v="196000"/>
  </r>
  <r>
    <d v="2015-07-01T00:00:00"/>
    <s v="EMPID69066"/>
    <x v="2"/>
    <s v="SEG 7"/>
    <s v="SR SALES GLOBAL"/>
    <x v="8"/>
    <s v="INR"/>
    <n v="1.4E-2"/>
    <n v="334535.59966666601"/>
    <n v="1361230.2"/>
    <n v="0.87812497030000003"/>
    <n v="293764.06352158397"/>
    <n v="501803.3995"/>
    <n v="22142469.949999999"/>
    <n v="0.95049761919999998"/>
    <n v="462058.65873991"/>
    <n v="1491848"/>
    <n v="2237772"/>
    <n v="20885.871999999999"/>
    <n v="31328.808000000001"/>
    <n v="52214.68"/>
  </r>
  <r>
    <d v="2015-07-01T00:00:00"/>
    <s v="EMPID4827654"/>
    <x v="0"/>
    <s v="SEG 8"/>
    <s v="ARCHITECT AND DESIGN 1"/>
    <x v="9"/>
    <s v="USD"/>
    <n v="1"/>
    <n v="6721.6800000001003"/>
    <n v="3912126.44"/>
    <n v="0.87853540669999997"/>
    <n v="5905.2338725072996"/>
    <n v="10082.52"/>
    <n v="22780353.809999999"/>
    <n v="0.91270190330000001"/>
    <n v="8674.2243106982005"/>
    <n v="29051.4"/>
    <n v="145257"/>
    <n v="29051.4"/>
    <n v="145257"/>
    <n v="174308.4"/>
  </r>
  <r>
    <d v="2015-07-01T00:00:00"/>
    <s v="EMPID7514067"/>
    <x v="2"/>
    <s v="SEG 7"/>
    <s v="SR SALES GLOBAL"/>
    <x v="8"/>
    <s v="INR"/>
    <n v="1.4E-2"/>
    <n v="409846.91033333301"/>
    <n v="1643721.86"/>
    <n v="0.88070471969999997"/>
    <n v="360954.10828502907"/>
    <n v="614770.36549999996"/>
    <n v="59809170.460000001"/>
    <n v="1.0277557638000001"/>
    <n v="662547.94443237002"/>
    <n v="1847581.33333333"/>
    <n v="2771372"/>
    <n v="25866.138666666622"/>
    <n v="38799.207999999999"/>
    <n v="64665.346666666621"/>
  </r>
  <r>
    <d v="2015-07-01T00:00:00"/>
    <s v="EMPID3442172"/>
    <x v="0"/>
    <s v="SEG 3"/>
    <s v="LEADERSHIP"/>
    <x v="1"/>
    <s v="USD"/>
    <n v="1"/>
    <n v="25666.666666666901"/>
    <n v="27770086.829999998"/>
    <n v="0.88160824250000003"/>
    <n v="19589.223115000201"/>
    <n v="38500"/>
    <n v="111309959.90000001"/>
    <n v="1.0096398466000001"/>
    <n v="41097.938658699997"/>
    <n v="110000"/>
    <n v="146022"/>
    <n v="110000"/>
    <n v="146022"/>
    <n v="256022"/>
  </r>
  <r>
    <d v="2015-07-01T00:00:00"/>
    <s v="EMPID2769078"/>
    <x v="0"/>
    <s v="SEG 3"/>
    <s v="PARTNER"/>
    <x v="0"/>
    <s v="USD"/>
    <n v="1"/>
    <n v="22633.333333333099"/>
    <n v="9016724.1699999999"/>
    <n v="0.88300107009999995"/>
    <n v="19985.257553263098"/>
    <n v="33950"/>
    <n v="30719857.02"/>
    <n v="0.86180674840000004"/>
    <n v="26443.342571730002"/>
    <n v="97000"/>
    <n v="142800"/>
    <n v="97000"/>
    <n v="142800"/>
    <n v="239800"/>
  </r>
  <r>
    <d v="2015-07-01T00:00:00"/>
    <s v="EMPID730873"/>
    <x v="0"/>
    <s v="SEG 3"/>
    <s v="SR SALES GLOBAL"/>
    <x v="0"/>
    <s v="USD"/>
    <n v="1"/>
    <n v="16800"/>
    <n v="9016724.1699999999"/>
    <n v="0.8830383342"/>
    <n v="14835.044014560001"/>
    <n v="25200"/>
    <n v="31642666.93"/>
    <n v="0.86304844690000004"/>
    <n v="19678.113378000002"/>
    <n v="72000"/>
    <n v="123220"/>
    <n v="72000"/>
    <n v="123220"/>
    <n v="195220"/>
  </r>
  <r>
    <d v="2015-07-01T00:00:00"/>
    <s v="EMPID1308981"/>
    <x v="0"/>
    <s v="SEG 8"/>
    <s v="ARCHITECT AND DESIGN 1"/>
    <x v="9"/>
    <s v="USD"/>
    <n v="1"/>
    <n v="6713.1666666667998"/>
    <n v="5678896.8099999996"/>
    <n v="0.88604308399999998"/>
    <n v="5948.1548967395001"/>
    <n v="10069.75"/>
    <n v="41052294.810000002"/>
    <n v="0.86679791750000001"/>
    <n v="7923.6513275930001"/>
    <n v="29134.400000000001"/>
    <n v="145672"/>
    <n v="29134.400000000001"/>
    <n v="145672"/>
    <n v="174806.39999999999"/>
  </r>
  <r>
    <d v="2015-07-01T00:00:00"/>
    <s v="EMPID715759"/>
    <x v="1"/>
    <s v="SEG 7"/>
    <s v="PARTNER"/>
    <x v="6"/>
    <s v="CHF"/>
    <n v="1.02"/>
    <n v="27694.382333333298"/>
    <n v="3702791"/>
    <n v="0.89009395889999998"/>
    <n v="24650.602410366901"/>
    <n v="41541.573499999999"/>
    <n v="15609040"/>
    <n v="0.96398778340000002"/>
    <n v="39147.966869879398"/>
    <n v="120185.353333333"/>
    <n v="180278.03"/>
    <n v="122589.06039999965"/>
    <n v="183883.5906"/>
    <n v="306472.65099999966"/>
  </r>
  <r>
    <d v="2015-07-01T00:00:00"/>
    <s v="EMPID592974"/>
    <x v="0"/>
    <s v="SEG 3"/>
    <s v="SR SALES GLOBAL"/>
    <x v="0"/>
    <s v="USD"/>
    <n v="1"/>
    <n v="16800"/>
    <n v="2791209.21"/>
    <n v="0.89133973799999999"/>
    <n v="14974.5075984"/>
    <n v="25200"/>
    <n v="13609967.199999999"/>
    <n v="0.9722307134"/>
    <n v="24080.34236328"/>
    <n v="72000"/>
    <n v="116502"/>
    <n v="72000"/>
    <n v="116502"/>
    <n v="188502"/>
  </r>
  <r>
    <d v="2015-07-01T00:00:00"/>
    <s v="EMPID266705"/>
    <x v="0"/>
    <s v="SEG 3"/>
    <s v="SR SALES GLOBAL"/>
    <x v="0"/>
    <s v="USD"/>
    <n v="1"/>
    <n v="14400"/>
    <n v="3919525.94"/>
    <n v="0.89144690370000002"/>
    <n v="12836.83541328"/>
    <n v="21600"/>
    <n v="23380762.030000001"/>
    <n v="1.0281712264"/>
    <n v="23303.795772239999"/>
    <n v="72000"/>
    <n v="132500"/>
    <n v="72000"/>
    <n v="132500"/>
    <n v="204500"/>
  </r>
  <r>
    <d v="2015-07-01T00:00:00"/>
    <s v="EMPID123585"/>
    <x v="0"/>
    <s v="SEG 3"/>
    <s v="SR SALES GLOBAL"/>
    <x v="0"/>
    <s v="USD"/>
    <n v="1"/>
    <n v="16800"/>
    <n v="1910424.73"/>
    <n v="0.89185512690000002"/>
    <n v="14983.166131920001"/>
    <n v="25200"/>
    <n v="23925666"/>
    <n v="0.88661031800000001"/>
    <n v="20628.12802176"/>
    <n v="72000"/>
    <n v="109419"/>
    <n v="72000"/>
    <n v="109419"/>
    <n v="181419"/>
  </r>
  <r>
    <d v="2015-07-01T00:00:00"/>
    <s v="EMPID5792348"/>
    <x v="0"/>
    <s v="SEG 8"/>
    <s v="ARCHITECT AND DESIGN 2"/>
    <x v="9"/>
    <s v="USD"/>
    <n v="1"/>
    <n v="3733.7"/>
    <n v="6550728.9199999999"/>
    <n v="0.89259232300000002"/>
    <n v="3332.6719563851002"/>
    <n v="5600.55"/>
    <n v="19544007.879999999"/>
    <n v="1.0096342286"/>
    <n v="5751.6295412721001"/>
    <n v="16221.84"/>
    <n v="135182"/>
    <n v="16221.84"/>
    <n v="135182"/>
    <n v="151403.84"/>
  </r>
  <r>
    <d v="2015-07-01T00:00:00"/>
    <s v="EMPID276050"/>
    <x v="0"/>
    <s v="SEG 5"/>
    <s v="COMMS_AD_SOL_ROI"/>
    <x v="5"/>
    <s v="USD"/>
    <n v="1"/>
    <n v="46666.666666666897"/>
    <n v="1805182.95"/>
    <n v="0.89267476189999995"/>
    <n v="41658.155555333498"/>
    <m/>
    <n v="0"/>
    <m/>
    <n v="0"/>
    <n v="80000"/>
    <n v="131610"/>
    <n v="80000"/>
    <n v="131610"/>
    <n v="211610"/>
  </r>
  <r>
    <d v="2015-07-01T00:00:00"/>
    <s v="EMPID4249886"/>
    <x v="0"/>
    <s v="SEG 8"/>
    <s v="ARCHITECT AND DESIGN 1"/>
    <x v="9"/>
    <s v="USD"/>
    <n v="1"/>
    <n v="6645.3333333331002"/>
    <n v="19917724.949999999"/>
    <n v="0.89383353460000003"/>
    <n v="5939.8217819283"/>
    <n v="9968"/>
    <n v="35299935.689999998"/>
    <n v="0.88391622479999998"/>
    <n v="8116.6030862895996"/>
    <n v="28840"/>
    <n v="144200"/>
    <n v="28840"/>
    <n v="144200"/>
    <n v="173040"/>
  </r>
  <r>
    <d v="2015-07-01T00:00:00"/>
    <s v="EMPID6700432"/>
    <x v="0"/>
    <s v="SEG 8"/>
    <s v="ARCHITECT AND DESIGN 1"/>
    <x v="9"/>
    <s v="USD"/>
    <n v="1"/>
    <n v="6681.6066666669003"/>
    <n v="7136276.7800000003"/>
    <n v="0.89447735930000005"/>
    <n v="5976.5458870815"/>
    <n v="10022.41"/>
    <n v="55661296.280000001"/>
    <n v="1.0174642023"/>
    <n v="10512.503507765001"/>
    <n v="28878.2"/>
    <n v="144391"/>
    <n v="28878.2"/>
    <n v="144391"/>
    <n v="173269.2"/>
  </r>
  <r>
    <d v="2015-07-01T00:00:00"/>
    <s v="EMPID2632554"/>
    <x v="0"/>
    <s v="SEG 8"/>
    <s v="ARCHITECT AND DESIGN 1"/>
    <x v="9"/>
    <s v="USD"/>
    <n v="1"/>
    <n v="7161.7199999999002"/>
    <n v="6989055.8399999999"/>
    <n v="0.89635363229999998"/>
    <n v="6419.4337355155003"/>
    <n v="10742.58"/>
    <n v="129605379.5"/>
    <n v="1.0407504995000001"/>
    <n v="11968.3234025724"/>
    <n v="31270.2"/>
    <n v="156351"/>
    <n v="31270.2"/>
    <n v="156351"/>
    <n v="187621.2"/>
  </r>
  <r>
    <d v="2015-07-01T00:00:00"/>
    <s v="EMPID24139"/>
    <x v="0"/>
    <s v="SEG 8"/>
    <s v="ARCHITECT AND DESIGN 1"/>
    <x v="9"/>
    <s v="USD"/>
    <n v="1"/>
    <n v="7045.4666666666999"/>
    <n v="3448545.3"/>
    <n v="0.89751207499999996"/>
    <n v="6323.3914073434007"/>
    <n v="10568.2"/>
    <n v="14056601.01"/>
    <n v="0.92225818179999997"/>
    <n v="9253.6542672493997"/>
    <n v="30323.599999999999"/>
    <n v="151618"/>
    <n v="30323.599999999999"/>
    <n v="151618"/>
    <n v="181941.6"/>
  </r>
  <r>
    <d v="2015-07-01T00:00:00"/>
    <s v="EMPID934878"/>
    <x v="0"/>
    <s v="SEG 3"/>
    <s v="SR SALES GLOBAL"/>
    <x v="0"/>
    <s v="USD"/>
    <n v="1"/>
    <n v="16800"/>
    <n v="2878992.46"/>
    <n v="0.89867646410000002"/>
    <n v="15097.764596879999"/>
    <n v="25200"/>
    <n v="13580548.199999999"/>
    <n v="1.0076589353000001"/>
    <n v="25740.41447376"/>
    <n v="72000"/>
    <n v="116910"/>
    <n v="72000"/>
    <n v="116910"/>
    <n v="188910"/>
  </r>
  <r>
    <d v="2015-07-01T00:00:00"/>
    <s v="EMPID2536095"/>
    <x v="0"/>
    <s v="SEG 8"/>
    <s v="ARCHITECT AND DESIGN 2"/>
    <x v="9"/>
    <s v="USD"/>
    <n v="1"/>
    <n v="3814.652"/>
    <n v="5540274.6200000001"/>
    <n v="0.9011777594"/>
    <n v="3437.6795422507003"/>
    <n v="5721.9780000000001"/>
    <n v="37130363.560000002"/>
    <n v="1.0285510819000001"/>
    <n v="6179.4102549079998"/>
    <n v="16555.2"/>
    <n v="137960"/>
    <n v="16555.2"/>
    <n v="137960"/>
    <n v="154515.20000000001"/>
  </r>
  <r>
    <d v="2015-07-01T00:00:00"/>
    <s v="EMPID3178240"/>
    <x v="0"/>
    <s v="SEG 8"/>
    <s v="ARCHITECT AND DESIGN 2"/>
    <x v="9"/>
    <s v="USD"/>
    <n v="1"/>
    <n v="2800"/>
    <n v="3413062.43"/>
    <n v="0.90558451080000002"/>
    <n v="2535.6366302400002"/>
    <n v="4200"/>
    <n v="13891114.939999999"/>
    <n v="0.97192149569999997"/>
    <n v="4011.31245102"/>
    <n v="16800"/>
    <n v="140000"/>
    <n v="16800"/>
    <n v="140000"/>
    <n v="156800"/>
  </r>
  <r>
    <d v="2015-07-01T00:00:00"/>
    <s v="EMPID1913025"/>
    <x v="0"/>
    <s v="SEG 8"/>
    <s v="ARCHITECT AND DESIGN 1"/>
    <x v="9"/>
    <s v="USD"/>
    <n v="1"/>
    <n v="6768.2"/>
    <n v="3521123.22"/>
    <n v="0.90567343339999995"/>
    <n v="6129.7789319378999"/>
    <n v="10152.299999999999"/>
    <n v="13106817.189999999"/>
    <n v="0.96708858350000004"/>
    <n v="9617.697482027299"/>
    <n v="29252.400000000001"/>
    <n v="146262"/>
    <n v="29252.400000000001"/>
    <n v="146262"/>
    <n v="175514.4"/>
  </r>
  <r>
    <d v="2015-07-01T00:00:00"/>
    <s v="EMPID3147407"/>
    <x v="0"/>
    <s v="SEG 5"/>
    <s v="COMMS_AD_SOL_ROI"/>
    <x v="5"/>
    <s v="USD"/>
    <n v="1"/>
    <n v="46666.666666666897"/>
    <n v="1686212.36"/>
    <n v="0.90750253430000005"/>
    <n v="42350.118267333499"/>
    <m/>
    <n v="0"/>
    <m/>
    <n v="0"/>
    <n v="80000"/>
    <n v="129209"/>
    <n v="80000"/>
    <n v="129209"/>
    <n v="209209"/>
  </r>
  <r>
    <d v="2015-07-01T00:00:00"/>
    <s v="EMPID3530240"/>
    <x v="0"/>
    <s v="SEG 3"/>
    <s v="SR SALES GLOBAL"/>
    <x v="0"/>
    <s v="USD"/>
    <n v="1"/>
    <n v="16800"/>
    <n v="3706250.53"/>
    <n v="0.90780558919999998"/>
    <n v="15251.133898560001"/>
    <n v="25200"/>
    <n v="9066187.0099999998"/>
    <n v="1.0027027658000001"/>
    <n v="25390.707153840001"/>
    <n v="72000"/>
    <n v="124291"/>
    <n v="72000"/>
    <n v="124291"/>
    <n v="196291"/>
  </r>
  <r>
    <d v="2015-07-01T00:00:00"/>
    <s v="EMPID33639"/>
    <x v="0"/>
    <s v="SEG 3"/>
    <s v="LEADERSHIP"/>
    <x v="1"/>
    <s v="USD"/>
    <n v="1"/>
    <n v="25666.666666666901"/>
    <n v="16447707.289999999"/>
    <n v="0.90781156220000003"/>
    <n v="20934.326859600198"/>
    <n v="38500"/>
    <n v="69300845.75"/>
    <n v="0.98236369580000005"/>
    <n v="35784.009153200001"/>
    <n v="110000"/>
    <n v="129343"/>
    <n v="110000"/>
    <n v="129343"/>
    <n v="239343"/>
  </r>
  <r>
    <d v="2015-07-01T00:00:00"/>
    <s v="EMPID742559"/>
    <x v="0"/>
    <s v="SEG 3"/>
    <s v="SR SALES GLOBAL"/>
    <x v="0"/>
    <s v="USD"/>
    <n v="1"/>
    <n v="16800"/>
    <n v="3422185.41"/>
    <n v="0.90830203499999995"/>
    <n v="15259.474188"/>
    <n v="25200"/>
    <n v="14261792.390000001"/>
    <n v="1.0191249397"/>
    <n v="26549.455746239997"/>
    <n v="72000"/>
    <n v="113725"/>
    <n v="72000"/>
    <n v="113725"/>
    <n v="185725"/>
  </r>
  <r>
    <d v="2015-07-01T00:00:00"/>
    <s v="EMPID2709093"/>
    <x v="0"/>
    <s v="SEG 3"/>
    <s v="SR SALES GLOBAL"/>
    <x v="0"/>
    <s v="USD"/>
    <n v="1"/>
    <n v="12000"/>
    <n v="680040.13"/>
    <n v="0.90855564659999999"/>
    <n v="10902.667759200001"/>
    <n v="18000"/>
    <n v="4759352.0599999996"/>
    <n v="1.0426783788"/>
    <n v="20150.9902908"/>
    <n v="72000"/>
    <n v="111384"/>
    <n v="72000"/>
    <n v="111384"/>
    <n v="183384"/>
  </r>
  <r>
    <d v="2015-07-01T00:00:00"/>
    <s v="EMPID1968823"/>
    <x v="1"/>
    <s v="SEG 7"/>
    <s v="SR SALES GLOBAL"/>
    <x v="6"/>
    <s v="GBP"/>
    <n v="1.3"/>
    <n v="11843.9083333333"/>
    <n v="4489696"/>
    <n v="0.91885049259999996"/>
    <n v="10882.781006392499"/>
    <n v="17765.862499999999"/>
    <n v="30719857.02"/>
    <n v="0.86180674840000004"/>
    <n v="13837.666809123801"/>
    <n v="51083.32"/>
    <n v="76624.98"/>
    <n v="66408.316000000006"/>
    <n v="99612.474000000002"/>
    <n v="166020.79"/>
  </r>
  <r>
    <d v="2015-07-01T00:00:00"/>
    <s v="EMPID190556"/>
    <x v="1"/>
    <s v="SEG 7"/>
    <s v="SR SALES GLOBAL"/>
    <x v="6"/>
    <s v="GBP"/>
    <n v="1.3"/>
    <n v="10483.811666666799"/>
    <n v="4489696"/>
    <n v="0.91885049259999996"/>
    <n v="9633.0555142424"/>
    <n v="15725.717500000001"/>
    <n v="30719857.02"/>
    <n v="0.86180674840000004"/>
    <n v="12248.616643262101"/>
    <n v="45217.1933333333"/>
    <n v="67825.789999999994"/>
    <n v="58782.351333333288"/>
    <n v="88173.527000000002"/>
    <n v="146955.8783333333"/>
  </r>
  <r>
    <d v="2015-07-01T00:00:00"/>
    <s v="EMPID473303"/>
    <x v="1"/>
    <s v="SEG 7"/>
    <s v="PARTNER"/>
    <x v="6"/>
    <s v="GBP"/>
    <n v="1.3"/>
    <n v="15733.576999999899"/>
    <n v="4489696"/>
    <n v="0.91885049259999996"/>
    <n v="14456.804976809901"/>
    <n v="23600.3655"/>
    <n v="30719857.02"/>
    <n v="0.86180674840000004"/>
    <n v="18382.107503226398"/>
    <n v="68001.333333333299"/>
    <n v="102002"/>
    <n v="88401.733333333294"/>
    <n v="132602.6"/>
    <n v="221004.33333333331"/>
  </r>
  <r>
    <d v="2015-07-01T00:00:00"/>
    <s v="EMPID1395738"/>
    <x v="1"/>
    <s v="SEG 7"/>
    <s v="PARTNER"/>
    <x v="6"/>
    <s v="GBP"/>
    <n v="1.3"/>
    <n v="14531.9103333332"/>
    <n v="4489696"/>
    <n v="0.91885049259999996"/>
    <n v="13352.652968202199"/>
    <n v="21797.8655"/>
    <n v="30719857.02"/>
    <n v="0.86180674840000004"/>
    <n v="16978.156840912899"/>
    <n v="63577.333333333299"/>
    <n v="95366"/>
    <n v="82650.533333333296"/>
    <n v="123975.8"/>
    <n v="206626.33333333331"/>
  </r>
  <r>
    <d v="2015-07-01T00:00:00"/>
    <s v="EMPID5127664"/>
    <x v="0"/>
    <s v="SEG 3"/>
    <s v="SR SALES GLOBAL"/>
    <x v="0"/>
    <s v="USD"/>
    <n v="1"/>
    <n v="16800"/>
    <n v="2380556.6800000002"/>
    <n v="0.91973341289999999"/>
    <n v="15451.521336719999"/>
    <n v="25200"/>
    <n v="6071533.3399999999"/>
    <n v="0.93250676939999999"/>
    <n v="22478.672941199999"/>
    <n v="72000"/>
    <n v="119062"/>
    <n v="72000"/>
    <n v="119062"/>
    <n v="191062"/>
  </r>
  <r>
    <d v="2015-07-01T00:00:00"/>
    <s v="EMPID4705367"/>
    <x v="0"/>
    <s v="SEG 6"/>
    <s v="SR SALES GLOBAL"/>
    <x v="2"/>
    <s v="USD"/>
    <n v="1"/>
    <n v="12600"/>
    <n v="2791081.5"/>
    <n v="0.92047467620000001"/>
    <n v="11597.980920120001"/>
    <n v="29400"/>
    <n v="23262678.030000001"/>
    <n v="1.0667318193999999"/>
    <n v="34893.363372420004"/>
    <n v="72000"/>
    <n v="116420"/>
    <n v="72000"/>
    <n v="116420"/>
    <n v="188420"/>
  </r>
  <r>
    <d v="2015-07-01T00:00:00"/>
    <s v="EMPID198467"/>
    <x v="0"/>
    <s v="SEG 3"/>
    <s v="SR SALES GLOBAL"/>
    <x v="0"/>
    <s v="USD"/>
    <n v="1"/>
    <n v="16800"/>
    <n v="2426886.37"/>
    <n v="0.92493808889999996"/>
    <n v="15538.959893519999"/>
    <n v="25200"/>
    <n v="11418686.25"/>
    <n v="0.98995017220000003"/>
    <n v="24794.790942600001"/>
    <n v="72000"/>
    <n v="118487"/>
    <n v="72000"/>
    <n v="118487"/>
    <n v="190487"/>
  </r>
  <r>
    <d v="2015-07-01T00:00:00"/>
    <s v="EMPID2045449"/>
    <x v="0"/>
    <s v="SEG 8"/>
    <s v="ARCHITECT AND DESIGN 2"/>
    <x v="9"/>
    <s v="USD"/>
    <n v="1"/>
    <n v="4110.8159999999998"/>
    <n v="3560339.09"/>
    <n v="0.92571012259999996"/>
    <n v="3805.4239833460001"/>
    <n v="6166.2240000000002"/>
    <n v="31020889.030000001"/>
    <n v="0.88854041139999995"/>
    <n v="5066.5683353446002"/>
    <n v="17840.52"/>
    <n v="148671"/>
    <n v="17840.52"/>
    <n v="148671"/>
    <n v="166511.51999999999"/>
  </r>
  <r>
    <d v="2015-07-01T00:00:00"/>
    <s v="EMPID897716"/>
    <x v="0"/>
    <s v="SEG 4"/>
    <s v="SR SALES GLOBAL"/>
    <x v="7"/>
    <s v="USD"/>
    <n v="1"/>
    <n v="16800"/>
    <n v="1580879.04"/>
    <n v="0.92583810970000002"/>
    <n v="15554.080242960001"/>
    <n v="25200"/>
    <n v="13408354.57"/>
    <n v="0.82133268569999995"/>
    <n v="17996.133886920001"/>
    <n v="72000"/>
    <n v="108994"/>
    <n v="72000"/>
    <n v="108994"/>
    <n v="180994"/>
  </r>
  <r>
    <d v="2015-07-01T00:00:00"/>
    <s v="EMPID2520069"/>
    <x v="1"/>
    <s v="SEG 7"/>
    <s v="PARTNER"/>
    <x v="6"/>
    <s v="AED"/>
    <n v="0.27"/>
    <n v="93658.888999999894"/>
    <n v="2270856"/>
    <n v="0.92882506860000003"/>
    <n v="86992.7240004247"/>
    <n v="140488.33350000001"/>
    <n v="1763010"/>
    <n v="1.1137323498"/>
    <n v="185226.92470201539"/>
    <n v="408122.66666666698"/>
    <n v="612184"/>
    <n v="110193.1200000001"/>
    <n v="165289.68000000002"/>
    <n v="275482.8000000001"/>
  </r>
  <r>
    <d v="2015-07-01T00:00:00"/>
    <s v="EMPID1921480"/>
    <x v="0"/>
    <s v="SEG 3"/>
    <s v="SR SALES GLOBAL"/>
    <x v="0"/>
    <s v="USD"/>
    <n v="1"/>
    <n v="16800"/>
    <n v="2873320.52"/>
    <n v="0.93055624469999998"/>
    <n v="15633.344910960001"/>
    <n v="25200"/>
    <n v="6156161.8899999997"/>
    <n v="1.0153142235999999"/>
    <n v="26280.571617719997"/>
    <n v="72000"/>
    <n v="113910"/>
    <n v="72000"/>
    <n v="113910"/>
    <n v="185910"/>
  </r>
  <r>
    <d v="2015-07-01T00:00:00"/>
    <s v="EMPID516537"/>
    <x v="0"/>
    <s v="SEG 3"/>
    <s v="SR SALES GLOBAL"/>
    <x v="0"/>
    <s v="USD"/>
    <n v="1"/>
    <n v="16800"/>
    <n v="2592290.4700000002"/>
    <n v="0.93641241210000004"/>
    <n v="15731.72852328"/>
    <n v="25200"/>
    <n v="5173737.82"/>
    <n v="1.0019952963000001"/>
    <n v="25340.788105920001"/>
    <n v="72000"/>
    <n v="95670"/>
    <n v="72000"/>
    <n v="95670"/>
    <n v="167670"/>
  </r>
  <r>
    <d v="2015-07-01T00:00:00"/>
    <s v="EMPID238612"/>
    <x v="0"/>
    <s v="SEG 8"/>
    <s v="ARCHITECT AND DESIGN 1"/>
    <x v="9"/>
    <s v="USD"/>
    <n v="1"/>
    <n v="6939.5799999998999"/>
    <n v="6934125.4299999997"/>
    <n v="0.93649834139999999"/>
    <n v="6498.9051600125003"/>
    <n v="10409.370000000001"/>
    <n v="26655071.719999999"/>
    <n v="0.81535900699999997"/>
    <n v="7334.1757387129001"/>
    <n v="30092.400000000001"/>
    <n v="150462"/>
    <n v="30092.400000000001"/>
    <n v="150462"/>
    <n v="180554.4"/>
  </r>
  <r>
    <d v="2015-07-01T00:00:00"/>
    <s v="EMPID2513876"/>
    <x v="0"/>
    <s v="SEG 8"/>
    <s v="ARCHITECT AND DESIGN 2"/>
    <x v="9"/>
    <s v="USD"/>
    <n v="1"/>
    <n v="4144.3040000000001"/>
    <n v="4019737.66"/>
    <n v="0.93848421069999999"/>
    <n v="3889.3638683408999"/>
    <n v="6216.4560000000001"/>
    <n v="17300770.609999999"/>
    <n v="0.88851594860000005"/>
    <n v="5107.5988798808994"/>
    <n v="17985.84"/>
    <n v="149882"/>
    <n v="17985.84"/>
    <n v="149882"/>
    <n v="167867.84"/>
  </r>
  <r>
    <d v="2015-07-01T00:00:00"/>
    <s v="EMPID276135"/>
    <x v="0"/>
    <s v="SEG 3"/>
    <s v="SR SALES GLOBAL"/>
    <x v="0"/>
    <s v="USD"/>
    <n v="1"/>
    <n v="16800"/>
    <n v="2176783.48"/>
    <n v="0.94105327139999995"/>
    <n v="15809.69495952"/>
    <n v="25200"/>
    <n v="9480139.8200000003"/>
    <n v="0.87605521730000002"/>
    <n v="20202.546362040001"/>
    <n v="72000"/>
    <n v="128296"/>
    <n v="72000"/>
    <n v="128296"/>
    <n v="200296"/>
  </r>
  <r>
    <d v="2015-07-01T00:00:00"/>
    <s v="EMPID1321344"/>
    <x v="2"/>
    <s v="SEG 7"/>
    <s v="SR SALES GLOBAL"/>
    <x v="8"/>
    <s v="SGD"/>
    <n v="0.73"/>
    <n v="24992.644333333101"/>
    <n v="3427098.56"/>
    <n v="0.94126238520000005"/>
    <n v="23524.636017648401"/>
    <n v="37488.966500000002"/>
    <n v="62217232.130000003"/>
    <n v="1.0178991326"/>
    <n v="39367.822451527099"/>
    <n v="108019.33333333299"/>
    <n v="162029"/>
    <n v="78854.11333333308"/>
    <n v="118281.17"/>
    <n v="197135.28333333309"/>
  </r>
  <r>
    <d v="2015-07-01T00:00:00"/>
    <s v="EMPID6771546"/>
    <x v="2"/>
    <s v="SEG 7"/>
    <s v="SR SALES GLOBAL"/>
    <x v="8"/>
    <s v="SGD"/>
    <n v="0.73"/>
    <n v="18658.643999999898"/>
    <n v="3055827.63"/>
    <n v="0.9413090247"/>
    <n v="17563.5499858644"/>
    <n v="27987.966"/>
    <n v="86513088.879999995"/>
    <n v="0.92667641310000004"/>
    <n v="24704.481109671098"/>
    <n v="82899.333333333299"/>
    <n v="124349"/>
    <n v="60516.513333333307"/>
    <n v="90774.77"/>
    <n v="151291.28333333333"/>
  </r>
  <r>
    <d v="2015-07-01T00:00:00"/>
    <s v="EMPID1162538"/>
    <x v="0"/>
    <s v="SEG 3"/>
    <s v="LEADERSHIP"/>
    <x v="1"/>
    <s v="USD"/>
    <n v="1"/>
    <n v="25666.666666666901"/>
    <n v="14781553.880000001"/>
    <n v="0.94681939770000001"/>
    <n v="22936.729081933503"/>
    <n v="38500"/>
    <n v="59789084.560000002"/>
    <n v="0.95910310889999995"/>
    <n v="32201.8787706"/>
    <n v="110000"/>
    <n v="151420"/>
    <n v="110000"/>
    <n v="151420"/>
    <n v="261420"/>
  </r>
  <r>
    <d v="2015-07-01T00:00:00"/>
    <s v="EMPID4098269"/>
    <x v="0"/>
    <s v="SEG 3"/>
    <s v="SR SALES GLOBAL"/>
    <x v="0"/>
    <s v="USD"/>
    <n v="1"/>
    <n v="16800"/>
    <n v="1335997.58"/>
    <n v="0.94754955019999998"/>
    <n v="15918.832443359999"/>
    <n v="25200"/>
    <n v="6023737.5999999996"/>
    <n v="1.0324931666999999"/>
    <n v="27492.717843360002"/>
    <n v="72000"/>
    <n v="107135"/>
    <n v="72000"/>
    <n v="107135"/>
    <n v="179135"/>
  </r>
  <r>
    <d v="2015-07-01T00:00:00"/>
    <s v="EMPID3046055"/>
    <x v="0"/>
    <s v="SEG 6"/>
    <s v="PARTNER"/>
    <x v="2"/>
    <s v="USD"/>
    <n v="1"/>
    <n v="16975"/>
    <n v="11425936.93"/>
    <n v="0.9480959913"/>
    <n v="16093.929452317499"/>
    <n v="39608.333333333103"/>
    <n v="14538299.83"/>
    <n v="1.0226953780000001"/>
    <n v="42125.326404793101"/>
    <n v="97000"/>
    <n v="135038"/>
    <n v="97000"/>
    <n v="135038"/>
    <n v="232038"/>
  </r>
  <r>
    <d v="2015-07-01T00:00:00"/>
    <s v="EMPID4016953"/>
    <x v="0"/>
    <s v="SEG 8"/>
    <s v="ARCHITECT AND DESIGN 1"/>
    <x v="9"/>
    <s v="USD"/>
    <n v="1"/>
    <n v="7297.42"/>
    <n v="5837635.8300000001"/>
    <n v="0.95278286909999998"/>
    <n v="6952.8567646277006"/>
    <n v="10946.13"/>
    <n v="18713846.030000001"/>
    <n v="0.96588859289999995"/>
    <n v="10348.7093650029"/>
    <n v="31683"/>
    <n v="158415"/>
    <n v="31683"/>
    <n v="158415"/>
    <n v="190098"/>
  </r>
  <r>
    <d v="2015-07-01T00:00:00"/>
    <s v="EMPID675900"/>
    <x v="0"/>
    <s v="SEG 3"/>
    <s v="JR SALES GLOBAL"/>
    <x v="0"/>
    <s v="USD"/>
    <n v="1"/>
    <n v="12133.333333333099"/>
    <n v="2717533.92"/>
    <n v="0.95367746689999999"/>
    <n v="11571.286598386399"/>
    <n v="18200"/>
    <n v="24436082.09"/>
    <n v="0.82110063860000004"/>
    <n v="12990.45059676"/>
    <n v="52000"/>
    <n v="80941"/>
    <n v="52000"/>
    <n v="80941"/>
    <n v="132941"/>
  </r>
  <r>
    <d v="2015-07-01T00:00:00"/>
    <s v="EMPID451675"/>
    <x v="2"/>
    <s v="SEG 7"/>
    <s v="SR SALES GLOBAL"/>
    <x v="8"/>
    <s v="JPY"/>
    <n v="9.1999999999999998E-3"/>
    <n v="1640889.91033333"/>
    <n v="2376890.7400000002"/>
    <n v="0.95652594410000003"/>
    <n v="1569553.77064575"/>
    <n v="2461334.8654999998"/>
    <n v="9829153.2400000002"/>
    <n v="0.99981526180000002"/>
    <n v="2460607.3414329849"/>
    <n v="7106671.3333333302"/>
    <n v="10660007"/>
    <n v="65381.376266666637"/>
    <n v="98072.064400000003"/>
    <n v="163453.44066666663"/>
  </r>
  <r>
    <d v="2015-07-01T00:00:00"/>
    <s v="EMPID190036"/>
    <x v="0"/>
    <s v="SEG 3"/>
    <s v="PARTNER"/>
    <x v="0"/>
    <s v="USD"/>
    <n v="1"/>
    <n v="22633.333333333099"/>
    <n v="2717534.16"/>
    <n v="0.96220340979999996"/>
    <n v="21777.870508473101"/>
    <n v="33950"/>
    <n v="24436082.09"/>
    <n v="0.82110063860000004"/>
    <n v="24232.18669011"/>
    <n v="97000"/>
    <n v="133593"/>
    <n v="97000"/>
    <n v="133593"/>
    <n v="230593"/>
  </r>
  <r>
    <d v="2015-07-01T00:00:00"/>
    <s v="EMPID831245"/>
    <x v="0"/>
    <s v="SEG 8"/>
    <s v="ARCHITECT AND DESIGN 1"/>
    <x v="9"/>
    <s v="USD"/>
    <n v="1"/>
    <n v="7616"/>
    <n v="7597279.4299999997"/>
    <n v="0.96257885799999998"/>
    <n v="7331.0005825279995"/>
    <n v="11424"/>
    <n v="33011046.370000001"/>
    <n v="1.0631661095"/>
    <n v="13444.506977798399"/>
    <n v="32640"/>
    <n v="163200"/>
    <n v="32640"/>
    <n v="163200"/>
    <n v="195840"/>
  </r>
  <r>
    <d v="2015-07-01T00:00:00"/>
    <s v="EMPID386037"/>
    <x v="1"/>
    <s v="SEG 7"/>
    <s v="PARTNER"/>
    <x v="6"/>
    <s v="SEK"/>
    <n v="0.1"/>
    <n v="118099.32366666599"/>
    <n v="3249581"/>
    <n v="0.96396125379999997"/>
    <n v="113843.172114652"/>
    <n v="177148.98550000001"/>
    <n v="9061360"/>
    <n v="0.9672406294"/>
    <n v="167863.7226650595"/>
    <n v="515568.52666666702"/>
    <n v="773352.79"/>
    <n v="51556.852666666702"/>
    <n v="77335.27900000001"/>
    <n v="128892.13166666671"/>
  </r>
  <r>
    <d v="2015-07-01T00:00:00"/>
    <s v="EMPID761207"/>
    <x v="0"/>
    <s v="SEG 5"/>
    <s v="SR_SOLS_AD_COMS"/>
    <x v="5"/>
    <s v="USD"/>
    <n v="1"/>
    <n v="56583.333333333103"/>
    <n v="1897796.72"/>
    <n v="0.96486226929999996"/>
    <n v="54595.1234045581"/>
    <m/>
    <n v="0"/>
    <m/>
    <n v="0"/>
    <n v="97000"/>
    <n v="142826"/>
    <n v="97000"/>
    <n v="142826"/>
    <n v="239826"/>
  </r>
  <r>
    <d v="2015-07-01T00:00:00"/>
    <s v="EMPID149755"/>
    <x v="0"/>
    <s v="SEG 6"/>
    <s v="PARTNER"/>
    <x v="2"/>
    <s v="USD"/>
    <n v="1"/>
    <n v="16975"/>
    <n v="3139557"/>
    <n v="0.96857011550000005"/>
    <n v="16441.4777106125"/>
    <n v="39608.333333333103"/>
    <n v="34999250.289999999"/>
    <n v="0.8715616585"/>
    <n v="31468.767504673098"/>
    <n v="97000"/>
    <n v="142296"/>
    <n v="97000"/>
    <n v="142296"/>
    <n v="239296"/>
  </r>
  <r>
    <d v="2015-07-01T00:00:00"/>
    <s v="EMPID3922661"/>
    <x v="0"/>
    <s v="SEG 3"/>
    <s v="SR SALES GLOBAL"/>
    <x v="0"/>
    <s v="USD"/>
    <n v="1"/>
    <n v="16800"/>
    <n v="3226361.05"/>
    <n v="0.97154608470000003"/>
    <n v="16321.974222960001"/>
    <n v="25200"/>
    <n v="18838505.91"/>
    <n v="1.0336965124999999"/>
    <n v="27577.625921999999"/>
    <n v="72000"/>
    <n v="103463"/>
    <n v="72000"/>
    <n v="103463"/>
    <n v="175463"/>
  </r>
  <r>
    <d v="2015-07-01T00:00:00"/>
    <s v="EMPID1445772"/>
    <x v="0"/>
    <s v="SEG 6"/>
    <s v="PARTNER"/>
    <x v="2"/>
    <s v="USD"/>
    <n v="1"/>
    <n v="16975"/>
    <n v="3139557"/>
    <n v="0.97230326"/>
    <n v="16504.847838499998"/>
    <n v="39608.333333333103"/>
    <n v="34999250.289999999"/>
    <n v="0.8715616585"/>
    <n v="31468.767504673098"/>
    <n v="97000"/>
    <n v="134689"/>
    <n v="97000"/>
    <n v="134689"/>
    <n v="231689"/>
  </r>
  <r>
    <d v="2015-07-01T00:00:00"/>
    <s v="EMPID1940067"/>
    <x v="0"/>
    <s v="SEG 8"/>
    <s v="ARCHITECT AND DESIGN 1"/>
    <x v="9"/>
    <s v="USD"/>
    <n v="1"/>
    <n v="5960"/>
    <n v="3769876.87"/>
    <n v="0.97457923420000003"/>
    <n v="5808.492235832"/>
    <n v="8940"/>
    <n v="43578727.68"/>
    <n v="0.93550988909999999"/>
    <n v="8017.5334540439999"/>
    <n v="25800"/>
    <n v="129000"/>
    <n v="25800"/>
    <n v="129000"/>
    <n v="154800"/>
  </r>
  <r>
    <d v="2015-07-01T00:00:00"/>
    <s v="EMPID4237114"/>
    <x v="0"/>
    <s v="SEG 3"/>
    <s v="SR SALES GLOBAL"/>
    <x v="0"/>
    <s v="USD"/>
    <n v="1"/>
    <n v="16800"/>
    <n v="1730884.72"/>
    <n v="0.97619246469999998"/>
    <n v="16400.033406959999"/>
    <n v="25200"/>
    <n v="4853697.57"/>
    <n v="0.81011565990000001"/>
    <n v="17543.863406159999"/>
    <n v="72000"/>
    <n v="98387"/>
    <n v="72000"/>
    <n v="98387"/>
    <n v="170387"/>
  </r>
  <r>
    <d v="2015-07-01T00:00:00"/>
    <s v="EMPID1905190"/>
    <x v="0"/>
    <s v="SEG 8"/>
    <s v="ARCHITECT AND DESIGN 1"/>
    <x v="9"/>
    <s v="USD"/>
    <n v="1"/>
    <n v="8275.1266666666997"/>
    <n v="10059826.029999999"/>
    <n v="0.9764575995"/>
    <n v="8080.3103204918007"/>
    <n v="12412.69"/>
    <n v="34124593.049999997"/>
    <n v="1.0214589961"/>
    <n v="13158.508825889701"/>
    <n v="35913.199999999997"/>
    <n v="179566"/>
    <n v="35913.199999999997"/>
    <n v="179566"/>
    <n v="215479.2"/>
  </r>
  <r>
    <d v="2015-07-01T00:00:00"/>
    <s v="EMPID1067279"/>
    <x v="0"/>
    <s v="SEG 3"/>
    <s v="PARTNER"/>
    <x v="0"/>
    <s v="USD"/>
    <n v="1"/>
    <n v="22633.333333333099"/>
    <n v="2905522.26"/>
    <n v="0.97718889959999999"/>
    <n v="22117.042094279797"/>
    <n v="33950"/>
    <n v="10568202.59"/>
    <n v="0.83681852850000005"/>
    <n v="25085.982468119997"/>
    <n v="97000"/>
    <n v="146706"/>
    <n v="97000"/>
    <n v="146706"/>
    <n v="243706"/>
  </r>
  <r>
    <d v="2015-07-01T00:00:00"/>
    <s v="EMPID6847582"/>
    <x v="0"/>
    <s v="SEG 3"/>
    <s v="LEADERSHIP"/>
    <x v="1"/>
    <s v="USD"/>
    <n v="1"/>
    <n v="25666.666666666901"/>
    <n v="17801450.43"/>
    <n v="0.97772961700000005"/>
    <n v="24523.453672666899"/>
    <n v="38500"/>
    <n v="64309535.859999999"/>
    <n v="1.0366393491999999"/>
    <n v="48374.304609400002"/>
    <n v="110000"/>
    <n v="135164"/>
    <n v="110000"/>
    <n v="135164"/>
    <n v="245164"/>
  </r>
  <r>
    <d v="2015-07-01T00:00:00"/>
    <s v="EMPID781595"/>
    <x v="0"/>
    <s v="SEG 4"/>
    <s v="SR SALES GLOBAL"/>
    <x v="7"/>
    <s v="USD"/>
    <n v="1"/>
    <n v="16800"/>
    <n v="1580879.04"/>
    <n v="0.98235201090000002"/>
    <n v="16503.513783120001"/>
    <n v="25200"/>
    <n v="5662599.2800000003"/>
    <n v="1.2283374394"/>
    <n v="41311.48972356"/>
    <n v="72000"/>
    <n v="94923"/>
    <n v="72000"/>
    <n v="94923"/>
    <n v="166923"/>
  </r>
  <r>
    <d v="2015-07-01T00:00:00"/>
    <s v="EMPID2667916"/>
    <x v="0"/>
    <s v="SEG 8"/>
    <s v="ARCHITECT AND DESIGN 1"/>
    <x v="9"/>
    <s v="USD"/>
    <n v="1"/>
    <n v="6495.7333333331999"/>
    <n v="5237744.07"/>
    <n v="0.98301300899999999"/>
    <n v="6385.3903696615007"/>
    <n v="9743.6"/>
    <n v="36818428.270000003"/>
    <n v="0.4828675529"/>
    <n v="1881.9473157643001"/>
    <n v="28190.799999999999"/>
    <n v="140954"/>
    <n v="28190.799999999999"/>
    <n v="140954"/>
    <n v="169144.8"/>
  </r>
  <r>
    <d v="2015-07-01T00:00:00"/>
    <s v="EMPID450464"/>
    <x v="0"/>
    <s v="SEG 8"/>
    <s v="ARCH SALES AND TEC"/>
    <x v="11"/>
    <s v="USD"/>
    <n v="1"/>
    <n v="6317.3466666668"/>
    <n v="45757364.789999999"/>
    <n v="0.98618763809999999"/>
    <n v="0"/>
    <n v="9476.02"/>
    <n v="266766988.46000001"/>
    <n v="0.95527315310000005"/>
    <n v="0"/>
    <n v="27303.8"/>
    <n v="136519"/>
    <n v="27303.8"/>
    <n v="136519"/>
    <n v="163822.79999999999"/>
  </r>
  <r>
    <d v="2015-07-01T00:00:00"/>
    <s v="EMPID265172"/>
    <x v="0"/>
    <s v="SEG 8"/>
    <s v="SOLUTIONS ENG AND TEC"/>
    <x v="11"/>
    <s v="USD"/>
    <n v="1"/>
    <n v="6801.9733333330996"/>
    <n v="45757364.789999999"/>
    <n v="0.98618763809999999"/>
    <n v="0"/>
    <n v="10202.959999999999"/>
    <n v="266766988.46000001"/>
    <n v="0.95527315310000005"/>
    <n v="0"/>
    <n v="29519.8"/>
    <n v="147599"/>
    <n v="29519.8"/>
    <n v="147599"/>
    <n v="177118.8"/>
  </r>
  <r>
    <d v="2015-07-01T00:00:00"/>
    <s v="EMPID3192258"/>
    <x v="0"/>
    <s v="SEG 8"/>
    <s v="ARCH SALES AND TEC"/>
    <x v="11"/>
    <s v="USD"/>
    <n v="1"/>
    <n v="6926.4933333331001"/>
    <n v="45757364.789999999"/>
    <n v="0.98618763809999999"/>
    <n v="0"/>
    <n v="10389.74"/>
    <n v="266766988.46000001"/>
    <n v="0.95527315310000005"/>
    <n v="0"/>
    <n v="29828.2"/>
    <n v="149141"/>
    <n v="29828.2"/>
    <n v="149141"/>
    <n v="178969.2"/>
  </r>
  <r>
    <d v="2015-07-01T00:00:00"/>
    <s v="EMPID1457168"/>
    <x v="0"/>
    <s v="SEG 8"/>
    <s v="ARCH SALES AND TEC"/>
    <x v="11"/>
    <s v="USD"/>
    <n v="1"/>
    <n v="5891.7533333333004"/>
    <n v="45757364.789999999"/>
    <n v="0.98618763809999999"/>
    <n v="0"/>
    <n v="8837.6299999999992"/>
    <n v="266766988.46000001"/>
    <n v="0.95527315310000005"/>
    <n v="0"/>
    <n v="25729"/>
    <n v="128645"/>
    <n v="25729"/>
    <n v="128645"/>
    <n v="154374"/>
  </r>
  <r>
    <d v="2015-07-01T00:00:00"/>
    <s v="EMPID200758"/>
    <x v="0"/>
    <s v="SEG 8"/>
    <s v="ARCHITECT AND DESIGN 3"/>
    <x v="11"/>
    <s v="USD"/>
    <n v="1"/>
    <n v="3642.116"/>
    <n v="45757364.789999999"/>
    <n v="0.98618763809999999"/>
    <n v="0"/>
    <n v="5463.174"/>
    <n v="266766988.46000001"/>
    <n v="0.95527315310000005"/>
    <n v="0"/>
    <n v="15806.4"/>
    <n v="131720"/>
    <n v="15806.4"/>
    <n v="131720"/>
    <n v="147526.39999999999"/>
  </r>
  <r>
    <d v="2015-07-01T00:00:00"/>
    <s v="EMPID33104"/>
    <x v="0"/>
    <s v="SEG 8"/>
    <s v="ARCHITECT AND DESIGN 3"/>
    <x v="11"/>
    <s v="USD"/>
    <n v="1"/>
    <n v="3454.6759999999999"/>
    <n v="45757364.789999999"/>
    <n v="0.98618763809999999"/>
    <n v="0"/>
    <n v="5182.0140000000001"/>
    <n v="266766988.46000001"/>
    <n v="0.95527315310000005"/>
    <n v="0"/>
    <n v="14931.24"/>
    <n v="124427"/>
    <n v="14931.24"/>
    <n v="124427"/>
    <n v="139358.24"/>
  </r>
  <r>
    <d v="2015-07-01T00:00:00"/>
    <s v="EMPID1233931"/>
    <x v="0"/>
    <s v="SEG 8"/>
    <s v="ARCHITECT AND DESIGN 3"/>
    <x v="11"/>
    <s v="USD"/>
    <n v="1"/>
    <n v="3064.6039999999998"/>
    <n v="45757364.789999999"/>
    <n v="0.98618763809999999"/>
    <n v="0"/>
    <n v="4596.9059999999999"/>
    <n v="266766988.46000001"/>
    <n v="0.95527315310000005"/>
    <n v="0"/>
    <n v="13300.08"/>
    <n v="110834"/>
    <n v="13300.08"/>
    <n v="110834"/>
    <n v="124134.08"/>
  </r>
  <r>
    <d v="2015-07-01T00:00:00"/>
    <s v="EMPID1552972"/>
    <x v="0"/>
    <s v="SEG 8"/>
    <s v="ARCHITECT AND DESIGN 3"/>
    <x v="11"/>
    <s v="USD"/>
    <n v="1"/>
    <n v="4011.22"/>
    <n v="45757364.789999999"/>
    <n v="0.98618763809999999"/>
    <n v="0"/>
    <n v="6016.83"/>
    <n v="266766988.46000001"/>
    <n v="0.95527315310000005"/>
    <n v="0"/>
    <n v="17336.64"/>
    <n v="144472"/>
    <n v="17336.64"/>
    <n v="144472"/>
    <n v="161808.64000000001"/>
  </r>
  <r>
    <d v="2015-07-01T00:00:00"/>
    <s v="EMPID4968953"/>
    <x v="0"/>
    <s v="SEG 8"/>
    <s v="ARCHITECT AND DESIGN 3"/>
    <x v="11"/>
    <s v="USD"/>
    <n v="1"/>
    <n v="3307.96"/>
    <n v="45757364.789999999"/>
    <n v="0.98618763809999999"/>
    <n v="0"/>
    <n v="4961.9399999999996"/>
    <n v="266766988.46000001"/>
    <n v="0.95527315310000005"/>
    <n v="0"/>
    <n v="14356.2"/>
    <n v="119635"/>
    <n v="14356.2"/>
    <n v="119635"/>
    <n v="133991.20000000001"/>
  </r>
  <r>
    <d v="2015-07-01T00:00:00"/>
    <s v="EMPID7639614"/>
    <x v="0"/>
    <s v="SEG 8"/>
    <s v="ARCHITECT AND DESIGN 3"/>
    <x v="11"/>
    <s v="USD"/>
    <n v="1"/>
    <n v="3145.116"/>
    <n v="45757364.789999999"/>
    <n v="0.98618763809999999"/>
    <n v="0"/>
    <n v="4717.674"/>
    <n v="266766988.46000001"/>
    <n v="0.95527315310000005"/>
    <n v="0"/>
    <n v="13835.88"/>
    <n v="115299"/>
    <n v="13835.88"/>
    <n v="115299"/>
    <n v="129134.88"/>
  </r>
  <r>
    <d v="2015-07-01T00:00:00"/>
    <s v="EMPID2988254"/>
    <x v="0"/>
    <s v="SEG 8"/>
    <s v="ARCHITECT AND DESIGN 2"/>
    <x v="9"/>
    <s v="USD"/>
    <n v="1"/>
    <n v="3953.6280000000002"/>
    <n v="2784522.65"/>
    <n v="0.98654635329999996"/>
    <n v="3900.4372857048002"/>
    <n v="5930.442"/>
    <n v="7933302.6500000004"/>
    <n v="1.0831183478999999"/>
    <n v="7310.6419156804004"/>
    <n v="17158.32"/>
    <n v="142986"/>
    <n v="17158.32"/>
    <n v="142986"/>
    <n v="160144.32000000001"/>
  </r>
  <r>
    <d v="2015-07-01T00:00:00"/>
    <s v="EMPID239473"/>
    <x v="0"/>
    <s v="SEG 3"/>
    <s v="PARTNER"/>
    <x v="0"/>
    <s v="USD"/>
    <n v="1"/>
    <n v="22633.333333333099"/>
    <n v="4031418.19"/>
    <n v="0.9989203512"/>
    <n v="22608.8972821598"/>
    <n v="33950"/>
    <n v="18849930.129999999"/>
    <n v="1.1125060621"/>
    <n v="44644.826263905001"/>
    <n v="97000"/>
    <n v="116674"/>
    <n v="97000"/>
    <n v="116674"/>
    <n v="213674"/>
  </r>
  <r>
    <d v="2015-07-01T00:00:00"/>
    <s v="EMPID4316703"/>
    <x v="0"/>
    <s v="SEG 3"/>
    <s v="SR SALES GLOBAL"/>
    <x v="0"/>
    <s v="USD"/>
    <n v="1"/>
    <n v="7200"/>
    <n v="579379.44999999995"/>
    <n v="1.0043126261999999"/>
    <n v="7246.5763629599996"/>
    <n v="10800"/>
    <n v="7384450.46"/>
    <n v="0.79286576860000002"/>
    <n v="7220.7204818400005"/>
    <n v="72000"/>
    <n v="119666"/>
    <n v="72000"/>
    <n v="119666"/>
    <n v="191666"/>
  </r>
  <r>
    <d v="2015-07-01T00:00:00"/>
    <s v="EMPID5796324"/>
    <x v="0"/>
    <s v="SEG 4"/>
    <s v="EXC_ACQ_SENIOR_CL"/>
    <x v="4"/>
    <s v="USD"/>
    <n v="1"/>
    <n v="30333.333333333099"/>
    <n v="525000"/>
    <n v="1.0075483676000001"/>
    <n v="30676.784059133097"/>
    <m/>
    <n v="0"/>
    <m/>
    <n v="0"/>
    <n v="52000"/>
    <n v="91403"/>
    <n v="52000"/>
    <n v="91403"/>
    <n v="143403"/>
  </r>
  <r>
    <d v="2015-07-01T00:00:00"/>
    <s v="EMPID3523314"/>
    <x v="0"/>
    <s v="SEG 8"/>
    <s v="ARCH SALES AND TEC"/>
    <x v="10"/>
    <s v="USD"/>
    <n v="1"/>
    <n v="2400"/>
    <n v="62651922.539999999"/>
    <n v="1.0081841820999999"/>
    <n v="0"/>
    <n v="5600.0000000001"/>
    <n v="173518904.88"/>
    <n v="0.88517485579999999"/>
    <n v="0"/>
    <n v="32000"/>
    <n v="160000"/>
    <n v="32000"/>
    <n v="160000"/>
    <n v="192000"/>
  </r>
  <r>
    <d v="2015-07-01T00:00:00"/>
    <s v="EMPID981136"/>
    <x v="0"/>
    <s v="SEG 3"/>
    <s v="PARTNER"/>
    <x v="0"/>
    <s v="USD"/>
    <n v="1"/>
    <n v="22633.333333333099"/>
    <n v="3938438.64"/>
    <n v="1.0092290803999999"/>
    <n v="22946.6606129131"/>
    <n v="33950"/>
    <n v="13593569.029999999"/>
    <n v="1.0682007526999999"/>
    <n v="40433.16355302"/>
    <n v="97000"/>
    <n v="147084"/>
    <n v="97000"/>
    <n v="147084"/>
    <n v="244084"/>
  </r>
  <r>
    <d v="2015-07-01T00:00:00"/>
    <s v="EMPID471149"/>
    <x v="0"/>
    <s v="SEG 8"/>
    <s v="ARCHITECT AND DESIGN 1"/>
    <x v="9"/>
    <s v="USD"/>
    <n v="1"/>
    <n v="6353.1866666667001"/>
    <n v="5680881.5300000003"/>
    <n v="1.0107948661999999"/>
    <n v="6456.0593666821005"/>
    <n v="9529.7800000000007"/>
    <n v="35272082.520000003"/>
    <n v="1.0086904313"/>
    <n v="9761.6701151223006"/>
    <n v="27555.200000000001"/>
    <n v="137776"/>
    <n v="27555.200000000001"/>
    <n v="137776"/>
    <n v="165331.20000000001"/>
  </r>
  <r>
    <d v="2015-07-01T00:00:00"/>
    <s v="EMPID1058952"/>
    <x v="0"/>
    <s v="SEG 4"/>
    <s v="SR SALES GLOBAL"/>
    <x v="7"/>
    <s v="USD"/>
    <n v="1"/>
    <n v="16800"/>
    <n v="1580879.04"/>
    <n v="1.011282094"/>
    <n v="17084.308768799998"/>
    <n v="25200"/>
    <n v="4927710.42"/>
    <n v="0.93208805890000002"/>
    <n v="22461.790533840001"/>
    <n v="72000"/>
    <n v="97080"/>
    <n v="72000"/>
    <n v="97080"/>
    <n v="169080"/>
  </r>
  <r>
    <d v="2015-07-01T00:00:00"/>
    <s v="EMPID3251987"/>
    <x v="0"/>
    <s v="SEG 3"/>
    <s v="SR SALES GLOBAL"/>
    <x v="0"/>
    <s v="USD"/>
    <n v="1"/>
    <n v="16800"/>
    <n v="3290229.9"/>
    <n v="1.0135697226"/>
    <n v="17141.95700952"/>
    <n v="25200"/>
    <n v="18005322.800000001"/>
    <n v="1.0670400154999999"/>
    <n v="29930.34349368"/>
    <n v="72000"/>
    <n v="116547"/>
    <n v="72000"/>
    <n v="116547"/>
    <n v="188547"/>
  </r>
  <r>
    <d v="2015-07-01T00:00:00"/>
    <s v="EMPID8385939"/>
    <x v="0"/>
    <s v="SEG 3"/>
    <s v="PARTNER"/>
    <x v="0"/>
    <s v="USD"/>
    <n v="1"/>
    <n v="22633.333333333099"/>
    <n v="1596857.01"/>
    <n v="1.0144407551000001"/>
    <n v="23123.596967846403"/>
    <n v="33950"/>
    <n v="15079965.529999999"/>
    <n v="0.92150708719999996"/>
    <n v="29686.264976024999"/>
    <n v="97000"/>
    <n v="135266"/>
    <n v="97000"/>
    <n v="135266"/>
    <n v="232266"/>
  </r>
  <r>
    <d v="2015-07-01T00:00:00"/>
    <s v="EMPID2954202"/>
    <x v="0"/>
    <s v="SEG 3"/>
    <s v="SR SALES GLOBAL"/>
    <x v="0"/>
    <s v="USD"/>
    <n v="1"/>
    <n v="16800"/>
    <n v="3517270.49"/>
    <n v="1.0148188728"/>
    <n v="17173.43559456"/>
    <n v="25200"/>
    <n v="12673232.6"/>
    <n v="0.86241985170000002"/>
    <n v="19652.76842004"/>
    <n v="72000"/>
    <n v="119167"/>
    <n v="72000"/>
    <n v="119167"/>
    <n v="191167"/>
  </r>
  <r>
    <d v="2015-07-01T00:00:00"/>
    <s v="EMPID3100267"/>
    <x v="0"/>
    <s v="SEG 5"/>
    <s v="COMMS_AD_SOL_ROI"/>
    <x v="5"/>
    <s v="USD"/>
    <n v="1"/>
    <n v="46666.666666666897"/>
    <n v="2025102.11"/>
    <n v="1.0162180759999999"/>
    <n v="47801.931986666896"/>
    <m/>
    <n v="0"/>
    <m/>
    <n v="0"/>
    <n v="80000"/>
    <n v="131555"/>
    <n v="80000"/>
    <n v="131555"/>
    <n v="211555"/>
  </r>
  <r>
    <d v="2015-07-01T00:00:00"/>
    <s v="EMPID925111"/>
    <x v="0"/>
    <s v="SEG 3"/>
    <s v="LEADERSHIP"/>
    <x v="1"/>
    <s v="USD"/>
    <n v="1"/>
    <n v="25666.666666666901"/>
    <n v="17162552.43"/>
    <n v="1.0164246603"/>
    <n v="26931.3655097669"/>
    <n v="38500"/>
    <n v="39689023.409999996"/>
    <n v="0.95284537989999996"/>
    <n v="31238.188504599999"/>
    <n v="110000"/>
    <n v="140476"/>
    <n v="110000"/>
    <n v="140476"/>
    <n v="250476"/>
  </r>
  <r>
    <d v="2015-07-01T00:00:00"/>
    <s v="EMPID1912410"/>
    <x v="0"/>
    <s v="SEG 8"/>
    <s v="ARCHITECT AND DESIGN 1"/>
    <x v="9"/>
    <s v="USD"/>
    <n v="1"/>
    <n v="7195.5266666669004"/>
    <n v="4094304.54"/>
    <n v="1.0219620077"/>
    <n v="7432.568985115"/>
    <n v="10793.29"/>
    <n v="36768281.399999999"/>
    <n v="0.80939558950000001"/>
    <n v="7501.6921155111004"/>
    <n v="31227.8"/>
    <n v="156139"/>
    <n v="31227.8"/>
    <n v="156139"/>
    <n v="187366.8"/>
  </r>
  <r>
    <d v="2015-07-01T00:00:00"/>
    <s v="EMPID1928967"/>
    <x v="0"/>
    <s v="SEG 3"/>
    <s v="SR SALES GLOBAL"/>
    <x v="0"/>
    <s v="USD"/>
    <n v="1"/>
    <n v="16800"/>
    <n v="3191096.02"/>
    <n v="1.0241087047999999"/>
    <n v="17407.53936096"/>
    <n v="25200"/>
    <n v="10299574.310000001"/>
    <n v="1.0770383237000001"/>
    <n v="30635.824121279999"/>
    <n v="72000"/>
    <n v="119305"/>
    <n v="72000"/>
    <n v="119305"/>
    <n v="191305"/>
  </r>
  <r>
    <d v="2015-07-01T00:00:00"/>
    <s v="EMPID942181"/>
    <x v="0"/>
    <s v="SEG 3"/>
    <s v="SR SALES GLOBAL"/>
    <x v="0"/>
    <s v="USD"/>
    <n v="1"/>
    <n v="16800"/>
    <n v="3246935.68"/>
    <n v="1.0254102094999999"/>
    <n v="17440.33727856"/>
    <n v="25200"/>
    <n v="11718642.439999999"/>
    <n v="0.92107672839999999"/>
    <n v="22017.813688080001"/>
    <n v="72000"/>
    <n v="110046"/>
    <n v="72000"/>
    <n v="110046"/>
    <n v="182046"/>
  </r>
  <r>
    <d v="2015-07-01T00:00:00"/>
    <s v="EMPID2699571"/>
    <x v="0"/>
    <s v="SEG 3"/>
    <s v="SR SALES GLOBAL"/>
    <x v="0"/>
    <s v="USD"/>
    <n v="1"/>
    <n v="16800"/>
    <n v="2904899.07"/>
    <n v="1.0319167698"/>
    <n v="17604.302598959999"/>
    <n v="25200"/>
    <n v="4688677.59"/>
    <n v="1.2995544656"/>
    <n v="44100"/>
    <n v="72000"/>
    <n v="122533"/>
    <n v="72000"/>
    <n v="122533"/>
    <n v="194533"/>
  </r>
  <r>
    <d v="2015-07-01T00:00:00"/>
    <s v="EMPID2220240"/>
    <x v="0"/>
    <s v="SEG 4"/>
    <s v="JR SALES GLOBAL"/>
    <x v="7"/>
    <s v="USD"/>
    <n v="1"/>
    <n v="12133.333333333099"/>
    <n v="1044754.87"/>
    <n v="1.0337821464000001"/>
    <n v="12748.1683978131"/>
    <n v="18200"/>
    <n v="6831454"/>
    <n v="0.90400378309999996"/>
    <n v="15404.5901646"/>
    <n v="52000"/>
    <n v="76247"/>
    <n v="52000"/>
    <n v="76247"/>
    <n v="128247"/>
  </r>
  <r>
    <d v="2015-07-01T00:00:00"/>
    <s v="EMPID30732"/>
    <x v="1"/>
    <s v="SEG 7"/>
    <s v="SR SALES GLOBAL"/>
    <x v="6"/>
    <s v="DKK"/>
    <n v="0.15"/>
    <n v="106260.066666666"/>
    <n v="1427078"/>
    <n v="1.0374098577999999"/>
    <n v="112222.82764239449"/>
    <n v="159390.1"/>
    <n v="6837272"/>
    <n v="0.93610578310000003"/>
    <n v="143095.53101259499"/>
    <n v="464888"/>
    <n v="697332"/>
    <n v="69733.2"/>
    <n v="104599.8"/>
    <n v="174333"/>
  </r>
  <r>
    <d v="2015-07-01T00:00:00"/>
    <s v="EMPID2006191"/>
    <x v="0"/>
    <s v="SEG 5"/>
    <s v="COMMS_AD_SOL_ROI"/>
    <x v="5"/>
    <s v="USD"/>
    <n v="1"/>
    <n v="46666.666666666897"/>
    <n v="2563589.36"/>
    <n v="1.0460616087000001"/>
    <n v="49890.9792733336"/>
    <m/>
    <n v="0"/>
    <m/>
    <n v="0"/>
    <n v="80000"/>
    <n v="121776"/>
    <n v="80000"/>
    <n v="121776"/>
    <n v="201776"/>
  </r>
  <r>
    <d v="2015-07-01T00:00:00"/>
    <s v="EMPID3916369"/>
    <x v="0"/>
    <s v="SEG 8"/>
    <s v="ARCHITECT AND DESIGN 1"/>
    <x v="9"/>
    <s v="USD"/>
    <n v="1"/>
    <n v="6938.4866666668004"/>
    <n v="4906483.18"/>
    <n v="1.0464124167"/>
    <n v="7421.5345679809998"/>
    <n v="10407.73"/>
    <n v="15270247.210000001"/>
    <n v="0.92118148030000002"/>
    <n v="9095.2150049485008"/>
    <n v="30386"/>
    <n v="151930"/>
    <n v="30386"/>
    <n v="151930"/>
    <n v="182316"/>
  </r>
  <r>
    <d v="2015-07-01T00:00:00"/>
    <s v="EMPID1402051"/>
    <x v="0"/>
    <s v="SEG 4"/>
    <s v="ACQ_SR_CL"/>
    <x v="4"/>
    <s v="USD"/>
    <n v="1"/>
    <n v="42000"/>
    <n v="714832.3"/>
    <n v="1.0478539218"/>
    <n v="45014.797073399997"/>
    <m/>
    <n v="0"/>
    <m/>
    <n v="0"/>
    <n v="72000"/>
    <n v="112855"/>
    <n v="72000"/>
    <n v="112855"/>
    <n v="184855"/>
  </r>
  <r>
    <d v="2015-07-01T00:00:00"/>
    <s v="EMPID3355191"/>
    <x v="0"/>
    <s v="SEG 3"/>
    <s v="PARTNER"/>
    <x v="0"/>
    <s v="USD"/>
    <n v="1"/>
    <n v="22633.333333333099"/>
    <n v="3106336.77"/>
    <n v="1.0482091351"/>
    <n v="24270.033468846403"/>
    <n v="33950"/>
    <n v="11647688.9"/>
    <n v="0.87284917439999998"/>
    <n v="27043.167152050002"/>
    <n v="97000"/>
    <n v="146278"/>
    <n v="97000"/>
    <n v="146278"/>
    <n v="243278"/>
  </r>
  <r>
    <d v="2015-07-01T00:00:00"/>
    <s v="EMPID4494946"/>
    <x v="0"/>
    <s v="SEG 8"/>
    <s v="ARCHITECT AND DESIGN 1"/>
    <x v="9"/>
    <s v="USD"/>
    <n v="1"/>
    <n v="7668.5533333332996"/>
    <n v="6578164.9800000004"/>
    <n v="1.0499769897"/>
    <n v="8243.4301501476002"/>
    <n v="11502.83"/>
    <n v="88314196.359999999"/>
    <n v="0.98444582479999998"/>
    <n v="11216.5627472448"/>
    <n v="33143.800000000003"/>
    <n v="165719"/>
    <n v="33143.800000000003"/>
    <n v="165719"/>
    <n v="198862.8"/>
  </r>
  <r>
    <d v="2015-07-01T00:00:00"/>
    <s v="EMPID104469"/>
    <x v="0"/>
    <s v="SEG 3"/>
    <s v="PARTNER"/>
    <x v="0"/>
    <s v="USD"/>
    <n v="1"/>
    <n v="22633.333333333099"/>
    <n v="5056563.8499999996"/>
    <n v="1.0503200141"/>
    <n v="24341.697813159699"/>
    <n v="33950"/>
    <n v="57152247.869999997"/>
    <n v="0.98281544809999999"/>
    <n v="33016.535142150002"/>
    <n v="97000"/>
    <n v="139700"/>
    <n v="97000"/>
    <n v="139700"/>
    <n v="236700"/>
  </r>
  <r>
    <d v="2015-07-01T00:00:00"/>
    <s v="EMPID485251"/>
    <x v="0"/>
    <s v="SEG 3"/>
    <s v="SR SALES GLOBAL"/>
    <x v="0"/>
    <s v="USD"/>
    <n v="1"/>
    <n v="16800"/>
    <n v="5056563.8499999996"/>
    <n v="1.0503200141"/>
    <n v="18068.064356160001"/>
    <n v="25200"/>
    <n v="57152247.869999997"/>
    <n v="0.98281544809999999"/>
    <n v="24507.118868400001"/>
    <n v="72000"/>
    <n v="110709"/>
    <n v="72000"/>
    <n v="110709"/>
    <n v="182709"/>
  </r>
  <r>
    <d v="2015-07-01T00:00:00"/>
    <s v="EMPID2184369"/>
    <x v="0"/>
    <s v="SEG 3"/>
    <s v="SR SALES GLOBAL"/>
    <x v="0"/>
    <s v="USD"/>
    <n v="1"/>
    <n v="16800"/>
    <n v="5056563.8499999996"/>
    <n v="1.0503200141"/>
    <n v="18068.064356160001"/>
    <n v="25200"/>
    <n v="57152247.869999997"/>
    <n v="0.98281544809999999"/>
    <n v="24507.118868400001"/>
    <n v="72000"/>
    <n v="116086"/>
    <n v="72000"/>
    <n v="116086"/>
    <n v="188086"/>
  </r>
  <r>
    <d v="2015-07-01T00:00:00"/>
    <s v="EMPID2022146"/>
    <x v="0"/>
    <s v="SEG 3"/>
    <s v="SR SALES GLOBAL"/>
    <x v="0"/>
    <s v="USD"/>
    <n v="1"/>
    <n v="16800"/>
    <n v="5056563.8499999996"/>
    <n v="1.0503200141"/>
    <n v="18068.064356160001"/>
    <n v="25200"/>
    <n v="57152247.869999997"/>
    <n v="0.98281544809999999"/>
    <n v="24507.118868400001"/>
    <n v="72000"/>
    <n v="118550"/>
    <n v="72000"/>
    <n v="118550"/>
    <n v="190550"/>
  </r>
  <r>
    <d v="2015-07-01T00:00:00"/>
    <s v="EMPID1061823"/>
    <x v="2"/>
    <s v="SEG 7"/>
    <s v="PARTNER"/>
    <x v="8"/>
    <s v="HKD"/>
    <n v="0.13"/>
    <n v="146032.44366666599"/>
    <n v="4382653.07"/>
    <n v="1.0517659651"/>
    <n v="157371.7092328399"/>
    <n v="219048.6655"/>
    <n v="41448328.32"/>
    <n v="0.80136117659999995"/>
    <n v="149430.15481714529"/>
    <n v="646373.33333333302"/>
    <n v="969560"/>
    <n v="84028.533333333296"/>
    <n v="126042.8"/>
    <n v="210071.33333333331"/>
  </r>
  <r>
    <d v="2015-07-01T00:00:00"/>
    <s v="EMPID1146846"/>
    <x v="0"/>
    <s v="SEG 8"/>
    <s v="ARCHITECT AND DESIGN 1"/>
    <x v="9"/>
    <s v="USD"/>
    <n v="1"/>
    <n v="7422.5599999999004"/>
    <n v="5742482.4000000004"/>
    <n v="1.0540804364"/>
    <n v="8024.6829260077002"/>
    <n v="11133.84"/>
    <n v="25947592.879999999"/>
    <n v="1.3180434069"/>
    <n v="19484.22"/>
    <n v="32278.799999999999"/>
    <n v="161394"/>
    <n v="32278.799999999999"/>
    <n v="161394"/>
    <n v="193672.8"/>
  </r>
  <r>
    <d v="2015-07-01T00:00:00"/>
    <s v="EMPID1872480"/>
    <x v="0"/>
    <s v="SEG 8"/>
    <s v="ARCHITECT AND DESIGN 1"/>
    <x v="9"/>
    <s v="USD"/>
    <n v="1"/>
    <n v="6549.1733333332004"/>
    <n v="6316730.6500000004"/>
    <n v="1.0568108434000001"/>
    <n v="7107.2694242924008"/>
    <n v="9823.76"/>
    <n v="17632269.43"/>
    <n v="0.86035346049999994"/>
    <n v="7628.7934577943997"/>
    <n v="28537.599999999999"/>
    <n v="142688"/>
    <n v="28537.599999999999"/>
    <n v="142688"/>
    <n v="171225.60000000001"/>
  </r>
  <r>
    <d v="2015-07-01T00:00:00"/>
    <s v="EMPID45160"/>
    <x v="0"/>
    <s v="SEG 3"/>
    <s v="PARTNER"/>
    <x v="0"/>
    <s v="USD"/>
    <n v="1"/>
    <n v="22633.333333333099"/>
    <n v="3814799.57"/>
    <n v="1.0611937224000001"/>
    <n v="24710.860208813101"/>
    <n v="33950"/>
    <n v="10089746.640000001"/>
    <n v="1.8482729622"/>
    <n v="59412.5"/>
    <n v="97000"/>
    <n v="129997"/>
    <n v="97000"/>
    <n v="129997"/>
    <n v="226997"/>
  </r>
  <r>
    <d v="2015-07-01T00:00:00"/>
    <s v="EMPID1518736"/>
    <x v="0"/>
    <s v="SEG 3"/>
    <s v="PARTNER"/>
    <x v="0"/>
    <s v="USD"/>
    <n v="1"/>
    <n v="22633.333333333099"/>
    <n v="5833211.1799999997"/>
    <n v="1.0638234130999999"/>
    <n v="24800.138206946402"/>
    <n v="33950"/>
    <n v="32483669.260000002"/>
    <n v="1.0023102161999999"/>
    <n v="34169.609153329999"/>
    <n v="97000"/>
    <n v="134488"/>
    <n v="97000"/>
    <n v="134488"/>
    <n v="231488"/>
  </r>
  <r>
    <d v="2015-07-01T00:00:00"/>
    <s v="EMPID1523522"/>
    <x v="2"/>
    <s v="SEG 7"/>
    <s v="PARTNER"/>
    <x v="8"/>
    <s v="KRW"/>
    <n v="8.4999999999999995E-4"/>
    <n v="15554290.2669999"/>
    <n v="680615.11"/>
    <n v="1.0648053655"/>
    <n v="17066292.464991309"/>
    <n v="23331435.4005"/>
    <n v="3594845.73"/>
    <n v="0.78663959800000005"/>
    <n v="15366628.302439591"/>
    <n v="68184666"/>
    <n v="102276999"/>
    <n v="57956.966099999998"/>
    <n v="86935.44915"/>
    <n v="144892.41524999999"/>
  </r>
  <r>
    <d v="2015-07-01T00:00:00"/>
    <s v="EMPID396627"/>
    <x v="0"/>
    <s v="SEG 8"/>
    <s v="ARCHITECT AND DESIGN 1"/>
    <x v="9"/>
    <s v="USD"/>
    <n v="1"/>
    <n v="7352.24"/>
    <n v="7648875.8399999999"/>
    <n v="1.0653857083"/>
    <n v="8073.3371296198002"/>
    <n v="11028.36"/>
    <n v="38338899.380000003"/>
    <n v="0.45400694489999999"/>
    <n v="2002.7808127841001"/>
    <n v="31743.599999999999"/>
    <n v="158718"/>
    <n v="31743.599999999999"/>
    <n v="158718"/>
    <n v="190461.6"/>
  </r>
  <r>
    <d v="2015-07-01T00:00:00"/>
    <s v="EMPID139179"/>
    <x v="0"/>
    <s v="SEG 3"/>
    <s v="SR SALES GLOBAL"/>
    <x v="0"/>
    <s v="USD"/>
    <n v="1"/>
    <n v="16800"/>
    <n v="3072450.55"/>
    <n v="1.0656292554"/>
    <n v="18453.857236079999"/>
    <n v="25200"/>
    <n v="13975440.25"/>
    <n v="0.97830168890000002"/>
    <n v="24325.124095440002"/>
    <n v="72000"/>
    <n v="125264"/>
    <n v="72000"/>
    <n v="125264"/>
    <n v="197264"/>
  </r>
  <r>
    <d v="2015-07-01T00:00:00"/>
    <s v="EMPID8451569"/>
    <x v="0"/>
    <s v="SEG 8"/>
    <s v="ARCHITECT AND DESIGN 2"/>
    <x v="9"/>
    <s v="USD"/>
    <n v="1"/>
    <n v="3639.1080000000002"/>
    <n v="10015043.960000001"/>
    <n v="1.0666825438"/>
    <n v="4003.1054679044"/>
    <n v="5458.6620000000003"/>
    <n v="36094274.5"/>
    <n v="1.0273227866000001"/>
    <n v="5876.2703995623006"/>
    <n v="15794.64"/>
    <n v="131622"/>
    <n v="15794.64"/>
    <n v="131622"/>
    <n v="147416.64000000001"/>
  </r>
  <r>
    <d v="2015-07-01T00:00:00"/>
    <s v="EMPID4352772"/>
    <x v="0"/>
    <s v="SEG 3"/>
    <s v="SR SALES GLOBAL"/>
    <x v="0"/>
    <s v="USD"/>
    <n v="1"/>
    <n v="16800"/>
    <n v="3290229.9"/>
    <n v="1.0699749226999999"/>
    <n v="18563.368051199999"/>
    <n v="25200"/>
    <n v="4414211.1500000004"/>
    <n v="1.2822877945"/>
    <n v="44100"/>
    <n v="72000"/>
    <n v="103742"/>
    <n v="72000"/>
    <n v="103742"/>
    <n v="175742"/>
  </r>
  <r>
    <d v="2015-07-01T00:00:00"/>
    <s v="EMPID898497"/>
    <x v="0"/>
    <s v="SEG 4"/>
    <s v="JR SALES GLOBAL"/>
    <x v="7"/>
    <s v="USD"/>
    <n v="1"/>
    <n v="12133.333333333099"/>
    <n v="1044754.87"/>
    <n v="1.0731676896"/>
    <n v="13464.985284053098"/>
    <n v="18200"/>
    <n v="4066487"/>
    <n v="1.0352893689"/>
    <n v="19998.346238779999"/>
    <n v="52000"/>
    <n v="90640"/>
    <n v="52000"/>
    <n v="90640"/>
    <n v="142640"/>
  </r>
  <r>
    <d v="2015-07-01T00:00:00"/>
    <s v="EMPID721663"/>
    <x v="0"/>
    <s v="SEG 8"/>
    <s v="ARCHITECT AND DESIGN 1"/>
    <x v="9"/>
    <s v="USD"/>
    <n v="1"/>
    <n v="7420.6800000001003"/>
    <n v="2009868.83"/>
    <n v="1.0742302775999999"/>
    <n v="8246.9387045712992"/>
    <n v="11131.02"/>
    <n v="10089746.640000001"/>
    <n v="1.8482729622"/>
    <n v="19479.285"/>
    <n v="32205"/>
    <n v="161025"/>
    <n v="32205"/>
    <n v="161025"/>
    <n v="193230"/>
  </r>
  <r>
    <d v="2015-07-01T00:00:00"/>
    <s v="EMPID155194"/>
    <x v="0"/>
    <s v="SEG 3"/>
    <s v="SR SALES GLOBAL"/>
    <x v="0"/>
    <s v="USD"/>
    <n v="1"/>
    <n v="16800"/>
    <n v="3388064.63"/>
    <n v="1.0788996755"/>
    <n v="18788.271821760001"/>
    <n v="25200"/>
    <n v="9297683.2599999998"/>
    <n v="1.0701336389"/>
    <n v="30148.629560280002"/>
    <n v="72000"/>
    <n v="126847"/>
    <n v="72000"/>
    <n v="126847"/>
    <n v="198847"/>
  </r>
  <r>
    <d v="2015-07-01T00:00:00"/>
    <s v="EMPID1987646"/>
    <x v="0"/>
    <s v="SEG 8"/>
    <s v="ARCHITECT AND DESIGN 2"/>
    <x v="9"/>
    <s v="USD"/>
    <n v="1"/>
    <n v="4203.3599999999997"/>
    <n v="5921647.8499999996"/>
    <n v="1.0846128489"/>
    <n v="4736.8473970386003"/>
    <n v="6305.04"/>
    <n v="15318695.359999999"/>
    <n v="0.81228854790000005"/>
    <n v="4411.3948574300994"/>
    <n v="18311.759999999998"/>
    <n v="152598"/>
    <n v="18311.759999999998"/>
    <n v="152598"/>
    <n v="170909.76"/>
  </r>
  <r>
    <d v="2015-07-01T00:00:00"/>
    <s v="EMPID1100719"/>
    <x v="2"/>
    <s v="SEG 7"/>
    <s v="PARTNER"/>
    <x v="8"/>
    <s v="KRW"/>
    <n v="8.4999999999999995E-4"/>
    <n v="19809060.422666602"/>
    <n v="996533.96"/>
    <n v="1.0869879357000001"/>
    <n v="22393784.3351436"/>
    <n v="29713590.634"/>
    <n v="5322378.4800000004"/>
    <n v="1.0169806112999999"/>
    <n v="31126344.444884527"/>
    <n v="85969096.666666701"/>
    <n v="128953645"/>
    <n v="73073.732166666698"/>
    <n v="109610.59825"/>
    <n v="182684.33041666669"/>
  </r>
  <r>
    <d v="2015-07-01T00:00:00"/>
    <s v="EMPID969083"/>
    <x v="0"/>
    <s v="SEG 3"/>
    <s v="PARTNER"/>
    <x v="0"/>
    <s v="USD"/>
    <n v="1"/>
    <n v="22633.333333333099"/>
    <n v="4292954.28"/>
    <n v="1.0919499216999999"/>
    <n v="25755.033176179702"/>
    <n v="33950"/>
    <n v="24147142.420000002"/>
    <n v="1.0470597258000001"/>
    <n v="38423.497533190006"/>
    <n v="97000"/>
    <n v="143917"/>
    <n v="97000"/>
    <n v="143917"/>
    <n v="240917"/>
  </r>
  <r>
    <d v="2015-07-01T00:00:00"/>
    <s v="EMPID4021722"/>
    <x v="0"/>
    <s v="SEG 3"/>
    <s v="SR SALES GLOBAL"/>
    <x v="0"/>
    <s v="USD"/>
    <n v="1"/>
    <n v="16800"/>
    <n v="4292954.28"/>
    <n v="1.0919499216999999"/>
    <n v="19117.138027679997"/>
    <n v="25200"/>
    <n v="24147142.420000002"/>
    <n v="1.0470597258000001"/>
    <n v="28520.53425144"/>
    <n v="72000"/>
    <n v="114770"/>
    <n v="72000"/>
    <n v="114770"/>
    <n v="186770"/>
  </r>
  <r>
    <d v="2015-07-01T00:00:00"/>
    <s v="EMPID6539224"/>
    <x v="0"/>
    <s v="SEG 8"/>
    <s v="ARCHITECT AND DESIGN 1"/>
    <x v="9"/>
    <s v="USD"/>
    <n v="1"/>
    <n v="6811.7733333332999"/>
    <n v="11744587.17"/>
    <n v="1.094252174"/>
    <n v="7774.8100015260998"/>
    <n v="10217.66"/>
    <n v="68121946.379999995"/>
    <n v="1.0438968601"/>
    <n v="11473.5249365986"/>
    <n v="29562.400000000001"/>
    <n v="147812"/>
    <n v="29562.400000000001"/>
    <n v="147812"/>
    <n v="177374.4"/>
  </r>
  <r>
    <d v="2015-07-01T00:00:00"/>
    <s v="EMPID2143740"/>
    <x v="0"/>
    <s v="SEG 8"/>
    <s v="ARCHITECT AND DESIGN 1"/>
    <x v="9"/>
    <s v="USD"/>
    <n v="1"/>
    <n v="7748.3466666668"/>
    <n v="11744587.17"/>
    <n v="1.094252174"/>
    <n v="8843.7944440253013"/>
    <n v="11622.52"/>
    <n v="68121946.379999995"/>
    <n v="1.0438968601"/>
    <n v="13051.0579766909"/>
    <n v="33695.599999999999"/>
    <n v="168478"/>
    <n v="33695.599999999999"/>
    <n v="168478"/>
    <n v="202173.6"/>
  </r>
  <r>
    <d v="2015-07-01T00:00:00"/>
    <s v="EMPID241241"/>
    <x v="0"/>
    <s v="SEG 3"/>
    <s v="PRINCIPAL"/>
    <x v="1"/>
    <s v="USD"/>
    <n v="1"/>
    <n v="35000"/>
    <n v="25765580.199999999"/>
    <n v="1.0972938705999999"/>
    <n v="45215.856412999994"/>
    <n v="52500"/>
    <n v="75799040.989999995"/>
    <n v="1.0715138147000001"/>
    <n v="78781.326902250003"/>
    <n v="150000"/>
    <n v="197095"/>
    <n v="150000"/>
    <n v="197095"/>
    <n v="347095"/>
  </r>
  <r>
    <d v="2015-07-01T00:00:00"/>
    <s v="EMPID2625355"/>
    <x v="0"/>
    <s v="SEG 3"/>
    <s v="LEADERSHIP"/>
    <x v="1"/>
    <s v="USD"/>
    <n v="1"/>
    <n v="25666.666666666901"/>
    <n v="21409059.920000002"/>
    <n v="1.0977089717999999"/>
    <n v="33190.257495267004"/>
    <n v="38500"/>
    <n v="52020251.009999998"/>
    <n v="1.0198144519000001"/>
    <n v="43839.994787050004"/>
    <n v="110000"/>
    <n v="166120"/>
    <n v="110000"/>
    <n v="166120"/>
    <n v="276120"/>
  </r>
  <r>
    <d v="2015-07-01T00:00:00"/>
    <s v="EMPID3797736"/>
    <x v="0"/>
    <s v="SEG 4"/>
    <s v="SR SALES GLOBAL"/>
    <x v="7"/>
    <s v="USD"/>
    <n v="1"/>
    <n v="16800"/>
    <n v="1580879.04"/>
    <n v="1.1025755424000001"/>
    <n v="19384.903668480001"/>
    <n v="25200"/>
    <n v="6464486.5599999996"/>
    <n v="0.9201965392"/>
    <n v="21982.324460039999"/>
    <n v="72000"/>
    <n v="98807"/>
    <n v="72000"/>
    <n v="98807"/>
    <n v="170807"/>
  </r>
  <r>
    <d v="2015-07-01T00:00:00"/>
    <s v="EMPID836566"/>
    <x v="0"/>
    <s v="SEG 8"/>
    <s v="ARCHITECT AND DESIGN 1"/>
    <x v="9"/>
    <s v="USD"/>
    <n v="1"/>
    <n v="6865.0399999998999"/>
    <n v="4579050.5199999996"/>
    <n v="1.1030103062000001"/>
    <n v="7925.7948087127997"/>
    <n v="10297.56"/>
    <n v="16282240.390000001"/>
    <n v="0.98098920830000003"/>
    <n v="9984.3363711207003"/>
    <n v="29974.799999999999"/>
    <n v="149874"/>
    <n v="29974.799999999999"/>
    <n v="149874"/>
    <n v="179848.8"/>
  </r>
  <r>
    <d v="2015-07-01T00:00:00"/>
    <s v="EMPID4959642"/>
    <x v="0"/>
    <s v="SEG 3"/>
    <s v="SR SALES GLOBAL"/>
    <x v="0"/>
    <s v="USD"/>
    <n v="1"/>
    <n v="16800"/>
    <n v="2232336.2200000002"/>
    <n v="1.1032043856"/>
    <n v="19400.750517119999"/>
    <n v="25200"/>
    <n v="6539495.5800000001"/>
    <n v="0.75945370089999997"/>
    <n v="15501.173219279999"/>
    <n v="72000"/>
    <n v="85173"/>
    <n v="72000"/>
    <n v="85173"/>
    <n v="157173"/>
  </r>
  <r>
    <d v="2015-07-01T00:00:00"/>
    <s v="EMPID68817"/>
    <x v="0"/>
    <s v="SEG 8"/>
    <s v="SOLUTIONS ENG AND TEC"/>
    <x v="11"/>
    <s v="USD"/>
    <n v="1"/>
    <n v="7598.9400000000996"/>
    <n v="50871398.469999999"/>
    <n v="1.1042790251000001"/>
    <n v="0"/>
    <n v="11398.41"/>
    <n v="167462389.72"/>
    <n v="0.98225899169999997"/>
    <n v="0"/>
    <n v="32944.800000000003"/>
    <n v="164724"/>
    <n v="32944.800000000003"/>
    <n v="164724"/>
    <n v="197668.8"/>
  </r>
  <r>
    <d v="2015-07-01T00:00:00"/>
    <s v="EMPID212776"/>
    <x v="0"/>
    <s v="SEG 8"/>
    <s v="ARCH SALES AND TEC"/>
    <x v="11"/>
    <s v="USD"/>
    <n v="1"/>
    <n v="6809.84"/>
    <n v="50871398.469999999"/>
    <n v="1.1042790251000001"/>
    <n v="0"/>
    <n v="10214.76"/>
    <n v="167462389.72"/>
    <n v="0.98225899169999997"/>
    <n v="0"/>
    <n v="29432.400000000001"/>
    <n v="147162"/>
    <n v="29432.400000000001"/>
    <n v="147162"/>
    <n v="176594.4"/>
  </r>
  <r>
    <d v="2015-07-01T00:00:00"/>
    <s v="EMPID1351489"/>
    <x v="0"/>
    <s v="SEG 8"/>
    <s v="ARCH SALES AND TEC"/>
    <x v="11"/>
    <s v="USD"/>
    <n v="1"/>
    <n v="6702.7399999998997"/>
    <n v="50871398.469999999"/>
    <n v="1.1042790251000001"/>
    <n v="0"/>
    <n v="10054.11"/>
    <n v="167462389.72"/>
    <n v="0.98225899169999997"/>
    <n v="0"/>
    <n v="29089.200000000001"/>
    <n v="145446"/>
    <n v="29089.200000000001"/>
    <n v="145446"/>
    <n v="174535.2"/>
  </r>
  <r>
    <d v="2015-07-01T00:00:00"/>
    <s v="EMPID2297244"/>
    <x v="0"/>
    <s v="SEG 8"/>
    <s v="ARCH SALES AND TEC"/>
    <x v="11"/>
    <s v="USD"/>
    <n v="1"/>
    <n v="5959.9266666666999"/>
    <n v="50871398.469999999"/>
    <n v="1.1042790251000001"/>
    <n v="0"/>
    <n v="8939.89"/>
    <n v="167462389.72"/>
    <n v="0.98225899169999997"/>
    <n v="0"/>
    <n v="26177.599999999999"/>
    <n v="130888"/>
    <n v="26177.599999999999"/>
    <n v="130888"/>
    <n v="157065.60000000001"/>
  </r>
  <r>
    <d v="2015-07-01T00:00:00"/>
    <s v="EMPID57247"/>
    <x v="0"/>
    <s v="SEG 8"/>
    <s v="ARCHITECT AND DESIGN 3"/>
    <x v="11"/>
    <s v="USD"/>
    <n v="1"/>
    <n v="4379.116"/>
    <n v="50871398.469999999"/>
    <n v="1.1042790251000001"/>
    <n v="0"/>
    <n v="6568.674"/>
    <n v="167462389.72"/>
    <n v="0.98225899169999997"/>
    <n v="0"/>
    <n v="19004.88"/>
    <n v="158374"/>
    <n v="19004.88"/>
    <n v="158374"/>
    <n v="177378.88"/>
  </r>
  <r>
    <d v="2015-07-01T00:00:00"/>
    <s v="EMPID4852943"/>
    <x v="0"/>
    <s v="SEG 8"/>
    <s v="ARCHITECT AND DESIGN 3"/>
    <x v="11"/>
    <s v="USD"/>
    <n v="1"/>
    <n v="3937.8119999999999"/>
    <n v="50871398.469999999"/>
    <n v="1.1042790251000001"/>
    <n v="0"/>
    <n v="5906.7179999999998"/>
    <n v="167462389.72"/>
    <n v="0.98225899169999997"/>
    <n v="0"/>
    <n v="17019.36"/>
    <n v="141828"/>
    <n v="17019.36"/>
    <n v="141828"/>
    <n v="158847.35999999999"/>
  </r>
  <r>
    <d v="2015-07-01T00:00:00"/>
    <s v="EMPID154052"/>
    <x v="0"/>
    <s v="SEG 8"/>
    <s v="ARCHITECT AND DESIGN 3"/>
    <x v="11"/>
    <s v="USD"/>
    <n v="1"/>
    <n v="3645.384"/>
    <n v="50871398.469999999"/>
    <n v="1.1042790251000001"/>
    <n v="0"/>
    <n v="5468.076"/>
    <n v="167462389.72"/>
    <n v="0.98225899169999997"/>
    <n v="0"/>
    <n v="15820.56"/>
    <n v="131838"/>
    <n v="15820.56"/>
    <n v="131838"/>
    <n v="147658.56"/>
  </r>
  <r>
    <d v="2015-07-01T00:00:00"/>
    <s v="EMPID3035403"/>
    <x v="0"/>
    <s v="SEG 8"/>
    <s v="ARCHITECT AND DESIGN 3"/>
    <x v="11"/>
    <s v="USD"/>
    <n v="1"/>
    <n v="3430.34"/>
    <n v="50871398.469999999"/>
    <n v="1.1042790251000001"/>
    <n v="0"/>
    <n v="5145.51"/>
    <n v="167462389.72"/>
    <n v="0.98225899169999997"/>
    <n v="0"/>
    <n v="14887.32"/>
    <n v="124061"/>
    <n v="14887.32"/>
    <n v="124061"/>
    <n v="138948.32"/>
  </r>
  <r>
    <d v="2015-07-01T00:00:00"/>
    <s v="EMPID4849646"/>
    <x v="0"/>
    <s v="SEG 8"/>
    <s v="ARCHITECT AND DESIGN 3"/>
    <x v="11"/>
    <s v="USD"/>
    <n v="1"/>
    <n v="4036.5279999999998"/>
    <n v="50871398.469999999"/>
    <n v="1.1042790251000001"/>
    <n v="0"/>
    <n v="6054.7920000000004"/>
    <n v="167462389.72"/>
    <n v="0.98225899169999997"/>
    <n v="0"/>
    <n v="17518.080000000002"/>
    <n v="145984"/>
    <n v="17518.080000000002"/>
    <n v="145984"/>
    <n v="163502.08000000002"/>
  </r>
  <r>
    <d v="2015-07-01T00:00:00"/>
    <s v="EMPID4539404"/>
    <x v="0"/>
    <s v="SEG 8"/>
    <s v="ARCHITECT AND DESIGN 3"/>
    <x v="11"/>
    <s v="USD"/>
    <n v="1"/>
    <n v="3631.2840000000001"/>
    <n v="50871398.469999999"/>
    <n v="1.1042790251000001"/>
    <n v="0"/>
    <n v="5446.9260000000004"/>
    <n v="167462389.72"/>
    <n v="0.98225899169999997"/>
    <n v="0"/>
    <n v="15694.56"/>
    <n v="130788"/>
    <n v="15694.56"/>
    <n v="130788"/>
    <n v="146482.56"/>
  </r>
  <r>
    <d v="2015-07-01T00:00:00"/>
    <s v="EMPID2725290"/>
    <x v="0"/>
    <s v="SEG 8"/>
    <s v="ARCHITECT AND DESIGN 2"/>
    <x v="9"/>
    <s v="USD"/>
    <n v="1"/>
    <n v="3250.1120000000001"/>
    <n v="11493660.9"/>
    <n v="1.107903029"/>
    <n v="3776.1573940839003"/>
    <n v="4875.1679999999997"/>
    <n v="27696192.280000001"/>
    <n v="1.0392861668"/>
    <n v="5411.4426568379004"/>
    <n v="14160.48"/>
    <n v="118004"/>
    <n v="14160.48"/>
    <n v="118004"/>
    <n v="132164.48000000001"/>
  </r>
  <r>
    <d v="2015-07-01T00:00:00"/>
    <s v="EMPID88887"/>
    <x v="0"/>
    <s v="SEG 8"/>
    <s v="ARCHITECT AND DESIGN 1"/>
    <x v="9"/>
    <s v="USD"/>
    <n v="1"/>
    <n v="7372.4866666668004"/>
    <n v="8362876.4400000004"/>
    <n v="1.1110020662"/>
    <n v="8600.0285462147003"/>
    <n v="11058.73"/>
    <n v="47233242.43"/>
    <n v="0.89072350199999994"/>
    <n v="9125.1951412358994"/>
    <n v="31995.8"/>
    <n v="159979"/>
    <n v="31995.8"/>
    <n v="159979"/>
    <n v="191974.8"/>
  </r>
  <r>
    <d v="2015-07-01T00:00:00"/>
    <s v="EMPID230364"/>
    <x v="0"/>
    <s v="SEG 3"/>
    <s v="SR SALES GLOBAL"/>
    <x v="0"/>
    <s v="USD"/>
    <n v="1"/>
    <n v="16800"/>
    <n v="3746969.76"/>
    <n v="1.111107415"/>
    <n v="19599.906858000002"/>
    <n v="25200"/>
    <n v="14145486.880000001"/>
    <n v="0.98331814299999998"/>
    <n v="24527.387525760001"/>
    <n v="72000"/>
    <n v="110869"/>
    <n v="72000"/>
    <n v="110869"/>
    <n v="182869"/>
  </r>
  <r>
    <d v="2015-07-01T00:00:00"/>
    <s v="EMPID4118743"/>
    <x v="2"/>
    <s v="SEG 7"/>
    <s v="PARTNER"/>
    <x v="8"/>
    <s v="CNY"/>
    <n v="0.14000000000000001"/>
    <n v="113131.09833333299"/>
    <n v="3004365.3"/>
    <n v="1.1119705766000001"/>
    <n v="132132.12980099511"/>
    <n v="169696.64749999999"/>
    <n v="80936108.280000001"/>
    <n v="0.95437399590000005"/>
    <n v="157308.51959786541"/>
    <n v="494948.70666666701"/>
    <n v="742423.06"/>
    <n v="69292.818933333387"/>
    <n v="103939.22840000002"/>
    <n v="173232.04733333341"/>
  </r>
  <r>
    <d v="2015-07-01T00:00:00"/>
    <s v="EMPID1828220"/>
    <x v="0"/>
    <s v="SEG 5"/>
    <s v="COMMS_AD_SOL_ROI"/>
    <x v="5"/>
    <s v="USD"/>
    <n v="1"/>
    <n v="46666.666666666897"/>
    <n v="3597073.81"/>
    <n v="1.1219868156999999"/>
    <n v="55205.743768000299"/>
    <m/>
    <n v="0"/>
    <m/>
    <n v="0"/>
    <n v="80000"/>
    <n v="123028"/>
    <n v="80000"/>
    <n v="123028"/>
    <n v="203028"/>
  </r>
  <r>
    <d v="2015-07-01T00:00:00"/>
    <s v="EMPID497630"/>
    <x v="2"/>
    <s v="SEG 7"/>
    <s v="SR SALES GLOBAL"/>
    <x v="8"/>
    <s v="SGD"/>
    <n v="0.73"/>
    <n v="20104.4000000001"/>
    <n v="1994196"/>
    <n v="1.1241320978"/>
    <n v="23847.802020515599"/>
    <n v="30156.6"/>
    <n v="57955458.009999998"/>
    <n v="0.64888315679999997"/>
    <n v="13215.015690770901"/>
    <n v="87606"/>
    <n v="131409"/>
    <n v="63952.38"/>
    <n v="95928.569999999992"/>
    <n v="159880.94999999998"/>
  </r>
  <r>
    <d v="2015-07-01T00:00:00"/>
    <s v="EMPID2428800"/>
    <x v="0"/>
    <s v="SEG 5"/>
    <s v="ARC_ADVAN_COMS"/>
    <x v="5"/>
    <s v="USD"/>
    <n v="1"/>
    <n v="61250"/>
    <n v="2801974.08"/>
    <n v="1.1316313175999999"/>
    <n v="73343.627304499998"/>
    <m/>
    <n v="0"/>
    <m/>
    <n v="0"/>
    <n v="105000"/>
    <n v="137866"/>
    <n v="105000"/>
    <n v="137866"/>
    <n v="242866"/>
  </r>
  <r>
    <d v="2015-07-01T00:00:00"/>
    <s v="EMPID2276602"/>
    <x v="0"/>
    <s v="SEG 3"/>
    <s v="SR SALES GLOBAL"/>
    <x v="0"/>
    <s v="USD"/>
    <n v="1"/>
    <n v="16800"/>
    <n v="2092877.18"/>
    <n v="1.1332473323000001"/>
    <n v="20157.832773120001"/>
    <n v="25200"/>
    <n v="41363164.5"/>
    <n v="0.94029014150000001"/>
    <n v="22792.498505280004"/>
    <n v="72000"/>
    <n v="123548"/>
    <n v="72000"/>
    <n v="123548"/>
    <n v="195548"/>
  </r>
  <r>
    <d v="2015-07-01T00:00:00"/>
    <s v="EMPID727951"/>
    <x v="0"/>
    <s v="SEG 3"/>
    <s v="SR SALES GLOBAL"/>
    <x v="0"/>
    <s v="USD"/>
    <n v="1"/>
    <n v="16800"/>
    <n v="2092876.61"/>
    <n v="1.1332476409000001"/>
    <n v="20157.840551519999"/>
    <n v="25200"/>
    <n v="41363164.5"/>
    <n v="0.94029014150000001"/>
    <n v="22792.498505280004"/>
    <n v="72000"/>
    <n v="117300"/>
    <n v="72000"/>
    <n v="117300"/>
    <n v="189300"/>
  </r>
  <r>
    <d v="2015-07-01T00:00:00"/>
    <s v="EMPID4601761"/>
    <x v="0"/>
    <s v="SEG 3"/>
    <s v="PRINCIPAL"/>
    <x v="1"/>
    <s v="USD"/>
    <n v="1"/>
    <n v="35000"/>
    <n v="6278633.9100000001"/>
    <n v="1.1446938367999999"/>
    <n v="50192.852864"/>
    <n v="52500"/>
    <n v="41363164.5"/>
    <n v="0.94029014150000001"/>
    <n v="39960.929714999998"/>
    <n v="150000"/>
    <n v="178602"/>
    <n v="150000"/>
    <n v="178602"/>
    <n v="328602"/>
  </r>
  <r>
    <d v="2015-07-01T00:00:00"/>
    <s v="EMPID113275"/>
    <x v="1"/>
    <s v="SEG 7"/>
    <s v="SR SALES GLOBAL"/>
    <x v="6"/>
    <s v="GBP"/>
    <n v="1.3"/>
    <n v="7455.0666666668003"/>
    <n v="2832138"/>
    <n v="1.1447186280999999"/>
    <n v="9073.3971976306002"/>
    <n v="11182.6"/>
    <n v="219223102.81999999"/>
    <n v="0.99987724290000002"/>
    <n v="11180.4036098784"/>
    <n v="32288"/>
    <n v="48432"/>
    <n v="41974.400000000001"/>
    <n v="62961.599999999999"/>
    <n v="104936"/>
  </r>
  <r>
    <d v="2015-07-01T00:00:00"/>
    <s v="EMPID1110971"/>
    <x v="0"/>
    <s v="SEG 4"/>
    <s v="EXC_ACQ_SENIOR_CL"/>
    <x v="4"/>
    <s v="USD"/>
    <n v="1"/>
    <n v="30333.333333333099"/>
    <n v="525000"/>
    <n v="1.1480137543"/>
    <n v="37067.959152466399"/>
    <m/>
    <n v="0"/>
    <m/>
    <n v="0"/>
    <n v="52000"/>
    <n v="85050"/>
    <n v="52000"/>
    <n v="85050"/>
    <n v="137050"/>
  </r>
  <r>
    <d v="2015-07-01T00:00:00"/>
    <s v="EMPID227819"/>
    <x v="0"/>
    <s v="SEG 3"/>
    <s v="PRINCIPAL"/>
    <x v="1"/>
    <s v="USD"/>
    <n v="1"/>
    <n v="35000"/>
    <n v="19825737.140000001"/>
    <n v="1.1541097042999999"/>
    <n v="51181.518951500002"/>
    <n v="52500"/>
    <n v="64221881.549999997"/>
    <n v="1.1521098106000001"/>
    <n v="91875"/>
    <n v="150000"/>
    <n v="166443"/>
    <n v="150000"/>
    <n v="166443"/>
    <n v="316443"/>
  </r>
  <r>
    <d v="2015-07-01T00:00:00"/>
    <s v="EMPID1010465"/>
    <x v="0"/>
    <s v="SEG 3"/>
    <s v="SR SALES GLOBAL"/>
    <x v="0"/>
    <s v="USD"/>
    <n v="1"/>
    <n v="16800"/>
    <n v="4956434.28"/>
    <n v="1.1541097055"/>
    <n v="20683.56457776"/>
    <n v="25200"/>
    <n v="64221881.549999997"/>
    <n v="1.1521098106000001"/>
    <n v="35932.868236440001"/>
    <n v="72000"/>
    <n v="92820"/>
    <n v="72000"/>
    <n v="92820"/>
    <n v="164820"/>
  </r>
  <r>
    <d v="2015-07-01T00:00:00"/>
    <s v="EMPID1983006"/>
    <x v="0"/>
    <s v="SEG 3"/>
    <s v="PARTNER"/>
    <x v="0"/>
    <s v="USD"/>
    <n v="1"/>
    <n v="22633.333333333099"/>
    <n v="4956434.28"/>
    <n v="1.1541097055"/>
    <n v="27865.357833926399"/>
    <n v="33950"/>
    <n v="64221881.549999997"/>
    <n v="1.1521098106000001"/>
    <n v="48409.558596315001"/>
    <n v="97000"/>
    <n v="130887"/>
    <n v="97000"/>
    <n v="130887"/>
    <n v="227887"/>
  </r>
  <r>
    <d v="2015-07-01T00:00:00"/>
    <s v="EMPID5281765"/>
    <x v="0"/>
    <s v="SEG 3"/>
    <s v="PARTNER"/>
    <x v="0"/>
    <s v="USD"/>
    <n v="1"/>
    <n v="22633.333333333099"/>
    <n v="4956434.28"/>
    <n v="1.1541097055"/>
    <n v="27865.357833926399"/>
    <n v="33950"/>
    <n v="64221881.549999997"/>
    <n v="1.1521098106000001"/>
    <n v="48409.558596315001"/>
    <n v="97000"/>
    <n v="131202"/>
    <n v="97000"/>
    <n v="131202"/>
    <n v="228202"/>
  </r>
  <r>
    <d v="2015-07-01T00:00:00"/>
    <s v="EMPID182831"/>
    <x v="0"/>
    <s v="SEG 3"/>
    <s v="PARTNER"/>
    <x v="0"/>
    <s v="USD"/>
    <n v="1"/>
    <n v="22633.333333333099"/>
    <n v="4956434.28"/>
    <n v="1.1541097055"/>
    <n v="27865.357833926399"/>
    <n v="33950"/>
    <n v="64221881.549999997"/>
    <n v="1.1521098106000001"/>
    <n v="48409.558596315001"/>
    <n v="97000"/>
    <n v="132837"/>
    <n v="97000"/>
    <n v="132837"/>
    <n v="229837"/>
  </r>
  <r>
    <d v="2015-07-01T00:00:00"/>
    <s v="EMPID263804"/>
    <x v="0"/>
    <s v="SEG 3"/>
    <s v="JR SALES GLOBAL"/>
    <x v="0"/>
    <s v="USD"/>
    <n v="1"/>
    <n v="10399.9999999998"/>
    <n v="795355.52"/>
    <n v="1.155675936"/>
    <n v="12828.5446015998"/>
    <n v="15600"/>
    <n v="4403834.2"/>
    <n v="0.6979033657"/>
    <n v="8059.6680075599998"/>
    <n v="52000"/>
    <n v="90000"/>
    <n v="52000"/>
    <n v="90000"/>
    <n v="142000"/>
  </r>
  <r>
    <d v="2015-07-01T00:00:00"/>
    <s v="EMPID3491909"/>
    <x v="0"/>
    <s v="SEG 3"/>
    <s v="SR SALES GLOBAL"/>
    <x v="0"/>
    <s v="USD"/>
    <n v="1"/>
    <n v="12000"/>
    <n v="1850826.94"/>
    <n v="1.1560472877000001"/>
    <n v="14808.851179199999"/>
    <n v="18000"/>
    <n v="5941742.9000000004"/>
    <n v="1.2489347207999999"/>
    <n v="30546.309927599999"/>
    <n v="72000"/>
    <n v="120474"/>
    <n v="72000"/>
    <n v="120474"/>
    <n v="192474"/>
  </r>
  <r>
    <d v="2015-07-01T00:00:00"/>
    <s v="EMPID6803799"/>
    <x v="0"/>
    <s v="SEG 4"/>
    <s v="JR SALES GLOBAL"/>
    <x v="7"/>
    <s v="USD"/>
    <n v="1"/>
    <n v="5199.9999999999"/>
    <n v="455618.25"/>
    <n v="1.163849431"/>
    <n v="6478.0255617999001"/>
    <n v="7800"/>
    <n v="1401835.35"/>
    <n v="0.96432061010000003"/>
    <n v="7354.72121436"/>
    <n v="52000"/>
    <n v="70000"/>
    <n v="52000"/>
    <n v="70000"/>
    <n v="122000"/>
  </r>
  <r>
    <d v="2015-07-01T00:00:00"/>
    <s v="EMPID438261"/>
    <x v="0"/>
    <s v="SEG 4"/>
    <s v="SR SALES GLOBAL"/>
    <x v="7"/>
    <s v="USD"/>
    <n v="1"/>
    <n v="16800"/>
    <n v="1580879.04"/>
    <n v="1.1643808087"/>
    <n v="20942.396378400001"/>
    <n v="25200"/>
    <n v="5926296.96"/>
    <n v="1.5640481438"/>
    <n v="44100"/>
    <n v="72000"/>
    <n v="97313"/>
    <n v="72000"/>
    <n v="97313"/>
    <n v="169313"/>
  </r>
  <r>
    <d v="2015-07-01T00:00:00"/>
    <s v="EMPID1232777"/>
    <x v="0"/>
    <s v="SEG 8"/>
    <s v="ARCHITECT AND DESIGN 1"/>
    <x v="9"/>
    <s v="USD"/>
    <n v="1"/>
    <n v="7052.0799999998999"/>
    <n v="8787541.3499999996"/>
    <n v="1.1644400277"/>
    <n v="8791.5463461664003"/>
    <n v="10578.12"/>
    <n v="45448091.840000004"/>
    <n v="0.95872807029999996"/>
    <n v="9879.5929202144998"/>
    <n v="30580.2"/>
    <n v="152901"/>
    <n v="30580.2"/>
    <n v="152901"/>
    <n v="183481.2"/>
  </r>
  <r>
    <d v="2015-07-01T00:00:00"/>
    <s v="EMPID3276745"/>
    <x v="0"/>
    <s v="SEG 3"/>
    <s v="PARTNER"/>
    <x v="0"/>
    <s v="USD"/>
    <n v="1"/>
    <n v="22633.333333333099"/>
    <n v="2092877.18"/>
    <n v="1.1675881420000001"/>
    <n v="28322.950754233003"/>
    <n v="33950"/>
    <n v="41363164.5"/>
    <n v="0.94029014150000001"/>
    <n v="30706.560486279999"/>
    <n v="97000"/>
    <n v="167890"/>
    <n v="97000"/>
    <n v="167890"/>
    <n v="264890"/>
  </r>
  <r>
    <d v="2015-07-01T00:00:00"/>
    <s v="EMPID629288"/>
    <x v="0"/>
    <s v="SEG 3"/>
    <s v="LEADERSHIP"/>
    <x v="1"/>
    <s v="USD"/>
    <n v="1"/>
    <n v="25666.666666666901"/>
    <n v="16395460.960000001"/>
    <n v="1.1714123014"/>
    <n v="38865.413874466998"/>
    <n v="38500"/>
    <n v="56086780.869999997"/>
    <n v="0.93356294049999999"/>
    <n v="28268.692836999999"/>
    <n v="110000"/>
    <n v="139335"/>
    <n v="110000"/>
    <n v="139335"/>
    <n v="249335"/>
  </r>
  <r>
    <d v="2015-07-01T00:00:00"/>
    <s v="EMPID6495406"/>
    <x v="2"/>
    <s v="SEG 7"/>
    <s v="PARTNER"/>
    <x v="8"/>
    <s v="AUD"/>
    <n v="0.69"/>
    <n v="27672.088999999902"/>
    <n v="2807537.33"/>
    <n v="1.1756650907999999"/>
    <n v="34963.619040215897"/>
    <n v="41508.133500000004"/>
    <n v="5267329.0599999996"/>
    <n v="0.92350128590000002"/>
    <n v="36427.623358433899"/>
    <n v="120824.66666666701"/>
    <n v="181237"/>
    <n v="83369.020000000222"/>
    <n v="125053.52999999998"/>
    <n v="208422.55000000022"/>
  </r>
  <r>
    <d v="2015-07-01T00:00:00"/>
    <s v="EMPID6844247"/>
    <x v="0"/>
    <s v="SEG 3"/>
    <s v="PRINCIPAL"/>
    <x v="1"/>
    <s v="USD"/>
    <n v="1"/>
    <n v="35000"/>
    <n v="20243159.32"/>
    <n v="1.1768684573999999"/>
    <n v="53571.188026999997"/>
    <n v="52500"/>
    <n v="56463643.689999998"/>
    <n v="0.75383463159999997"/>
    <n v="9894.0795397500005"/>
    <n v="150000"/>
    <n v="154731"/>
    <n v="150000"/>
    <n v="154731"/>
    <n v="304731"/>
  </r>
  <r>
    <d v="2015-07-01T00:00:00"/>
    <s v="EMPID194719"/>
    <x v="0"/>
    <s v="SEG 3"/>
    <s v="SR SALES GLOBAL"/>
    <x v="0"/>
    <s v="USD"/>
    <n v="1"/>
    <n v="16800"/>
    <n v="2080600.55"/>
    <n v="1.1809587044000001"/>
    <n v="21360.15935088"/>
    <n v="25200"/>
    <n v="31004878"/>
    <n v="0.93188314920000004"/>
    <n v="22453.528575240001"/>
    <n v="72000"/>
    <n v="112939"/>
    <n v="72000"/>
    <n v="112939"/>
    <n v="184939"/>
  </r>
  <r>
    <d v="2015-07-01T00:00:00"/>
    <s v="EMPID4621100"/>
    <x v="0"/>
    <s v="SEG 6"/>
    <s v="PARTNER"/>
    <x v="2"/>
    <s v="USD"/>
    <n v="1"/>
    <n v="16975"/>
    <n v="4621043.49"/>
    <n v="1.1865890176"/>
    <n v="21726.022860639998"/>
    <n v="39608.333333333103"/>
    <n v="39998160.090000004"/>
    <n v="1.2000391485999999"/>
    <n v="61793.341711027104"/>
    <n v="97000"/>
    <n v="139479"/>
    <n v="97000"/>
    <n v="139479"/>
    <n v="236479"/>
  </r>
  <r>
    <d v="2015-07-01T00:00:00"/>
    <s v="EMPID445818"/>
    <x v="0"/>
    <s v="SEG 6"/>
    <s v="PARTNER"/>
    <x v="2"/>
    <s v="USD"/>
    <n v="1"/>
    <n v="16975"/>
    <n v="4621043.49"/>
    <n v="1.1865890176"/>
    <n v="21726.022860639998"/>
    <n v="39608.333333333103"/>
    <n v="39998160.090000004"/>
    <n v="1.2000391485999999"/>
    <n v="61793.341711027104"/>
    <n v="97000"/>
    <n v="143590"/>
    <n v="97000"/>
    <n v="143590"/>
    <n v="240590"/>
  </r>
  <r>
    <d v="2015-07-01T00:00:00"/>
    <s v="EMPID1832934"/>
    <x v="0"/>
    <s v="SEG 4"/>
    <s v="JR SALES GLOBAL"/>
    <x v="7"/>
    <s v="USD"/>
    <n v="1"/>
    <n v="12133.333333333099"/>
    <n v="1044754.87"/>
    <n v="1.1886687227999999"/>
    <n v="15567.104088292999"/>
    <n v="18200"/>
    <n v="3727737.74"/>
    <n v="1.123470341"/>
    <n v="24492.048577360001"/>
    <n v="52000"/>
    <n v="92182"/>
    <n v="52000"/>
    <n v="92182"/>
    <n v="144182"/>
  </r>
  <r>
    <d v="2015-07-01T00:00:00"/>
    <s v="EMPID5895181"/>
    <x v="0"/>
    <s v="SEG 8"/>
    <s v="ARCHITECT AND DESIGN 2"/>
    <x v="9"/>
    <s v="USD"/>
    <n v="1"/>
    <n v="4090.288"/>
    <n v="6624000.71"/>
    <n v="1.1914998331"/>
    <n v="5265.2222037919"/>
    <n v="6135.4319999999998"/>
    <n v="15917592.43"/>
    <n v="0.94710251670000001"/>
    <n v="5616.1537410640003"/>
    <n v="17715"/>
    <n v="147625"/>
    <n v="17715"/>
    <n v="147625"/>
    <n v="165340"/>
  </r>
  <r>
    <d v="2015-07-01T00:00:00"/>
    <s v="EMPID1247651"/>
    <x v="0"/>
    <s v="SEG 5"/>
    <s v="COMMS_AD_SOL_ROI"/>
    <x v="5"/>
    <s v="USD"/>
    <n v="1"/>
    <n v="46666.666666666897"/>
    <n v="2429712.36"/>
    <n v="1.1939140442"/>
    <n v="60240.649760667002"/>
    <m/>
    <n v="0"/>
    <m/>
    <n v="0"/>
    <n v="80000"/>
    <n v="122267"/>
    <n v="80000"/>
    <n v="122267"/>
    <n v="202267"/>
  </r>
  <r>
    <d v="2015-07-01T00:00:00"/>
    <s v="EMPID296913"/>
    <x v="0"/>
    <s v="SEG 3"/>
    <s v="PARTNER"/>
    <x v="0"/>
    <s v="USD"/>
    <n v="1"/>
    <n v="22633.333333333099"/>
    <n v="2402863.92"/>
    <n v="1.1939950545"/>
    <n v="29219.465434739701"/>
    <n v="33950"/>
    <n v="16856439.890000001"/>
    <n v="0.94387514939999995"/>
    <n v="30901.298114049998"/>
    <n v="97000"/>
    <n v="139306"/>
    <n v="97000"/>
    <n v="139306"/>
    <n v="236306"/>
  </r>
  <r>
    <d v="2015-07-01T00:00:00"/>
    <s v="EMPID6183311"/>
    <x v="0"/>
    <s v="SEG 4"/>
    <s v="ACQ_SR_CL"/>
    <x v="4"/>
    <s v="USD"/>
    <n v="1"/>
    <n v="42000"/>
    <n v="714832.3"/>
    <n v="1.2007398364999999"/>
    <n v="54646.609701599999"/>
    <m/>
    <n v="0"/>
    <m/>
    <n v="0"/>
    <n v="72000"/>
    <n v="98876"/>
    <n v="72000"/>
    <n v="98876"/>
    <n v="170876"/>
  </r>
  <r>
    <d v="2015-07-01T00:00:00"/>
    <s v="EMPID2295573"/>
    <x v="0"/>
    <s v="SEG 3"/>
    <s v="SR SALES GLOBAL"/>
    <x v="0"/>
    <s v="USD"/>
    <n v="1"/>
    <n v="16800"/>
    <n v="2475721.13"/>
    <n v="1.2038885583000001"/>
    <n v="21937.991668319999"/>
    <n v="25200"/>
    <n v="42304969.609999999"/>
    <n v="0.80804159850000001"/>
    <n v="17460.23725152"/>
    <n v="72000"/>
    <n v="109248"/>
    <n v="72000"/>
    <n v="109248"/>
    <n v="181248"/>
  </r>
  <r>
    <d v="2015-07-01T00:00:00"/>
    <s v="EMPID5441483"/>
    <x v="0"/>
    <s v="SEG 8"/>
    <s v="ARCHITECT AND DESIGN 1"/>
    <x v="9"/>
    <s v="USD"/>
    <n v="1"/>
    <n v="7197.7266666669002"/>
    <n v="15641866.43"/>
    <n v="1.2054042168000001"/>
    <n v="9415.3917797277009"/>
    <n v="10796.59"/>
    <n v="38045046.619999997"/>
    <n v="1.0270568260999999"/>
    <n v="11614.530082904301"/>
    <n v="31288.400000000001"/>
    <n v="156442"/>
    <n v="31288.400000000001"/>
    <n v="156442"/>
    <n v="187730.4"/>
  </r>
  <r>
    <d v="2015-07-01T00:00:00"/>
    <s v="EMPID3117602"/>
    <x v="0"/>
    <s v="SEG 3"/>
    <s v="SR SALES GLOBAL"/>
    <x v="0"/>
    <s v="USD"/>
    <n v="1"/>
    <n v="16800"/>
    <n v="2232336.2200000002"/>
    <n v="1.2093124171"/>
    <n v="22074.67291008"/>
    <n v="25200"/>
    <n v="13829366.689999999"/>
    <n v="1.0882369256"/>
    <n v="31425.99747084"/>
    <n v="72000"/>
    <n v="105564"/>
    <n v="72000"/>
    <n v="105564"/>
    <n v="177564"/>
  </r>
  <r>
    <d v="2015-07-01T00:00:00"/>
    <s v="EMPID302641"/>
    <x v="0"/>
    <s v="SEG 3"/>
    <s v="LEADERSHIP"/>
    <x v="1"/>
    <s v="USD"/>
    <n v="1"/>
    <n v="25666.666666666901"/>
    <n v="21257942.960000001"/>
    <n v="1.219648453"/>
    <n v="42579.597547667101"/>
    <n v="38500"/>
    <n v="58158238.719999999"/>
    <n v="1.1084189327"/>
    <n v="67375"/>
    <n v="110000"/>
    <n v="187521"/>
    <n v="110000"/>
    <n v="187521"/>
    <n v="297521"/>
  </r>
  <r>
    <d v="2015-07-01T00:00:00"/>
    <s v="EMPID692813"/>
    <x v="0"/>
    <s v="SEG 8"/>
    <s v="ARCHITECT AND DESIGN 1"/>
    <x v="9"/>
    <s v="USD"/>
    <n v="1"/>
    <n v="8074.7333333330998"/>
    <n v="4848759.87"/>
    <n v="1.2227741719"/>
    <n v="10772.996380399301"/>
    <n v="12112.1"/>
    <n v="21427189.780000001"/>
    <n v="0.83931306969999997"/>
    <n v="8998.0901301792001"/>
    <n v="34606"/>
    <n v="173030"/>
    <n v="34606"/>
    <n v="173030"/>
    <n v="207636"/>
  </r>
  <r>
    <d v="2015-07-01T00:00:00"/>
    <s v="EMPID2594174"/>
    <x v="0"/>
    <s v="SEG 3"/>
    <s v="SR SALES GLOBAL"/>
    <x v="0"/>
    <s v="USD"/>
    <n v="1"/>
    <n v="16800"/>
    <n v="3244723.68"/>
    <n v="1.2240966127999999"/>
    <n v="22447.234642560001"/>
    <n v="25200"/>
    <n v="9084846.1300000008"/>
    <n v="0.91540450890000002"/>
    <n v="21789.109797839999"/>
    <n v="72000"/>
    <n v="129141"/>
    <n v="72000"/>
    <n v="129141"/>
    <n v="201141"/>
  </r>
  <r>
    <d v="2015-07-01T00:00:00"/>
    <s v="EMPID2408683"/>
    <x v="0"/>
    <s v="SEG 3"/>
    <s v="LEADERSHIP"/>
    <x v="1"/>
    <s v="USD"/>
    <n v="1"/>
    <n v="25666.666666666901"/>
    <n v="18291225.32"/>
    <n v="1.2295051318000001"/>
    <n v="43338.561815267094"/>
    <n v="38500"/>
    <n v="110072460.02"/>
    <n v="0.89263438110000004"/>
    <n v="21965.694689399999"/>
    <n v="110000"/>
    <n v="160375"/>
    <n v="110000"/>
    <n v="160375"/>
    <n v="270375"/>
  </r>
  <r>
    <d v="2015-07-01T00:00:00"/>
    <s v="EMPID670956"/>
    <x v="0"/>
    <s v="SEG 8"/>
    <s v="ARCHITECT AND DESIGN 1"/>
    <x v="9"/>
    <s v="USD"/>
    <n v="1"/>
    <n v="7026.9400000000996"/>
    <n v="8600776.4199999999"/>
    <n v="1.233071375"/>
    <n v="9483.6078517638998"/>
    <n v="10540.41"/>
    <n v="22324639.510000002"/>
    <n v="0.98996181640000003"/>
    <n v="10371.1194862995"/>
    <n v="30496.2"/>
    <n v="152481"/>
    <n v="30496.2"/>
    <n v="152481"/>
    <n v="182977.2"/>
  </r>
  <r>
    <d v="2015-07-01T00:00:00"/>
    <s v="EMPID3213442"/>
    <x v="0"/>
    <s v="SEG 3"/>
    <s v="SR SALES GLOBAL"/>
    <x v="0"/>
    <s v="USD"/>
    <n v="1"/>
    <n v="16800"/>
    <n v="2666762.7999999998"/>
    <n v="1.2345506222"/>
    <n v="22710.675679439999"/>
    <n v="25200"/>
    <n v="10488955.49"/>
    <n v="0.94804270160000004"/>
    <n v="23105.081729519999"/>
    <n v="72000"/>
    <n v="109523"/>
    <n v="72000"/>
    <n v="109523"/>
    <n v="181523"/>
  </r>
  <r>
    <d v="2015-07-01T00:00:00"/>
    <s v="EMPID6806998"/>
    <x v="0"/>
    <s v="SEG 4"/>
    <s v="SR SALES GLOBAL"/>
    <x v="7"/>
    <s v="USD"/>
    <n v="1"/>
    <n v="16800"/>
    <n v="1580879.04"/>
    <n v="1.2539871975000001"/>
    <n v="23200.477376160001"/>
    <n v="25200"/>
    <n v="5514868.1600000001"/>
    <n v="1.359576683"/>
    <n v="44100"/>
    <n v="72000"/>
    <n v="96777"/>
    <n v="72000"/>
    <n v="96777"/>
    <n v="168777"/>
  </r>
  <r>
    <d v="2015-07-01T00:00:00"/>
    <s v="EMPID4460243"/>
    <x v="0"/>
    <s v="SEG 5"/>
    <s v="COMMS_AD_SOL_ROI"/>
    <x v="5"/>
    <s v="USD"/>
    <n v="1"/>
    <n v="46666.666666666897"/>
    <n v="1679193.13"/>
    <n v="1.2544852180999999"/>
    <n v="64480.631936000296"/>
    <m/>
    <n v="0"/>
    <m/>
    <n v="0"/>
    <n v="80000"/>
    <n v="131438"/>
    <n v="80000"/>
    <n v="131438"/>
    <n v="211438"/>
  </r>
  <r>
    <d v="2015-07-01T00:00:00"/>
    <s v="EMPID5396602"/>
    <x v="0"/>
    <s v="SEG 4"/>
    <s v="SR SALES GLOBAL"/>
    <x v="7"/>
    <s v="USD"/>
    <n v="1"/>
    <n v="16800"/>
    <n v="1580879.04"/>
    <n v="1.2548141526000001"/>
    <n v="23221.316645520001"/>
    <n v="25200"/>
    <n v="7279949.8099999996"/>
    <n v="0.91695855110000002"/>
    <n v="21851.768781359999"/>
    <n v="72000"/>
    <n v="96257"/>
    <n v="72000"/>
    <n v="96257"/>
    <n v="168257"/>
  </r>
  <r>
    <d v="2015-07-01T00:00:00"/>
    <s v="EMPID5280071"/>
    <x v="0"/>
    <s v="SEG 8"/>
    <s v="ARCHITECT AND DESIGN 1"/>
    <x v="9"/>
    <s v="USD"/>
    <n v="1"/>
    <n v="7221.8933333331997"/>
    <n v="6695906.4800000004"/>
    <n v="1.2555415417"/>
    <n v="9990.1339682837006"/>
    <n v="10832.84"/>
    <n v="36250969.530000001"/>
    <n v="0.99358161879999995"/>
    <n v="10721.593125658899"/>
    <n v="31595.8"/>
    <n v="157979"/>
    <n v="31595.8"/>
    <n v="157979"/>
    <n v="189574.8"/>
  </r>
  <r>
    <d v="2015-07-01T00:00:00"/>
    <s v="EMPID811213"/>
    <x v="0"/>
    <s v="SEG 8"/>
    <s v="ARCHITECT AND DESIGN 2"/>
    <x v="9"/>
    <s v="USD"/>
    <n v="1"/>
    <n v="3775.2280000000001"/>
    <n v="5036476.04"/>
    <n v="1.2619372733000001"/>
    <n v="5258.5373927974997"/>
    <n v="5662.8419999999996"/>
    <n v="24295401.07"/>
    <n v="0.78160614370000003"/>
    <n v="3684.0741566905999"/>
    <n v="16384.080000000002"/>
    <n v="136534"/>
    <n v="16384.080000000002"/>
    <n v="136534"/>
    <n v="152918.08000000002"/>
  </r>
  <r>
    <d v="2015-07-01T00:00:00"/>
    <s v="EMPID17657"/>
    <x v="0"/>
    <s v="SEG 3"/>
    <s v="SR SALES GLOBAL"/>
    <x v="0"/>
    <s v="USD"/>
    <n v="1"/>
    <n v="16800"/>
    <n v="3000556.39"/>
    <n v="1.2641856049"/>
    <n v="23457.477244319998"/>
    <n v="25200"/>
    <n v="13444396.77"/>
    <n v="0.8727150977"/>
    <n v="20067.872738760001"/>
    <n v="72000"/>
    <n v="111462"/>
    <n v="72000"/>
    <n v="111462"/>
    <n v="183462"/>
  </r>
  <r>
    <d v="2015-07-01T00:00:00"/>
    <s v="EMPID6230979"/>
    <x v="0"/>
    <s v="SEG 3"/>
    <s v="PARTNER"/>
    <x v="0"/>
    <s v="USD"/>
    <n v="1"/>
    <n v="22633.333333333099"/>
    <n v="5539324.2599999998"/>
    <n v="1.2688140358"/>
    <n v="31759.569848742998"/>
    <n v="33950"/>
    <n v="18646793.120000001"/>
    <n v="1.3433734851000001"/>
    <n v="59412.5"/>
    <n v="97000"/>
    <n v="137921"/>
    <n v="97000"/>
    <n v="137921"/>
    <n v="234921"/>
  </r>
  <r>
    <d v="2015-07-01T00:00:00"/>
    <s v="EMPID328264"/>
    <x v="0"/>
    <s v="SEG 3"/>
    <s v="PARTNER"/>
    <x v="0"/>
    <s v="USD"/>
    <n v="1"/>
    <n v="22633.333333333099"/>
    <n v="3395196.16"/>
    <n v="1.2716081571"/>
    <n v="31854.430265746301"/>
    <n v="33950"/>
    <n v="15262961.279999999"/>
    <n v="0.90294490810000005"/>
    <n v="28677.96740935"/>
    <n v="97000"/>
    <n v="141703"/>
    <n v="97000"/>
    <n v="141703"/>
    <n v="238703"/>
  </r>
  <r>
    <d v="2015-07-01T00:00:00"/>
    <s v="EMPID2471187"/>
    <x v="0"/>
    <s v="SEG 8"/>
    <s v="ARCHITECT AND DESIGN 1"/>
    <x v="9"/>
    <s v="USD"/>
    <n v="1"/>
    <n v="6596.5666666668003"/>
    <n v="5768401.2300000004"/>
    <n v="1.2722435162000001"/>
    <n v="9290.3754229383994"/>
    <n v="9894.85"/>
    <n v="40818428.359999999"/>
    <n v="0.88223153970000001"/>
    <n v="8030.3680007630001"/>
    <n v="28802.6"/>
    <n v="144013"/>
    <n v="28802.6"/>
    <n v="144013"/>
    <n v="172815.6"/>
  </r>
  <r>
    <d v="2015-07-01T00:00:00"/>
    <s v="EMPID7745085"/>
    <x v="0"/>
    <s v="SEG 3"/>
    <s v="SR SALES GLOBAL"/>
    <x v="0"/>
    <s v="USD"/>
    <n v="1"/>
    <n v="16800"/>
    <n v="4579151.26"/>
    <n v="1.2827722042"/>
    <n v="23925.859545840001"/>
    <n v="25200"/>
    <n v="12676140.640000001"/>
    <n v="1.1726207859"/>
    <n v="37380.122652600003"/>
    <n v="72000"/>
    <n v="109435"/>
    <n v="72000"/>
    <n v="109435"/>
    <n v="181435"/>
  </r>
  <r>
    <d v="2015-07-01T00:00:00"/>
    <s v="EMPID1588924"/>
    <x v="2"/>
    <s v="SEG 7"/>
    <s v="PARTNER"/>
    <x v="8"/>
    <s v="HKD"/>
    <n v="0.13"/>
    <n v="182864.95566666601"/>
    <n v="1279547.6299999999"/>
    <n v="1.2838743314000001"/>
    <n v="260730.9562062152"/>
    <n v="274297.43349999998"/>
    <n v="24365102.670000002"/>
    <n v="1.2498424402999999"/>
    <n v="466184.62591929501"/>
    <n v="790348.66666666698"/>
    <n v="1185523"/>
    <n v="102745.3266666667"/>
    <n v="154117.99000000002"/>
    <n v="256863.31666666671"/>
  </r>
  <r>
    <d v="2015-07-01T00:00:00"/>
    <s v="EMPID6083114"/>
    <x v="0"/>
    <s v="SEG 4"/>
    <s v="JR SALES GLOBAL"/>
    <x v="7"/>
    <s v="USD"/>
    <n v="1"/>
    <n v="12133.333333333099"/>
    <n v="1044754.87"/>
    <n v="1.2905701622000001"/>
    <n v="17421.710285372999"/>
    <n v="18200"/>
    <n v="4294011.37"/>
    <n v="0.9986099222"/>
    <n v="18159.520934100001"/>
    <n v="52000"/>
    <n v="84494"/>
    <n v="52000"/>
    <n v="84494"/>
    <n v="136494"/>
  </r>
  <r>
    <d v="2015-07-01T00:00:00"/>
    <s v="EMPID5316399"/>
    <x v="0"/>
    <s v="SEG 8"/>
    <s v="ARCHITECT AND DESIGN 1"/>
    <x v="9"/>
    <s v="USD"/>
    <n v="1"/>
    <n v="6524.9266666666999"/>
    <n v="7465227.1100000003"/>
    <n v="1.2915658479000001"/>
    <n v="9378.5953304184004"/>
    <n v="9787.39"/>
    <n v="16842131.760000002"/>
    <n v="0.99756421989999999"/>
    <n v="9749.2461119397994"/>
    <n v="28488.2"/>
    <n v="142441"/>
    <n v="28488.2"/>
    <n v="142441"/>
    <n v="170929.2"/>
  </r>
  <r>
    <d v="2015-07-01T00:00:00"/>
    <s v="EMPID5638288"/>
    <x v="0"/>
    <s v="SEG 3"/>
    <s v="SR SALES GLOBAL"/>
    <x v="0"/>
    <s v="USD"/>
    <n v="1"/>
    <n v="16800"/>
    <n v="3459845.67"/>
    <n v="1.2963851737000001"/>
    <n v="24268.906378079999"/>
    <n v="25200"/>
    <n v="14022823.65"/>
    <n v="0.87415828340000001"/>
    <n v="20126.06198568"/>
    <n v="72000"/>
    <n v="125871"/>
    <n v="72000"/>
    <n v="125871"/>
    <n v="197871"/>
  </r>
  <r>
    <d v="2015-07-01T00:00:00"/>
    <s v="EMPID5419161"/>
    <x v="0"/>
    <s v="SEG 8"/>
    <s v="ARCHITECT AND DESIGN 1"/>
    <x v="9"/>
    <s v="USD"/>
    <n v="1"/>
    <n v="7035.7466666668997"/>
    <n v="7487501.25"/>
    <n v="1.3005342586999999"/>
    <n v="10207.4710296167"/>
    <n v="10553.62"/>
    <n v="24506673.600000001"/>
    <n v="0.95711677289999997"/>
    <n v="9829.5027464785016"/>
    <n v="30408.799999999999"/>
    <n v="152044"/>
    <n v="30408.799999999999"/>
    <n v="152044"/>
    <n v="182452.8"/>
  </r>
  <r>
    <d v="2015-07-01T00:00:00"/>
    <s v="EMPID1546138"/>
    <x v="0"/>
    <s v="SEG 8"/>
    <s v="ARCHITECT AND DESIGN 1"/>
    <x v="9"/>
    <s v="USD"/>
    <n v="1"/>
    <n v="7321.9333333331997"/>
    <n v="6029606.5300000003"/>
    <n v="1.3052202028"/>
    <n v="10674.1362986653"/>
    <n v="10982.9"/>
    <n v="35244707.450000003"/>
    <n v="0.91262239739999995"/>
    <n v="9447.4448450077998"/>
    <n v="31776.400000000001"/>
    <n v="158882"/>
    <n v="31776.400000000001"/>
    <n v="158882"/>
    <n v="190658.4"/>
  </r>
  <r>
    <d v="2015-07-01T00:00:00"/>
    <s v="EMPID56696"/>
    <x v="0"/>
    <s v="SEG 4"/>
    <s v="EXC_ACQ_SENIOR_CL"/>
    <x v="4"/>
    <s v="USD"/>
    <n v="1"/>
    <n v="30333.333333333099"/>
    <n v="525000"/>
    <n v="1.3080201123999999"/>
    <n v="44348.248447532998"/>
    <m/>
    <n v="0"/>
    <m/>
    <n v="0"/>
    <n v="52000"/>
    <n v="77127"/>
    <n v="52000"/>
    <n v="77127"/>
    <n v="129127"/>
  </r>
  <r>
    <d v="2015-07-01T00:00:00"/>
    <s v="EMPID503874"/>
    <x v="0"/>
    <s v="SEG 8"/>
    <s v="ARCHITECT AND DESIGN 1"/>
    <x v="9"/>
    <s v="USD"/>
    <n v="1"/>
    <n v="6409.6533333333"/>
    <n v="7537077.0599999996"/>
    <n v="1.3089526702000001"/>
    <n v="9380.0726019178001"/>
    <n v="9614.48"/>
    <n v="17762739.93"/>
    <n v="0.9751068759"/>
    <n v="9231.5448895403006"/>
    <n v="27812.799999999999"/>
    <n v="139064"/>
    <n v="27812.799999999999"/>
    <n v="139064"/>
    <n v="166876.79999999999"/>
  </r>
  <r>
    <d v="2015-07-01T00:00:00"/>
    <s v="EMPID828482"/>
    <x v="0"/>
    <s v="SEG 3"/>
    <s v="LEADERSHIP"/>
    <x v="1"/>
    <s v="USD"/>
    <n v="1"/>
    <n v="25666.666666666901"/>
    <n v="12931039.83"/>
    <n v="1.3106416165000001"/>
    <n v="44916.666666667101"/>
    <n v="38500"/>
    <n v="59321752.520000003"/>
    <n v="0.89668003019999998"/>
    <n v="22588.724650800003"/>
    <n v="110000"/>
    <n v="152047"/>
    <n v="110000"/>
    <n v="152047"/>
    <n v="262047"/>
  </r>
  <r>
    <d v="2015-07-01T00:00:00"/>
    <s v="EMPID7298626"/>
    <x v="0"/>
    <s v="SEG 3"/>
    <s v="PARTNER"/>
    <x v="0"/>
    <s v="USD"/>
    <n v="1"/>
    <n v="22633.333333333099"/>
    <n v="4112820.45"/>
    <n v="1.3135307767"/>
    <n v="33277.703201166303"/>
    <n v="33950"/>
    <n v="16532350.970000001"/>
    <n v="0.86429312719999996"/>
    <n v="26578.402668825001"/>
    <n v="97000"/>
    <n v="127387"/>
    <n v="97000"/>
    <n v="127387"/>
    <n v="224387"/>
  </r>
  <r>
    <d v="2015-07-01T00:00:00"/>
    <s v="EMPID4458676"/>
    <x v="1"/>
    <s v="SEG 7"/>
    <s v="SR SALES GLOBAL"/>
    <x v="6"/>
    <s v="GBP"/>
    <n v="1.3"/>
    <n v="11587.4893333332"/>
    <n v="2261691"/>
    <n v="1.3245797742000001"/>
    <n v="17229.086340370501"/>
    <n v="17381.234"/>
    <n v="14517906"/>
    <n v="0.67535864950000002"/>
    <n v="8352.9663534135998"/>
    <n v="50226.666666666701"/>
    <n v="75340"/>
    <n v="65294.666666666715"/>
    <n v="97942"/>
    <n v="163236.66666666672"/>
  </r>
  <r>
    <d v="2015-07-01T00:00:00"/>
    <s v="EMPID5404432"/>
    <x v="0"/>
    <s v="SEG 4"/>
    <s v="SR SALES GLOBAL"/>
    <x v="7"/>
    <s v="USD"/>
    <n v="1"/>
    <n v="16800"/>
    <n v="1580879.04"/>
    <n v="1.3319850537"/>
    <n v="25166.02335408"/>
    <n v="25200"/>
    <n v="4235020.7699999996"/>
    <n v="1.0716212827"/>
    <n v="30253.597708320001"/>
    <n v="72000"/>
    <n v="106979"/>
    <n v="72000"/>
    <n v="106979"/>
    <n v="178979"/>
  </r>
  <r>
    <d v="2015-07-01T00:00:00"/>
    <s v="EMPID332995"/>
    <x v="0"/>
    <s v="SEG 4"/>
    <s v="JR SALES GLOBAL"/>
    <x v="7"/>
    <s v="USD"/>
    <n v="1"/>
    <n v="12133.333333333099"/>
    <n v="1044754.87"/>
    <n v="1.3343432502999999"/>
    <n v="18218.3804881863"/>
    <n v="18200"/>
    <n v="6039968.1600000001"/>
    <n v="0.85406963970000005"/>
    <n v="13950.507907700001"/>
    <n v="52000"/>
    <n v="81906"/>
    <n v="52000"/>
    <n v="81906"/>
    <n v="133906"/>
  </r>
  <r>
    <d v="2015-07-01T00:00:00"/>
    <s v="EMPID269772"/>
    <x v="2"/>
    <s v="SEG 7"/>
    <s v="SR SALES GLOBAL"/>
    <x v="8"/>
    <s v="INR"/>
    <n v="1.4E-2"/>
    <n v="417292.226333333"/>
    <n v="1417948.14"/>
    <n v="1.3384364064000001"/>
    <n v="629132.54858169553"/>
    <n v="625938.3395"/>
    <n v="76657567.980000004"/>
    <n v="0.9097182976"/>
    <n v="535521.09330505424"/>
    <n v="1850526.4"/>
    <n v="2775789.6"/>
    <n v="25907.369599999998"/>
    <n v="38861.054400000001"/>
    <n v="64768.423999999999"/>
  </r>
  <r>
    <d v="2015-07-01T00:00:00"/>
    <s v="EMPID1114815"/>
    <x v="0"/>
    <s v="SEG 3"/>
    <s v="SR SALES GLOBAL"/>
    <x v="0"/>
    <s v="USD"/>
    <n v="1"/>
    <n v="16800"/>
    <n v="2111229.59"/>
    <n v="1.3421683323"/>
    <n v="25422.64197312"/>
    <n v="25200"/>
    <n v="8632361.0600000005"/>
    <n v="0.94810777180000005"/>
    <n v="23107.705359479998"/>
    <n v="72000"/>
    <n v="103208"/>
    <n v="72000"/>
    <n v="103208"/>
    <n v="175208"/>
  </r>
  <r>
    <d v="2015-07-01T00:00:00"/>
    <s v="EMPID795081"/>
    <x v="0"/>
    <s v="SEG 3"/>
    <s v="PARTNER"/>
    <x v="0"/>
    <s v="USD"/>
    <n v="1"/>
    <n v="22633.333333333099"/>
    <n v="2111229.59"/>
    <n v="1.3421683323"/>
    <n v="34249.948213786301"/>
    <n v="33950"/>
    <n v="8632361.0600000005"/>
    <n v="0.94810777180000005"/>
    <n v="31131.214164855002"/>
    <n v="97000"/>
    <n v="186850"/>
    <n v="97000"/>
    <n v="186850"/>
    <n v="283850"/>
  </r>
  <r>
    <d v="2015-07-01T00:00:00"/>
    <s v="EMPID6924181"/>
    <x v="2"/>
    <s v="SEG 7"/>
    <s v="PARTNER"/>
    <x v="8"/>
    <s v="AUD"/>
    <n v="0.69"/>
    <n v="8022.2219999999998"/>
    <n v="413639.2"/>
    <n v="1.3464282157"/>
    <n v="12190.908080515001"/>
    <n v="12033.333000000001"/>
    <n v="1013170.53"/>
    <n v="0.89859282620000003"/>
    <n v="10080.9069342805"/>
    <n v="120333.33333333299"/>
    <n v="180500"/>
    <n v="83029.999999999753"/>
    <n v="124544.99999999999"/>
    <n v="207574.99999999974"/>
  </r>
  <r>
    <d v="2015-07-01T00:00:00"/>
    <s v="EMPID1433362"/>
    <x v="0"/>
    <s v="SEG 3"/>
    <s v="SR SALES GLOBAL"/>
    <x v="0"/>
    <s v="USD"/>
    <n v="1"/>
    <n v="16800"/>
    <n v="2611403.52"/>
    <n v="1.3477584969"/>
    <n v="25563.51412272"/>
    <n v="25200"/>
    <n v="18682009.420000002"/>
    <n v="1.0629773384000001"/>
    <n v="29643.680997000003"/>
    <n v="72000"/>
    <n v="107277"/>
    <n v="72000"/>
    <n v="107277"/>
    <n v="179277"/>
  </r>
  <r>
    <d v="2015-07-01T00:00:00"/>
    <s v="EMPID2111387"/>
    <x v="0"/>
    <s v="SEG 8"/>
    <s v="ARCHITECT AND DESIGN 1"/>
    <x v="9"/>
    <s v="USD"/>
    <n v="1"/>
    <n v="6582.1799999999002"/>
    <n v="6890978.8700000001"/>
    <n v="1.3599132859"/>
    <n v="10135.7010479486"/>
    <n v="9873.27"/>
    <n v="29438367.879999999"/>
    <n v="1.0380732317000001"/>
    <n v="10925.810430165599"/>
    <n v="28624.2"/>
    <n v="143121"/>
    <n v="28624.2"/>
    <n v="143121"/>
    <n v="171745.2"/>
  </r>
  <r>
    <d v="2015-07-01T00:00:00"/>
    <s v="EMPID4459027"/>
    <x v="0"/>
    <s v="SEG 5"/>
    <s v="COMMS_AD_SOL_ROI"/>
    <x v="5"/>
    <s v="USD"/>
    <n v="1"/>
    <n v="46666.666666666897"/>
    <n v="2437290.83"/>
    <n v="1.3623328202"/>
    <n v="72029.964080667007"/>
    <m/>
    <n v="0"/>
    <m/>
    <n v="0"/>
    <n v="80000"/>
    <n v="123953"/>
    <n v="80000"/>
    <n v="123953"/>
    <n v="203953"/>
  </r>
  <r>
    <d v="2015-07-01T00:00:00"/>
    <s v="EMPID1772612"/>
    <x v="1"/>
    <s v="SEG 7"/>
    <s v="PARTNER"/>
    <x v="6"/>
    <s v="GBP"/>
    <n v="1.3"/>
    <n v="14816.7436666668"/>
    <n v="3666787"/>
    <n v="1.3648829069999999"/>
    <n v="22926.308418717603"/>
    <n v="22225.1155"/>
    <n v="58177686.369999997"/>
    <n v="0.99736822039999995"/>
    <n v="22131.528930182103"/>
    <n v="64694.333333333299"/>
    <n v="97041.5"/>
    <n v="84102.633333333288"/>
    <n v="126153.95"/>
    <n v="210256.58333333328"/>
  </r>
  <r>
    <d v="2015-07-01T00:00:00"/>
    <s v="EMPID342833"/>
    <x v="0"/>
    <s v="SEG 3"/>
    <s v="PARTNER"/>
    <x v="0"/>
    <s v="USD"/>
    <n v="1"/>
    <n v="22633.333333333099"/>
    <n v="5146358.68"/>
    <n v="1.3656835194000001"/>
    <n v="35048.288816963002"/>
    <n v="33950"/>
    <n v="29438367.879999999"/>
    <n v="1.0380732317000001"/>
    <n v="37569.241406760004"/>
    <n v="97000"/>
    <n v="143113"/>
    <n v="97000"/>
    <n v="143113"/>
    <n v="240113"/>
  </r>
  <r>
    <d v="2015-07-01T00:00:00"/>
    <s v="EMPID1859180"/>
    <x v="0"/>
    <s v="SEG 3"/>
    <s v="SR SALES GLOBAL"/>
    <x v="0"/>
    <s v="USD"/>
    <n v="1"/>
    <n v="16800"/>
    <n v="1715452.55"/>
    <n v="1.3656837929000001"/>
    <n v="26015.231581920001"/>
    <n v="25200"/>
    <n v="29438367.879999999"/>
    <n v="1.0380732317000001"/>
    <n v="27886.44722976"/>
    <n v="72000"/>
    <n v="92379"/>
    <n v="72000"/>
    <n v="92379"/>
    <n v="164379"/>
  </r>
  <r>
    <d v="2015-07-01T00:00:00"/>
    <s v="EMPID90364"/>
    <x v="0"/>
    <s v="SEG 3"/>
    <s v="JR SALES GLOBAL"/>
    <x v="0"/>
    <s v="USD"/>
    <n v="1"/>
    <n v="12133.333333333099"/>
    <n v="4583212.08"/>
    <n v="1.3688588607000001"/>
    <n v="18846.564597466298"/>
    <n v="18200"/>
    <n v="50893413.700000003"/>
    <n v="1.1347389472"/>
    <n v="25066.296750040001"/>
    <n v="52000"/>
    <n v="70977"/>
    <n v="52000"/>
    <n v="70977"/>
    <n v="122977"/>
  </r>
  <r>
    <d v="2015-07-01T00:00:00"/>
    <s v="EMPID5205107"/>
    <x v="0"/>
    <s v="SEG 5"/>
    <s v="SR_SOLS_AD_COMS"/>
    <x v="5"/>
    <s v="USD"/>
    <n v="1"/>
    <n v="56583.333333333103"/>
    <n v="2800371.31"/>
    <n v="1.3715549634999999"/>
    <n v="88119.060857566292"/>
    <m/>
    <n v="0"/>
    <m/>
    <n v="0"/>
    <n v="97000"/>
    <n v="146061"/>
    <n v="97000"/>
    <n v="146061"/>
    <n v="243061"/>
  </r>
  <r>
    <d v="2015-07-01T00:00:00"/>
    <s v="EMPID147086"/>
    <x v="1"/>
    <s v="SEG 7"/>
    <s v="PARTNER"/>
    <x v="6"/>
    <s v="GBP"/>
    <n v="1.3"/>
    <n v="13797.403333333301"/>
    <n v="2168983"/>
    <n v="1.3811957742000001"/>
    <n v="21686.671101732798"/>
    <n v="20696.105"/>
    <n v="14517906"/>
    <n v="0.67535052159999998"/>
    <n v="9945.7374917691996"/>
    <n v="59632.8733333333"/>
    <n v="89449.31"/>
    <n v="77522.735333333287"/>
    <n v="116284.103"/>
    <n v="193806.83833333329"/>
  </r>
  <r>
    <d v="2015-07-01T00:00:00"/>
    <s v="EMPID416907"/>
    <x v="0"/>
    <s v="SEG 3"/>
    <s v="SR SALES GLOBAL"/>
    <x v="0"/>
    <s v="USD"/>
    <n v="1"/>
    <n v="16800"/>
    <n v="2791209.21"/>
    <n v="1.3946904059"/>
    <n v="26746.198227839999"/>
    <n v="25200"/>
    <n v="10901981.59"/>
    <n v="0.84654913639999996"/>
    <n v="19012.86117864"/>
    <n v="72000"/>
    <n v="112579"/>
    <n v="72000"/>
    <n v="112579"/>
    <n v="184579"/>
  </r>
  <r>
    <d v="2015-07-01T00:00:00"/>
    <s v="EMPID58627"/>
    <x v="0"/>
    <s v="SEG 3"/>
    <s v="SR SALES GLOBAL"/>
    <x v="0"/>
    <s v="USD"/>
    <n v="1"/>
    <n v="16800"/>
    <n v="3555884.24"/>
    <n v="1.3967816202000001"/>
    <n v="26798.896829040001"/>
    <n v="25200"/>
    <n v="21411803.66"/>
    <n v="1.0181244049"/>
    <n v="26478.858009239997"/>
    <n v="72000"/>
    <n v="106163"/>
    <n v="72000"/>
    <n v="106163"/>
    <n v="178163"/>
  </r>
  <r>
    <d v="2015-07-01T00:00:00"/>
    <s v="EMPID478886"/>
    <x v="0"/>
    <s v="SEG 3"/>
    <s v="SR SALES GLOBAL"/>
    <x v="0"/>
    <s v="USD"/>
    <n v="1"/>
    <n v="16800"/>
    <n v="2218026.39"/>
    <n v="1.4140215189000001"/>
    <n v="27233.342277119998"/>
    <n v="25200"/>
    <n v="17459506.73"/>
    <n v="0.9206600667"/>
    <n v="22001.01388884"/>
    <n v="72000"/>
    <n v="97935"/>
    <n v="72000"/>
    <n v="97935"/>
    <n v="169935"/>
  </r>
  <r>
    <d v="2015-07-01T00:00:00"/>
    <s v="EMPID43020"/>
    <x v="0"/>
    <s v="SEG 3"/>
    <s v="SR SALES GLOBAL"/>
    <x v="0"/>
    <s v="USD"/>
    <n v="1"/>
    <n v="16800"/>
    <n v="3119944.88"/>
    <n v="1.4143304173"/>
    <n v="27241.126516799999"/>
    <n v="25200"/>
    <n v="13467144.49"/>
    <n v="0.98360954840000003"/>
    <n v="24539.136990480001"/>
    <n v="72000"/>
    <n v="111553"/>
    <n v="72000"/>
    <n v="111553"/>
    <n v="183553"/>
  </r>
  <r>
    <d v="2015-07-01T00:00:00"/>
    <s v="EMPID636290"/>
    <x v="0"/>
    <s v="SEG 3"/>
    <s v="PARTNER"/>
    <x v="0"/>
    <s v="USD"/>
    <n v="1"/>
    <n v="22633.333333333099"/>
    <n v="5165586.5599999996"/>
    <n v="1.4169468402000001"/>
    <n v="36788.678558123"/>
    <n v="33950"/>
    <n v="28898052"/>
    <n v="0.34623089159999998"/>
    <n v="4701.8155065700003"/>
    <n v="97000"/>
    <n v="136366"/>
    <n v="97000"/>
    <n v="136366"/>
    <n v="233366"/>
  </r>
  <r>
    <d v="2015-07-01T00:00:00"/>
    <s v="EMPID5608726"/>
    <x v="0"/>
    <s v="SEG 3"/>
    <s v="LEADERSHIP"/>
    <x v="1"/>
    <s v="USD"/>
    <n v="1"/>
    <n v="25666.666666666901"/>
    <n v="22425395.050000001"/>
    <n v="1.4244310518000001"/>
    <n v="44916.666666667101"/>
    <n v="38500"/>
    <n v="85933708.280000001"/>
    <n v="0.97517835200000003"/>
    <n v="34677.466207999998"/>
    <n v="110000"/>
    <n v="168127"/>
    <n v="110000"/>
    <n v="168127"/>
    <n v="278127"/>
  </r>
  <r>
    <d v="2015-07-01T00:00:00"/>
    <s v="EMPID467852"/>
    <x v="0"/>
    <s v="SEG 3"/>
    <s v="SR SALES GLOBAL"/>
    <x v="0"/>
    <s v="USD"/>
    <n v="1"/>
    <n v="16800"/>
    <n v="3457816.89"/>
    <n v="1.4385747494000001"/>
    <n v="27852.083684879999"/>
    <n v="25200"/>
    <n v="12010983.869999999"/>
    <n v="0.9947564445"/>
    <n v="24988.57984224"/>
    <n v="72000"/>
    <n v="95739"/>
    <n v="72000"/>
    <n v="95739"/>
    <n v="167739"/>
  </r>
  <r>
    <d v="2015-07-01T00:00:00"/>
    <s v="EMPID570020"/>
    <x v="0"/>
    <s v="SEG 3"/>
    <s v="PARTNER"/>
    <x v="0"/>
    <s v="USD"/>
    <n v="1"/>
    <n v="22633.333333333099"/>
    <n v="3260076.19"/>
    <n v="1.4413987483999999"/>
    <n v="37618.820841512905"/>
    <n v="33950"/>
    <n v="20135077.609999999"/>
    <n v="0.99711818200000002"/>
    <n v="33793.45964624"/>
    <n v="97000"/>
    <n v="171700"/>
    <n v="97000"/>
    <n v="171700"/>
    <n v="268700"/>
  </r>
  <r>
    <d v="2015-07-01T00:00:00"/>
    <s v="EMPID2086675"/>
    <x v="2"/>
    <s v="SEG 7"/>
    <s v="PARTNER"/>
    <x v="8"/>
    <s v="TWD"/>
    <n v="3.3000000000000002E-2"/>
    <n v="405364.97733333299"/>
    <n v="1983526.68"/>
    <n v="1.4442681941"/>
    <n v="675501.12700050103"/>
    <n v="608047.46600000001"/>
    <n v="20268921.780000001"/>
    <n v="1.0287120714"/>
    <n v="656930.71231130592"/>
    <n v="1752001.33333333"/>
    <n v="2628002"/>
    <n v="57816.043999999893"/>
    <n v="86724.066000000006"/>
    <n v="144540.1099999999"/>
  </r>
  <r>
    <d v="2015-07-01T00:00:00"/>
    <s v="EMPID2526124"/>
    <x v="0"/>
    <s v="SEG 3"/>
    <s v="SR SALES GLOBAL"/>
    <x v="0"/>
    <s v="USD"/>
    <n v="1"/>
    <n v="2400"/>
    <n v="430346.16"/>
    <n v="1.4496009003999999"/>
    <n v="4018.5632414400002"/>
    <n v="3600"/>
    <n v="826200.76"/>
    <n v="0.68985599819999999"/>
    <n v="1813.57054956"/>
    <n v="72000"/>
    <n v="130000"/>
    <n v="72000"/>
    <n v="130000"/>
    <n v="202000"/>
  </r>
  <r>
    <d v="2015-07-01T00:00:00"/>
    <s v="EMPID865042"/>
    <x v="0"/>
    <s v="SEG 4"/>
    <s v="SR SALES GLOBAL"/>
    <x v="7"/>
    <s v="USD"/>
    <n v="1"/>
    <n v="16800"/>
    <n v="1580879.04"/>
    <n v="1.462396598"/>
    <n v="28452.394269600001"/>
    <n v="25200"/>
    <n v="5672787.8099999996"/>
    <n v="1.1619850699000001"/>
    <n v="36629.666531640003"/>
    <n v="72000"/>
    <n v="102300"/>
    <n v="72000"/>
    <n v="102300"/>
    <n v="174300"/>
  </r>
  <r>
    <d v="2015-07-01T00:00:00"/>
    <s v="EMPID5293304"/>
    <x v="0"/>
    <s v="SEG 8"/>
    <s v="ARCHITECT AND DESIGN 1"/>
    <x v="9"/>
    <s v="USD"/>
    <n v="1"/>
    <n v="7502.3533333330997"/>
    <n v="12471652.890000001"/>
    <n v="1.4647964437000001"/>
    <n v="12732.954056779299"/>
    <n v="11253.53"/>
    <n v="86259598.599999994"/>
    <n v="1.0990577181000001"/>
    <n v="14374.8272068608"/>
    <n v="32822.800000000003"/>
    <n v="164114"/>
    <n v="32822.800000000003"/>
    <n v="164114"/>
    <n v="196936.8"/>
  </r>
  <r>
    <d v="2015-07-01T00:00:00"/>
    <s v="EMPID3583104"/>
    <x v="0"/>
    <s v="SEG 3"/>
    <s v="PARTNER"/>
    <x v="0"/>
    <s v="USD"/>
    <n v="1"/>
    <n v="22633.333333333099"/>
    <n v="6767351.9299999997"/>
    <n v="1.4688275045999999"/>
    <n v="38550.027114502904"/>
    <n v="33950"/>
    <n v="35648947.979999997"/>
    <n v="0.9511005951"/>
    <n v="31293.784327189998"/>
    <n v="97000"/>
    <n v="133815"/>
    <n v="97000"/>
    <n v="133815"/>
    <n v="230815"/>
  </r>
  <r>
    <d v="2015-07-01T00:00:00"/>
    <s v="EMPID1979635"/>
    <x v="0"/>
    <s v="SEG 3"/>
    <s v="SR SALES GLOBAL"/>
    <x v="0"/>
    <s v="USD"/>
    <n v="1"/>
    <n v="16800"/>
    <n v="2255783.98"/>
    <n v="1.4688275142"/>
    <n v="28614.453357840001"/>
    <n v="25200"/>
    <n v="35648947.979999997"/>
    <n v="0.9511005951"/>
    <n v="23228.375995439997"/>
    <n v="72000"/>
    <n v="89551"/>
    <n v="72000"/>
    <n v="89551"/>
    <n v="161551"/>
  </r>
  <r>
    <d v="2015-07-01T00:00:00"/>
    <s v="EMPID3545774"/>
    <x v="0"/>
    <s v="SEG 6"/>
    <s v="PARTNER"/>
    <x v="2"/>
    <s v="USD"/>
    <n v="1"/>
    <n v="16975"/>
    <n v="9961607.3100000005"/>
    <n v="1.4807299721"/>
    <n v="29215.586915445001"/>
    <n v="39608.333333333103"/>
    <n v="37965155.030000001"/>
    <n v="0.98274881849999995"/>
    <n v="38515.068457739799"/>
    <n v="97000"/>
    <n v="153911"/>
    <n v="97000"/>
    <n v="153911"/>
    <n v="250911"/>
  </r>
  <r>
    <d v="2015-07-01T00:00:00"/>
    <s v="EMPID504728"/>
    <x v="0"/>
    <s v="SEG 3"/>
    <s v="SR SALES GLOBAL"/>
    <x v="0"/>
    <s v="USD"/>
    <n v="1"/>
    <n v="16800"/>
    <n v="2611403.52"/>
    <n v="1.4911103072"/>
    <n v="29175.979741440002"/>
    <n v="25200"/>
    <n v="9221001.6600000001"/>
    <n v="0.97174735680000002"/>
    <n v="24060.853426680002"/>
    <n v="72000"/>
    <n v="109736"/>
    <n v="72000"/>
    <n v="109736"/>
    <n v="181736"/>
  </r>
  <r>
    <d v="2015-07-01T00:00:00"/>
    <s v="EMPID5619651"/>
    <x v="0"/>
    <s v="SEG 3"/>
    <s v="SR SALES GLOBAL"/>
    <x v="0"/>
    <s v="USD"/>
    <n v="1"/>
    <n v="16800"/>
    <n v="1282104.5"/>
    <n v="1.4963904276"/>
    <n v="29309.038775519999"/>
    <n v="25200"/>
    <n v="14114624.800000001"/>
    <n v="0.94103828889999996"/>
    <n v="22822.66380744"/>
    <n v="72000"/>
    <n v="122400"/>
    <n v="72000"/>
    <n v="122400"/>
    <n v="194400"/>
  </r>
  <r>
    <d v="2015-07-01T00:00:00"/>
    <s v="EMPID248418"/>
    <x v="0"/>
    <s v="SEG 4"/>
    <s v="SR SALES GLOBAL"/>
    <x v="7"/>
    <s v="USD"/>
    <n v="1"/>
    <n v="16800"/>
    <n v="1580879.04"/>
    <n v="1.5045950555000001"/>
    <n v="29400"/>
    <n v="25200"/>
    <n v="3392667.48"/>
    <n v="0.97965290429999996"/>
    <n v="24379.605101879999"/>
    <n v="72000"/>
    <n v="81349"/>
    <n v="72000"/>
    <n v="81349"/>
    <n v="153349"/>
  </r>
  <r>
    <d v="2015-07-01T00:00:00"/>
    <s v="EMPID3134792"/>
    <x v="0"/>
    <s v="SEG 3"/>
    <s v="SR SALES GLOBAL"/>
    <x v="0"/>
    <s v="USD"/>
    <n v="1"/>
    <n v="16800"/>
    <n v="1722765.84"/>
    <n v="1.5047857653000001"/>
    <n v="29400"/>
    <n v="25200"/>
    <n v="5703099.9500000002"/>
    <n v="0.99644952220000005"/>
    <n v="25056.844734600003"/>
    <n v="72000"/>
    <n v="107574"/>
    <n v="72000"/>
    <n v="107574"/>
    <n v="179574"/>
  </r>
  <r>
    <d v="2015-07-01T00:00:00"/>
    <s v="EMPID920890"/>
    <x v="0"/>
    <s v="SEG 8"/>
    <s v="ARCHITECT AND DESIGN 1"/>
    <x v="9"/>
    <s v="USD"/>
    <n v="1"/>
    <n v="7293.2333333330998"/>
    <n v="8237087.8499999996"/>
    <n v="1.5060822218000001"/>
    <n v="12763.1583333329"/>
    <n v="10939.85"/>
    <n v="27720782.940000001"/>
    <n v="0.92236710040000003"/>
    <n v="9580.9823568599004"/>
    <n v="31664.799999999999"/>
    <n v="158324"/>
    <n v="31664.799999999999"/>
    <n v="158324"/>
    <n v="189988.8"/>
  </r>
  <r>
    <d v="2015-07-01T00:00:00"/>
    <s v="EMPID2730800"/>
    <x v="0"/>
    <s v="SEG 8"/>
    <s v="ARCHITECT AND DESIGN 1"/>
    <x v="9"/>
    <s v="USD"/>
    <n v="1"/>
    <n v="7080.5866666666998"/>
    <n v="5291650.24"/>
    <n v="1.5423934186999999"/>
    <n v="12391.026666666699"/>
    <n v="10620.88"/>
    <n v="37418821.850000001"/>
    <n v="0.72996406459999996"/>
    <n v="6032.0491755109997"/>
    <n v="30732.799999999999"/>
    <n v="153664"/>
    <n v="30732.799999999999"/>
    <n v="153664"/>
    <n v="184396.79999999999"/>
  </r>
  <r>
    <d v="2015-07-01T00:00:00"/>
    <s v="EMPID3709667"/>
    <x v="0"/>
    <s v="SEG 4"/>
    <s v="SR SALES GLOBAL"/>
    <x v="7"/>
    <s v="USD"/>
    <n v="1"/>
    <n v="16800"/>
    <n v="1580879.04"/>
    <n v="1.5431538120999999"/>
    <n v="29400"/>
    <n v="25200"/>
    <n v="5814638.7000000002"/>
    <n v="1.1486938561"/>
    <n v="35691.838486920002"/>
    <n v="72000"/>
    <n v="107368"/>
    <n v="72000"/>
    <n v="107368"/>
    <n v="179368"/>
  </r>
  <r>
    <d v="2015-07-01T00:00:00"/>
    <s v="EMPID706374"/>
    <x v="0"/>
    <s v="SEG 3"/>
    <s v="SR SALES GLOBAL"/>
    <x v="0"/>
    <s v="USD"/>
    <n v="1"/>
    <n v="16800"/>
    <n v="2011024.51"/>
    <n v="1.5782113450999999"/>
    <n v="29400"/>
    <n v="25200"/>
    <n v="13038076.77"/>
    <n v="0.72135900610000003"/>
    <n v="13965.195126960001"/>
    <n v="72000"/>
    <n v="111767"/>
    <n v="72000"/>
    <n v="111767"/>
    <n v="183767"/>
  </r>
  <r>
    <d v="2015-07-01T00:00:00"/>
    <s v="EMPID146389"/>
    <x v="0"/>
    <s v="SEG 5"/>
    <s v="COMMS_AD_SOL_ROI"/>
    <x v="5"/>
    <s v="USD"/>
    <n v="1"/>
    <n v="46666.666666666897"/>
    <n v="2709643.17"/>
    <n v="1.596898661"/>
    <n v="81666.666666667094"/>
    <m/>
    <n v="0"/>
    <m/>
    <n v="0"/>
    <n v="80000"/>
    <n v="123893"/>
    <n v="80000"/>
    <n v="123893"/>
    <n v="203893"/>
  </r>
  <r>
    <d v="2015-07-01T00:00:00"/>
    <s v="EMPID347208"/>
    <x v="0"/>
    <s v="SEG 3"/>
    <s v="PARTNER"/>
    <x v="0"/>
    <s v="USD"/>
    <n v="1"/>
    <n v="19399.9999999998"/>
    <n v="3877530"/>
    <n v="1.6103650097"/>
    <n v="33949.9999999996"/>
    <n v="29100"/>
    <n v="11963504.27"/>
    <n v="0.99446965379999996"/>
    <n v="28842.507081510001"/>
    <n v="97000"/>
    <n v="130500"/>
    <n v="97000"/>
    <n v="130500"/>
    <n v="227500"/>
  </r>
  <r>
    <d v="2015-07-01T00:00:00"/>
    <s v="EMPID436941"/>
    <x v="0"/>
    <s v="SEG 8"/>
    <s v="ARCHITECT AND DESIGN 1"/>
    <x v="9"/>
    <s v="USD"/>
    <n v="1"/>
    <n v="6809.9733333330996"/>
    <n v="4221022.53"/>
    <n v="1.6129299441"/>
    <n v="11917.4533333329"/>
    <n v="10214.959999999999"/>
    <n v="36099521.140000001"/>
    <n v="1.0230216735"/>
    <n v="10873.4233270196"/>
    <n v="29554.6"/>
    <n v="147773"/>
    <n v="29554.6"/>
    <n v="147773"/>
    <n v="177327.6"/>
  </r>
  <r>
    <d v="2015-07-01T00:00:00"/>
    <s v="EMPID2882966"/>
    <x v="0"/>
    <s v="SEG 8"/>
    <s v="ARCHITECT AND DESIGN 2"/>
    <x v="9"/>
    <s v="USD"/>
    <n v="1"/>
    <n v="3441.7719999999999"/>
    <n v="5360470.7300000004"/>
    <n v="1.6200258014"/>
    <n v="6023.1010000000006"/>
    <n v="5162.6580000000004"/>
    <n v="27017109.859999999"/>
    <n v="0.94886515220000001"/>
    <n v="4740.2712301791998"/>
    <n v="14906.28"/>
    <n v="124219"/>
    <n v="14906.28"/>
    <n v="124219"/>
    <n v="139125.28"/>
  </r>
  <r>
    <d v="2015-07-01T00:00:00"/>
    <s v="EMPID3387825"/>
    <x v="0"/>
    <s v="SEG 4"/>
    <s v="SR SALES GLOBAL"/>
    <x v="7"/>
    <s v="USD"/>
    <n v="1"/>
    <n v="16800"/>
    <n v="1580879.04"/>
    <n v="1.6235527867999999"/>
    <n v="29400"/>
    <n v="25200"/>
    <n v="5519471.2699999996"/>
    <n v="0.71792422069999995"/>
    <n v="13826.704578119999"/>
    <n v="72000"/>
    <n v="108171"/>
    <n v="72000"/>
    <n v="108171"/>
    <n v="180171"/>
  </r>
  <r>
    <d v="2015-07-01T00:00:00"/>
    <s v="EMPID2362086"/>
    <x v="0"/>
    <s v="SEG 3"/>
    <s v="SR SALES GLOBAL"/>
    <x v="0"/>
    <s v="USD"/>
    <n v="1"/>
    <n v="16800"/>
    <n v="2542134.27"/>
    <n v="1.6411933293000001"/>
    <n v="29400"/>
    <n v="25200"/>
    <n v="8207380.3099999996"/>
    <n v="1.0575290583000001"/>
    <n v="29259.25035264"/>
    <n v="72000"/>
    <n v="128541"/>
    <n v="72000"/>
    <n v="128541"/>
    <n v="200541"/>
  </r>
  <r>
    <d v="2015-07-01T00:00:00"/>
    <s v="EMPID969436"/>
    <x v="0"/>
    <s v="SEG 8"/>
    <s v="ARCHITECT AND DESIGN 1"/>
    <x v="9"/>
    <s v="USD"/>
    <n v="1"/>
    <n v="7123.5466666668999"/>
    <n v="5181764.59"/>
    <n v="1.6414337952"/>
    <n v="12466.2066666671"/>
    <n v="10685.32"/>
    <n v="41617910.219999999"/>
    <n v="0.9715674124"/>
    <n v="10199.221924478101"/>
    <n v="31041.200000000001"/>
    <n v="155206"/>
    <n v="31041.200000000001"/>
    <n v="155206"/>
    <n v="186247.2"/>
  </r>
  <r>
    <d v="2015-07-01T00:00:00"/>
    <s v="EMPID383436"/>
    <x v="1"/>
    <s v="SEG 7"/>
    <s v="PARTNER"/>
    <x v="6"/>
    <s v="GBP"/>
    <n v="1.3"/>
    <n v="13047.134333333101"/>
    <n v="2323694"/>
    <n v="1.6453430774"/>
    <n v="22832.4850833329"/>
    <n v="19570.701499999999"/>
    <n v="5798126"/>
    <n v="1.2196839944"/>
    <n v="31608.937160052799"/>
    <n v="56623.146666666697"/>
    <n v="84934.720000000001"/>
    <n v="73610.090666666714"/>
    <n v="110415.136"/>
    <n v="184025.22666666671"/>
  </r>
  <r>
    <d v="2015-07-01T00:00:00"/>
    <s v="EMPID2563649"/>
    <x v="0"/>
    <s v="SEG 4"/>
    <s v="SR SALES GLOBAL"/>
    <x v="7"/>
    <s v="USD"/>
    <n v="1"/>
    <n v="16800"/>
    <n v="1580879.04"/>
    <n v="1.6531325686"/>
    <n v="29400"/>
    <n v="25200"/>
    <n v="4207869.4800000004"/>
    <n v="1.1200055662999999"/>
    <n v="33667.592757120001"/>
    <n v="72000"/>
    <n v="89739"/>
    <n v="72000"/>
    <n v="89739"/>
    <n v="161739"/>
  </r>
  <r>
    <d v="2015-07-01T00:00:00"/>
    <s v="EMPID3906"/>
    <x v="0"/>
    <s v="SEG 5"/>
    <s v="COMMS_AD_SOL_ROI"/>
    <x v="5"/>
    <s v="USD"/>
    <n v="1"/>
    <n v="46666.666666666897"/>
    <n v="3420198.9"/>
    <n v="1.6758053516"/>
    <n v="81666.666666667094"/>
    <m/>
    <n v="0"/>
    <m/>
    <n v="0"/>
    <n v="80000"/>
    <n v="133265"/>
    <n v="80000"/>
    <n v="133265"/>
    <n v="213265"/>
  </r>
  <r>
    <d v="2015-07-01T00:00:00"/>
    <s v="EMPID836469"/>
    <x v="0"/>
    <s v="SEG 1"/>
    <s v="SECURITY_EX"/>
    <x v="3"/>
    <s v="USD"/>
    <n v="1"/>
    <n v="7500"/>
    <n v="106411"/>
    <n v="1.6810292169000001"/>
    <n v="15161.5786905"/>
    <m/>
    <n v="0"/>
    <m/>
    <n v="0"/>
    <n v="150000"/>
    <n v="131580"/>
    <n v="150000"/>
    <n v="131580"/>
    <n v="281580"/>
  </r>
  <r>
    <d v="2015-07-01T00:00:00"/>
    <s v="EMPID4231293"/>
    <x v="0"/>
    <s v="SEG 3"/>
    <s v="PARTNER"/>
    <x v="0"/>
    <s v="USD"/>
    <n v="1"/>
    <n v="22633.333333333099"/>
    <n v="5715260.54"/>
    <n v="1.6875632378000001"/>
    <n v="39608.333333332899"/>
    <n v="33950"/>
    <n v="15609033.779999999"/>
    <n v="1.0821175781000001"/>
    <n v="41756.096974865002"/>
    <n v="97000"/>
    <n v="128750"/>
    <n v="97000"/>
    <n v="128750"/>
    <n v="225750"/>
  </r>
  <r>
    <d v="2015-07-01T00:00:00"/>
    <s v="EMPID5054268"/>
    <x v="0"/>
    <s v="SEG 4"/>
    <s v="SR SALES GLOBAL"/>
    <x v="7"/>
    <s v="USD"/>
    <n v="1"/>
    <n v="16800"/>
    <n v="1580879.04"/>
    <n v="1.6916229758000001"/>
    <n v="29400"/>
    <n v="25200"/>
    <n v="5385975"/>
    <n v="1.0461748559999999"/>
    <n v="28458.097839360002"/>
    <n v="72000"/>
    <n v="102607"/>
    <n v="72000"/>
    <n v="102607"/>
    <n v="174607"/>
  </r>
  <r>
    <d v="2015-07-01T00:00:00"/>
    <s v="EMPID1327699"/>
    <x v="2"/>
    <s v="SEG 7"/>
    <s v="SR SALES GLOBAL"/>
    <x v="8"/>
    <s v="JPY"/>
    <n v="9.1999999999999998E-3"/>
    <n v="1368799.99999999"/>
    <n v="1607654.82"/>
    <n v="1.7043907330000001"/>
    <n v="2395399.9999999898"/>
    <n v="2053200"/>
    <n v="17092073.75"/>
    <n v="0.97531040199999997"/>
    <n v="1972091.7078182399"/>
    <n v="5916000"/>
    <n v="8874000"/>
    <n v="54427.199999999997"/>
    <n v="81640.800000000003"/>
    <n v="136068"/>
  </r>
  <r>
    <d v="2015-07-01T00:00:00"/>
    <s v="EMPID926925"/>
    <x v="1"/>
    <s v="SEG 7"/>
    <s v="JR SALES GLOBAL"/>
    <x v="6"/>
    <s v="GBP"/>
    <n v="1.3"/>
    <n v="5237.1563333332997"/>
    <n v="2119421"/>
    <n v="1.7075817451999999"/>
    <n v="9165.0235833333008"/>
    <n v="7855.7344999999996"/>
    <n v="115272545.45"/>
    <n v="0.91419992019999996"/>
    <n v="6777.2982646627006"/>
    <n v="22728.666666666701"/>
    <n v="34093"/>
    <n v="29547.26666666671"/>
    <n v="44320.9"/>
    <n v="73868.166666666715"/>
  </r>
  <r>
    <d v="2015-07-01T00:00:00"/>
    <s v="EMPID7080846"/>
    <x v="0"/>
    <s v="SEG 4"/>
    <s v="SR SALES GLOBAL"/>
    <x v="7"/>
    <s v="USD"/>
    <n v="1"/>
    <n v="16800"/>
    <n v="1580879.04"/>
    <n v="1.7108113142000001"/>
    <n v="29400"/>
    <n v="25200"/>
    <n v="3579501.78"/>
    <n v="1.1269275162000001"/>
    <n v="34156.005544079999"/>
    <n v="72000"/>
    <n v="90683"/>
    <n v="72000"/>
    <n v="90683"/>
    <n v="162683"/>
  </r>
  <r>
    <d v="2015-07-01T00:00:00"/>
    <s v="EMPID4941645"/>
    <x v="0"/>
    <s v="SEG 3"/>
    <s v="PARTNER"/>
    <x v="0"/>
    <s v="USD"/>
    <n v="1"/>
    <n v="22633.333333333099"/>
    <n v="4006757.34"/>
    <n v="1.7166455808000001"/>
    <n v="39608.333333332899"/>
    <n v="33950"/>
    <n v="16144362.060000001"/>
    <n v="0.94972421600000001"/>
    <n v="31219.019413120001"/>
    <n v="97000"/>
    <n v="138555"/>
    <n v="97000"/>
    <n v="138555"/>
    <n v="235555"/>
  </r>
  <r>
    <d v="2015-07-01T00:00:00"/>
    <s v="EMPID528468"/>
    <x v="0"/>
    <s v="SEG 8"/>
    <s v="ARCHITECT AND DESIGN 1"/>
    <x v="9"/>
    <s v="USD"/>
    <n v="1"/>
    <n v="6677.8466666668"/>
    <n v="4350193.67"/>
    <n v="1.7236058301999999"/>
    <n v="11686.231666666899"/>
    <n v="10016.77"/>
    <n v="9886384.6400000006"/>
    <n v="1.5266343805"/>
    <n v="17529.3475"/>
    <n v="29099"/>
    <n v="145495"/>
    <n v="29099"/>
    <n v="145495"/>
    <n v="174594"/>
  </r>
  <r>
    <d v="2015-07-01T00:00:00"/>
    <s v="EMPID2461703"/>
    <x v="0"/>
    <s v="SEG 6"/>
    <s v="SR SALES GLOBAL"/>
    <x v="2"/>
    <s v="USD"/>
    <n v="1"/>
    <n v="12600"/>
    <n v="4180880.59"/>
    <n v="1.7384620377"/>
    <n v="22050"/>
    <n v="29400"/>
    <n v="50413726.119999997"/>
    <n v="0.96903569940000001"/>
    <n v="27943.439298599998"/>
    <n v="72000"/>
    <n v="122756"/>
    <n v="72000"/>
    <n v="122756"/>
    <n v="194756"/>
  </r>
  <r>
    <d v="2015-07-01T00:00:00"/>
    <s v="EMPID1667784"/>
    <x v="0"/>
    <s v="SEG 8"/>
    <s v="ARCHITECT AND DESIGN 1"/>
    <x v="9"/>
    <s v="USD"/>
    <n v="1"/>
    <n v="7327.2466666666996"/>
    <n v="9073718.0099999998"/>
    <n v="1.7420926097"/>
    <n v="12822.6816666667"/>
    <n v="10990.87"/>
    <n v="80059947.640000001"/>
    <n v="1.1052071652"/>
    <n v="14228.561172628501"/>
    <n v="31706.6"/>
    <n v="158533"/>
    <n v="31706.6"/>
    <n v="158533"/>
    <n v="190239.6"/>
  </r>
  <r>
    <d v="2015-07-01T00:00:00"/>
    <s v="EMPID1035672"/>
    <x v="0"/>
    <s v="SEG 4"/>
    <s v="SR SALES GLOBAL"/>
    <x v="7"/>
    <s v="USD"/>
    <n v="1"/>
    <n v="16800"/>
    <n v="1580879.04"/>
    <n v="1.7462150754000001"/>
    <n v="29400"/>
    <n v="25200"/>
    <n v="6471564.9100000001"/>
    <n v="1.0043960542000001"/>
    <n v="25510.185585359999"/>
    <n v="72000"/>
    <n v="119673"/>
    <n v="72000"/>
    <n v="119673"/>
    <n v="191673"/>
  </r>
  <r>
    <d v="2015-07-01T00:00:00"/>
    <s v="EMPID3588645"/>
    <x v="0"/>
    <s v="SEG 3"/>
    <s v="PARTNER"/>
    <x v="0"/>
    <s v="USD"/>
    <n v="1"/>
    <n v="16166.666666666501"/>
    <n v="3742051.06"/>
    <n v="1.7625240031"/>
    <n v="28291.666666666402"/>
    <n v="24250"/>
    <n v="20674968.579999998"/>
    <n v="0.47973987969999998"/>
    <n v="4653.4768335749995"/>
    <n v="97000"/>
    <n v="165000"/>
    <n v="97000"/>
    <n v="165000"/>
    <n v="262000"/>
  </r>
  <r>
    <d v="2015-07-01T00:00:00"/>
    <s v="EMPID317423"/>
    <x v="0"/>
    <s v="SEG 4"/>
    <s v="SR SALES GLOBAL"/>
    <x v="7"/>
    <s v="USD"/>
    <n v="1"/>
    <n v="16800"/>
    <n v="1580879.04"/>
    <n v="1.7878729925000001"/>
    <n v="29400"/>
    <n v="25200"/>
    <n v="5673044.0499999998"/>
    <n v="0.95582590089999997"/>
    <n v="23418.900323280002"/>
    <n v="72000"/>
    <n v="115566"/>
    <n v="72000"/>
    <n v="115566"/>
    <n v="187566"/>
  </r>
  <r>
    <d v="2015-07-01T00:00:00"/>
    <s v="EMPID234063"/>
    <x v="0"/>
    <s v="SEG 8"/>
    <s v="ARCHITECT AND DESIGN 1"/>
    <x v="9"/>
    <s v="USD"/>
    <n v="1"/>
    <n v="7193.9466666668004"/>
    <n v="4835207.9800000004"/>
    <n v="1.8160213718"/>
    <n v="12589.406666666899"/>
    <n v="10790.92"/>
    <n v="18585011.239999998"/>
    <n v="1.2746083003999999"/>
    <n v="18884.11"/>
    <n v="31195.4"/>
    <n v="155977"/>
    <n v="31195.4"/>
    <n v="155977"/>
    <n v="187172.4"/>
  </r>
  <r>
    <d v="2015-07-01T00:00:00"/>
    <s v="EMPID568170"/>
    <x v="0"/>
    <s v="SEG 3"/>
    <s v="PARTNER"/>
    <x v="0"/>
    <s v="USD"/>
    <n v="1"/>
    <n v="22633.333333333099"/>
    <n v="4154929.45"/>
    <n v="1.8174009655000001"/>
    <n v="39608.333333332899"/>
    <n v="33950"/>
    <n v="13355020.41"/>
    <n v="1.1249835513999999"/>
    <n v="45830.936395404999"/>
    <n v="97000"/>
    <n v="129501"/>
    <n v="97000"/>
    <n v="129501"/>
    <n v="226501"/>
  </r>
  <r>
    <d v="2015-07-01T00:00:00"/>
    <s v="EMPID4045245"/>
    <x v="0"/>
    <s v="SEG 3"/>
    <s v="PARTNER"/>
    <x v="0"/>
    <s v="USD"/>
    <n v="1"/>
    <n v="22633.333333333099"/>
    <n v="3596811"/>
    <n v="1.8190146535"/>
    <n v="39608.333333332899"/>
    <n v="33950"/>
    <n v="17144994.289999999"/>
    <n v="0.99081126730000002"/>
    <n v="33450.868040415"/>
    <n v="97000"/>
    <n v="137982"/>
    <n v="97000"/>
    <n v="137982"/>
    <n v="234982"/>
  </r>
  <r>
    <d v="2015-07-01T00:00:00"/>
    <s v="EMPID1078625"/>
    <x v="0"/>
    <s v="SEG 3"/>
    <s v="PARTNER"/>
    <x v="0"/>
    <s v="USD"/>
    <n v="1"/>
    <n v="22633.333333333099"/>
    <n v="3706250.53"/>
    <n v="1.8659028493000001"/>
    <n v="39608.333333332899"/>
    <n v="33950"/>
    <n v="7980628.9900000002"/>
    <n v="1.6835348613000001"/>
    <n v="59412.5"/>
    <n v="97000"/>
    <n v="122724"/>
    <n v="97000"/>
    <n v="122724"/>
    <n v="219724"/>
  </r>
  <r>
    <d v="2015-07-01T00:00:00"/>
    <s v="EMPID129322"/>
    <x v="1"/>
    <s v="SEG 7"/>
    <s v="PARTNER"/>
    <x v="6"/>
    <s v="GBP"/>
    <n v="1.3"/>
    <n v="16613.333333333099"/>
    <n v="3224003"/>
    <n v="1.8719254058000001"/>
    <n v="29073.333333332903"/>
    <n v="24920"/>
    <n v="9624981"/>
    <n v="0.76832701380000001"/>
    <n v="15682.734694732"/>
    <n v="72100"/>
    <n v="108150"/>
    <n v="93730"/>
    <n v="140595"/>
    <n v="234325"/>
  </r>
  <r>
    <d v="2015-07-01T00:00:00"/>
    <s v="EMPID23430"/>
    <x v="0"/>
    <s v="SEG 3"/>
    <s v="PRINCIPAL"/>
    <x v="1"/>
    <s v="USD"/>
    <n v="1"/>
    <n v="35000"/>
    <n v="17458014.109999999"/>
    <n v="1.8745631155"/>
    <n v="61250"/>
    <n v="52500"/>
    <n v="79943294.849999994"/>
    <n v="1.1057476964999999"/>
    <n v="91362.278463750001"/>
    <n v="150000"/>
    <n v="170440"/>
    <n v="150000"/>
    <n v="170440"/>
    <n v="320440"/>
  </r>
  <r>
    <d v="2015-07-01T00:00:00"/>
    <s v="EMPID4779553"/>
    <x v="0"/>
    <s v="SEG 3"/>
    <s v="PARTNER"/>
    <x v="0"/>
    <s v="USD"/>
    <n v="1"/>
    <n v="22633.333333333099"/>
    <n v="6459465.2199999997"/>
    <n v="1.8745631174999999"/>
    <n v="39608.333333332899"/>
    <n v="33950"/>
    <n v="79943294.849999994"/>
    <n v="1.1057476964999999"/>
    <n v="44002.376029290004"/>
    <n v="97000"/>
    <n v="127914"/>
    <n v="97000"/>
    <n v="127914"/>
    <n v="224914"/>
  </r>
  <r>
    <d v="2015-07-01T00:00:00"/>
    <s v="EMPID4395"/>
    <x v="0"/>
    <s v="SEG 3"/>
    <s v="PARTNER"/>
    <x v="0"/>
    <s v="USD"/>
    <n v="1"/>
    <n v="22633.333333333099"/>
    <n v="6459465.2199999997"/>
    <n v="1.8745631174999999"/>
    <n v="39608.333333332899"/>
    <n v="33950"/>
    <n v="79943294.849999994"/>
    <n v="1.1057476964999999"/>
    <n v="44002.376029290004"/>
    <n v="97000"/>
    <n v="153469"/>
    <n v="97000"/>
    <n v="153469"/>
    <n v="250469"/>
  </r>
  <r>
    <d v="2015-07-01T00:00:00"/>
    <s v="EMPID9569"/>
    <x v="0"/>
    <s v="SEG 3"/>
    <s v="JR SALES GLOBAL"/>
    <x v="0"/>
    <s v="USD"/>
    <n v="1"/>
    <n v="12133.333333333099"/>
    <n v="4539083.6399999997"/>
    <n v="1.8745631222000001"/>
    <n v="21233.333333332899"/>
    <n v="18200"/>
    <n v="79943294.849999994"/>
    <n v="1.1057476964999999"/>
    <n v="23588.902613639999"/>
    <n v="52000"/>
    <n v="68140"/>
    <n v="52000"/>
    <n v="68140"/>
    <n v="120140"/>
  </r>
  <r>
    <d v="2015-07-01T00:00:00"/>
    <s v="EMPID4408821"/>
    <x v="0"/>
    <s v="SEG 6"/>
    <s v="SR SALES GLOBAL"/>
    <x v="2"/>
    <s v="USD"/>
    <n v="1"/>
    <n v="12600"/>
    <n v="9776333.1199999992"/>
    <n v="1.879628981"/>
    <n v="22050"/>
    <n v="29400"/>
    <n v="43346658.93"/>
    <n v="1.2581691000999999"/>
    <n v="50652.480320820003"/>
    <n v="72000"/>
    <n v="101671"/>
    <n v="72000"/>
    <n v="101671"/>
    <n v="173671"/>
  </r>
  <r>
    <d v="2015-07-01T00:00:00"/>
    <s v="EMPID1428951"/>
    <x v="0"/>
    <s v="SEG 6"/>
    <s v="SR SALES GLOBAL"/>
    <x v="2"/>
    <s v="USD"/>
    <n v="1"/>
    <n v="12600"/>
    <n v="1856729.21"/>
    <n v="1.8847764344"/>
    <n v="22050"/>
    <n v="29400"/>
    <n v="20483258.550000001"/>
    <n v="0.62016144110000004"/>
    <n v="11532.394190520001"/>
    <n v="72000"/>
    <n v="130784"/>
    <n v="72000"/>
    <n v="130784"/>
    <n v="202784"/>
  </r>
  <r>
    <d v="2015-07-01T00:00:00"/>
    <s v="EMPID3902732"/>
    <x v="0"/>
    <s v="SEG 4"/>
    <s v="ACQ_SR_CL"/>
    <x v="4"/>
    <s v="USD"/>
    <n v="1"/>
    <n v="42000"/>
    <n v="714832.3"/>
    <n v="1.9061838406"/>
    <n v="73500"/>
    <m/>
    <n v="0"/>
    <m/>
    <n v="0"/>
    <n v="72000"/>
    <n v="107100"/>
    <n v="72000"/>
    <n v="107100"/>
    <n v="179100"/>
  </r>
  <r>
    <d v="2015-07-01T00:00:00"/>
    <s v="EMPID2604793"/>
    <x v="2"/>
    <s v="SEG 7"/>
    <s v="SR SALES GLOBAL"/>
    <x v="8"/>
    <s v="SGD"/>
    <n v="0.73"/>
    <n v="21577.733000000098"/>
    <n v="2566372.8199999998"/>
    <n v="1.9343816433000001"/>
    <n v="37761.032750000202"/>
    <n v="32366.5995"/>
    <n v="55836898.840000004"/>
    <n v="0.93852662070000004"/>
    <n v="29183.104703009198"/>
    <n v="95508"/>
    <n v="143262"/>
    <n v="69720.84"/>
    <n v="104581.26"/>
    <n v="174302.09999999998"/>
  </r>
  <r>
    <d v="2015-07-01T00:00:00"/>
    <s v="EMPID918660"/>
    <x v="0"/>
    <s v="SEG 8"/>
    <s v="ARCHITECT AND DESIGN 1"/>
    <x v="9"/>
    <s v="USD"/>
    <n v="1"/>
    <n v="7007.4000000000997"/>
    <n v="6623636.79"/>
    <n v="1.942585403"/>
    <n v="12262.950000000201"/>
    <n v="10511.1"/>
    <n v="15267853.4"/>
    <n v="0.9695344534"/>
    <n v="9998.7377485919005"/>
    <n v="30473.4"/>
    <n v="152367"/>
    <n v="30473.4"/>
    <n v="152367"/>
    <n v="182840.4"/>
  </r>
  <r>
    <d v="2015-07-01T00:00:00"/>
    <s v="EMPID634452"/>
    <x v="1"/>
    <s v="SEG 7"/>
    <s v="JR SALES GLOBAL"/>
    <x v="6"/>
    <s v="GBP"/>
    <n v="1.3"/>
    <n v="6031.0223333331996"/>
    <n v="2120565"/>
    <n v="1.9720100619000001"/>
    <n v="10554.2890833331"/>
    <n v="9046.5334999999995"/>
    <n v="117595814.76000001"/>
    <n v="0.9347550858"/>
    <n v="8102.1490169569997"/>
    <n v="26082.666666666701"/>
    <n v="39124"/>
    <n v="33907.466666666711"/>
    <n v="50861.200000000004"/>
    <n v="84768.666666666715"/>
  </r>
  <r>
    <d v="2015-07-01T00:00:00"/>
    <s v="EMPID42089"/>
    <x v="1"/>
    <s v="SEG 7"/>
    <s v="SR SALES GLOBAL"/>
    <x v="6"/>
    <s v="GBP"/>
    <n v="1.3"/>
    <n v="11941.289000000101"/>
    <n v="2832467"/>
    <n v="2.0109403693000001"/>
    <n v="20897.2557500002"/>
    <n v="17911.933499999999"/>
    <n v="65112105.270000003"/>
    <n v="0.93446017999999997"/>
    <n v="16033.6216640928"/>
    <n v="52034.666666666701"/>
    <n v="78052"/>
    <n v="67645.066666666709"/>
    <n v="101467.6"/>
    <n v="169112.66666666672"/>
  </r>
  <r>
    <d v="2015-07-01T00:00:00"/>
    <s v="EMPID3425286"/>
    <x v="0"/>
    <s v="SEG 6"/>
    <s v="SR SALES GLOBAL"/>
    <x v="2"/>
    <s v="USD"/>
    <n v="1"/>
    <n v="12600"/>
    <n v="1217803.1599999999"/>
    <n v="2.0482049298999998"/>
    <n v="22050"/>
    <n v="29400"/>
    <n v="10104895.189999999"/>
    <n v="0.73950344950000002"/>
    <n v="17146.242264479999"/>
    <n v="72000"/>
    <n v="118760"/>
    <n v="72000"/>
    <n v="118760"/>
    <n v="190760"/>
  </r>
  <r>
    <d v="2015-07-01T00:00:00"/>
    <s v="EMPID224248"/>
    <x v="0"/>
    <s v="SEG 5"/>
    <s v="COMMS_AD_SOL_ROI"/>
    <x v="5"/>
    <s v="USD"/>
    <n v="1"/>
    <n v="46666.666666666897"/>
    <n v="4111113.42"/>
    <n v="2.0615293971000002"/>
    <n v="81666.666666667094"/>
    <m/>
    <n v="0"/>
    <m/>
    <n v="0"/>
    <n v="80000"/>
    <n v="120514"/>
    <n v="80000"/>
    <n v="120514"/>
    <n v="200514"/>
  </r>
  <r>
    <d v="2015-07-01T00:00:00"/>
    <s v="EMPID2317729"/>
    <x v="0"/>
    <s v="SEG 4"/>
    <s v="SOLUTIONS ARCH REP"/>
    <x v="4"/>
    <s v="USD"/>
    <n v="1"/>
    <n v="15000"/>
    <n v="225000"/>
    <n v="2.0875197999999999"/>
    <n v="26250"/>
    <m/>
    <n v="0"/>
    <m/>
    <n v="0"/>
    <n v="60000"/>
    <n v="81010"/>
    <n v="60000"/>
    <n v="81010"/>
    <n v="141010"/>
  </r>
  <r>
    <d v="2015-07-01T00:00:00"/>
    <s v="EMPID1373461"/>
    <x v="2"/>
    <s v="SEG 7"/>
    <s v="SR SALES GLOBAL"/>
    <x v="8"/>
    <s v="AUD"/>
    <n v="0.69"/>
    <n v="21646.149000000001"/>
    <n v="1518566.89"/>
    <n v="2.1046978272999999"/>
    <n v="37880.760750000001"/>
    <n v="32469.2235"/>
    <n v="35395264.100000001"/>
    <n v="1.0179196064"/>
    <n v="34098.3634740048"/>
    <n v="94197.78"/>
    <n v="141296.67000000001"/>
    <n v="64996.468199999996"/>
    <n v="97494.702300000004"/>
    <n v="162491.17050000001"/>
  </r>
  <r>
    <d v="2015-07-01T00:00:00"/>
    <s v="EMPID1475300"/>
    <x v="1"/>
    <s v="SEG 7"/>
    <s v="PARTNER"/>
    <x v="6"/>
    <s v="SEK"/>
    <n v="0.1"/>
    <n v="110000"/>
    <n v="1674761"/>
    <n v="2.1387748831"/>
    <n v="192500"/>
    <n v="165000"/>
    <n v="7629078"/>
    <n v="1.3210926746"/>
    <n v="288750"/>
    <n v="660000"/>
    <n v="990000"/>
    <n v="66000"/>
    <n v="99000"/>
    <n v="165000"/>
  </r>
  <r>
    <d v="2015-07-01T00:00:00"/>
    <s v="EMPID40217"/>
    <x v="1"/>
    <s v="SEG 7"/>
    <s v="PARTNER"/>
    <x v="6"/>
    <s v="GBP"/>
    <n v="1.3"/>
    <n v="13912.2696666669"/>
    <n v="3532403"/>
    <n v="2.153160003"/>
    <n v="24346.471916667102"/>
    <n v="20868.404500000001"/>
    <n v="68009240.629999995"/>
    <n v="1.0026510706"/>
    <n v="21023.3106186062"/>
    <n v="60129.440000000002"/>
    <n v="90194.16"/>
    <n v="78168.272000000012"/>
    <n v="117252.40800000001"/>
    <n v="195420.68000000002"/>
  </r>
  <r>
    <d v="2015-07-01T00:00:00"/>
    <s v="EMPID251625"/>
    <x v="0"/>
    <s v="SEG 4"/>
    <s v="ACQ_SR_CL"/>
    <x v="4"/>
    <s v="USD"/>
    <n v="1"/>
    <n v="42000"/>
    <n v="714832.3"/>
    <n v="2.220332499"/>
    <n v="73500"/>
    <m/>
    <n v="0"/>
    <m/>
    <n v="0"/>
    <n v="72000"/>
    <n v="100006"/>
    <n v="72000"/>
    <n v="100006"/>
    <n v="172006"/>
  </r>
  <r>
    <d v="2015-07-01T00:00:00"/>
    <s v="EMPID134271"/>
    <x v="0"/>
    <s v="SEG 3"/>
    <s v="SR SALES GLOBAL"/>
    <x v="0"/>
    <s v="USD"/>
    <n v="1"/>
    <n v="16800"/>
    <n v="2849764.2"/>
    <n v="2.2420943984999999"/>
    <n v="29400"/>
    <n v="25200"/>
    <n v="16683644.189999999"/>
    <n v="0.97185482050000005"/>
    <n v="24065.186362559998"/>
    <n v="72000"/>
    <n v="93975"/>
    <n v="72000"/>
    <n v="93975"/>
    <n v="165975"/>
  </r>
  <r>
    <d v="2015-07-01T00:00:00"/>
    <s v="EMPID899153"/>
    <x v="2"/>
    <s v="SEG 7"/>
    <s v="PARTNER"/>
    <x v="8"/>
    <s v="HKD"/>
    <n v="0.13"/>
    <n v="126848.400333333"/>
    <n v="2737347.57"/>
    <n v="2.2637427709"/>
    <n v="221984.70058333222"/>
    <n v="190272.6005"/>
    <n v="50091923.740000002"/>
    <n v="0.9933848971"/>
    <n v="188258.72397743771"/>
    <n v="554962"/>
    <n v="832443"/>
    <n v="72145.06"/>
    <n v="108217.59"/>
    <n v="180362.65"/>
  </r>
  <r>
    <d v="2015-07-01T00:00:00"/>
    <s v="EMPID1434998"/>
    <x v="0"/>
    <s v="SEG 3"/>
    <s v="SR SALES GLOBAL"/>
    <x v="0"/>
    <s v="USD"/>
    <n v="1"/>
    <n v="12000"/>
    <n v="1960195.95"/>
    <n v="2.2669164340000001"/>
    <n v="21000"/>
    <n v="18000"/>
    <n v="7264359.0800000001"/>
    <n v="1.3518742054999999"/>
    <n v="31500"/>
    <n v="72000"/>
    <n v="120000"/>
    <n v="72000"/>
    <n v="120000"/>
    <n v="192000"/>
  </r>
  <r>
    <d v="2015-07-01T00:00:00"/>
    <s v="EMPID1992862"/>
    <x v="0"/>
    <s v="SEG 4"/>
    <s v="SR SALES GLOBAL"/>
    <x v="7"/>
    <s v="USD"/>
    <n v="1"/>
    <n v="16800"/>
    <n v="1580879.04"/>
    <n v="2.2840934743000001"/>
    <n v="29400"/>
    <n v="25200"/>
    <n v="5974550.4299999997"/>
    <n v="0.68894511780000001"/>
    <n v="12658.267150199999"/>
    <n v="72000"/>
    <n v="106042"/>
    <n v="72000"/>
    <n v="106042"/>
    <n v="178042"/>
  </r>
  <r>
    <d v="2015-07-01T00:00:00"/>
    <s v="EMPID800330"/>
    <x v="0"/>
    <s v="SEG 4"/>
    <s v="SR SALES GLOBAL"/>
    <x v="7"/>
    <s v="USD"/>
    <n v="1"/>
    <n v="16800"/>
    <n v="1355630.94"/>
    <n v="2.2862744332"/>
    <n v="29400"/>
    <n v="25200"/>
    <n v="5900865.0300000003"/>
    <n v="0.93266106950000005"/>
    <n v="22484.894322239998"/>
    <n v="72000"/>
    <n v="95498"/>
    <n v="72000"/>
    <n v="95498"/>
    <n v="167498"/>
  </r>
  <r>
    <d v="2015-07-01T00:00:00"/>
    <s v="EMPID1671779"/>
    <x v="0"/>
    <s v="SEG 3"/>
    <s v="PARTNER"/>
    <x v="0"/>
    <s v="USD"/>
    <n v="1"/>
    <n v="22633.333333333099"/>
    <n v="3467977.51"/>
    <n v="2.3474238196999999"/>
    <n v="39608.333333332899"/>
    <n v="33950"/>
    <n v="11376128.24"/>
    <n v="1.0664762758999999"/>
    <n v="40269.234786375004"/>
    <n v="97000"/>
    <n v="137883"/>
    <n v="97000"/>
    <n v="137883"/>
    <n v="234883"/>
  </r>
  <r>
    <d v="2015-07-01T00:00:00"/>
    <s v="EMPID4016048"/>
    <x v="0"/>
    <s v="SEG 5"/>
    <s v="COMMS_AD_SOL_ROI"/>
    <x v="5"/>
    <s v="USD"/>
    <n v="1"/>
    <n v="46666.666666666897"/>
    <n v="1297058.43"/>
    <n v="2.3487155316999999"/>
    <n v="81666.666666667108"/>
    <m/>
    <n v="0"/>
    <m/>
    <n v="0"/>
    <n v="80000"/>
    <n v="113300"/>
    <n v="80000"/>
    <n v="113300"/>
    <n v="193300"/>
  </r>
  <r>
    <d v="2015-07-01T00:00:00"/>
    <s v="EMPID895615"/>
    <x v="0"/>
    <s v="SEG 6"/>
    <s v="PARTNER"/>
    <x v="2"/>
    <s v="USD"/>
    <n v="1"/>
    <n v="16975"/>
    <n v="3593597.79"/>
    <n v="2.3616446958999999"/>
    <n v="29706.25"/>
    <n v="39608.333333333103"/>
    <n v="46903850.469999999"/>
    <n v="1.0334947156000001"/>
    <n v="43323.008943217195"/>
    <n v="97000"/>
    <n v="133202"/>
    <n v="97000"/>
    <n v="133202"/>
    <n v="230202"/>
  </r>
  <r>
    <d v="2015-07-01T00:00:00"/>
    <s v="EMPID3026687"/>
    <x v="0"/>
    <s v="SEG 5"/>
    <s v="SR_SOLS_AD_COMS"/>
    <x v="5"/>
    <s v="USD"/>
    <n v="1"/>
    <n v="56583.333333333103"/>
    <n v="5478079.3899999997"/>
    <n v="2.3762451205000001"/>
    <n v="99020.833333332892"/>
    <m/>
    <n v="0"/>
    <m/>
    <n v="0"/>
    <n v="97000"/>
    <n v="144972"/>
    <n v="97000"/>
    <n v="144972"/>
    <n v="241972"/>
  </r>
  <r>
    <d v="2015-07-01T00:00:00"/>
    <s v="EMPID2164809"/>
    <x v="2"/>
    <s v="SEG 7"/>
    <s v="SR SALES GLOBAL"/>
    <x v="8"/>
    <s v="HKD"/>
    <n v="0.13"/>
    <n v="134015.55600000001"/>
    <n v="2268062.9500000002"/>
    <n v="2.4283600624999999"/>
    <n v="234527.223"/>
    <n v="201023.334"/>
    <n v="90116967.349999994"/>
    <n v="0.91098235709999997"/>
    <n v="172391.93663111338"/>
    <n v="581612.66666666698"/>
    <n v="872419"/>
    <n v="75609.646666666711"/>
    <n v="113414.47"/>
    <n v="189024.1166666667"/>
  </r>
  <r>
    <d v="2015-07-01T00:00:00"/>
    <s v="EMPID2866910"/>
    <x v="0"/>
    <s v="SEG 1"/>
    <s v="SECURITY_EX"/>
    <x v="3"/>
    <s v="USD"/>
    <n v="1"/>
    <n v="7500"/>
    <n v="116909.78"/>
    <n v="2.4308180204999998"/>
    <n v="23596.702731000001"/>
    <m/>
    <n v="0"/>
    <m/>
    <n v="0"/>
    <n v="150000"/>
    <n v="145226"/>
    <n v="150000"/>
    <n v="145226"/>
    <n v="295226"/>
  </r>
  <r>
    <d v="2015-07-01T00:00:00"/>
    <s v="EMPID945948"/>
    <x v="0"/>
    <s v="SEG 3"/>
    <s v="SR SALES GLOBAL"/>
    <x v="0"/>
    <s v="USD"/>
    <n v="1"/>
    <n v="16800"/>
    <n v="3809739.91"/>
    <n v="2.4618894388000001"/>
    <n v="29400"/>
    <n v="25200"/>
    <n v="9296295.5199999996"/>
    <n v="0.87836633880000003"/>
    <n v="20295.730780919999"/>
    <n v="72000"/>
    <n v="140571"/>
    <n v="72000"/>
    <n v="140571"/>
    <n v="212571"/>
  </r>
  <r>
    <d v="2015-07-01T00:00:00"/>
    <s v="EMPID4367714"/>
    <x v="0"/>
    <s v="SEG 1"/>
    <s v="SECURITY_EX"/>
    <x v="3"/>
    <s v="USD"/>
    <n v="1"/>
    <n v="7500"/>
    <n v="116909.78"/>
    <n v="2.4768586512000001"/>
    <n v="24114.659825999999"/>
    <m/>
    <n v="0"/>
    <m/>
    <n v="0"/>
    <n v="150000"/>
    <n v="105060"/>
    <n v="150000"/>
    <n v="105060"/>
    <n v="255060"/>
  </r>
  <r>
    <d v="2015-07-01T00:00:00"/>
    <s v="EMPID722524"/>
    <x v="0"/>
    <s v="SEG 3"/>
    <s v="PARTNER"/>
    <x v="0"/>
    <s v="USD"/>
    <n v="1"/>
    <n v="22633.333333333099"/>
    <n v="3108170.92"/>
    <n v="2.4962695388"/>
    <n v="39608.333333332899"/>
    <n v="33950"/>
    <n v="23135343.52"/>
    <n v="0.8950925515"/>
    <n v="28251.427397479998"/>
    <n v="97000"/>
    <n v="146772"/>
    <n v="97000"/>
    <n v="146772"/>
    <n v="243772"/>
  </r>
  <r>
    <d v="2015-07-01T00:00:00"/>
    <s v="EMPID1263844"/>
    <x v="2"/>
    <s v="SEG 7"/>
    <s v="SR SALES GLOBAL"/>
    <x v="8"/>
    <s v="SGD"/>
    <n v="0.73"/>
    <n v="21485.9776666668"/>
    <n v="3441749.36"/>
    <n v="2.5149060481999999"/>
    <n v="37600.460916666896"/>
    <n v="32228.966499999999"/>
    <n v="66527179.530000001"/>
    <n v="1.0161365797999999"/>
    <n v="33685.149310147397"/>
    <n v="93017.333333333299"/>
    <n v="139526"/>
    <n v="67902.653333333306"/>
    <n v="101853.98"/>
    <n v="169756.6333333333"/>
  </r>
  <r>
    <d v="2015-07-01T00:00:00"/>
    <s v="EMPID4754399"/>
    <x v="2"/>
    <s v="SEG 7"/>
    <s v="SR SALES GLOBAL"/>
    <x v="8"/>
    <s v="INR"/>
    <n v="1.4E-2"/>
    <n v="377303.66700000002"/>
    <n v="1697881.84"/>
    <n v="2.539308991"/>
    <n v="660281.41725000006"/>
    <n v="565955.50049999997"/>
    <n v="82550824.370000005"/>
    <n v="0.96341799269999995"/>
    <n v="532829.43928745459"/>
    <n v="1706850"/>
    <n v="2560275"/>
    <n v="23895.9"/>
    <n v="35843.85"/>
    <n v="59739.75"/>
  </r>
  <r>
    <d v="2015-07-01T00:00:00"/>
    <s v="EMPID2366968"/>
    <x v="0"/>
    <s v="SEG 4"/>
    <s v="JR SALES GLOBAL"/>
    <x v="7"/>
    <s v="USD"/>
    <n v="1"/>
    <n v="12133.333333333099"/>
    <n v="1044754.87"/>
    <n v="2.5724450531"/>
    <n v="21233.333333332899"/>
    <n v="18200"/>
    <n v="3868995.42"/>
    <n v="1.1191614670000001"/>
    <n v="24272.468358320002"/>
    <n v="52000"/>
    <n v="65520"/>
    <n v="52000"/>
    <n v="65520"/>
    <n v="117520"/>
  </r>
  <r>
    <d v="2015-07-01T00:00:00"/>
    <s v="EMPID3636195"/>
    <x v="0"/>
    <s v="SEG 6"/>
    <s v="PARTNER"/>
    <x v="2"/>
    <s v="USD"/>
    <n v="1"/>
    <n v="16975"/>
    <n v="11425936.93"/>
    <n v="2.5957709292"/>
    <n v="29706.25"/>
    <n v="39608.333333333103"/>
    <n v="33605643.649999999"/>
    <n v="0.95484434979999999"/>
    <n v="36746.669262117299"/>
    <n v="97000"/>
    <n v="139345"/>
    <n v="97000"/>
    <n v="139345"/>
    <n v="236345"/>
  </r>
  <r>
    <d v="2015-07-01T00:00:00"/>
    <s v="EMPID3320887"/>
    <x v="0"/>
    <s v="SEG 4"/>
    <s v="JR SALES GLOBAL"/>
    <x v="7"/>
    <s v="USD"/>
    <n v="1"/>
    <n v="12133.333333333099"/>
    <n v="1044754.87"/>
    <n v="2.6395979853"/>
    <n v="21233.333333332899"/>
    <n v="18200"/>
    <n v="6186056.4000000004"/>
    <n v="0.93018442570000004"/>
    <n v="16166.97047602"/>
    <n v="52000"/>
    <n v="88436"/>
    <n v="52000"/>
    <n v="88436"/>
    <n v="140436"/>
  </r>
  <r>
    <d v="2015-07-01T00:00:00"/>
    <s v="EMPID3509880"/>
    <x v="0"/>
    <s v="SEG 4"/>
    <s v="SR SALES GLOBAL"/>
    <x v="7"/>
    <s v="USD"/>
    <n v="1"/>
    <n v="16800"/>
    <n v="1580879.04"/>
    <n v="2.6583116763999999"/>
    <n v="29400"/>
    <n v="25200"/>
    <n v="13159059.720000001"/>
    <n v="0.88043829399999995"/>
    <n v="20379.272014080001"/>
    <n v="72000"/>
    <n v="108482"/>
    <n v="72000"/>
    <n v="108482"/>
    <n v="180482"/>
  </r>
  <r>
    <d v="2015-07-01T00:00:00"/>
    <s v="EMPID5221296"/>
    <x v="0"/>
    <s v="SEG 3"/>
    <s v="PARTNER"/>
    <x v="0"/>
    <s v="USD"/>
    <n v="1"/>
    <n v="22633.333333333099"/>
    <n v="5049789.4800000004"/>
    <n v="2.8751311091999998"/>
    <n v="39608.333333332899"/>
    <n v="33950"/>
    <n v="16575667.42"/>
    <n v="1.1817919987000001"/>
    <n v="51231.147397779998"/>
    <n v="97000"/>
    <n v="145209"/>
    <n v="97000"/>
    <n v="145209"/>
    <n v="242209"/>
  </r>
  <r>
    <d v="2015-07-01T00:00:00"/>
    <s v="EMPID2255394"/>
    <x v="2"/>
    <s v="SEG 7"/>
    <s v="PARTNER"/>
    <x v="8"/>
    <s v="SGD"/>
    <n v="0.73"/>
    <n v="22038.667000000001"/>
    <n v="4045478.6"/>
    <n v="2.9255031724"/>
    <n v="38567.667249999999"/>
    <n v="33058.000500000002"/>
    <n v="81817708"/>
    <n v="0.95040648270000005"/>
    <n v="30434.860467818602"/>
    <n v="97176"/>
    <n v="145764"/>
    <n v="70938.48"/>
    <n v="106407.72"/>
    <n v="177346.2"/>
  </r>
  <r>
    <d v="2015-07-01T00:00:00"/>
    <s v="EMPID131728"/>
    <x v="0"/>
    <s v="SEG 3"/>
    <s v="SR SALES GLOBAL"/>
    <x v="0"/>
    <s v="USD"/>
    <n v="1"/>
    <n v="14400"/>
    <n v="2742239.68"/>
    <n v="3.0677333875000001"/>
    <n v="25200"/>
    <n v="21600"/>
    <n v="5154370.43"/>
    <n v="0.94423821610000003"/>
    <n v="19672.872749279999"/>
    <n v="72000"/>
    <n v="121200"/>
    <n v="72000"/>
    <n v="121200"/>
    <n v="193200"/>
  </r>
  <r>
    <d v="2015-07-01T00:00:00"/>
    <s v="EMPID2327027"/>
    <x v="0"/>
    <s v="SEG 5"/>
    <s v="COMMS_AD_SOL_ROI"/>
    <x v="5"/>
    <s v="USD"/>
    <n v="1"/>
    <n v="46666.666666666897"/>
    <n v="2453321.7200000002"/>
    <n v="3.0968785089000002"/>
    <n v="81666.666666667094"/>
    <m/>
    <n v="0"/>
    <m/>
    <n v="0"/>
    <n v="80000"/>
    <n v="130632"/>
    <n v="80000"/>
    <n v="130632"/>
    <n v="210632"/>
  </r>
  <r>
    <d v="2015-07-01T00:00:00"/>
    <s v="EMPID1623537"/>
    <x v="0"/>
    <s v="SEG 4"/>
    <s v="JR SALES GLOBAL"/>
    <x v="7"/>
    <s v="USD"/>
    <n v="1"/>
    <n v="12133.333333333099"/>
    <n v="1044754.87"/>
    <n v="3.1038427493"/>
    <n v="21233.333333332899"/>
    <n v="18200"/>
    <n v="3355128.14"/>
    <n v="1.2449139632999999"/>
    <n v="30680.815569040002"/>
    <n v="52000"/>
    <n v="82658"/>
    <n v="52000"/>
    <n v="82658"/>
    <n v="134658"/>
  </r>
  <r>
    <d v="2015-07-01T00:00:00"/>
    <s v="EMPID1367069"/>
    <x v="0"/>
    <s v="SEG 3"/>
    <s v="SR SALES GLOBAL"/>
    <x v="0"/>
    <s v="USD"/>
    <n v="1"/>
    <n v="16800"/>
    <n v="1463868.7"/>
    <n v="3.4924791964000002"/>
    <n v="29400"/>
    <n v="25200"/>
    <n v="17673079.370000001"/>
    <n v="0.91595147580000003"/>
    <n v="21811.163504759999"/>
    <n v="72000"/>
    <n v="109232"/>
    <n v="72000"/>
    <n v="109232"/>
    <n v="181232"/>
  </r>
  <r>
    <d v="2015-07-01T00:00:00"/>
    <s v="EMPID2234959"/>
    <x v="0"/>
    <s v="SEG 8"/>
    <s v="ARCHITECT AND DESIGN 1"/>
    <x v="9"/>
    <s v="USD"/>
    <n v="1"/>
    <n v="7169.5400000001"/>
    <n v="5151431.8099999996"/>
    <n v="4.9649051789999996"/>
    <n v="12546.6950000002"/>
    <n v="10754.31"/>
    <n v="7170156.0899999999"/>
    <n v="1.4253067788"/>
    <n v="18820.0425"/>
    <n v="31366.799999999999"/>
    <n v="156834"/>
    <n v="31366.799999999999"/>
    <n v="156834"/>
    <n v="188200.8"/>
  </r>
  <r>
    <d v="2015-07-01T00:00:00"/>
    <s v="EMPID3034008"/>
    <x v="0"/>
    <s v="SEG 3"/>
    <s v="PARTNER"/>
    <x v="0"/>
    <s v="USD"/>
    <n v="1"/>
    <n v="22633.333333333099"/>
    <n v="2597222.2000000002"/>
    <n v="5.4708814312999996"/>
    <n v="39608.333333332899"/>
    <n v="33950"/>
    <n v="7170156.0899999999"/>
    <n v="1.4253067788"/>
    <n v="59412.5"/>
    <n v="97000"/>
    <n v="148810"/>
    <n v="97000"/>
    <n v="148810"/>
    <n v="245810"/>
  </r>
  <r>
    <d v="2015-07-01T00:00:00"/>
    <s v="EMPID1505900"/>
    <x v="0"/>
    <s v="SEG 3"/>
    <s v="SR SALES GLOBAL"/>
    <x v="0"/>
    <s v="USD"/>
    <n v="1"/>
    <n v="16800"/>
    <n v="2597222.2000000002"/>
    <n v="5.4708814312999996"/>
    <n v="29400"/>
    <n v="25200"/>
    <n v="7170156.0899999999"/>
    <n v="1.4253067788"/>
    <n v="44100"/>
    <n v="72000"/>
    <n v="135962"/>
    <n v="72000"/>
    <n v="135962"/>
    <n v="207962"/>
  </r>
  <r>
    <d v="2015-07-01T00:00:00"/>
    <s v="EMPID1303834"/>
    <x v="1"/>
    <s v="SEG 3"/>
    <s v="PRINCIPAL"/>
    <x v="1"/>
    <s v="EUR"/>
    <n v="1.1200000000000001"/>
    <n v="42804.066666666797"/>
    <n v="5194444.0999999996"/>
    <n v="5.4708817473"/>
    <n v="74907.116666666901"/>
    <n v="64206.1"/>
    <n v="7170156.0899999999"/>
    <n v="0.97330210289999997"/>
    <n v="57349.428596030804"/>
    <n v="187268"/>
    <n v="187268"/>
    <n v="209740.16000000003"/>
    <n v="209740.16000000003"/>
    <n v="419480.32000000007"/>
  </r>
  <r>
    <d v="2015-07-01T00:00:00"/>
    <s v="EMPID866272"/>
    <x v="0"/>
    <s v="SEG 1"/>
    <s v="SECURITY_EX"/>
    <x v="3"/>
    <s v="USD"/>
    <n v="1"/>
    <n v="7500"/>
    <n v="116909.78"/>
    <n v="6.8031169846999999"/>
    <n v="35329.675476750002"/>
    <m/>
    <n v="0"/>
    <m/>
    <n v="0"/>
    <n v="150000"/>
    <n v="129829"/>
    <n v="150000"/>
    <n v="129829"/>
    <n v="279829"/>
  </r>
  <r>
    <d v="2015-07-01T00:00:00"/>
    <s v="EMPID2518170"/>
    <x v="0"/>
    <s v="SEG 1"/>
    <s v="SECURITY_EX"/>
    <x v="3"/>
    <s v="USD"/>
    <n v="1"/>
    <n v="7500"/>
    <n v="125260.49"/>
    <n v="6.8456347249"/>
    <n v="35393.452087500002"/>
    <m/>
    <n v="0"/>
    <m/>
    <n v="0"/>
    <n v="150000"/>
    <n v="129439"/>
    <n v="150000"/>
    <n v="129439"/>
    <n v="279439"/>
  </r>
  <r>
    <d v="2015-07-01T00:00:00"/>
    <s v="EMPID145743"/>
    <x v="0"/>
    <s v="SEG 1"/>
    <s v="SECURITY_EX"/>
    <x v="3"/>
    <s v="USD"/>
    <n v="1"/>
    <n v="7500"/>
    <n v="116909.78"/>
    <n v="7.0065074966000003"/>
    <n v="35634.76124475"/>
    <m/>
    <n v="0"/>
    <m/>
    <n v="0"/>
    <n v="150000"/>
    <n v="142800"/>
    <n v="150000"/>
    <n v="142800"/>
    <n v="292800"/>
  </r>
  <r>
    <d v="2015-07-01T00:00:00"/>
    <s v="EMPID4862131"/>
    <x v="0"/>
    <s v="SEG 1"/>
    <s v="SECURITY_EX"/>
    <x v="3"/>
    <s v="USD"/>
    <n v="1"/>
    <n v="7500"/>
    <n v="125260.49"/>
    <n v="9.5914122642000006"/>
    <n v="39512.118395999998"/>
    <m/>
    <n v="0"/>
    <m/>
    <n v="0"/>
    <n v="150000"/>
    <n v="129821"/>
    <n v="150000"/>
    <n v="129821"/>
    <n v="279821"/>
  </r>
  <r>
    <d v="2015-07-01T00:00:00"/>
    <s v="EMPID653234"/>
    <x v="0"/>
    <s v="SEG 2"/>
    <s v="SOLUTION_EX"/>
    <x v="12"/>
    <s v="USD"/>
    <n v="1"/>
    <m/>
    <n v="0"/>
    <m/>
    <n v="0"/>
    <m/>
    <n v="0"/>
    <m/>
    <n v="0"/>
    <n v="150000"/>
    <n v="111492"/>
    <n v="150000"/>
    <n v="111492"/>
    <n v="261492"/>
  </r>
  <r>
    <d v="2015-07-01T00:00:00"/>
    <s v="EMPID900956"/>
    <x v="0"/>
    <s v="SEG 2"/>
    <s v="SOLUTION_EX"/>
    <x v="12"/>
    <s v="USD"/>
    <n v="1"/>
    <m/>
    <n v="0"/>
    <m/>
    <n v="0"/>
    <m/>
    <n v="0"/>
    <m/>
    <n v="0"/>
    <n v="150000"/>
    <n v="111666"/>
    <n v="150000"/>
    <n v="111666"/>
    <n v="261666"/>
  </r>
  <r>
    <d v="2015-07-01T00:00:00"/>
    <s v="EMPID3699677"/>
    <x v="0"/>
    <s v="SEG 2"/>
    <s v="SOLUTION_EX"/>
    <x v="12"/>
    <s v="USD"/>
    <n v="1"/>
    <m/>
    <n v="0"/>
    <m/>
    <n v="0"/>
    <m/>
    <n v="0"/>
    <m/>
    <n v="0"/>
    <n v="150000"/>
    <n v="123518"/>
    <n v="150000"/>
    <n v="123518"/>
    <n v="273518"/>
  </r>
  <r>
    <d v="2015-07-01T00:00:00"/>
    <s v="EMPID2626268"/>
    <x v="0"/>
    <s v="SEG 2"/>
    <s v="SOLUTION_EX"/>
    <x v="12"/>
    <s v="USD"/>
    <n v="1"/>
    <m/>
    <n v="0"/>
    <m/>
    <n v="0"/>
    <m/>
    <n v="0"/>
    <m/>
    <n v="0"/>
    <n v="150000"/>
    <n v="124836"/>
    <n v="150000"/>
    <n v="124836"/>
    <n v="274836"/>
  </r>
  <r>
    <d v="2015-07-01T00:00:00"/>
    <s v="EMPID5849435"/>
    <x v="0"/>
    <s v="SEG 2"/>
    <s v="SOLUTION_EX"/>
    <x v="12"/>
    <s v="USD"/>
    <n v="1"/>
    <m/>
    <n v="0"/>
    <m/>
    <n v="0"/>
    <m/>
    <n v="0"/>
    <m/>
    <n v="0"/>
    <n v="150000"/>
    <n v="126112"/>
    <n v="150000"/>
    <n v="126112"/>
    <n v="276112"/>
  </r>
  <r>
    <d v="2015-07-01T00:00:00"/>
    <s v="EMPID1654710"/>
    <x v="0"/>
    <s v="SEG 2"/>
    <s v="SOLUTION_EX"/>
    <x v="12"/>
    <s v="USD"/>
    <n v="1"/>
    <m/>
    <n v="0"/>
    <m/>
    <n v="0"/>
    <m/>
    <n v="0"/>
    <m/>
    <n v="0"/>
    <n v="150000"/>
    <n v="130743"/>
    <n v="150000"/>
    <n v="130743"/>
    <n v="280743"/>
  </r>
  <r>
    <d v="2015-07-01T00:00:00"/>
    <s v="EMPID1345534"/>
    <x v="0"/>
    <s v="SEG 2"/>
    <s v="SOLUTION_EX"/>
    <x v="12"/>
    <s v="USD"/>
    <n v="1"/>
    <m/>
    <n v="0"/>
    <m/>
    <n v="0"/>
    <m/>
    <n v="0"/>
    <m/>
    <n v="0"/>
    <n v="150000"/>
    <n v="131325"/>
    <n v="150000"/>
    <n v="131325"/>
    <n v="281325"/>
  </r>
  <r>
    <d v="2015-07-01T00:00:00"/>
    <s v="EMPID564265"/>
    <x v="0"/>
    <s v="SEG 2"/>
    <s v="SOLUTION_EX"/>
    <x v="12"/>
    <s v="USD"/>
    <n v="1"/>
    <m/>
    <n v="0"/>
    <m/>
    <n v="0"/>
    <m/>
    <n v="0"/>
    <m/>
    <n v="0"/>
    <n v="150000"/>
    <n v="133485"/>
    <n v="150000"/>
    <n v="133485"/>
    <n v="283485"/>
  </r>
  <r>
    <d v="2015-07-01T00:00:00"/>
    <s v="EMPID2993408"/>
    <x v="0"/>
    <s v="SEG 2"/>
    <s v="SOLUTION_EX"/>
    <x v="12"/>
    <s v="USD"/>
    <n v="1"/>
    <m/>
    <n v="0"/>
    <m/>
    <n v="0"/>
    <m/>
    <n v="0"/>
    <m/>
    <n v="0"/>
    <n v="150000"/>
    <n v="134073"/>
    <n v="150000"/>
    <n v="134073"/>
    <n v="284073"/>
  </r>
  <r>
    <d v="2015-07-01T00:00:00"/>
    <s v="EMPID10209"/>
    <x v="0"/>
    <s v="SEG 2"/>
    <s v="SOLUTION_EX"/>
    <x v="12"/>
    <s v="USD"/>
    <n v="1"/>
    <m/>
    <n v="0"/>
    <m/>
    <n v="0"/>
    <m/>
    <n v="0"/>
    <m/>
    <n v="0"/>
    <n v="150000"/>
    <n v="136374"/>
    <n v="150000"/>
    <n v="136374"/>
    <n v="286374"/>
  </r>
  <r>
    <d v="2015-07-01T00:00:00"/>
    <s v="EMPID2239259"/>
    <x v="0"/>
    <s v="SEG 2"/>
    <s v="SOLUTION_EX"/>
    <x v="12"/>
    <s v="USD"/>
    <n v="1"/>
    <m/>
    <n v="0"/>
    <m/>
    <n v="0"/>
    <m/>
    <n v="0"/>
    <m/>
    <n v="0"/>
    <n v="150000"/>
    <n v="137917"/>
    <n v="150000"/>
    <n v="137917"/>
    <n v="287917"/>
  </r>
  <r>
    <d v="2015-07-01T00:00:00"/>
    <s v="EMPID556629"/>
    <x v="0"/>
    <s v="SEG 1"/>
    <s v="SECURITY_EX"/>
    <x v="3"/>
    <s v="USD"/>
    <n v="1"/>
    <m/>
    <n v="0"/>
    <m/>
    <n v="0"/>
    <m/>
    <n v="0"/>
    <m/>
    <n v="0"/>
    <n v="150000"/>
    <n v="140000"/>
    <n v="150000"/>
    <n v="140000"/>
    <n v="290000"/>
  </r>
  <r>
    <d v="2015-07-01T00:00:00"/>
    <s v="EMPID38731"/>
    <x v="0"/>
    <s v="SEG 2"/>
    <s v="SOLUTION_EX"/>
    <x v="12"/>
    <s v="USD"/>
    <n v="1"/>
    <m/>
    <n v="0"/>
    <m/>
    <n v="0"/>
    <m/>
    <n v="0"/>
    <m/>
    <n v="0"/>
    <n v="150000"/>
    <n v="140947"/>
    <n v="150000"/>
    <n v="140947"/>
    <n v="290947"/>
  </r>
  <r>
    <d v="2015-07-01T00:00:00"/>
    <s v="EMPID5983477"/>
    <x v="0"/>
    <s v="SEG 2"/>
    <s v="SOLUTION_EX"/>
    <x v="12"/>
    <s v="USD"/>
    <n v="1"/>
    <m/>
    <n v="0"/>
    <m/>
    <n v="0"/>
    <m/>
    <n v="0"/>
    <m/>
    <n v="0"/>
    <n v="150000"/>
    <n v="145000"/>
    <n v="150000"/>
    <n v="145000"/>
    <n v="295000"/>
  </r>
  <r>
    <d v="2015-07-01T00:00:00"/>
    <s v="EMPID835641"/>
    <x v="0"/>
    <s v="SEG 2"/>
    <s v="SOLUTION_EX"/>
    <x v="12"/>
    <s v="USD"/>
    <n v="1"/>
    <m/>
    <n v="0"/>
    <m/>
    <n v="0"/>
    <m/>
    <n v="0"/>
    <m/>
    <n v="0"/>
    <n v="150000"/>
    <n v="145459"/>
    <n v="150000"/>
    <n v="145459"/>
    <n v="295459"/>
  </r>
  <r>
    <d v="2015-07-01T00:00:00"/>
    <s v="EMPID6636241"/>
    <x v="0"/>
    <s v="SEG 2"/>
    <s v="SOLUTION_EX"/>
    <x v="12"/>
    <s v="USD"/>
    <n v="1"/>
    <m/>
    <n v="0"/>
    <m/>
    <n v="0"/>
    <m/>
    <n v="0"/>
    <m/>
    <n v="0"/>
    <n v="150000"/>
    <n v="146609"/>
    <n v="150000"/>
    <n v="146609"/>
    <n v="296609"/>
  </r>
  <r>
    <d v="2015-07-01T00:00:00"/>
    <s v="EMPID442756"/>
    <x v="0"/>
    <s v="SEG 2"/>
    <s v="SOLUTION_EX"/>
    <x v="12"/>
    <s v="USD"/>
    <n v="1"/>
    <m/>
    <n v="0"/>
    <m/>
    <n v="0"/>
    <m/>
    <n v="0"/>
    <m/>
    <n v="0"/>
    <n v="150000"/>
    <n v="147066"/>
    <n v="150000"/>
    <n v="147066"/>
    <n v="297066"/>
  </r>
  <r>
    <d v="2015-07-01T00:00:00"/>
    <s v="EMPID1099466"/>
    <x v="0"/>
    <s v="SEG 2"/>
    <s v="MGMT_CLOUD_EX"/>
    <x v="12"/>
    <s v="USD"/>
    <n v="1"/>
    <m/>
    <n v="0"/>
    <m/>
    <n v="0"/>
    <m/>
    <n v="0"/>
    <m/>
    <n v="0"/>
    <n v="150000"/>
    <n v="149464"/>
    <n v="150000"/>
    <n v="149464"/>
    <n v="299464"/>
  </r>
  <r>
    <d v="2015-07-01T00:00:00"/>
    <s v="EMPID897444"/>
    <x v="0"/>
    <s v="SEG 2"/>
    <s v="SOLUTION_EX"/>
    <x v="12"/>
    <s v="USD"/>
    <n v="1"/>
    <m/>
    <n v="0"/>
    <m/>
    <n v="0"/>
    <m/>
    <n v="0"/>
    <m/>
    <n v="0"/>
    <n v="150000"/>
    <n v="152852"/>
    <n v="150000"/>
    <n v="152852"/>
    <n v="302852"/>
  </r>
  <r>
    <d v="2015-07-01T00:00:00"/>
    <s v="EMPID512660"/>
    <x v="0"/>
    <s v="SEG 2"/>
    <s v="MGMT_CLOUD_EX"/>
    <x v="12"/>
    <s v="USD"/>
    <n v="1"/>
    <m/>
    <n v="0"/>
    <m/>
    <n v="0"/>
    <m/>
    <n v="0"/>
    <m/>
    <n v="0"/>
    <n v="150000"/>
    <n v="176571"/>
    <n v="150000"/>
    <n v="176571"/>
    <n v="326571"/>
  </r>
  <r>
    <d v="2015-07-01T00:00:00"/>
    <s v="EMPID68053"/>
    <x v="0"/>
    <s v="SEG 3"/>
    <s v="LEADERSHIP"/>
    <x v="1"/>
    <s v="USD"/>
    <n v="1"/>
    <m/>
    <n v="0"/>
    <m/>
    <n v="0"/>
    <m/>
    <n v="0"/>
    <m/>
    <n v="0"/>
    <n v="110000"/>
    <n v="140928"/>
    <n v="110000"/>
    <n v="140928"/>
    <n v="250928"/>
  </r>
  <r>
    <d v="2015-07-01T00:00:00"/>
    <s v="EMPID4323822"/>
    <x v="0"/>
    <s v="SEG 3"/>
    <s v="PARTNER"/>
    <x v="0"/>
    <s v="USD"/>
    <n v="1"/>
    <m/>
    <n v="0"/>
    <m/>
    <n v="0"/>
    <m/>
    <n v="0"/>
    <m/>
    <n v="0"/>
    <n v="97000"/>
    <n v="125588"/>
    <n v="97000"/>
    <n v="125588"/>
    <n v="222588"/>
  </r>
  <r>
    <d v="2015-07-01T00:00:00"/>
    <s v="EMPID818971"/>
    <x v="0"/>
    <s v="SEG 2"/>
    <s v="SOL_SPEC_CLOUD_FLARE"/>
    <x v="12"/>
    <s v="USD"/>
    <n v="1"/>
    <m/>
    <n v="0"/>
    <m/>
    <n v="0"/>
    <m/>
    <n v="0"/>
    <m/>
    <n v="0"/>
    <n v="80000"/>
    <n v="108555"/>
    <n v="80000"/>
    <n v="108555"/>
    <n v="188555"/>
  </r>
  <r>
    <d v="2015-07-01T00:00:00"/>
    <s v="EMPID3842361"/>
    <x v="0"/>
    <s v="SEG 3"/>
    <s v="PARTNER"/>
    <x v="0"/>
    <s v="USD"/>
    <n v="1"/>
    <m/>
    <n v="0"/>
    <m/>
    <n v="0"/>
    <m/>
    <n v="0"/>
    <m/>
    <n v="0"/>
    <n v="97000"/>
    <n v="140108"/>
    <n v="97000"/>
    <n v="140108"/>
    <n v="237108"/>
  </r>
  <r>
    <d v="2015-07-01T00:00:00"/>
    <s v="EMPID537063"/>
    <x v="0"/>
    <s v="SEG 2"/>
    <s v="MGMT_SOL_CLOUD_OA"/>
    <x v="12"/>
    <s v="USD"/>
    <n v="1"/>
    <m/>
    <n v="0"/>
    <m/>
    <n v="0"/>
    <m/>
    <n v="0"/>
    <m/>
    <n v="0"/>
    <n v="150000"/>
    <n v="218101"/>
    <n v="150000"/>
    <n v="218101"/>
    <n v="368101"/>
  </r>
  <r>
    <d v="2015-07-01T00:00:00"/>
    <s v="EMPID1658290"/>
    <x v="2"/>
    <s v="SEG 7"/>
    <s v="SR SALES GLOBAL"/>
    <x v="8"/>
    <s v="CNY"/>
    <n v="0.14000000000000001"/>
    <m/>
    <n v="0"/>
    <m/>
    <n v="0"/>
    <m/>
    <n v="0"/>
    <m/>
    <n v="0"/>
    <n v="273970.66666666698"/>
    <n v="410956"/>
    <n v="38355.893333333377"/>
    <n v="57533.840000000004"/>
    <n v="95889.733333333381"/>
  </r>
  <r>
    <d v="2015-07-01T00:00:00"/>
    <s v="EMPID2676015"/>
    <x v="1"/>
    <s v="SEG 7"/>
    <s v="SR SALES GLOBAL"/>
    <x v="6"/>
    <s v="GBP"/>
    <n v="1.3"/>
    <m/>
    <n v="0"/>
    <m/>
    <n v="0"/>
    <m/>
    <n v="0"/>
    <m/>
    <n v="0"/>
    <n v="47160.666666666701"/>
    <n v="70741"/>
    <n v="61308.866666666712"/>
    <n v="91963.3"/>
    <n v="153272.16666666672"/>
  </r>
  <r>
    <d v="2015-07-01T00:00:00"/>
    <s v="EMPID1444088"/>
    <x v="0"/>
    <s v="SEG 3"/>
    <s v="SR SALES GLOBAL"/>
    <x v="0"/>
    <s v="USD"/>
    <n v="1"/>
    <m/>
    <n v="0"/>
    <m/>
    <n v="0"/>
    <m/>
    <n v="0"/>
    <m/>
    <n v="0"/>
    <n v="72000"/>
    <n v="113235"/>
    <n v="72000"/>
    <n v="113235"/>
    <n v="185235"/>
  </r>
  <r>
    <d v="2015-07-01T00:00:00"/>
    <s v="EMPID1161675"/>
    <x v="0"/>
    <s v="SEG 4"/>
    <s v="SR SALES GLOBAL"/>
    <x v="7"/>
    <s v="USD"/>
    <n v="1"/>
    <m/>
    <n v="0"/>
    <m/>
    <n v="0"/>
    <m/>
    <n v="0"/>
    <m/>
    <n v="0"/>
    <n v="72000"/>
    <n v="124078"/>
    <n v="72000"/>
    <n v="124078"/>
    <n v="196078"/>
  </r>
  <r>
    <d v="2015-07-01T00:00:00"/>
    <s v="EMPID642888"/>
    <x v="0"/>
    <s v="SEG 2"/>
    <s v="SOL_SPEC_CLOUD_FLARE"/>
    <x v="12"/>
    <s v="USD"/>
    <n v="1"/>
    <m/>
    <n v="0"/>
    <m/>
    <n v="0"/>
    <m/>
    <n v="0"/>
    <m/>
    <n v="0"/>
    <n v="80000"/>
    <n v="142841"/>
    <n v="80000"/>
    <n v="142841"/>
    <n v="222841"/>
  </r>
  <r>
    <d v="2015-07-01T00:00:00"/>
    <s v="EMPID3579713"/>
    <x v="0"/>
    <s v="SEG 2"/>
    <s v="DIR_SOL_CLOUD_SEA"/>
    <x v="12"/>
    <s v="USD"/>
    <n v="1"/>
    <m/>
    <n v="0"/>
    <m/>
    <n v="0"/>
    <m/>
    <n v="0"/>
    <m/>
    <n v="0"/>
    <n v="65000"/>
    <n v="149779"/>
    <n v="65000"/>
    <n v="149779"/>
    <n v="214779"/>
  </r>
  <r>
    <d v="2015-07-01T00:00:00"/>
    <s v="EMPID4930778"/>
    <x v="0"/>
    <s v="SEG 2"/>
    <s v="FLARE_SOL_ENGIN_SE"/>
    <x v="12"/>
    <s v="USD"/>
    <n v="1"/>
    <m/>
    <n v="0"/>
    <m/>
    <n v="0"/>
    <m/>
    <n v="0"/>
    <m/>
    <n v="0"/>
    <n v="36000"/>
    <n v="87260"/>
    <n v="36000"/>
    <n v="87260"/>
    <n v="123260"/>
  </r>
  <r>
    <d v="2015-07-01T00:00:00"/>
    <s v="EMPID6267099"/>
    <x v="0"/>
    <s v="SEG 2"/>
    <s v="FLARE_SOL_ENGIN_SE"/>
    <x v="12"/>
    <s v="USD"/>
    <n v="1"/>
    <m/>
    <n v="0"/>
    <m/>
    <n v="0"/>
    <m/>
    <n v="0"/>
    <m/>
    <n v="0"/>
    <n v="36000"/>
    <n v="93293"/>
    <n v="36000"/>
    <n v="93293"/>
    <n v="129293"/>
  </r>
  <r>
    <d v="2015-07-01T00:00:00"/>
    <s v="EMPID1084849"/>
    <x v="0"/>
    <s v="SEG 2"/>
    <s v="SENIOR_DIR_ENG"/>
    <x v="12"/>
    <s v="USD"/>
    <n v="1"/>
    <m/>
    <n v="0"/>
    <m/>
    <n v="0"/>
    <m/>
    <n v="0"/>
    <m/>
    <n v="0"/>
    <n v="43000"/>
    <n v="137961"/>
    <n v="43000"/>
    <n v="137961"/>
    <n v="180961"/>
  </r>
  <r>
    <d v="2015-07-01T00:00:00"/>
    <s v="EMPID1998380"/>
    <x v="0"/>
    <s v="SEG 2"/>
    <s v="SENIOR_DIR_ENG"/>
    <x v="12"/>
    <s v="USD"/>
    <n v="1"/>
    <m/>
    <n v="0"/>
    <m/>
    <n v="0"/>
    <m/>
    <n v="0"/>
    <m/>
    <n v="0"/>
    <n v="43000"/>
    <n v="140307"/>
    <n v="43000"/>
    <n v="140307"/>
    <n v="183307"/>
  </r>
  <r>
    <d v="2015-07-01T00:00:00"/>
    <s v="EMPID601929"/>
    <x v="0"/>
    <s v="SEG 2"/>
    <s v="SENIOR_DIR_ENG"/>
    <x v="12"/>
    <s v="USD"/>
    <n v="1"/>
    <m/>
    <n v="0"/>
    <m/>
    <n v="0"/>
    <m/>
    <n v="0"/>
    <m/>
    <n v="0"/>
    <n v="43000"/>
    <n v="141092"/>
    <n v="43000"/>
    <n v="141092"/>
    <n v="184092"/>
  </r>
  <r>
    <d v="2015-07-01T00:00:00"/>
    <s v="EMPID2394281"/>
    <x v="0"/>
    <s v="SEG 2"/>
    <s v="SENIOR_DIR_ENG"/>
    <x v="12"/>
    <s v="USD"/>
    <n v="1"/>
    <m/>
    <n v="0"/>
    <m/>
    <n v="0"/>
    <m/>
    <n v="0"/>
    <m/>
    <n v="0"/>
    <n v="43000"/>
    <n v="141374"/>
    <n v="43000"/>
    <n v="141374"/>
    <n v="184374"/>
  </r>
  <r>
    <d v="2015-07-01T00:00:00"/>
    <s v="EMPID1014388"/>
    <x v="0"/>
    <s v="SEG 2"/>
    <s v="SENIOR_DIR_ENG"/>
    <x v="12"/>
    <s v="USD"/>
    <n v="1"/>
    <m/>
    <n v="0"/>
    <m/>
    <n v="0"/>
    <m/>
    <n v="0"/>
    <m/>
    <n v="0"/>
    <n v="43000"/>
    <n v="141654"/>
    <n v="43000"/>
    <n v="141654"/>
    <n v="184654"/>
  </r>
  <r>
    <d v="2015-07-01T00:00:00"/>
    <s v="EMPID398401"/>
    <x v="0"/>
    <s v="SEG 2"/>
    <s v="DIR_ENG_SOL"/>
    <x v="12"/>
    <s v="USD"/>
    <n v="1"/>
    <m/>
    <n v="0"/>
    <m/>
    <n v="0"/>
    <m/>
    <n v="0"/>
    <m/>
    <n v="0"/>
    <n v="52000"/>
    <n v="171354"/>
    <n v="52000"/>
    <n v="171354"/>
    <n v="223354"/>
  </r>
  <r>
    <d v="2015-07-01T00:00:00"/>
    <s v="EMPID5964620"/>
    <x v="0"/>
    <s v="SEG 2"/>
    <s v="DIR_ENG_SOL"/>
    <x v="12"/>
    <s v="USD"/>
    <n v="1"/>
    <m/>
    <n v="0"/>
    <m/>
    <n v="0"/>
    <m/>
    <n v="0"/>
    <m/>
    <n v="0"/>
    <n v="52000"/>
    <n v="175057"/>
    <n v="52000"/>
    <n v="175057"/>
    <n v="227057"/>
  </r>
  <r>
    <d v="2015-07-01T00:00:00"/>
    <s v="EMPID2820291"/>
    <x v="0"/>
    <s v="SEG 2"/>
    <s v="SENIOR_DIR_ENG"/>
    <x v="12"/>
    <s v="USD"/>
    <n v="1"/>
    <m/>
    <n v="0"/>
    <m/>
    <n v="0"/>
    <m/>
    <n v="0"/>
    <m/>
    <n v="0"/>
    <n v="43000"/>
    <n v="145985"/>
    <n v="43000"/>
    <n v="145985"/>
    <n v="188985"/>
  </r>
  <r>
    <d v="2015-07-01T00:00:00"/>
    <s v="EMPID6012507"/>
    <x v="0"/>
    <s v="SEG 2"/>
    <s v="SENIOR_DIR_ENG"/>
    <x v="12"/>
    <s v="USD"/>
    <n v="1"/>
    <m/>
    <n v="0"/>
    <m/>
    <n v="0"/>
    <m/>
    <n v="0"/>
    <m/>
    <n v="0"/>
    <n v="43000"/>
    <n v="146977"/>
    <n v="43000"/>
    <n v="146977"/>
    <n v="189977"/>
  </r>
  <r>
    <d v="2015-07-01T00:00:00"/>
    <s v="EMPID2176708"/>
    <x v="0"/>
    <s v="SEG 2"/>
    <s v="ENGINEER_SOL_P"/>
    <x v="12"/>
    <s v="USD"/>
    <n v="1"/>
    <m/>
    <n v="0"/>
    <m/>
    <n v="0"/>
    <m/>
    <n v="0"/>
    <m/>
    <n v="0"/>
    <n v="47000"/>
    <n v="166826"/>
    <n v="47000"/>
    <n v="166826"/>
    <n v="213826"/>
  </r>
  <r>
    <d v="2015-07-01T00:00:00"/>
    <s v="EMPID315026"/>
    <x v="0"/>
    <s v="SEG 2"/>
    <s v="SENIOR_DIR_ENG"/>
    <x v="12"/>
    <s v="USD"/>
    <n v="1"/>
    <m/>
    <n v="0"/>
    <m/>
    <n v="0"/>
    <m/>
    <n v="0"/>
    <m/>
    <n v="0"/>
    <n v="43000"/>
    <n v="153916"/>
    <n v="43000"/>
    <n v="153916"/>
    <n v="196916"/>
  </r>
  <r>
    <d v="2015-07-01T00:00:00"/>
    <s v="EMPID2507593"/>
    <x v="0"/>
    <s v="SEG 2"/>
    <s v="DIR_ENG_SOL"/>
    <x v="12"/>
    <s v="USD"/>
    <n v="1"/>
    <m/>
    <n v="0"/>
    <m/>
    <n v="0"/>
    <m/>
    <n v="0"/>
    <m/>
    <n v="0"/>
    <n v="52000"/>
    <n v="192123"/>
    <n v="52000"/>
    <n v="192123"/>
    <n v="244123"/>
  </r>
  <r>
    <d v="2015-07-01T00:00:00"/>
    <s v="EMPID62926"/>
    <x v="0"/>
    <s v="SEG 8"/>
    <s v="ARCH SALES AND TEC"/>
    <x v="10"/>
    <s v="USD"/>
    <n v="1"/>
    <m/>
    <n v="0"/>
    <m/>
    <n v="0"/>
    <m/>
    <n v="0"/>
    <m/>
    <n v="0"/>
    <n v="31557"/>
    <n v="157785"/>
    <n v="31557"/>
    <n v="157785"/>
    <n v="189342"/>
  </r>
  <r>
    <d v="2015-07-01T00:00:00"/>
    <s v="EMPID141488"/>
    <x v="0"/>
    <s v="SEG 8"/>
    <s v="ARCHITECT AND DESIGN 3"/>
    <x v="11"/>
    <s v="USD"/>
    <n v="1"/>
    <m/>
    <n v="0"/>
    <m/>
    <n v="0"/>
    <m/>
    <n v="0"/>
    <m/>
    <n v="0"/>
    <n v="13811.64"/>
    <n v="115097"/>
    <n v="13811.64"/>
    <n v="115097"/>
    <n v="128908.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1554B-6FD4-47E4-B0EB-7E96D2420CF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6" firstHeaderRow="1" firstDataRow="1" firstDataCol="1"/>
  <pivotFields count="18">
    <pivotField showAll="0"/>
    <pivotField dataField="1" showAll="0"/>
    <pivotField showAll="0">
      <items count="5">
        <item x="0"/>
        <item x="1"/>
        <item x="2"/>
        <item x="3"/>
        <item t="default"/>
      </items>
    </pivotField>
    <pivotField showAll="0">
      <items count="10">
        <item x="2"/>
        <item x="7"/>
        <item x="0"/>
        <item x="3"/>
        <item x="4"/>
        <item x="1"/>
        <item x="5"/>
        <item x="6"/>
        <item x="8"/>
        <item t="default"/>
      </items>
    </pivotField>
    <pivotField axis="axisRow" showAll="0" sortType="descending">
      <items count="33">
        <item x="8"/>
        <item x="21"/>
        <item x="15"/>
        <item x="10"/>
        <item x="12"/>
        <item x="13"/>
        <item x="18"/>
        <item x="20"/>
        <item x="7"/>
        <item x="29"/>
        <item x="26"/>
        <item x="30"/>
        <item x="16"/>
        <item x="6"/>
        <item x="27"/>
        <item x="1"/>
        <item x="2"/>
        <item x="23"/>
        <item x="25"/>
        <item x="5"/>
        <item x="3"/>
        <item x="14"/>
        <item x="4"/>
        <item x="28"/>
        <item x="24"/>
        <item x="22"/>
        <item x="19"/>
        <item x="9"/>
        <item x="17"/>
        <item x="0"/>
        <item x="11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3">
    <i>
      <x v="29"/>
    </i>
    <i>
      <x v="20"/>
    </i>
    <i>
      <x v="4"/>
    </i>
    <i>
      <x v="5"/>
    </i>
    <i>
      <x v="15"/>
    </i>
    <i>
      <x v="6"/>
    </i>
    <i>
      <x v="2"/>
    </i>
    <i>
      <x v="16"/>
    </i>
    <i>
      <x v="8"/>
    </i>
    <i>
      <x v="22"/>
    </i>
    <i>
      <x v="25"/>
    </i>
    <i>
      <x/>
    </i>
    <i>
      <x v="21"/>
    </i>
    <i>
      <x v="30"/>
    </i>
    <i>
      <x v="13"/>
    </i>
    <i>
      <x v="28"/>
    </i>
    <i>
      <x v="23"/>
    </i>
    <i>
      <x v="27"/>
    </i>
    <i>
      <x v="19"/>
    </i>
    <i>
      <x v="9"/>
    </i>
    <i>
      <x v="24"/>
    </i>
    <i>
      <x v="12"/>
    </i>
    <i>
      <x v="14"/>
    </i>
    <i>
      <x v="17"/>
    </i>
    <i>
      <x v="7"/>
    </i>
    <i>
      <x v="1"/>
    </i>
    <i>
      <x v="10"/>
    </i>
    <i>
      <x v="11"/>
    </i>
    <i>
      <x v="3"/>
    </i>
    <i>
      <x v="26"/>
    </i>
    <i>
      <x v="18"/>
    </i>
    <i>
      <x v="31"/>
    </i>
    <i t="grand">
      <x/>
    </i>
  </rowItems>
  <colItems count="1">
    <i/>
  </colItems>
  <dataFields count="1">
    <dataField name="Count of EMP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02149-CAE7-45FA-961B-CDCF0DF8104E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I13" firstHeaderRow="1" firstDataRow="1" firstDataCol="1"/>
  <pivotFields count="18">
    <pivotField showAll="0"/>
    <pivotField dataField="1" showAll="0"/>
    <pivotField showAll="0">
      <items count="5">
        <item x="0"/>
        <item x="1"/>
        <item x="2"/>
        <item x="3"/>
        <item t="default"/>
      </items>
    </pivotField>
    <pivotField axis="axisRow" showAll="0" sortType="descending">
      <items count="10">
        <item x="2"/>
        <item x="7"/>
        <item x="0"/>
        <item x="3"/>
        <item x="4"/>
        <item x="1"/>
        <item x="5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 v="2"/>
    </i>
    <i>
      <x v="7"/>
    </i>
    <i>
      <x v="6"/>
    </i>
    <i>
      <x v="3"/>
    </i>
    <i>
      <x v="4"/>
    </i>
    <i>
      <x v="5"/>
    </i>
    <i>
      <x v="1"/>
    </i>
    <i>
      <x/>
    </i>
    <i>
      <x v="8"/>
    </i>
    <i t="grand">
      <x/>
    </i>
  </rowItems>
  <colItems count="1">
    <i/>
  </colItems>
  <dataFields count="1">
    <dataField name="Count of EMP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6D5FB-44AB-47ED-AD4C-9714D8243BE9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8" firstHeaderRow="1" firstDataRow="1" firstDataCol="1"/>
  <pivotFields count="18">
    <pivotField showAll="0"/>
    <pivotField dataField="1" showAll="0"/>
    <pivotField showAll="0"/>
    <pivotField showAll="0"/>
    <pivotField showAll="0"/>
    <pivotField axis="axisRow" showAll="0" sortType="descending">
      <items count="15">
        <item x="3"/>
        <item x="6"/>
        <item x="10"/>
        <item x="9"/>
        <item x="11"/>
        <item x="12"/>
        <item x="1"/>
        <item x="0"/>
        <item x="7"/>
        <item x="5"/>
        <item x="2"/>
        <item x="4"/>
        <item x="8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5">
    <i>
      <x v="7"/>
    </i>
    <i>
      <x v="3"/>
    </i>
    <i>
      <x v="8"/>
    </i>
    <i>
      <x v="1"/>
    </i>
    <i>
      <x v="2"/>
    </i>
    <i>
      <x v="12"/>
    </i>
    <i>
      <x v="6"/>
    </i>
    <i>
      <x v="9"/>
    </i>
    <i>
      <x v="10"/>
    </i>
    <i>
      <x v="4"/>
    </i>
    <i>
      <x v="5"/>
    </i>
    <i>
      <x/>
    </i>
    <i>
      <x v="11"/>
    </i>
    <i>
      <x v="13"/>
    </i>
    <i t="grand">
      <x/>
    </i>
  </rowItems>
  <colItems count="1">
    <i/>
  </colItems>
  <dataFields count="1">
    <dataField name="Count of EMP_ID" fld="1" subtotal="count" baseField="0" baseItem="0"/>
  </dataFields>
  <formats count="1">
    <format dxfId="1">
      <pivotArea dataOnly="0" labelOnly="1" fieldPosition="0">
        <references count="1">
          <reference field="5" count="3">
            <x v="3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615F96-CF0F-4D4B-A556-01D9CE50E33F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F20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FD035-DD0E-4855-9AAC-33623ECD4F18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21">
    <pivotField numFmtId="14"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axis="axisRow" showAll="0" sortType="descending">
      <items count="14">
        <item x="3"/>
        <item x="6"/>
        <item x="10"/>
        <item x="9"/>
        <item x="11"/>
        <item x="12"/>
        <item x="1"/>
        <item x="0"/>
        <item x="7"/>
        <item x="5"/>
        <item x="2"/>
        <item x="4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4" showAll="0"/>
    <pivotField showAll="0"/>
    <pivotField numFmtId="164" showAll="0"/>
    <pivotField showAll="0"/>
    <pivotField numFmtId="164"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1">
    <field x="5"/>
  </rowFields>
  <rowItems count="14">
    <i>
      <x v="7"/>
    </i>
    <i>
      <x v="3"/>
    </i>
    <i>
      <x v="6"/>
    </i>
    <i>
      <x v="8"/>
    </i>
    <i>
      <x v="1"/>
    </i>
    <i>
      <x v="9"/>
    </i>
    <i>
      <x v="10"/>
    </i>
    <i>
      <x/>
    </i>
    <i>
      <x v="2"/>
    </i>
    <i>
      <x v="5"/>
    </i>
    <i>
      <x v="12"/>
    </i>
    <i>
      <x v="4"/>
    </i>
    <i>
      <x v="11"/>
    </i>
    <i t="grand">
      <x/>
    </i>
  </rowItems>
  <colItems count="1">
    <i/>
  </colItems>
  <dataFields count="1">
    <dataField name="Sum of Total Pay USD" fld="20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645" dT="2019-10-31T23:45:56.63" personId="{40FDB333-5F63-4A6E-8856-353018C2A83C}" id="{B356675E-3C66-44C7-9345-DFB301DCA33F}">
    <text>70K- Booking(Acquisition or New); Yield(Revenue ir Renewal)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203" dT="2019-10-31T23:45:56.63" personId="{40FDB333-5F63-4A6E-8856-353018C2A83C}" id="{CAEF4FAF-AECC-4535-928E-A1E1F83363D5}">
    <text>70K- Booking(Acquisition or New); Yield(Revenue ir Renewal)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6397-95A5-4C8A-B912-6679A9B9B27C}">
  <dimension ref="A1:B1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1.1200000000000001</v>
      </c>
    </row>
    <row r="3" spans="1:2" x14ac:dyDescent="0.3">
      <c r="A3" t="s">
        <v>2</v>
      </c>
      <c r="B3">
        <v>0.73</v>
      </c>
    </row>
    <row r="4" spans="1:2" x14ac:dyDescent="0.3">
      <c r="A4" t="s">
        <v>3</v>
      </c>
      <c r="B4">
        <v>1.02</v>
      </c>
    </row>
    <row r="5" spans="1:2" x14ac:dyDescent="0.3">
      <c r="A5" t="s">
        <v>4</v>
      </c>
      <c r="B5">
        <v>0.69</v>
      </c>
    </row>
    <row r="6" spans="1:2" x14ac:dyDescent="0.3">
      <c r="A6" t="s">
        <v>5</v>
      </c>
      <c r="B6">
        <v>1.3</v>
      </c>
    </row>
    <row r="7" spans="1:2" x14ac:dyDescent="0.3">
      <c r="A7" t="s">
        <v>6</v>
      </c>
      <c r="B7">
        <v>0.14000000000000001</v>
      </c>
    </row>
    <row r="8" spans="1:2" x14ac:dyDescent="0.3">
      <c r="A8" t="s">
        <v>7</v>
      </c>
      <c r="B8">
        <v>0.27</v>
      </c>
    </row>
    <row r="9" spans="1:2" x14ac:dyDescent="0.3">
      <c r="A9" t="s">
        <v>8</v>
      </c>
      <c r="B9">
        <v>0.13</v>
      </c>
    </row>
    <row r="10" spans="1:2" x14ac:dyDescent="0.3">
      <c r="A10" t="s">
        <v>9</v>
      </c>
      <c r="B10">
        <v>8.4999999999999995E-4</v>
      </c>
    </row>
    <row r="11" spans="1:2" x14ac:dyDescent="0.3">
      <c r="A11" t="s">
        <v>10</v>
      </c>
      <c r="B11">
        <v>0.1</v>
      </c>
    </row>
    <row r="12" spans="1:2" x14ac:dyDescent="0.3">
      <c r="A12" t="s">
        <v>11</v>
      </c>
      <c r="B12">
        <v>9.1999999999999998E-3</v>
      </c>
    </row>
    <row r="13" spans="1:2" x14ac:dyDescent="0.3">
      <c r="A13" t="s">
        <v>12</v>
      </c>
      <c r="B13">
        <v>0.11</v>
      </c>
    </row>
    <row r="14" spans="1:2" x14ac:dyDescent="0.3">
      <c r="A14" t="s">
        <v>13</v>
      </c>
      <c r="B14">
        <v>1.4E-2</v>
      </c>
    </row>
    <row r="15" spans="1:2" x14ac:dyDescent="0.3">
      <c r="A15" t="s">
        <v>14</v>
      </c>
      <c r="B15">
        <v>0.15</v>
      </c>
    </row>
    <row r="16" spans="1:2" x14ac:dyDescent="0.3">
      <c r="A16" t="s">
        <v>15</v>
      </c>
      <c r="B16">
        <v>3.3000000000000002E-2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6E3A-ABFE-4FE4-9B88-92A4F2574A67}">
  <dimension ref="A3:I36"/>
  <sheetViews>
    <sheetView workbookViewId="0">
      <selection activeCell="E35" sqref="E35"/>
    </sheetView>
  </sheetViews>
  <sheetFormatPr defaultRowHeight="14.4" x14ac:dyDescent="0.3"/>
  <cols>
    <col min="1" max="1" width="31.5546875" bestFit="1" customWidth="1"/>
    <col min="2" max="2" width="15.5546875" bestFit="1" customWidth="1"/>
    <col min="5" max="5" width="26.6640625" bestFit="1" customWidth="1"/>
    <col min="8" max="8" width="13.109375" bestFit="1" customWidth="1"/>
    <col min="9" max="9" width="16" bestFit="1" customWidth="1"/>
  </cols>
  <sheetData>
    <row r="3" spans="1:9" x14ac:dyDescent="0.3">
      <c r="A3" s="19" t="s">
        <v>1110</v>
      </c>
      <c r="B3" t="s">
        <v>1105</v>
      </c>
      <c r="E3" t="s">
        <v>1106</v>
      </c>
      <c r="F3">
        <v>998</v>
      </c>
      <c r="H3" s="19" t="s">
        <v>1110</v>
      </c>
      <c r="I3" t="s">
        <v>1105</v>
      </c>
    </row>
    <row r="4" spans="1:9" x14ac:dyDescent="0.3">
      <c r="A4" s="20" t="s">
        <v>44</v>
      </c>
      <c r="B4" s="18">
        <v>355</v>
      </c>
      <c r="E4" t="s">
        <v>1107</v>
      </c>
      <c r="F4">
        <v>877</v>
      </c>
      <c r="H4" s="20" t="s">
        <v>36</v>
      </c>
      <c r="I4" s="18">
        <v>356</v>
      </c>
    </row>
    <row r="5" spans="1:9" x14ac:dyDescent="0.3">
      <c r="A5" s="20" t="s">
        <v>46</v>
      </c>
      <c r="B5" s="18">
        <v>144</v>
      </c>
      <c r="E5" t="s">
        <v>1108</v>
      </c>
      <c r="F5">
        <v>70</v>
      </c>
      <c r="H5" s="20" t="s">
        <v>41</v>
      </c>
      <c r="I5" s="18">
        <v>248</v>
      </c>
    </row>
    <row r="6" spans="1:9" x14ac:dyDescent="0.3">
      <c r="A6" s="20" t="s">
        <v>51</v>
      </c>
      <c r="B6" s="18">
        <v>92</v>
      </c>
      <c r="E6" t="s">
        <v>1109</v>
      </c>
      <c r="F6">
        <v>51</v>
      </c>
      <c r="H6" s="20" t="s">
        <v>40</v>
      </c>
      <c r="I6" s="18">
        <v>120</v>
      </c>
    </row>
    <row r="7" spans="1:9" x14ac:dyDescent="0.3">
      <c r="A7" s="20" t="s">
        <v>57</v>
      </c>
      <c r="B7" s="18">
        <v>59</v>
      </c>
      <c r="H7" s="20" t="s">
        <v>37</v>
      </c>
      <c r="I7" s="18">
        <v>110</v>
      </c>
    </row>
    <row r="8" spans="1:9" x14ac:dyDescent="0.3">
      <c r="A8" s="20" t="s">
        <v>47</v>
      </c>
      <c r="B8" s="18">
        <v>49</v>
      </c>
      <c r="H8" s="20" t="s">
        <v>38</v>
      </c>
      <c r="I8" s="18">
        <v>47</v>
      </c>
    </row>
    <row r="9" spans="1:9" x14ac:dyDescent="0.3">
      <c r="A9" s="20" t="s">
        <v>56</v>
      </c>
      <c r="B9" s="18">
        <v>45</v>
      </c>
      <c r="H9" s="20" t="s">
        <v>39</v>
      </c>
      <c r="I9" s="18">
        <v>45</v>
      </c>
    </row>
    <row r="10" spans="1:9" x14ac:dyDescent="0.3">
      <c r="A10" s="20" t="s">
        <v>53</v>
      </c>
      <c r="B10" s="18">
        <v>38</v>
      </c>
      <c r="H10" s="20" t="s">
        <v>35</v>
      </c>
      <c r="I10" s="18">
        <v>37</v>
      </c>
    </row>
    <row r="11" spans="1:9" x14ac:dyDescent="0.3">
      <c r="A11" s="20" t="s">
        <v>45</v>
      </c>
      <c r="B11" s="18">
        <v>37</v>
      </c>
      <c r="H11" s="20" t="s">
        <v>34</v>
      </c>
      <c r="I11" s="18">
        <v>35</v>
      </c>
    </row>
    <row r="12" spans="1:9" x14ac:dyDescent="0.3">
      <c r="A12" s="20" t="s">
        <v>61</v>
      </c>
      <c r="B12" s="18">
        <v>34</v>
      </c>
      <c r="H12" s="20" t="s">
        <v>1111</v>
      </c>
      <c r="I12" s="18"/>
    </row>
    <row r="13" spans="1:9" x14ac:dyDescent="0.3">
      <c r="A13" s="20" t="s">
        <v>58</v>
      </c>
      <c r="B13" s="18">
        <v>33</v>
      </c>
      <c r="H13" s="20" t="s">
        <v>1112</v>
      </c>
      <c r="I13" s="18">
        <v>998</v>
      </c>
    </row>
    <row r="14" spans="1:9" x14ac:dyDescent="0.3">
      <c r="A14" s="20" t="s">
        <v>59</v>
      </c>
      <c r="B14" s="18">
        <v>17</v>
      </c>
    </row>
    <row r="15" spans="1:9" x14ac:dyDescent="0.3">
      <c r="A15" s="20" t="s">
        <v>62</v>
      </c>
      <c r="B15" s="18">
        <v>15</v>
      </c>
    </row>
    <row r="16" spans="1:9" x14ac:dyDescent="0.3">
      <c r="A16" s="20" t="s">
        <v>43</v>
      </c>
      <c r="B16" s="18">
        <v>12</v>
      </c>
    </row>
    <row r="17" spans="1:2" x14ac:dyDescent="0.3">
      <c r="A17" s="20" t="s">
        <v>63</v>
      </c>
      <c r="B17" s="18">
        <v>12</v>
      </c>
    </row>
    <row r="18" spans="1:2" x14ac:dyDescent="0.3">
      <c r="A18" s="20" t="s">
        <v>65</v>
      </c>
      <c r="B18" s="18">
        <v>11</v>
      </c>
    </row>
    <row r="19" spans="1:2" x14ac:dyDescent="0.3">
      <c r="A19" s="20" t="s">
        <v>54</v>
      </c>
      <c r="B19" s="18">
        <v>10</v>
      </c>
    </row>
    <row r="20" spans="1:2" x14ac:dyDescent="0.3">
      <c r="A20" s="20" t="s">
        <v>71</v>
      </c>
      <c r="B20" s="18">
        <v>8</v>
      </c>
    </row>
    <row r="21" spans="1:2" x14ac:dyDescent="0.3">
      <c r="A21" s="20" t="s">
        <v>49</v>
      </c>
      <c r="B21" s="18">
        <v>5</v>
      </c>
    </row>
    <row r="22" spans="1:2" x14ac:dyDescent="0.3">
      <c r="A22" s="20" t="s">
        <v>48</v>
      </c>
      <c r="B22" s="18">
        <v>4</v>
      </c>
    </row>
    <row r="23" spans="1:2" x14ac:dyDescent="0.3">
      <c r="A23" s="20" t="s">
        <v>72</v>
      </c>
      <c r="B23" s="18">
        <v>3</v>
      </c>
    </row>
    <row r="24" spans="1:2" x14ac:dyDescent="0.3">
      <c r="A24" s="20" t="s">
        <v>66</v>
      </c>
      <c r="B24" s="18">
        <v>2</v>
      </c>
    </row>
    <row r="25" spans="1:2" x14ac:dyDescent="0.3">
      <c r="A25" s="20" t="s">
        <v>52</v>
      </c>
      <c r="B25" s="18">
        <v>2</v>
      </c>
    </row>
    <row r="26" spans="1:2" x14ac:dyDescent="0.3">
      <c r="A26" s="20" t="s">
        <v>69</v>
      </c>
      <c r="B26" s="18">
        <v>2</v>
      </c>
    </row>
    <row r="27" spans="1:2" x14ac:dyDescent="0.3">
      <c r="A27" s="20" t="s">
        <v>60</v>
      </c>
      <c r="B27" s="18">
        <v>2</v>
      </c>
    </row>
    <row r="28" spans="1:2" x14ac:dyDescent="0.3">
      <c r="A28" s="20" t="s">
        <v>55</v>
      </c>
      <c r="B28" s="18">
        <v>1</v>
      </c>
    </row>
    <row r="29" spans="1:2" x14ac:dyDescent="0.3">
      <c r="A29" s="20" t="s">
        <v>64</v>
      </c>
      <c r="B29" s="18">
        <v>1</v>
      </c>
    </row>
    <row r="30" spans="1:2" x14ac:dyDescent="0.3">
      <c r="A30" s="20" t="s">
        <v>68</v>
      </c>
      <c r="B30" s="18">
        <v>1</v>
      </c>
    </row>
    <row r="31" spans="1:2" x14ac:dyDescent="0.3">
      <c r="A31" s="20" t="s">
        <v>73</v>
      </c>
      <c r="B31" s="18">
        <v>1</v>
      </c>
    </row>
    <row r="32" spans="1:2" x14ac:dyDescent="0.3">
      <c r="A32" s="20" t="s">
        <v>70</v>
      </c>
      <c r="B32" s="18">
        <v>1</v>
      </c>
    </row>
    <row r="33" spans="1:2" x14ac:dyDescent="0.3">
      <c r="A33" s="20" t="s">
        <v>50</v>
      </c>
      <c r="B33" s="18">
        <v>1</v>
      </c>
    </row>
    <row r="34" spans="1:2" x14ac:dyDescent="0.3">
      <c r="A34" s="20" t="s">
        <v>67</v>
      </c>
      <c r="B34" s="18">
        <v>1</v>
      </c>
    </row>
    <row r="35" spans="1:2" x14ac:dyDescent="0.3">
      <c r="A35" s="20" t="s">
        <v>1111</v>
      </c>
      <c r="B35" s="18"/>
    </row>
    <row r="36" spans="1:2" x14ac:dyDescent="0.3">
      <c r="A36" s="20" t="s">
        <v>1112</v>
      </c>
      <c r="B36" s="18">
        <v>998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277F-970E-4E86-ADE0-52B62E9484A6}">
  <dimension ref="A1:C33"/>
  <sheetViews>
    <sheetView workbookViewId="0">
      <selection activeCell="E12" sqref="E12"/>
    </sheetView>
  </sheetViews>
  <sheetFormatPr defaultRowHeight="14.4" x14ac:dyDescent="0.3"/>
  <cols>
    <col min="1" max="1" width="31.5546875" bestFit="1" customWidth="1"/>
    <col min="2" max="2" width="31.5546875" customWidth="1"/>
    <col min="3" max="3" width="15.109375" bestFit="1" customWidth="1"/>
  </cols>
  <sheetData>
    <row r="1" spans="1:3" x14ac:dyDescent="0.3">
      <c r="A1" t="s">
        <v>1110</v>
      </c>
      <c r="B1" t="s">
        <v>1128</v>
      </c>
      <c r="C1" t="s">
        <v>1105</v>
      </c>
    </row>
    <row r="2" spans="1:3" x14ac:dyDescent="0.3">
      <c r="A2" t="s">
        <v>1112</v>
      </c>
      <c r="B2">
        <v>0</v>
      </c>
      <c r="C2">
        <v>998</v>
      </c>
    </row>
    <row r="3" spans="1:3" x14ac:dyDescent="0.3">
      <c r="A3" t="s">
        <v>44</v>
      </c>
      <c r="B3">
        <f>C2-C3</f>
        <v>643</v>
      </c>
      <c r="C3">
        <v>355</v>
      </c>
    </row>
    <row r="4" spans="1:3" x14ac:dyDescent="0.3">
      <c r="A4" t="s">
        <v>46</v>
      </c>
      <c r="B4">
        <f>B3-C4</f>
        <v>499</v>
      </c>
      <c r="C4">
        <v>144</v>
      </c>
    </row>
    <row r="5" spans="1:3" x14ac:dyDescent="0.3">
      <c r="A5" t="s">
        <v>51</v>
      </c>
      <c r="B5">
        <f t="shared" ref="B5:B33" si="0">B4-C5</f>
        <v>407</v>
      </c>
      <c r="C5">
        <v>92</v>
      </c>
    </row>
    <row r="6" spans="1:3" x14ac:dyDescent="0.3">
      <c r="A6" t="s">
        <v>57</v>
      </c>
      <c r="B6">
        <f t="shared" si="0"/>
        <v>348</v>
      </c>
      <c r="C6">
        <v>59</v>
      </c>
    </row>
    <row r="7" spans="1:3" x14ac:dyDescent="0.3">
      <c r="A7" t="s">
        <v>47</v>
      </c>
      <c r="B7">
        <f t="shared" si="0"/>
        <v>299</v>
      </c>
      <c r="C7">
        <v>49</v>
      </c>
    </row>
    <row r="8" spans="1:3" x14ac:dyDescent="0.3">
      <c r="A8" t="s">
        <v>56</v>
      </c>
      <c r="B8">
        <f t="shared" si="0"/>
        <v>254</v>
      </c>
      <c r="C8">
        <v>45</v>
      </c>
    </row>
    <row r="9" spans="1:3" x14ac:dyDescent="0.3">
      <c r="A9" t="s">
        <v>53</v>
      </c>
      <c r="B9">
        <f t="shared" si="0"/>
        <v>216</v>
      </c>
      <c r="C9">
        <v>38</v>
      </c>
    </row>
    <row r="10" spans="1:3" x14ac:dyDescent="0.3">
      <c r="A10" t="s">
        <v>45</v>
      </c>
      <c r="B10">
        <f t="shared" si="0"/>
        <v>179</v>
      </c>
      <c r="C10">
        <v>37</v>
      </c>
    </row>
    <row r="11" spans="1:3" x14ac:dyDescent="0.3">
      <c r="A11" t="s">
        <v>61</v>
      </c>
      <c r="B11">
        <f t="shared" si="0"/>
        <v>145</v>
      </c>
      <c r="C11">
        <v>34</v>
      </c>
    </row>
    <row r="12" spans="1:3" x14ac:dyDescent="0.3">
      <c r="A12" t="s">
        <v>58</v>
      </c>
      <c r="B12">
        <f t="shared" si="0"/>
        <v>112</v>
      </c>
      <c r="C12">
        <v>33</v>
      </c>
    </row>
    <row r="13" spans="1:3" x14ac:dyDescent="0.3">
      <c r="A13" t="s">
        <v>59</v>
      </c>
      <c r="B13">
        <f t="shared" si="0"/>
        <v>95</v>
      </c>
      <c r="C13">
        <v>17</v>
      </c>
    </row>
    <row r="14" spans="1:3" x14ac:dyDescent="0.3">
      <c r="A14" t="s">
        <v>62</v>
      </c>
      <c r="B14">
        <f t="shared" si="0"/>
        <v>80</v>
      </c>
      <c r="C14">
        <v>15</v>
      </c>
    </row>
    <row r="15" spans="1:3" x14ac:dyDescent="0.3">
      <c r="A15" t="s">
        <v>43</v>
      </c>
      <c r="B15">
        <f t="shared" si="0"/>
        <v>68</v>
      </c>
      <c r="C15">
        <v>12</v>
      </c>
    </row>
    <row r="16" spans="1:3" x14ac:dyDescent="0.3">
      <c r="A16" t="s">
        <v>63</v>
      </c>
      <c r="B16">
        <f t="shared" si="0"/>
        <v>56</v>
      </c>
      <c r="C16">
        <v>12</v>
      </c>
    </row>
    <row r="17" spans="1:3" x14ac:dyDescent="0.3">
      <c r="A17" t="s">
        <v>65</v>
      </c>
      <c r="B17">
        <f t="shared" si="0"/>
        <v>45</v>
      </c>
      <c r="C17">
        <v>11</v>
      </c>
    </row>
    <row r="18" spans="1:3" x14ac:dyDescent="0.3">
      <c r="A18" t="s">
        <v>54</v>
      </c>
      <c r="B18">
        <f t="shared" si="0"/>
        <v>35</v>
      </c>
      <c r="C18">
        <v>10</v>
      </c>
    </row>
    <row r="19" spans="1:3" x14ac:dyDescent="0.3">
      <c r="A19" t="s">
        <v>71</v>
      </c>
      <c r="B19">
        <f t="shared" si="0"/>
        <v>27</v>
      </c>
      <c r="C19">
        <v>8</v>
      </c>
    </row>
    <row r="20" spans="1:3" x14ac:dyDescent="0.3">
      <c r="A20" t="s">
        <v>49</v>
      </c>
      <c r="B20">
        <f t="shared" si="0"/>
        <v>22</v>
      </c>
      <c r="C20">
        <v>5</v>
      </c>
    </row>
    <row r="21" spans="1:3" x14ac:dyDescent="0.3">
      <c r="A21" t="s">
        <v>48</v>
      </c>
      <c r="B21">
        <f t="shared" si="0"/>
        <v>18</v>
      </c>
      <c r="C21">
        <v>4</v>
      </c>
    </row>
    <row r="22" spans="1:3" x14ac:dyDescent="0.3">
      <c r="A22" t="s">
        <v>72</v>
      </c>
      <c r="B22">
        <f t="shared" si="0"/>
        <v>15</v>
      </c>
      <c r="C22">
        <v>3</v>
      </c>
    </row>
    <row r="23" spans="1:3" x14ac:dyDescent="0.3">
      <c r="A23" t="s">
        <v>66</v>
      </c>
      <c r="B23">
        <f t="shared" si="0"/>
        <v>13</v>
      </c>
      <c r="C23">
        <v>2</v>
      </c>
    </row>
    <row r="24" spans="1:3" x14ac:dyDescent="0.3">
      <c r="A24" t="s">
        <v>52</v>
      </c>
      <c r="B24">
        <f t="shared" si="0"/>
        <v>11</v>
      </c>
      <c r="C24">
        <v>2</v>
      </c>
    </row>
    <row r="25" spans="1:3" x14ac:dyDescent="0.3">
      <c r="A25" t="s">
        <v>69</v>
      </c>
      <c r="B25">
        <f t="shared" si="0"/>
        <v>9</v>
      </c>
      <c r="C25">
        <v>2</v>
      </c>
    </row>
    <row r="26" spans="1:3" x14ac:dyDescent="0.3">
      <c r="A26" t="s">
        <v>60</v>
      </c>
      <c r="B26">
        <f t="shared" si="0"/>
        <v>7</v>
      </c>
      <c r="C26">
        <v>2</v>
      </c>
    </row>
    <row r="27" spans="1:3" x14ac:dyDescent="0.3">
      <c r="A27" t="s">
        <v>55</v>
      </c>
      <c r="B27">
        <f t="shared" si="0"/>
        <v>6</v>
      </c>
      <c r="C27">
        <v>1</v>
      </c>
    </row>
    <row r="28" spans="1:3" x14ac:dyDescent="0.3">
      <c r="A28" t="s">
        <v>64</v>
      </c>
      <c r="B28">
        <f t="shared" si="0"/>
        <v>5</v>
      </c>
      <c r="C28">
        <v>1</v>
      </c>
    </row>
    <row r="29" spans="1:3" x14ac:dyDescent="0.3">
      <c r="A29" t="s">
        <v>68</v>
      </c>
      <c r="B29">
        <f t="shared" si="0"/>
        <v>4</v>
      </c>
      <c r="C29">
        <v>1</v>
      </c>
    </row>
    <row r="30" spans="1:3" x14ac:dyDescent="0.3">
      <c r="A30" t="s">
        <v>73</v>
      </c>
      <c r="B30">
        <f t="shared" si="0"/>
        <v>3</v>
      </c>
      <c r="C30">
        <v>1</v>
      </c>
    </row>
    <row r="31" spans="1:3" x14ac:dyDescent="0.3">
      <c r="A31" t="s">
        <v>70</v>
      </c>
      <c r="B31">
        <f t="shared" si="0"/>
        <v>2</v>
      </c>
      <c r="C31">
        <v>1</v>
      </c>
    </row>
    <row r="32" spans="1:3" x14ac:dyDescent="0.3">
      <c r="A32" t="s">
        <v>50</v>
      </c>
      <c r="B32">
        <f t="shared" si="0"/>
        <v>1</v>
      </c>
      <c r="C32">
        <v>1</v>
      </c>
    </row>
    <row r="33" spans="1:3" x14ac:dyDescent="0.3">
      <c r="A33" t="s">
        <v>67</v>
      </c>
      <c r="B33">
        <f t="shared" si="0"/>
        <v>0</v>
      </c>
      <c r="C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959B-7BEC-4678-A3E2-2F08ADA3CD16}">
  <dimension ref="A1:B32"/>
  <sheetViews>
    <sheetView workbookViewId="0">
      <selection activeCell="F26" sqref="F26"/>
    </sheetView>
  </sheetViews>
  <sheetFormatPr defaultRowHeight="14.4" x14ac:dyDescent="0.3"/>
  <cols>
    <col min="1" max="1" width="31.5546875" bestFit="1" customWidth="1"/>
    <col min="2" max="2" width="15.109375" bestFit="1" customWidth="1"/>
  </cols>
  <sheetData>
    <row r="1" spans="1:2" x14ac:dyDescent="0.3">
      <c r="A1" t="s">
        <v>1110</v>
      </c>
      <c r="B1" t="s">
        <v>1105</v>
      </c>
    </row>
    <row r="2" spans="1:2" x14ac:dyDescent="0.3">
      <c r="A2" t="s">
        <v>44</v>
      </c>
      <c r="B2">
        <v>355</v>
      </c>
    </row>
    <row r="3" spans="1:2" x14ac:dyDescent="0.3">
      <c r="A3" t="s">
        <v>46</v>
      </c>
      <c r="B3">
        <v>144</v>
      </c>
    </row>
    <row r="4" spans="1:2" x14ac:dyDescent="0.3">
      <c r="A4" t="s">
        <v>51</v>
      </c>
      <c r="B4">
        <v>92</v>
      </c>
    </row>
    <row r="5" spans="1:2" x14ac:dyDescent="0.3">
      <c r="A5" t="s">
        <v>57</v>
      </c>
      <c r="B5">
        <v>59</v>
      </c>
    </row>
    <row r="6" spans="1:2" x14ac:dyDescent="0.3">
      <c r="A6" t="s">
        <v>47</v>
      </c>
      <c r="B6">
        <v>49</v>
      </c>
    </row>
    <row r="7" spans="1:2" x14ac:dyDescent="0.3">
      <c r="A7" t="s">
        <v>56</v>
      </c>
      <c r="B7">
        <v>45</v>
      </c>
    </row>
    <row r="8" spans="1:2" x14ac:dyDescent="0.3">
      <c r="A8" t="s">
        <v>53</v>
      </c>
      <c r="B8">
        <v>38</v>
      </c>
    </row>
    <row r="9" spans="1:2" x14ac:dyDescent="0.3">
      <c r="A9" t="s">
        <v>45</v>
      </c>
      <c r="B9">
        <v>37</v>
      </c>
    </row>
    <row r="10" spans="1:2" x14ac:dyDescent="0.3">
      <c r="A10" t="s">
        <v>61</v>
      </c>
      <c r="B10">
        <v>34</v>
      </c>
    </row>
    <row r="11" spans="1:2" x14ac:dyDescent="0.3">
      <c r="A11" t="s">
        <v>58</v>
      </c>
      <c r="B11">
        <v>33</v>
      </c>
    </row>
    <row r="12" spans="1:2" x14ac:dyDescent="0.3">
      <c r="A12" t="s">
        <v>59</v>
      </c>
      <c r="B12">
        <v>17</v>
      </c>
    </row>
    <row r="13" spans="1:2" x14ac:dyDescent="0.3">
      <c r="A13" t="s">
        <v>62</v>
      </c>
      <c r="B13">
        <v>15</v>
      </c>
    </row>
    <row r="14" spans="1:2" x14ac:dyDescent="0.3">
      <c r="A14" t="s">
        <v>43</v>
      </c>
      <c r="B14">
        <v>12</v>
      </c>
    </row>
    <row r="15" spans="1:2" x14ac:dyDescent="0.3">
      <c r="A15" t="s">
        <v>63</v>
      </c>
      <c r="B15">
        <v>12</v>
      </c>
    </row>
    <row r="16" spans="1:2" x14ac:dyDescent="0.3">
      <c r="A16" t="s">
        <v>65</v>
      </c>
      <c r="B16">
        <v>11</v>
      </c>
    </row>
    <row r="17" spans="1:2" x14ac:dyDescent="0.3">
      <c r="A17" t="s">
        <v>54</v>
      </c>
      <c r="B17">
        <v>10</v>
      </c>
    </row>
    <row r="18" spans="1:2" x14ac:dyDescent="0.3">
      <c r="A18" t="s">
        <v>71</v>
      </c>
      <c r="B18">
        <v>8</v>
      </c>
    </row>
    <row r="19" spans="1:2" x14ac:dyDescent="0.3">
      <c r="A19" t="s">
        <v>49</v>
      </c>
      <c r="B19">
        <v>5</v>
      </c>
    </row>
    <row r="20" spans="1:2" x14ac:dyDescent="0.3">
      <c r="A20" t="s">
        <v>48</v>
      </c>
      <c r="B20">
        <v>4</v>
      </c>
    </row>
    <row r="21" spans="1:2" x14ac:dyDescent="0.3">
      <c r="A21" t="s">
        <v>72</v>
      </c>
      <c r="B21">
        <v>3</v>
      </c>
    </row>
    <row r="22" spans="1:2" x14ac:dyDescent="0.3">
      <c r="A22" t="s">
        <v>66</v>
      </c>
      <c r="B22">
        <v>2</v>
      </c>
    </row>
    <row r="23" spans="1:2" x14ac:dyDescent="0.3">
      <c r="A23" t="s">
        <v>52</v>
      </c>
      <c r="B23">
        <v>2</v>
      </c>
    </row>
    <row r="24" spans="1:2" x14ac:dyDescent="0.3">
      <c r="A24" t="s">
        <v>69</v>
      </c>
      <c r="B24">
        <v>2</v>
      </c>
    </row>
    <row r="25" spans="1:2" x14ac:dyDescent="0.3">
      <c r="A25" t="s">
        <v>60</v>
      </c>
      <c r="B25">
        <v>2</v>
      </c>
    </row>
    <row r="26" spans="1:2" x14ac:dyDescent="0.3">
      <c r="A26" t="s">
        <v>55</v>
      </c>
      <c r="B26">
        <v>1</v>
      </c>
    </row>
    <row r="27" spans="1:2" x14ac:dyDescent="0.3">
      <c r="A27" t="s">
        <v>64</v>
      </c>
      <c r="B27">
        <v>1</v>
      </c>
    </row>
    <row r="28" spans="1:2" x14ac:dyDescent="0.3">
      <c r="A28" t="s">
        <v>68</v>
      </c>
      <c r="B28">
        <v>1</v>
      </c>
    </row>
    <row r="29" spans="1:2" x14ac:dyDescent="0.3">
      <c r="A29" t="s">
        <v>73</v>
      </c>
      <c r="B29">
        <v>1</v>
      </c>
    </row>
    <row r="30" spans="1:2" x14ac:dyDescent="0.3">
      <c r="A30" t="s">
        <v>70</v>
      </c>
      <c r="B30">
        <v>1</v>
      </c>
    </row>
    <row r="31" spans="1:2" x14ac:dyDescent="0.3">
      <c r="A31" t="s">
        <v>50</v>
      </c>
      <c r="B31">
        <v>1</v>
      </c>
    </row>
    <row r="32" spans="1:2" x14ac:dyDescent="0.3">
      <c r="A32" t="s">
        <v>67</v>
      </c>
      <c r="B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7F99-846A-43A8-8083-1A3EB026CC43}">
  <dimension ref="A3:F21"/>
  <sheetViews>
    <sheetView workbookViewId="0">
      <selection activeCell="B22" sqref="B22"/>
    </sheetView>
  </sheetViews>
  <sheetFormatPr defaultRowHeight="14.4" x14ac:dyDescent="0.3"/>
  <cols>
    <col min="1" max="1" width="14.109375" bestFit="1" customWidth="1"/>
    <col min="2" max="2" width="16" bestFit="1" customWidth="1"/>
    <col min="4" max="4" width="16" bestFit="1" customWidth="1"/>
  </cols>
  <sheetData>
    <row r="3" spans="1:6" x14ac:dyDescent="0.3">
      <c r="A3" s="19" t="s">
        <v>1110</v>
      </c>
      <c r="B3" t="s">
        <v>1105</v>
      </c>
      <c r="D3" s="9"/>
      <c r="E3" s="10"/>
      <c r="F3" s="11"/>
    </row>
    <row r="4" spans="1:6" x14ac:dyDescent="0.3">
      <c r="A4" s="23" t="s">
        <v>20</v>
      </c>
      <c r="B4" s="18">
        <v>307</v>
      </c>
      <c r="D4" s="12"/>
      <c r="E4" s="13"/>
      <c r="F4" s="14"/>
    </row>
    <row r="5" spans="1:6" x14ac:dyDescent="0.3">
      <c r="A5" s="23" t="s">
        <v>28</v>
      </c>
      <c r="B5" s="18">
        <v>153</v>
      </c>
      <c r="D5" s="12"/>
      <c r="E5" s="13"/>
      <c r="F5" s="14"/>
    </row>
    <row r="6" spans="1:6" x14ac:dyDescent="0.3">
      <c r="A6" s="23" t="s">
        <v>21</v>
      </c>
      <c r="B6" s="18">
        <v>80</v>
      </c>
      <c r="D6" s="12"/>
      <c r="E6" s="13"/>
      <c r="F6" s="14"/>
    </row>
    <row r="7" spans="1:6" x14ac:dyDescent="0.3">
      <c r="A7" s="20" t="s">
        <v>26</v>
      </c>
      <c r="B7" s="18">
        <v>69</v>
      </c>
      <c r="D7" s="12"/>
      <c r="E7" s="13"/>
      <c r="F7" s="14"/>
    </row>
    <row r="8" spans="1:6" x14ac:dyDescent="0.3">
      <c r="A8" s="20" t="s">
        <v>27</v>
      </c>
      <c r="B8" s="18">
        <v>53</v>
      </c>
      <c r="D8" s="12"/>
      <c r="E8" s="13"/>
      <c r="F8" s="14"/>
    </row>
    <row r="9" spans="1:6" x14ac:dyDescent="0.3">
      <c r="A9" s="20" t="s">
        <v>25</v>
      </c>
      <c r="B9" s="18">
        <v>51</v>
      </c>
      <c r="D9" s="12"/>
      <c r="E9" s="13"/>
      <c r="F9" s="14"/>
    </row>
    <row r="10" spans="1:6" x14ac:dyDescent="0.3">
      <c r="A10" s="20" t="s">
        <v>19</v>
      </c>
      <c r="B10" s="18">
        <v>49</v>
      </c>
      <c r="D10" s="12"/>
      <c r="E10" s="13"/>
      <c r="F10" s="14"/>
    </row>
    <row r="11" spans="1:6" x14ac:dyDescent="0.3">
      <c r="A11" s="20" t="s">
        <v>22</v>
      </c>
      <c r="B11" s="18">
        <v>47</v>
      </c>
      <c r="D11" s="12"/>
      <c r="E11" s="13"/>
      <c r="F11" s="14"/>
    </row>
    <row r="12" spans="1:6" x14ac:dyDescent="0.3">
      <c r="A12" s="20" t="s">
        <v>23</v>
      </c>
      <c r="B12" s="18">
        <v>45</v>
      </c>
      <c r="D12" s="12"/>
      <c r="E12" s="13"/>
      <c r="F12" s="14"/>
    </row>
    <row r="13" spans="1:6" x14ac:dyDescent="0.3">
      <c r="A13" s="20" t="s">
        <v>29</v>
      </c>
      <c r="B13" s="18">
        <v>42</v>
      </c>
      <c r="D13" s="12"/>
      <c r="E13" s="13"/>
      <c r="F13" s="14"/>
    </row>
    <row r="14" spans="1:6" x14ac:dyDescent="0.3">
      <c r="A14" s="20" t="s">
        <v>18</v>
      </c>
      <c r="B14" s="18">
        <v>37</v>
      </c>
      <c r="D14" s="12"/>
      <c r="E14" s="13"/>
      <c r="F14" s="14"/>
    </row>
    <row r="15" spans="1:6" x14ac:dyDescent="0.3">
      <c r="A15" s="20" t="s">
        <v>17</v>
      </c>
      <c r="B15" s="18">
        <v>35</v>
      </c>
      <c r="D15" s="12"/>
      <c r="E15" s="13"/>
      <c r="F15" s="14"/>
    </row>
    <row r="16" spans="1:6" x14ac:dyDescent="0.3">
      <c r="A16" s="20" t="s">
        <v>24</v>
      </c>
      <c r="B16" s="18">
        <v>30</v>
      </c>
      <c r="D16" s="12"/>
      <c r="E16" s="13"/>
      <c r="F16" s="14"/>
    </row>
    <row r="17" spans="1:6" x14ac:dyDescent="0.3">
      <c r="A17" s="20" t="s">
        <v>1111</v>
      </c>
      <c r="B17" s="18"/>
      <c r="D17" s="12"/>
      <c r="E17" s="13"/>
      <c r="F17" s="14"/>
    </row>
    <row r="18" spans="1:6" x14ac:dyDescent="0.3">
      <c r="A18" s="20" t="s">
        <v>1112</v>
      </c>
      <c r="B18" s="18">
        <v>998</v>
      </c>
      <c r="D18" s="12"/>
      <c r="E18" s="13"/>
      <c r="F18" s="14"/>
    </row>
    <row r="19" spans="1:6" x14ac:dyDescent="0.3">
      <c r="D19" s="12"/>
      <c r="E19" s="13"/>
      <c r="F19" s="14"/>
    </row>
    <row r="20" spans="1:6" x14ac:dyDescent="0.3">
      <c r="D20" s="15"/>
      <c r="E20" s="16"/>
      <c r="F20" s="17"/>
    </row>
    <row r="21" spans="1:6" x14ac:dyDescent="0.3">
      <c r="B21">
        <f>GETPIVOTDATA("EMP_ID",$A$3,"PERF_PLAN","COMP PLAN 4")/GETPIVOTDATA("EMP_ID",$A$3)</f>
        <v>0.30761523046092182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44D8-A9AE-4757-8F69-82AA9D4C33C1}">
  <dimension ref="A3:B17"/>
  <sheetViews>
    <sheetView workbookViewId="0">
      <selection activeCell="B7" sqref="B7"/>
    </sheetView>
  </sheetViews>
  <sheetFormatPr defaultRowHeight="14.4" x14ac:dyDescent="0.3"/>
  <cols>
    <col min="1" max="1" width="14.109375" bestFit="1" customWidth="1"/>
    <col min="2" max="2" width="20" bestFit="1" customWidth="1"/>
  </cols>
  <sheetData>
    <row r="3" spans="1:2" x14ac:dyDescent="0.3">
      <c r="A3" s="19" t="s">
        <v>1110</v>
      </c>
      <c r="B3" t="s">
        <v>1117</v>
      </c>
    </row>
    <row r="4" spans="1:2" x14ac:dyDescent="0.3">
      <c r="A4" s="20" t="s">
        <v>20</v>
      </c>
      <c r="B4" s="21">
        <v>59959231</v>
      </c>
    </row>
    <row r="5" spans="1:2" x14ac:dyDescent="0.3">
      <c r="A5" s="20" t="s">
        <v>28</v>
      </c>
      <c r="B5" s="21">
        <v>26397676.72000001</v>
      </c>
    </row>
    <row r="6" spans="1:2" x14ac:dyDescent="0.3">
      <c r="A6" s="20" t="s">
        <v>19</v>
      </c>
      <c r="B6" s="21">
        <v>13631427.32</v>
      </c>
    </row>
    <row r="7" spans="1:2" x14ac:dyDescent="0.3">
      <c r="A7" s="20" t="s">
        <v>21</v>
      </c>
      <c r="B7" s="21">
        <v>12759732</v>
      </c>
    </row>
    <row r="8" spans="1:2" x14ac:dyDescent="0.3">
      <c r="A8" s="20" t="s">
        <v>26</v>
      </c>
      <c r="B8" s="21">
        <v>11624361.037166663</v>
      </c>
    </row>
    <row r="9" spans="1:2" x14ac:dyDescent="0.3">
      <c r="A9" s="20" t="s">
        <v>22</v>
      </c>
      <c r="B9" s="21">
        <v>9883559</v>
      </c>
    </row>
    <row r="10" spans="1:2" x14ac:dyDescent="0.3">
      <c r="A10" s="20" t="s">
        <v>23</v>
      </c>
      <c r="B10" s="21">
        <v>9530725</v>
      </c>
    </row>
    <row r="11" spans="1:2" x14ac:dyDescent="0.3">
      <c r="A11" s="20" t="s">
        <v>17</v>
      </c>
      <c r="B11" s="21">
        <v>9364915</v>
      </c>
    </row>
    <row r="12" spans="1:2" x14ac:dyDescent="0.3">
      <c r="A12" s="20" t="s">
        <v>27</v>
      </c>
      <c r="B12" s="21">
        <v>9166026.160000002</v>
      </c>
    </row>
    <row r="13" spans="1:2" x14ac:dyDescent="0.3">
      <c r="A13" s="20" t="s">
        <v>18</v>
      </c>
      <c r="B13" s="21">
        <v>9103964</v>
      </c>
    </row>
    <row r="14" spans="1:2" x14ac:dyDescent="0.3">
      <c r="A14" s="20" t="s">
        <v>25</v>
      </c>
      <c r="B14" s="21">
        <v>8585919.5934999958</v>
      </c>
    </row>
    <row r="15" spans="1:2" x14ac:dyDescent="0.3">
      <c r="A15" s="20" t="s">
        <v>29</v>
      </c>
      <c r="B15" s="21">
        <v>6694533.04</v>
      </c>
    </row>
    <row r="16" spans="1:2" x14ac:dyDescent="0.3">
      <c r="A16" s="20" t="s">
        <v>24</v>
      </c>
      <c r="B16" s="21">
        <v>4810007</v>
      </c>
    </row>
    <row r="17" spans="1:2" x14ac:dyDescent="0.3">
      <c r="A17" s="20" t="s">
        <v>1112</v>
      </c>
      <c r="B17" s="21">
        <v>191512076.87066665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878F-0B11-426A-8BAB-AE72859FC808}">
  <dimension ref="A1:AA1002"/>
  <sheetViews>
    <sheetView topLeftCell="F1" zoomScale="80" zoomScaleNormal="80" workbookViewId="0">
      <selection activeCell="Z12" sqref="Z12"/>
    </sheetView>
  </sheetViews>
  <sheetFormatPr defaultRowHeight="14.4" x14ac:dyDescent="0.3"/>
  <cols>
    <col min="1" max="23" width="24.5546875" customWidth="1"/>
    <col min="24" max="24" width="14.5546875" bestFit="1" customWidth="1"/>
  </cols>
  <sheetData>
    <row r="1" spans="1:27" x14ac:dyDescent="0.3">
      <c r="I1" t="s">
        <v>1121</v>
      </c>
      <c r="K1" t="s">
        <v>1122</v>
      </c>
      <c r="L1" t="s">
        <v>1123</v>
      </c>
    </row>
    <row r="2" spans="1:27" x14ac:dyDescent="0.3">
      <c r="A2" s="4" t="s">
        <v>75</v>
      </c>
      <c r="B2" s="4" t="s">
        <v>1074</v>
      </c>
      <c r="C2" s="4" t="s">
        <v>30</v>
      </c>
      <c r="D2" s="4" t="s">
        <v>42</v>
      </c>
      <c r="E2" s="4" t="s">
        <v>74</v>
      </c>
      <c r="F2" s="4" t="s">
        <v>16</v>
      </c>
      <c r="G2" s="4" t="s">
        <v>1075</v>
      </c>
      <c r="H2" s="4" t="s">
        <v>1113</v>
      </c>
      <c r="I2" s="4" t="s">
        <v>1076</v>
      </c>
      <c r="J2" s="4" t="s">
        <v>1077</v>
      </c>
      <c r="K2" s="4" t="s">
        <v>1078</v>
      </c>
      <c r="L2" s="22" t="s">
        <v>1079</v>
      </c>
      <c r="M2" s="4" t="s">
        <v>1080</v>
      </c>
      <c r="N2" s="4" t="s">
        <v>1081</v>
      </c>
      <c r="O2" s="4" t="s">
        <v>1082</v>
      </c>
      <c r="P2" s="22" t="s">
        <v>1083</v>
      </c>
      <c r="Q2" s="4" t="s">
        <v>1085</v>
      </c>
      <c r="R2" s="4" t="s">
        <v>1084</v>
      </c>
      <c r="S2" s="4" t="s">
        <v>1118</v>
      </c>
      <c r="T2" s="4" t="s">
        <v>1119</v>
      </c>
      <c r="U2" s="4" t="s">
        <v>1120</v>
      </c>
      <c r="V2" s="4" t="s">
        <v>1114</v>
      </c>
      <c r="W2" s="4" t="s">
        <v>1115</v>
      </c>
      <c r="X2" s="4" t="s">
        <v>1116</v>
      </c>
      <c r="Z2">
        <f>COUNTIF(O39:O949,"&gt;1")</f>
        <v>258</v>
      </c>
      <c r="AA2">
        <f>COUNT(O39:O949)</f>
        <v>833</v>
      </c>
    </row>
    <row r="3" spans="1:27" x14ac:dyDescent="0.3">
      <c r="A3" s="1">
        <v>42186</v>
      </c>
      <c r="B3" t="s">
        <v>547</v>
      </c>
      <c r="C3" t="s">
        <v>31</v>
      </c>
      <c r="D3" t="s">
        <v>36</v>
      </c>
      <c r="E3" t="s">
        <v>44</v>
      </c>
      <c r="F3" t="s">
        <v>20</v>
      </c>
      <c r="G3" t="s">
        <v>0</v>
      </c>
      <c r="H3">
        <f>VLOOKUP(G3,Currency!$A$1:$B$16,2,FALSE)</f>
        <v>1</v>
      </c>
      <c r="I3" s="3">
        <v>0</v>
      </c>
      <c r="J3" s="3">
        <v>0</v>
      </c>
      <c r="K3" s="2">
        <v>0</v>
      </c>
      <c r="L3" s="3">
        <v>0</v>
      </c>
      <c r="M3" s="3">
        <v>0</v>
      </c>
      <c r="N3" s="3">
        <v>0</v>
      </c>
      <c r="O3" s="2">
        <v>0</v>
      </c>
      <c r="P3" s="3">
        <v>0</v>
      </c>
      <c r="Q3" s="3">
        <v>72000</v>
      </c>
      <c r="R3" s="3">
        <v>110000</v>
      </c>
      <c r="S3" s="3"/>
      <c r="T3" s="3"/>
      <c r="U3" s="3"/>
      <c r="V3" s="3">
        <f t="shared" ref="V3:V66" si="0">Q3*H3</f>
        <v>72000</v>
      </c>
      <c r="W3" s="3">
        <f t="shared" ref="W3:W66" si="1">R3*H3</f>
        <v>110000</v>
      </c>
      <c r="X3" s="7">
        <f>V3+W3</f>
        <v>182000</v>
      </c>
      <c r="Z3">
        <f>COUNT(K38:K953)</f>
        <v>916</v>
      </c>
    </row>
    <row r="4" spans="1:27" x14ac:dyDescent="0.3">
      <c r="A4" s="1">
        <v>42186</v>
      </c>
      <c r="B4" t="s">
        <v>557</v>
      </c>
      <c r="C4" t="s">
        <v>31</v>
      </c>
      <c r="D4" t="s">
        <v>36</v>
      </c>
      <c r="E4" t="s">
        <v>47</v>
      </c>
      <c r="F4" t="s">
        <v>20</v>
      </c>
      <c r="G4" t="s">
        <v>0</v>
      </c>
      <c r="H4">
        <f>VLOOKUP(G4,Currency!$A$1:$B$16,2,FALSE)</f>
        <v>1</v>
      </c>
      <c r="I4" s="3">
        <v>0</v>
      </c>
      <c r="J4" s="3">
        <v>0</v>
      </c>
      <c r="K4" s="2">
        <v>0</v>
      </c>
      <c r="L4" s="3">
        <v>0</v>
      </c>
      <c r="M4" s="3">
        <v>0</v>
      </c>
      <c r="N4" s="3">
        <v>0</v>
      </c>
      <c r="O4" s="2">
        <v>0</v>
      </c>
      <c r="P4" s="3">
        <v>0</v>
      </c>
      <c r="Q4" s="3">
        <v>52000</v>
      </c>
      <c r="R4" s="3">
        <v>80000</v>
      </c>
      <c r="S4" s="3"/>
      <c r="T4" s="3"/>
      <c r="U4" s="3"/>
      <c r="V4" s="3">
        <f t="shared" si="0"/>
        <v>52000</v>
      </c>
      <c r="W4" s="3">
        <f t="shared" si="1"/>
        <v>80000</v>
      </c>
      <c r="X4" s="7">
        <f t="shared" ref="X4:X67" si="2">V4+W4</f>
        <v>132000</v>
      </c>
      <c r="Z4">
        <f>COUNTIF(K38:K953,"&gt;1")</f>
        <v>242</v>
      </c>
    </row>
    <row r="5" spans="1:27" x14ac:dyDescent="0.3">
      <c r="A5" s="1">
        <v>42186</v>
      </c>
      <c r="B5" t="s">
        <v>613</v>
      </c>
      <c r="C5" t="s">
        <v>31</v>
      </c>
      <c r="D5" t="s">
        <v>36</v>
      </c>
      <c r="E5" t="s">
        <v>45</v>
      </c>
      <c r="F5" t="s">
        <v>19</v>
      </c>
      <c r="G5" t="s">
        <v>0</v>
      </c>
      <c r="H5">
        <f>VLOOKUP(G5,Currency!$A$1:$B$16,2,FALSE)</f>
        <v>1</v>
      </c>
      <c r="I5" s="3">
        <v>0</v>
      </c>
      <c r="J5" s="3">
        <v>0</v>
      </c>
      <c r="K5" s="2">
        <v>0</v>
      </c>
      <c r="L5" s="3">
        <v>0</v>
      </c>
      <c r="M5" s="3">
        <v>0</v>
      </c>
      <c r="N5" s="3">
        <v>0</v>
      </c>
      <c r="O5" s="2">
        <v>0</v>
      </c>
      <c r="P5" s="3">
        <v>0</v>
      </c>
      <c r="Q5" s="3">
        <v>110000</v>
      </c>
      <c r="R5" s="3">
        <v>175000</v>
      </c>
      <c r="S5" s="3"/>
      <c r="T5" s="3"/>
      <c r="U5" s="3"/>
      <c r="V5" s="3">
        <f t="shared" si="0"/>
        <v>110000</v>
      </c>
      <c r="W5" s="3">
        <f t="shared" si="1"/>
        <v>175000</v>
      </c>
      <c r="X5" s="7">
        <f t="shared" si="2"/>
        <v>285000</v>
      </c>
    </row>
    <row r="6" spans="1:27" x14ac:dyDescent="0.3">
      <c r="A6" s="1">
        <v>42186</v>
      </c>
      <c r="B6" t="s">
        <v>742</v>
      </c>
      <c r="C6" t="s">
        <v>31</v>
      </c>
      <c r="D6" t="s">
        <v>36</v>
      </c>
      <c r="E6" t="s">
        <v>46</v>
      </c>
      <c r="F6" t="s">
        <v>20</v>
      </c>
      <c r="G6" t="s">
        <v>0</v>
      </c>
      <c r="H6">
        <f>VLOOKUP(G6,Currency!$A$1:$B$16,2,FALSE)</f>
        <v>1</v>
      </c>
      <c r="I6" s="3">
        <v>0</v>
      </c>
      <c r="J6" s="3">
        <v>0</v>
      </c>
      <c r="K6" s="2">
        <v>0</v>
      </c>
      <c r="L6" s="3">
        <v>0</v>
      </c>
      <c r="M6" s="3">
        <v>0</v>
      </c>
      <c r="N6" s="3">
        <v>0</v>
      </c>
      <c r="O6" s="2">
        <v>0</v>
      </c>
      <c r="P6" s="3">
        <v>0</v>
      </c>
      <c r="Q6" s="3">
        <v>97000</v>
      </c>
      <c r="R6" s="3">
        <v>167000</v>
      </c>
      <c r="S6" s="3"/>
      <c r="T6" s="3"/>
      <c r="U6" s="3"/>
      <c r="V6" s="3">
        <f t="shared" si="0"/>
        <v>97000</v>
      </c>
      <c r="W6" s="3">
        <f t="shared" si="1"/>
        <v>167000</v>
      </c>
      <c r="X6" s="7">
        <f t="shared" si="2"/>
        <v>264000</v>
      </c>
      <c r="Z6" s="2">
        <f>Z4/Z3</f>
        <v>0.26419213973799127</v>
      </c>
      <c r="AA6" s="2">
        <f>Z2/AA2</f>
        <v>0.30972388955582231</v>
      </c>
    </row>
    <row r="7" spans="1:27" x14ac:dyDescent="0.3">
      <c r="A7" s="1">
        <v>42186</v>
      </c>
      <c r="B7" t="s">
        <v>754</v>
      </c>
      <c r="C7" t="s">
        <v>31</v>
      </c>
      <c r="D7" t="s">
        <v>36</v>
      </c>
      <c r="E7" t="s">
        <v>44</v>
      </c>
      <c r="F7" t="s">
        <v>20</v>
      </c>
      <c r="G7" t="s">
        <v>0</v>
      </c>
      <c r="H7">
        <f>VLOOKUP(G7,Currency!$A$1:$B$16,2,FALSE)</f>
        <v>1</v>
      </c>
      <c r="I7" s="3">
        <v>0</v>
      </c>
      <c r="J7" s="3">
        <v>0</v>
      </c>
      <c r="K7" s="2">
        <v>0</v>
      </c>
      <c r="L7" s="3">
        <v>0</v>
      </c>
      <c r="M7" s="3">
        <v>0</v>
      </c>
      <c r="N7" s="3">
        <v>0</v>
      </c>
      <c r="O7" s="2">
        <v>0</v>
      </c>
      <c r="P7" s="3">
        <v>0</v>
      </c>
      <c r="Q7" s="3">
        <v>72000</v>
      </c>
      <c r="R7" s="3">
        <v>125000</v>
      </c>
      <c r="S7" s="3"/>
      <c r="T7" s="3"/>
      <c r="U7" s="3"/>
      <c r="V7" s="3">
        <f t="shared" si="0"/>
        <v>72000</v>
      </c>
      <c r="W7" s="3">
        <f t="shared" si="1"/>
        <v>125000</v>
      </c>
      <c r="X7" s="7">
        <f t="shared" si="2"/>
        <v>197000</v>
      </c>
      <c r="Z7" s="2">
        <f>1-Z6</f>
        <v>0.73580786026200873</v>
      </c>
      <c r="AA7" s="2">
        <f>1-AA6</f>
        <v>0.69027611044417769</v>
      </c>
    </row>
    <row r="8" spans="1:27" x14ac:dyDescent="0.3">
      <c r="A8" s="1">
        <v>42186</v>
      </c>
      <c r="B8" t="s">
        <v>788</v>
      </c>
      <c r="C8" t="s">
        <v>31</v>
      </c>
      <c r="D8" t="s">
        <v>39</v>
      </c>
      <c r="E8" t="s">
        <v>44</v>
      </c>
      <c r="F8" t="s">
        <v>23</v>
      </c>
      <c r="G8" t="s">
        <v>0</v>
      </c>
      <c r="H8">
        <f>VLOOKUP(G8,Currency!$A$1:$B$16,2,FALSE)</f>
        <v>1</v>
      </c>
      <c r="I8" s="3">
        <v>0</v>
      </c>
      <c r="J8" s="3">
        <v>0</v>
      </c>
      <c r="K8" s="2">
        <v>0</v>
      </c>
      <c r="L8" s="3">
        <v>0</v>
      </c>
      <c r="M8" s="3">
        <v>0</v>
      </c>
      <c r="N8" s="3">
        <v>0</v>
      </c>
      <c r="O8" s="2">
        <v>0</v>
      </c>
      <c r="P8" s="3">
        <v>0</v>
      </c>
      <c r="Q8" s="3">
        <v>72000</v>
      </c>
      <c r="R8" s="3">
        <v>130500</v>
      </c>
      <c r="S8" s="3"/>
      <c r="T8" s="3"/>
      <c r="U8" s="3"/>
      <c r="V8" s="3">
        <f t="shared" si="0"/>
        <v>72000</v>
      </c>
      <c r="W8" s="3">
        <f t="shared" si="1"/>
        <v>130500</v>
      </c>
      <c r="X8" s="7">
        <f t="shared" si="2"/>
        <v>202500</v>
      </c>
    </row>
    <row r="9" spans="1:27" x14ac:dyDescent="0.3">
      <c r="A9" s="1">
        <v>42186</v>
      </c>
      <c r="B9" t="s">
        <v>797</v>
      </c>
      <c r="C9" t="s">
        <v>31</v>
      </c>
      <c r="D9" t="s">
        <v>36</v>
      </c>
      <c r="E9" t="s">
        <v>44</v>
      </c>
      <c r="F9" t="s">
        <v>20</v>
      </c>
      <c r="G9" t="s">
        <v>0</v>
      </c>
      <c r="H9">
        <f>VLOOKUP(G9,Currency!$A$1:$B$16,2,FALSE)</f>
        <v>1</v>
      </c>
      <c r="I9" s="3">
        <v>0</v>
      </c>
      <c r="J9" s="3">
        <v>0</v>
      </c>
      <c r="K9" s="2">
        <v>0</v>
      </c>
      <c r="L9" s="3">
        <v>0</v>
      </c>
      <c r="M9" s="3">
        <v>0</v>
      </c>
      <c r="N9" s="3">
        <v>0</v>
      </c>
      <c r="O9" s="2">
        <v>0</v>
      </c>
      <c r="P9" s="3">
        <v>0</v>
      </c>
      <c r="Q9" s="3">
        <v>72000</v>
      </c>
      <c r="R9" s="3">
        <v>137000</v>
      </c>
      <c r="S9" s="3"/>
      <c r="T9" s="3"/>
      <c r="U9" s="3"/>
      <c r="V9" s="3">
        <f t="shared" si="0"/>
        <v>72000</v>
      </c>
      <c r="W9" s="3">
        <f t="shared" si="1"/>
        <v>137000</v>
      </c>
      <c r="X9" s="7">
        <f t="shared" si="2"/>
        <v>209000</v>
      </c>
    </row>
    <row r="10" spans="1:27" x14ac:dyDescent="0.3">
      <c r="A10" s="1">
        <v>42186</v>
      </c>
      <c r="B10" t="s">
        <v>76</v>
      </c>
      <c r="C10" t="s">
        <v>31</v>
      </c>
      <c r="D10" t="s">
        <v>34</v>
      </c>
      <c r="E10" t="s">
        <v>58</v>
      </c>
      <c r="F10" t="s">
        <v>17</v>
      </c>
      <c r="G10" t="s">
        <v>0</v>
      </c>
      <c r="H10">
        <f>VLOOKUP(G10,Currency!$A$1:$B$16,2,FALSE)</f>
        <v>1</v>
      </c>
      <c r="I10" s="3">
        <v>7500</v>
      </c>
      <c r="J10" s="3">
        <v>116909.78</v>
      </c>
      <c r="K10" s="2">
        <v>0</v>
      </c>
      <c r="L10" s="3">
        <v>0</v>
      </c>
      <c r="M10" s="3"/>
      <c r="N10" s="3">
        <v>0</v>
      </c>
      <c r="O10" s="2"/>
      <c r="P10" s="3">
        <v>0</v>
      </c>
      <c r="Q10" s="3">
        <v>150000</v>
      </c>
      <c r="R10" s="3">
        <v>99241</v>
      </c>
      <c r="S10" s="3"/>
      <c r="T10" s="3"/>
      <c r="U10" s="3"/>
      <c r="V10" s="3">
        <f t="shared" si="0"/>
        <v>150000</v>
      </c>
      <c r="W10" s="3">
        <f t="shared" si="1"/>
        <v>99241</v>
      </c>
      <c r="X10" s="7">
        <f t="shared" si="2"/>
        <v>249241</v>
      </c>
    </row>
    <row r="11" spans="1:27" x14ac:dyDescent="0.3">
      <c r="A11" s="1">
        <v>42186</v>
      </c>
      <c r="B11" t="s">
        <v>77</v>
      </c>
      <c r="C11" t="s">
        <v>31</v>
      </c>
      <c r="D11" t="s">
        <v>34</v>
      </c>
      <c r="E11" t="s">
        <v>58</v>
      </c>
      <c r="F11" t="s">
        <v>17</v>
      </c>
      <c r="G11" t="s">
        <v>0</v>
      </c>
      <c r="H11">
        <f>VLOOKUP(G11,Currency!$A$1:$B$16,2,FALSE)</f>
        <v>1</v>
      </c>
      <c r="I11" s="3">
        <v>7500</v>
      </c>
      <c r="J11" s="3">
        <v>116909.78</v>
      </c>
      <c r="K11" s="2">
        <v>0</v>
      </c>
      <c r="L11" s="3">
        <v>0</v>
      </c>
      <c r="M11" s="3"/>
      <c r="N11" s="3">
        <v>0</v>
      </c>
      <c r="O11" s="2"/>
      <c r="P11" s="3">
        <v>0</v>
      </c>
      <c r="Q11" s="3">
        <v>150000</v>
      </c>
      <c r="R11" s="3">
        <v>103189</v>
      </c>
      <c r="S11" s="3"/>
      <c r="T11" s="3"/>
      <c r="U11" s="3"/>
      <c r="V11" s="3">
        <f t="shared" si="0"/>
        <v>150000</v>
      </c>
      <c r="W11" s="3">
        <f t="shared" si="1"/>
        <v>103189</v>
      </c>
      <c r="X11" s="7">
        <f t="shared" si="2"/>
        <v>253189</v>
      </c>
    </row>
    <row r="12" spans="1:27" x14ac:dyDescent="0.3">
      <c r="A12" s="1">
        <v>42186</v>
      </c>
      <c r="B12" t="s">
        <v>80</v>
      </c>
      <c r="C12" t="s">
        <v>31</v>
      </c>
      <c r="D12" t="s">
        <v>34</v>
      </c>
      <c r="E12" t="s">
        <v>58</v>
      </c>
      <c r="F12" t="s">
        <v>17</v>
      </c>
      <c r="G12" t="s">
        <v>0</v>
      </c>
      <c r="H12">
        <f>VLOOKUP(G12,Currency!$A$1:$B$16,2,FALSE)</f>
        <v>1</v>
      </c>
      <c r="I12" s="3">
        <v>7500</v>
      </c>
      <c r="J12" s="3">
        <v>700000</v>
      </c>
      <c r="K12" s="2">
        <v>0</v>
      </c>
      <c r="L12" s="3">
        <v>0</v>
      </c>
      <c r="M12" s="3"/>
      <c r="N12" s="3">
        <v>0</v>
      </c>
      <c r="O12" s="2"/>
      <c r="P12" s="3">
        <v>0</v>
      </c>
      <c r="Q12" s="3">
        <v>150000</v>
      </c>
      <c r="R12" s="3">
        <v>107964</v>
      </c>
      <c r="S12" s="3"/>
      <c r="T12" s="3"/>
      <c r="U12" s="3"/>
      <c r="V12" s="3">
        <f t="shared" si="0"/>
        <v>150000</v>
      </c>
      <c r="W12" s="3">
        <f t="shared" si="1"/>
        <v>107964</v>
      </c>
      <c r="X12" s="7">
        <f t="shared" si="2"/>
        <v>257964</v>
      </c>
    </row>
    <row r="13" spans="1:27" x14ac:dyDescent="0.3">
      <c r="A13" s="1">
        <v>42186</v>
      </c>
      <c r="B13" t="s">
        <v>84</v>
      </c>
      <c r="C13" t="s">
        <v>31</v>
      </c>
      <c r="D13" t="s">
        <v>34</v>
      </c>
      <c r="E13" t="s">
        <v>58</v>
      </c>
      <c r="F13" t="s">
        <v>17</v>
      </c>
      <c r="G13" t="s">
        <v>0</v>
      </c>
      <c r="H13">
        <f>VLOOKUP(G13,Currency!$A$1:$B$16,2,FALSE)</f>
        <v>1</v>
      </c>
      <c r="I13" s="3">
        <v>7500</v>
      </c>
      <c r="J13" s="3">
        <v>406411</v>
      </c>
      <c r="K13" s="2">
        <v>0</v>
      </c>
      <c r="L13" s="3">
        <v>0</v>
      </c>
      <c r="M13" s="3"/>
      <c r="N13" s="3">
        <v>0</v>
      </c>
      <c r="O13" s="2"/>
      <c r="P13" s="3">
        <v>0</v>
      </c>
      <c r="Q13" s="3">
        <v>150000</v>
      </c>
      <c r="R13" s="3">
        <v>113782</v>
      </c>
      <c r="S13" s="3"/>
      <c r="T13" s="3"/>
      <c r="U13" s="3"/>
      <c r="V13" s="3">
        <f t="shared" si="0"/>
        <v>150000</v>
      </c>
      <c r="W13" s="3">
        <f t="shared" si="1"/>
        <v>113782</v>
      </c>
      <c r="X13" s="7">
        <f t="shared" si="2"/>
        <v>263782</v>
      </c>
    </row>
    <row r="14" spans="1:27" x14ac:dyDescent="0.3">
      <c r="A14" s="1">
        <v>42186</v>
      </c>
      <c r="B14" t="s">
        <v>86</v>
      </c>
      <c r="C14" t="s">
        <v>31</v>
      </c>
      <c r="D14" t="s">
        <v>34</v>
      </c>
      <c r="E14" t="s">
        <v>58</v>
      </c>
      <c r="F14" t="s">
        <v>17</v>
      </c>
      <c r="G14" t="s">
        <v>0</v>
      </c>
      <c r="H14">
        <f>VLOOKUP(G14,Currency!$A$1:$B$16,2,FALSE)</f>
        <v>1</v>
      </c>
      <c r="I14" s="3">
        <v>7500</v>
      </c>
      <c r="J14" s="3">
        <v>115083.08</v>
      </c>
      <c r="K14" s="2">
        <v>0</v>
      </c>
      <c r="L14" s="3">
        <v>0</v>
      </c>
      <c r="M14" s="3"/>
      <c r="N14" s="3">
        <v>0</v>
      </c>
      <c r="O14" s="2"/>
      <c r="P14" s="3">
        <v>0</v>
      </c>
      <c r="Q14" s="3">
        <v>150000</v>
      </c>
      <c r="R14" s="3">
        <v>114444</v>
      </c>
      <c r="S14" s="3"/>
      <c r="T14" s="3"/>
      <c r="U14" s="3"/>
      <c r="V14" s="3">
        <f t="shared" si="0"/>
        <v>150000</v>
      </c>
      <c r="W14" s="3">
        <f t="shared" si="1"/>
        <v>114444</v>
      </c>
      <c r="X14" s="7">
        <f t="shared" si="2"/>
        <v>264444</v>
      </c>
    </row>
    <row r="15" spans="1:27" x14ac:dyDescent="0.3">
      <c r="A15" s="1">
        <v>42186</v>
      </c>
      <c r="B15" t="s">
        <v>87</v>
      </c>
      <c r="C15" t="s">
        <v>31</v>
      </c>
      <c r="D15" t="s">
        <v>34</v>
      </c>
      <c r="E15" t="s">
        <v>58</v>
      </c>
      <c r="F15" t="s">
        <v>17</v>
      </c>
      <c r="G15" t="s">
        <v>0</v>
      </c>
      <c r="H15">
        <f>VLOOKUP(G15,Currency!$A$1:$B$16,2,FALSE)</f>
        <v>1</v>
      </c>
      <c r="I15" s="3">
        <v>7500</v>
      </c>
      <c r="J15" s="3">
        <v>206411</v>
      </c>
      <c r="K15" s="2">
        <v>0</v>
      </c>
      <c r="L15" s="3">
        <v>0</v>
      </c>
      <c r="M15" s="3"/>
      <c r="N15" s="3">
        <v>0</v>
      </c>
      <c r="O15" s="2"/>
      <c r="P15" s="3">
        <v>0</v>
      </c>
      <c r="Q15" s="3">
        <v>150000</v>
      </c>
      <c r="R15" s="3">
        <v>118450</v>
      </c>
      <c r="S15" s="3"/>
      <c r="T15" s="3"/>
      <c r="U15" s="3"/>
      <c r="V15" s="3">
        <f t="shared" si="0"/>
        <v>150000</v>
      </c>
      <c r="W15" s="3">
        <f t="shared" si="1"/>
        <v>118450</v>
      </c>
      <c r="X15" s="7">
        <f t="shared" si="2"/>
        <v>268450</v>
      </c>
    </row>
    <row r="16" spans="1:27" x14ac:dyDescent="0.3">
      <c r="A16" s="1">
        <v>42186</v>
      </c>
      <c r="B16" t="s">
        <v>88</v>
      </c>
      <c r="C16" t="s">
        <v>31</v>
      </c>
      <c r="D16" t="s">
        <v>34</v>
      </c>
      <c r="E16" t="s">
        <v>58</v>
      </c>
      <c r="F16" t="s">
        <v>17</v>
      </c>
      <c r="G16" t="s">
        <v>0</v>
      </c>
      <c r="H16">
        <f>VLOOKUP(G16,Currency!$A$1:$B$16,2,FALSE)</f>
        <v>1</v>
      </c>
      <c r="I16" s="3">
        <v>7500</v>
      </c>
      <c r="J16" s="3">
        <v>116909.78</v>
      </c>
      <c r="K16" s="2">
        <v>0</v>
      </c>
      <c r="L16" s="3">
        <v>0</v>
      </c>
      <c r="M16" s="3"/>
      <c r="N16" s="3">
        <v>0</v>
      </c>
      <c r="O16" s="2"/>
      <c r="P16" s="3">
        <v>0</v>
      </c>
      <c r="Q16" s="3">
        <v>150000</v>
      </c>
      <c r="R16" s="3">
        <v>118473</v>
      </c>
      <c r="S16" s="3"/>
      <c r="T16" s="3"/>
      <c r="U16" s="3"/>
      <c r="V16" s="3">
        <f t="shared" si="0"/>
        <v>150000</v>
      </c>
      <c r="W16" s="3">
        <f t="shared" si="1"/>
        <v>118473</v>
      </c>
      <c r="X16" s="7">
        <f t="shared" si="2"/>
        <v>268473</v>
      </c>
    </row>
    <row r="17" spans="1:24" x14ac:dyDescent="0.3">
      <c r="A17" s="1">
        <v>42186</v>
      </c>
      <c r="B17" t="s">
        <v>89</v>
      </c>
      <c r="C17" t="s">
        <v>31</v>
      </c>
      <c r="D17" t="s">
        <v>34</v>
      </c>
      <c r="E17" t="s">
        <v>58</v>
      </c>
      <c r="F17" t="s">
        <v>17</v>
      </c>
      <c r="G17" t="s">
        <v>0</v>
      </c>
      <c r="H17">
        <f>VLOOKUP(G17,Currency!$A$1:$B$16,2,FALSE)</f>
        <v>1</v>
      </c>
      <c r="I17" s="3">
        <v>7500</v>
      </c>
      <c r="J17" s="3">
        <v>125260.49</v>
      </c>
      <c r="K17" s="2">
        <v>0</v>
      </c>
      <c r="L17" s="3">
        <v>0</v>
      </c>
      <c r="M17" s="3"/>
      <c r="N17" s="3">
        <v>0</v>
      </c>
      <c r="O17" s="2"/>
      <c r="P17" s="3">
        <v>0</v>
      </c>
      <c r="Q17" s="3">
        <v>150000</v>
      </c>
      <c r="R17" s="3">
        <v>118475</v>
      </c>
      <c r="S17" s="3"/>
      <c r="T17" s="3"/>
      <c r="U17" s="3"/>
      <c r="V17" s="3">
        <f t="shared" si="0"/>
        <v>150000</v>
      </c>
      <c r="W17" s="3">
        <f t="shared" si="1"/>
        <v>118475</v>
      </c>
      <c r="X17" s="7">
        <f t="shared" si="2"/>
        <v>268475</v>
      </c>
    </row>
    <row r="18" spans="1:24" x14ac:dyDescent="0.3">
      <c r="A18" s="1">
        <v>42186</v>
      </c>
      <c r="B18" t="s">
        <v>90</v>
      </c>
      <c r="C18" t="s">
        <v>31</v>
      </c>
      <c r="D18" t="s">
        <v>34</v>
      </c>
      <c r="E18" t="s">
        <v>58</v>
      </c>
      <c r="F18" t="s">
        <v>17</v>
      </c>
      <c r="G18" t="s">
        <v>0</v>
      </c>
      <c r="H18">
        <f>VLOOKUP(G18,Currency!$A$1:$B$16,2,FALSE)</f>
        <v>1</v>
      </c>
      <c r="I18" s="3">
        <v>7500</v>
      </c>
      <c r="J18" s="3">
        <v>106411</v>
      </c>
      <c r="K18" s="2">
        <v>0</v>
      </c>
      <c r="L18" s="3">
        <v>0</v>
      </c>
      <c r="M18" s="3"/>
      <c r="N18" s="3">
        <v>0</v>
      </c>
      <c r="O18" s="2"/>
      <c r="P18" s="3">
        <v>0</v>
      </c>
      <c r="Q18" s="3">
        <v>150000</v>
      </c>
      <c r="R18" s="3">
        <v>118523</v>
      </c>
      <c r="S18" s="3"/>
      <c r="T18" s="3"/>
      <c r="U18" s="3"/>
      <c r="V18" s="3">
        <f t="shared" si="0"/>
        <v>150000</v>
      </c>
      <c r="W18" s="3">
        <f t="shared" si="1"/>
        <v>118523</v>
      </c>
      <c r="X18" s="7">
        <f t="shared" si="2"/>
        <v>268523</v>
      </c>
    </row>
    <row r="19" spans="1:24" x14ac:dyDescent="0.3">
      <c r="A19" s="1">
        <v>42186</v>
      </c>
      <c r="B19" t="s">
        <v>91</v>
      </c>
      <c r="C19" t="s">
        <v>31</v>
      </c>
      <c r="D19" t="s">
        <v>34</v>
      </c>
      <c r="E19" t="s">
        <v>58</v>
      </c>
      <c r="F19" t="s">
        <v>17</v>
      </c>
      <c r="G19" t="s">
        <v>0</v>
      </c>
      <c r="H19">
        <f>VLOOKUP(G19,Currency!$A$1:$B$16,2,FALSE)</f>
        <v>1</v>
      </c>
      <c r="I19" s="3">
        <v>7500</v>
      </c>
      <c r="J19" s="3">
        <v>602833</v>
      </c>
      <c r="K19" s="2">
        <v>0</v>
      </c>
      <c r="L19" s="3">
        <v>0</v>
      </c>
      <c r="M19" s="3"/>
      <c r="N19" s="3">
        <v>0</v>
      </c>
      <c r="O19" s="2"/>
      <c r="P19" s="3">
        <v>0</v>
      </c>
      <c r="Q19" s="3">
        <v>150000</v>
      </c>
      <c r="R19" s="3">
        <v>118801</v>
      </c>
      <c r="S19" s="3"/>
      <c r="T19" s="3"/>
      <c r="U19" s="3"/>
      <c r="V19" s="3">
        <f t="shared" si="0"/>
        <v>150000</v>
      </c>
      <c r="W19" s="3">
        <f t="shared" si="1"/>
        <v>118801</v>
      </c>
      <c r="X19" s="7">
        <f t="shared" si="2"/>
        <v>268801</v>
      </c>
    </row>
    <row r="20" spans="1:24" x14ac:dyDescent="0.3">
      <c r="A20" s="1">
        <v>42186</v>
      </c>
      <c r="B20" t="s">
        <v>92</v>
      </c>
      <c r="C20" t="s">
        <v>31</v>
      </c>
      <c r="D20" t="s">
        <v>34</v>
      </c>
      <c r="E20" t="s">
        <v>58</v>
      </c>
      <c r="F20" t="s">
        <v>17</v>
      </c>
      <c r="G20" t="s">
        <v>0</v>
      </c>
      <c r="H20">
        <f>VLOOKUP(G20,Currency!$A$1:$B$16,2,FALSE)</f>
        <v>1</v>
      </c>
      <c r="I20" s="3">
        <v>7500</v>
      </c>
      <c r="J20" s="3">
        <v>115083.08</v>
      </c>
      <c r="K20" s="2">
        <v>0</v>
      </c>
      <c r="L20" s="3">
        <v>0</v>
      </c>
      <c r="M20" s="3"/>
      <c r="N20" s="3">
        <v>0</v>
      </c>
      <c r="O20" s="2"/>
      <c r="P20" s="3">
        <v>0</v>
      </c>
      <c r="Q20" s="3">
        <v>150000</v>
      </c>
      <c r="R20" s="3">
        <v>119634</v>
      </c>
      <c r="S20" s="3"/>
      <c r="T20" s="3"/>
      <c r="U20" s="3"/>
      <c r="V20" s="3">
        <f t="shared" si="0"/>
        <v>150000</v>
      </c>
      <c r="W20" s="3">
        <f t="shared" si="1"/>
        <v>119634</v>
      </c>
      <c r="X20" s="7">
        <f t="shared" si="2"/>
        <v>269634</v>
      </c>
    </row>
    <row r="21" spans="1:24" x14ac:dyDescent="0.3">
      <c r="A21" s="1">
        <v>42186</v>
      </c>
      <c r="B21" t="s">
        <v>93</v>
      </c>
      <c r="C21" t="s">
        <v>31</v>
      </c>
      <c r="D21" t="s">
        <v>34</v>
      </c>
      <c r="E21" t="s">
        <v>58</v>
      </c>
      <c r="F21" t="s">
        <v>17</v>
      </c>
      <c r="G21" t="s">
        <v>0</v>
      </c>
      <c r="H21">
        <f>VLOOKUP(G21,Currency!$A$1:$B$16,2,FALSE)</f>
        <v>1</v>
      </c>
      <c r="I21" s="3">
        <v>7500</v>
      </c>
      <c r="J21" s="3">
        <v>115083.08</v>
      </c>
      <c r="K21" s="2">
        <v>0</v>
      </c>
      <c r="L21" s="3">
        <v>0</v>
      </c>
      <c r="M21" s="3"/>
      <c r="N21" s="3">
        <v>0</v>
      </c>
      <c r="O21" s="2"/>
      <c r="P21" s="3">
        <v>0</v>
      </c>
      <c r="Q21" s="3">
        <v>150000</v>
      </c>
      <c r="R21" s="3">
        <v>120697</v>
      </c>
      <c r="S21" s="3"/>
      <c r="T21" s="3"/>
      <c r="U21" s="3"/>
      <c r="V21" s="3">
        <f t="shared" si="0"/>
        <v>150000</v>
      </c>
      <c r="W21" s="3">
        <f t="shared" si="1"/>
        <v>120697</v>
      </c>
      <c r="X21" s="7">
        <f t="shared" si="2"/>
        <v>270697</v>
      </c>
    </row>
    <row r="22" spans="1:24" x14ac:dyDescent="0.3">
      <c r="A22" s="1">
        <v>42186</v>
      </c>
      <c r="B22" t="s">
        <v>95</v>
      </c>
      <c r="C22" t="s">
        <v>31</v>
      </c>
      <c r="D22" t="s">
        <v>34</v>
      </c>
      <c r="E22" t="s">
        <v>58</v>
      </c>
      <c r="F22" t="s">
        <v>17</v>
      </c>
      <c r="G22" t="s">
        <v>0</v>
      </c>
      <c r="H22">
        <f>VLOOKUP(G22,Currency!$A$1:$B$16,2,FALSE)</f>
        <v>1</v>
      </c>
      <c r="I22" s="3">
        <v>7500</v>
      </c>
      <c r="J22" s="3">
        <v>106411</v>
      </c>
      <c r="K22" s="2">
        <v>0</v>
      </c>
      <c r="L22" s="3">
        <v>0</v>
      </c>
      <c r="M22" s="3"/>
      <c r="N22" s="3">
        <v>0</v>
      </c>
      <c r="O22" s="2"/>
      <c r="P22" s="3">
        <v>0</v>
      </c>
      <c r="Q22" s="3">
        <v>150000</v>
      </c>
      <c r="R22" s="3">
        <v>122879</v>
      </c>
      <c r="S22" s="3"/>
      <c r="T22" s="3"/>
      <c r="U22" s="3"/>
      <c r="V22" s="3">
        <f t="shared" si="0"/>
        <v>150000</v>
      </c>
      <c r="W22" s="3">
        <f t="shared" si="1"/>
        <v>122879</v>
      </c>
      <c r="X22" s="7">
        <f t="shared" si="2"/>
        <v>272879</v>
      </c>
    </row>
    <row r="23" spans="1:24" x14ac:dyDescent="0.3">
      <c r="A23" s="1">
        <v>42186</v>
      </c>
      <c r="B23" t="s">
        <v>99</v>
      </c>
      <c r="C23" t="s">
        <v>31</v>
      </c>
      <c r="D23" t="s">
        <v>34</v>
      </c>
      <c r="E23" t="s">
        <v>58</v>
      </c>
      <c r="F23" t="s">
        <v>17</v>
      </c>
      <c r="G23" t="s">
        <v>0</v>
      </c>
      <c r="H23">
        <f>VLOOKUP(G23,Currency!$A$1:$B$16,2,FALSE)</f>
        <v>1</v>
      </c>
      <c r="I23" s="3">
        <v>0</v>
      </c>
      <c r="J23" s="3">
        <v>0</v>
      </c>
      <c r="K23" s="2">
        <v>0</v>
      </c>
      <c r="L23" s="3">
        <v>0</v>
      </c>
      <c r="M23" s="3"/>
      <c r="N23" s="3">
        <v>0</v>
      </c>
      <c r="O23" s="2"/>
      <c r="P23" s="3">
        <v>0</v>
      </c>
      <c r="Q23" s="3">
        <v>150000</v>
      </c>
      <c r="R23" s="3">
        <v>125000</v>
      </c>
      <c r="S23" s="3"/>
      <c r="T23" s="3"/>
      <c r="U23" s="3"/>
      <c r="V23" s="3">
        <f t="shared" si="0"/>
        <v>150000</v>
      </c>
      <c r="W23" s="3">
        <f t="shared" si="1"/>
        <v>125000</v>
      </c>
      <c r="X23" s="7">
        <f t="shared" si="2"/>
        <v>275000</v>
      </c>
    </row>
    <row r="24" spans="1:24" x14ac:dyDescent="0.3">
      <c r="A24" s="1">
        <v>42186</v>
      </c>
      <c r="B24" t="s">
        <v>106</v>
      </c>
      <c r="C24" t="s">
        <v>31</v>
      </c>
      <c r="D24" t="s">
        <v>34</v>
      </c>
      <c r="E24" t="s">
        <v>58</v>
      </c>
      <c r="F24" t="s">
        <v>17</v>
      </c>
      <c r="G24" t="s">
        <v>0</v>
      </c>
      <c r="H24">
        <f>VLOOKUP(G24,Currency!$A$1:$B$16,2,FALSE)</f>
        <v>1</v>
      </c>
      <c r="I24" s="3">
        <v>7500</v>
      </c>
      <c r="J24" s="3">
        <v>115083.08</v>
      </c>
      <c r="K24" s="2">
        <v>0</v>
      </c>
      <c r="L24" s="3">
        <v>0</v>
      </c>
      <c r="M24" s="3"/>
      <c r="N24" s="3">
        <v>0</v>
      </c>
      <c r="O24" s="2"/>
      <c r="P24" s="3">
        <v>0</v>
      </c>
      <c r="Q24" s="3">
        <v>150000</v>
      </c>
      <c r="R24" s="3">
        <v>130000</v>
      </c>
      <c r="S24" s="3"/>
      <c r="T24" s="3"/>
      <c r="U24" s="3"/>
      <c r="V24" s="3">
        <f t="shared" si="0"/>
        <v>150000</v>
      </c>
      <c r="W24" s="3">
        <f t="shared" si="1"/>
        <v>130000</v>
      </c>
      <c r="X24" s="7">
        <f t="shared" si="2"/>
        <v>280000</v>
      </c>
    </row>
    <row r="25" spans="1:24" x14ac:dyDescent="0.3">
      <c r="A25" s="1">
        <v>42186</v>
      </c>
      <c r="B25" t="s">
        <v>110</v>
      </c>
      <c r="C25" t="s">
        <v>31</v>
      </c>
      <c r="D25" t="s">
        <v>34</v>
      </c>
      <c r="E25" t="s">
        <v>58</v>
      </c>
      <c r="F25" t="s">
        <v>17</v>
      </c>
      <c r="G25" t="s">
        <v>0</v>
      </c>
      <c r="H25">
        <f>VLOOKUP(G25,Currency!$A$1:$B$16,2,FALSE)</f>
        <v>1</v>
      </c>
      <c r="I25" s="3">
        <v>7500</v>
      </c>
      <c r="J25" s="3">
        <v>600000</v>
      </c>
      <c r="K25" s="2">
        <v>0</v>
      </c>
      <c r="L25" s="3">
        <v>0</v>
      </c>
      <c r="M25" s="3"/>
      <c r="N25" s="3">
        <v>0</v>
      </c>
      <c r="O25" s="2"/>
      <c r="P25" s="3">
        <v>0</v>
      </c>
      <c r="Q25" s="3">
        <v>150000</v>
      </c>
      <c r="R25" s="3">
        <v>133000</v>
      </c>
      <c r="S25" s="3"/>
      <c r="T25" s="3"/>
      <c r="U25" s="3"/>
      <c r="V25" s="3">
        <f t="shared" si="0"/>
        <v>150000</v>
      </c>
      <c r="W25" s="3">
        <f t="shared" si="1"/>
        <v>133000</v>
      </c>
      <c r="X25" s="7">
        <f t="shared" si="2"/>
        <v>283000</v>
      </c>
    </row>
    <row r="26" spans="1:24" x14ac:dyDescent="0.3">
      <c r="A26" s="1">
        <v>42186</v>
      </c>
      <c r="B26" t="s">
        <v>237</v>
      </c>
      <c r="C26" t="s">
        <v>31</v>
      </c>
      <c r="D26" t="s">
        <v>37</v>
      </c>
      <c r="E26" t="s">
        <v>48</v>
      </c>
      <c r="F26" t="s">
        <v>24</v>
      </c>
      <c r="G26" t="s">
        <v>0</v>
      </c>
      <c r="H26">
        <f>VLOOKUP(G26,Currency!$A$1:$B$16,2,FALSE)</f>
        <v>1</v>
      </c>
      <c r="I26" s="3">
        <v>0</v>
      </c>
      <c r="J26" s="3">
        <v>0</v>
      </c>
      <c r="K26" s="2">
        <v>0</v>
      </c>
      <c r="L26" s="3">
        <v>0</v>
      </c>
      <c r="M26" s="3"/>
      <c r="N26" s="3">
        <v>0</v>
      </c>
      <c r="O26" s="2"/>
      <c r="P26" s="3">
        <v>0</v>
      </c>
      <c r="Q26" s="3">
        <v>85000</v>
      </c>
      <c r="R26" s="3">
        <v>114400</v>
      </c>
      <c r="S26" s="3"/>
      <c r="T26" s="3"/>
      <c r="U26" s="3"/>
      <c r="V26" s="3">
        <f t="shared" si="0"/>
        <v>85000</v>
      </c>
      <c r="W26" s="3">
        <f t="shared" si="1"/>
        <v>114400</v>
      </c>
      <c r="X26" s="7">
        <f t="shared" si="2"/>
        <v>199400</v>
      </c>
    </row>
    <row r="27" spans="1:24" x14ac:dyDescent="0.3">
      <c r="A27" s="1">
        <v>42186</v>
      </c>
      <c r="B27" t="s">
        <v>238</v>
      </c>
      <c r="C27" t="s">
        <v>31</v>
      </c>
      <c r="D27" t="s">
        <v>37</v>
      </c>
      <c r="E27" t="s">
        <v>65</v>
      </c>
      <c r="F27" t="s">
        <v>24</v>
      </c>
      <c r="G27" t="s">
        <v>0</v>
      </c>
      <c r="H27">
        <f>VLOOKUP(G27,Currency!$A$1:$B$16,2,FALSE)</f>
        <v>1</v>
      </c>
      <c r="I27" s="3">
        <v>0</v>
      </c>
      <c r="J27" s="3">
        <v>0</v>
      </c>
      <c r="K27" s="2">
        <v>0</v>
      </c>
      <c r="L27" s="3">
        <v>0</v>
      </c>
      <c r="M27" s="3"/>
      <c r="N27" s="3">
        <v>0</v>
      </c>
      <c r="O27" s="2"/>
      <c r="P27" s="3">
        <v>0</v>
      </c>
      <c r="Q27" s="3">
        <v>52000</v>
      </c>
      <c r="R27" s="3">
        <v>70000</v>
      </c>
      <c r="S27" s="3"/>
      <c r="T27" s="3"/>
      <c r="U27" s="3"/>
      <c r="V27" s="3">
        <f t="shared" si="0"/>
        <v>52000</v>
      </c>
      <c r="W27" s="3">
        <f t="shared" si="1"/>
        <v>70000</v>
      </c>
      <c r="X27" s="7">
        <f t="shared" si="2"/>
        <v>122000</v>
      </c>
    </row>
    <row r="28" spans="1:24" x14ac:dyDescent="0.3">
      <c r="A28" s="1">
        <v>42186</v>
      </c>
      <c r="B28" t="s">
        <v>318</v>
      </c>
      <c r="C28" t="s">
        <v>31</v>
      </c>
      <c r="D28" t="s">
        <v>38</v>
      </c>
      <c r="E28" t="s">
        <v>61</v>
      </c>
      <c r="F28" t="s">
        <v>22</v>
      </c>
      <c r="G28" t="s">
        <v>0</v>
      </c>
      <c r="H28">
        <f>VLOOKUP(G28,Currency!$A$1:$B$16,2,FALSE)</f>
        <v>1</v>
      </c>
      <c r="I28" s="3">
        <v>0</v>
      </c>
      <c r="J28" s="3">
        <v>0</v>
      </c>
      <c r="K28" s="2">
        <v>0</v>
      </c>
      <c r="L28" s="3">
        <v>0</v>
      </c>
      <c r="M28" s="3"/>
      <c r="N28" s="3">
        <v>0</v>
      </c>
      <c r="O28" s="2"/>
      <c r="P28" s="3">
        <v>0</v>
      </c>
      <c r="Q28" s="3">
        <v>80000</v>
      </c>
      <c r="R28" s="3">
        <v>115000</v>
      </c>
      <c r="S28" s="3"/>
      <c r="T28" s="3"/>
      <c r="U28" s="3"/>
      <c r="V28" s="3">
        <f t="shared" si="0"/>
        <v>80000</v>
      </c>
      <c r="W28" s="3">
        <f t="shared" si="1"/>
        <v>115000</v>
      </c>
      <c r="X28" s="7">
        <f t="shared" si="2"/>
        <v>195000</v>
      </c>
    </row>
    <row r="29" spans="1:24" x14ac:dyDescent="0.3">
      <c r="A29" s="1">
        <v>42186</v>
      </c>
      <c r="B29" t="s">
        <v>328</v>
      </c>
      <c r="C29" t="s">
        <v>31</v>
      </c>
      <c r="D29" t="s">
        <v>37</v>
      </c>
      <c r="E29" t="s">
        <v>65</v>
      </c>
      <c r="F29" t="s">
        <v>24</v>
      </c>
      <c r="G29" t="s">
        <v>0</v>
      </c>
      <c r="H29">
        <f>VLOOKUP(G29,Currency!$A$1:$B$16,2,FALSE)</f>
        <v>1</v>
      </c>
      <c r="I29" s="3">
        <v>0</v>
      </c>
      <c r="J29" s="3">
        <v>0</v>
      </c>
      <c r="K29" s="2">
        <v>0</v>
      </c>
      <c r="L29" s="3">
        <v>0</v>
      </c>
      <c r="M29" s="3"/>
      <c r="N29" s="3">
        <v>0</v>
      </c>
      <c r="O29" s="2"/>
      <c r="P29" s="3">
        <v>0</v>
      </c>
      <c r="Q29" s="3">
        <v>52000</v>
      </c>
      <c r="R29" s="3">
        <v>75000</v>
      </c>
      <c r="S29" s="3"/>
      <c r="T29" s="3"/>
      <c r="U29" s="3"/>
      <c r="V29" s="3">
        <f t="shared" si="0"/>
        <v>52000</v>
      </c>
      <c r="W29" s="3">
        <f t="shared" si="1"/>
        <v>75000</v>
      </c>
      <c r="X29" s="7">
        <f t="shared" si="2"/>
        <v>127000</v>
      </c>
    </row>
    <row r="30" spans="1:24" x14ac:dyDescent="0.3">
      <c r="A30" s="1">
        <v>42186</v>
      </c>
      <c r="B30" t="s">
        <v>375</v>
      </c>
      <c r="C30" t="s">
        <v>31</v>
      </c>
      <c r="D30" t="s">
        <v>37</v>
      </c>
      <c r="E30" t="s">
        <v>62</v>
      </c>
      <c r="F30" t="s">
        <v>24</v>
      </c>
      <c r="G30" t="s">
        <v>0</v>
      </c>
      <c r="H30">
        <f>VLOOKUP(G30,Currency!$A$1:$B$16,2,FALSE)</f>
        <v>1</v>
      </c>
      <c r="I30" s="3">
        <v>0</v>
      </c>
      <c r="J30" s="3">
        <v>0</v>
      </c>
      <c r="K30" s="2">
        <v>0</v>
      </c>
      <c r="L30" s="3">
        <v>0</v>
      </c>
      <c r="M30" s="3"/>
      <c r="N30" s="3">
        <v>0</v>
      </c>
      <c r="O30" s="2"/>
      <c r="P30" s="3">
        <v>0</v>
      </c>
      <c r="Q30" s="3">
        <v>72000</v>
      </c>
      <c r="R30" s="3">
        <v>107000</v>
      </c>
      <c r="S30" s="3"/>
      <c r="T30" s="3"/>
      <c r="U30" s="3"/>
      <c r="V30" s="3">
        <f t="shared" si="0"/>
        <v>72000</v>
      </c>
      <c r="W30" s="3">
        <f t="shared" si="1"/>
        <v>107000</v>
      </c>
      <c r="X30" s="7">
        <f t="shared" si="2"/>
        <v>179000</v>
      </c>
    </row>
    <row r="31" spans="1:24" x14ac:dyDescent="0.3">
      <c r="A31" s="1">
        <v>42186</v>
      </c>
      <c r="B31" t="s">
        <v>552</v>
      </c>
      <c r="C31" t="s">
        <v>31</v>
      </c>
      <c r="D31" t="s">
        <v>37</v>
      </c>
      <c r="E31" t="s">
        <v>49</v>
      </c>
      <c r="F31" t="s">
        <v>24</v>
      </c>
      <c r="G31" t="s">
        <v>0</v>
      </c>
      <c r="H31">
        <f>VLOOKUP(G31,Currency!$A$1:$B$16,2,FALSE)</f>
        <v>1</v>
      </c>
      <c r="I31" s="3">
        <v>0</v>
      </c>
      <c r="J31" s="3">
        <v>0</v>
      </c>
      <c r="K31" s="2">
        <v>0</v>
      </c>
      <c r="L31" s="3">
        <v>0</v>
      </c>
      <c r="M31" s="3"/>
      <c r="N31" s="3">
        <v>0</v>
      </c>
      <c r="O31" s="2"/>
      <c r="P31" s="3">
        <v>0</v>
      </c>
      <c r="Q31" s="3">
        <v>60000</v>
      </c>
      <c r="R31" s="3">
        <v>91792</v>
      </c>
      <c r="S31" s="3"/>
      <c r="T31" s="3"/>
      <c r="U31" s="3"/>
      <c r="V31" s="3">
        <f t="shared" si="0"/>
        <v>60000</v>
      </c>
      <c r="W31" s="3">
        <f t="shared" si="1"/>
        <v>91792</v>
      </c>
      <c r="X31" s="7">
        <f t="shared" si="2"/>
        <v>151792</v>
      </c>
    </row>
    <row r="32" spans="1:24" x14ac:dyDescent="0.3">
      <c r="A32" s="1">
        <v>42186</v>
      </c>
      <c r="B32" t="s">
        <v>610</v>
      </c>
      <c r="C32" t="s">
        <v>31</v>
      </c>
      <c r="D32" t="s">
        <v>37</v>
      </c>
      <c r="E32" t="s">
        <v>62</v>
      </c>
      <c r="F32" t="s">
        <v>24</v>
      </c>
      <c r="G32" t="s">
        <v>0</v>
      </c>
      <c r="H32">
        <f>VLOOKUP(G32,Currency!$A$1:$B$16,2,FALSE)</f>
        <v>1</v>
      </c>
      <c r="I32" s="3">
        <v>0</v>
      </c>
      <c r="J32" s="3">
        <v>0</v>
      </c>
      <c r="K32" s="2">
        <v>0</v>
      </c>
      <c r="L32" s="3">
        <v>0</v>
      </c>
      <c r="M32" s="3"/>
      <c r="N32" s="3">
        <v>0</v>
      </c>
      <c r="O32" s="2"/>
      <c r="P32" s="3">
        <v>0</v>
      </c>
      <c r="Q32" s="3">
        <v>72000</v>
      </c>
      <c r="R32" s="3">
        <v>114440</v>
      </c>
      <c r="S32" s="3"/>
      <c r="T32" s="3"/>
      <c r="U32" s="3"/>
      <c r="V32" s="3">
        <f t="shared" si="0"/>
        <v>72000</v>
      </c>
      <c r="W32" s="3">
        <f t="shared" si="1"/>
        <v>114440</v>
      </c>
      <c r="X32" s="7">
        <f t="shared" si="2"/>
        <v>186440</v>
      </c>
    </row>
    <row r="33" spans="1:24" x14ac:dyDescent="0.3">
      <c r="A33" s="1">
        <v>42186</v>
      </c>
      <c r="B33" t="s">
        <v>620</v>
      </c>
      <c r="C33" t="s">
        <v>31</v>
      </c>
      <c r="D33" t="s">
        <v>37</v>
      </c>
      <c r="E33" t="s">
        <v>62</v>
      </c>
      <c r="F33" t="s">
        <v>24</v>
      </c>
      <c r="G33" t="s">
        <v>0</v>
      </c>
      <c r="H33">
        <f>VLOOKUP(G33,Currency!$A$1:$B$16,2,FALSE)</f>
        <v>1</v>
      </c>
      <c r="I33" s="3">
        <v>0</v>
      </c>
      <c r="J33" s="3">
        <v>0</v>
      </c>
      <c r="K33" s="2">
        <v>0</v>
      </c>
      <c r="L33" s="3">
        <v>0</v>
      </c>
      <c r="M33" s="3"/>
      <c r="N33" s="3">
        <v>0</v>
      </c>
      <c r="O33" s="2"/>
      <c r="P33" s="3">
        <v>0</v>
      </c>
      <c r="Q33" s="3">
        <v>72000</v>
      </c>
      <c r="R33" s="3">
        <v>115000</v>
      </c>
      <c r="S33" s="3"/>
      <c r="T33" s="3"/>
      <c r="U33" s="3"/>
      <c r="V33" s="3">
        <f t="shared" si="0"/>
        <v>72000</v>
      </c>
      <c r="W33" s="3">
        <f t="shared" si="1"/>
        <v>115000</v>
      </c>
      <c r="X33" s="7">
        <f t="shared" si="2"/>
        <v>187000</v>
      </c>
    </row>
    <row r="34" spans="1:24" x14ac:dyDescent="0.3">
      <c r="A34" s="1">
        <v>42186</v>
      </c>
      <c r="B34" t="s">
        <v>643</v>
      </c>
      <c r="C34" t="s">
        <v>31</v>
      </c>
      <c r="D34" t="s">
        <v>37</v>
      </c>
      <c r="E34" t="s">
        <v>65</v>
      </c>
      <c r="F34" t="s">
        <v>24</v>
      </c>
      <c r="G34" t="s">
        <v>0</v>
      </c>
      <c r="H34">
        <f>VLOOKUP(G34,Currency!$A$1:$B$16,2,FALSE)</f>
        <v>1</v>
      </c>
      <c r="I34" s="3">
        <v>0</v>
      </c>
      <c r="J34" s="3">
        <v>0</v>
      </c>
      <c r="K34" s="2">
        <v>0</v>
      </c>
      <c r="L34" s="3">
        <v>0</v>
      </c>
      <c r="M34" s="3"/>
      <c r="N34" s="3">
        <v>0</v>
      </c>
      <c r="O34" s="2"/>
      <c r="P34" s="3">
        <v>0</v>
      </c>
      <c r="Q34" s="3">
        <v>52000</v>
      </c>
      <c r="R34" s="3">
        <v>84429</v>
      </c>
      <c r="S34" s="3"/>
      <c r="T34" s="3"/>
      <c r="U34" s="3"/>
      <c r="V34" s="3">
        <f t="shared" si="0"/>
        <v>52000</v>
      </c>
      <c r="W34" s="3">
        <f t="shared" si="1"/>
        <v>84429</v>
      </c>
      <c r="X34" s="7">
        <f t="shared" si="2"/>
        <v>136429</v>
      </c>
    </row>
    <row r="35" spans="1:24" x14ac:dyDescent="0.3">
      <c r="A35" s="1">
        <v>42186</v>
      </c>
      <c r="B35" t="s">
        <v>660</v>
      </c>
      <c r="C35" t="s">
        <v>31</v>
      </c>
      <c r="D35" t="s">
        <v>37</v>
      </c>
      <c r="E35" t="s">
        <v>62</v>
      </c>
      <c r="F35" t="s">
        <v>24</v>
      </c>
      <c r="G35" t="s">
        <v>0</v>
      </c>
      <c r="H35">
        <f>VLOOKUP(G35,Currency!$A$1:$B$16,2,FALSE)</f>
        <v>1</v>
      </c>
      <c r="I35" s="3">
        <v>0</v>
      </c>
      <c r="J35" s="3">
        <v>0</v>
      </c>
      <c r="K35" s="2">
        <v>0</v>
      </c>
      <c r="L35" s="3">
        <v>0</v>
      </c>
      <c r="M35" s="3"/>
      <c r="N35" s="3">
        <v>0</v>
      </c>
      <c r="O35" s="2"/>
      <c r="P35" s="3">
        <v>0</v>
      </c>
      <c r="Q35" s="3">
        <v>72000</v>
      </c>
      <c r="R35" s="3">
        <v>118000</v>
      </c>
      <c r="S35" s="3"/>
      <c r="T35" s="3"/>
      <c r="U35" s="3"/>
      <c r="V35" s="3">
        <f t="shared" si="0"/>
        <v>72000</v>
      </c>
      <c r="W35" s="3">
        <f t="shared" si="1"/>
        <v>118000</v>
      </c>
      <c r="X35" s="7">
        <f t="shared" si="2"/>
        <v>190000</v>
      </c>
    </row>
    <row r="36" spans="1:24" x14ac:dyDescent="0.3">
      <c r="A36" s="1">
        <v>42186</v>
      </c>
      <c r="B36" t="s">
        <v>748</v>
      </c>
      <c r="C36" t="s">
        <v>31</v>
      </c>
      <c r="D36" t="s">
        <v>37</v>
      </c>
      <c r="E36" t="s">
        <v>65</v>
      </c>
      <c r="F36" t="s">
        <v>24</v>
      </c>
      <c r="G36" t="s">
        <v>0</v>
      </c>
      <c r="H36">
        <f>VLOOKUP(G36,Currency!$A$1:$B$16,2,FALSE)</f>
        <v>1</v>
      </c>
      <c r="I36" s="3">
        <v>0</v>
      </c>
      <c r="J36" s="3">
        <v>0</v>
      </c>
      <c r="K36" s="2">
        <v>0</v>
      </c>
      <c r="L36" s="3">
        <v>0</v>
      </c>
      <c r="M36" s="3"/>
      <c r="N36" s="3">
        <v>0</v>
      </c>
      <c r="O36" s="2"/>
      <c r="P36" s="3">
        <v>0</v>
      </c>
      <c r="Q36" s="3">
        <v>52000</v>
      </c>
      <c r="R36" s="3">
        <v>90000</v>
      </c>
      <c r="S36" s="3"/>
      <c r="T36" s="3"/>
      <c r="U36" s="3"/>
      <c r="V36" s="3">
        <f t="shared" si="0"/>
        <v>52000</v>
      </c>
      <c r="W36" s="3">
        <f t="shared" si="1"/>
        <v>90000</v>
      </c>
      <c r="X36" s="7">
        <f t="shared" si="2"/>
        <v>142000</v>
      </c>
    </row>
    <row r="37" spans="1:24" x14ac:dyDescent="0.3">
      <c r="A37" s="1">
        <v>42186</v>
      </c>
      <c r="B37" t="s">
        <v>814</v>
      </c>
      <c r="C37" t="s">
        <v>31</v>
      </c>
      <c r="D37" t="s">
        <v>34</v>
      </c>
      <c r="E37" t="s">
        <v>70</v>
      </c>
      <c r="F37" t="s">
        <v>17</v>
      </c>
      <c r="G37" t="s">
        <v>0</v>
      </c>
      <c r="H37">
        <f>VLOOKUP(G37,Currency!$A$1:$B$16,2,FALSE)</f>
        <v>1</v>
      </c>
      <c r="I37" s="3">
        <v>7500</v>
      </c>
      <c r="J37" s="3">
        <v>0</v>
      </c>
      <c r="K37" s="2">
        <v>0</v>
      </c>
      <c r="L37" s="3">
        <v>0</v>
      </c>
      <c r="M37" s="3"/>
      <c r="N37" s="3">
        <v>0</v>
      </c>
      <c r="O37" s="2"/>
      <c r="P37" s="3">
        <v>0</v>
      </c>
      <c r="Q37" s="3">
        <v>45000</v>
      </c>
      <c r="R37" s="3">
        <v>126031</v>
      </c>
      <c r="S37" s="3"/>
      <c r="T37" s="3"/>
      <c r="U37" s="3"/>
      <c r="V37" s="3">
        <f t="shared" si="0"/>
        <v>45000</v>
      </c>
      <c r="W37" s="3">
        <f t="shared" si="1"/>
        <v>126031</v>
      </c>
      <c r="X37" s="7">
        <f t="shared" si="2"/>
        <v>171031</v>
      </c>
    </row>
    <row r="38" spans="1:24" x14ac:dyDescent="0.3">
      <c r="A38" s="1">
        <v>42186</v>
      </c>
      <c r="B38" t="s">
        <v>94</v>
      </c>
      <c r="C38" t="s">
        <v>31</v>
      </c>
      <c r="D38" t="s">
        <v>34</v>
      </c>
      <c r="E38" t="s">
        <v>58</v>
      </c>
      <c r="F38" t="s">
        <v>17</v>
      </c>
      <c r="G38" t="s">
        <v>0</v>
      </c>
      <c r="H38">
        <f>VLOOKUP(G38,Currency!$A$1:$B$16,2,FALSE)</f>
        <v>1</v>
      </c>
      <c r="I38" s="3">
        <v>7500</v>
      </c>
      <c r="J38" s="3">
        <v>93162.53</v>
      </c>
      <c r="K38" s="2">
        <v>3.9286179999999999E-4</v>
      </c>
      <c r="L38" s="3">
        <v>2.9464635000000001</v>
      </c>
      <c r="M38" s="3"/>
      <c r="N38" s="3">
        <v>0</v>
      </c>
      <c r="O38" s="2"/>
      <c r="P38" s="3">
        <v>0</v>
      </c>
      <c r="Q38" s="3">
        <v>150000</v>
      </c>
      <c r="R38" s="3">
        <v>122400</v>
      </c>
      <c r="S38" s="3"/>
      <c r="T38" s="3"/>
      <c r="U38" s="3"/>
      <c r="V38" s="3">
        <f t="shared" si="0"/>
        <v>150000</v>
      </c>
      <c r="W38" s="3">
        <f t="shared" si="1"/>
        <v>122400</v>
      </c>
      <c r="X38" s="7">
        <f t="shared" si="2"/>
        <v>272400</v>
      </c>
    </row>
    <row r="39" spans="1:24" x14ac:dyDescent="0.3">
      <c r="A39" s="1">
        <v>42186</v>
      </c>
      <c r="B39" t="s">
        <v>470</v>
      </c>
      <c r="C39" t="s">
        <v>32</v>
      </c>
      <c r="D39" t="s">
        <v>40</v>
      </c>
      <c r="E39" t="s">
        <v>44</v>
      </c>
      <c r="F39" t="s">
        <v>26</v>
      </c>
      <c r="G39" t="s">
        <v>5</v>
      </c>
      <c r="H39">
        <f>VLOOKUP(G39,Currency!$A$1:$B$16,2,FALSE)</f>
        <v>1.3</v>
      </c>
      <c r="I39" s="3">
        <v>6000</v>
      </c>
      <c r="J39" s="3">
        <v>415625</v>
      </c>
      <c r="K39" s="2">
        <v>8.9503759999999999E-4</v>
      </c>
      <c r="L39" s="3">
        <v>5.3702255999999995</v>
      </c>
      <c r="M39" s="3">
        <v>9000</v>
      </c>
      <c r="N39" s="3">
        <v>436642</v>
      </c>
      <c r="O39" s="2">
        <v>1.40715467E-2</v>
      </c>
      <c r="P39" s="3">
        <v>50.657568300000001</v>
      </c>
      <c r="Q39" s="3">
        <v>60000</v>
      </c>
      <c r="R39" s="3">
        <v>90000</v>
      </c>
      <c r="S39" s="3"/>
      <c r="T39" s="3"/>
      <c r="U39" s="3"/>
      <c r="V39" s="3">
        <f t="shared" si="0"/>
        <v>78000</v>
      </c>
      <c r="W39" s="3">
        <f t="shared" si="1"/>
        <v>117000</v>
      </c>
      <c r="X39" s="7">
        <f t="shared" si="2"/>
        <v>195000</v>
      </c>
    </row>
    <row r="40" spans="1:24" x14ac:dyDescent="0.3">
      <c r="A40" s="1">
        <v>42186</v>
      </c>
      <c r="B40" t="s">
        <v>341</v>
      </c>
      <c r="C40" t="s">
        <v>31</v>
      </c>
      <c r="D40" t="s">
        <v>37</v>
      </c>
      <c r="E40" t="s">
        <v>44</v>
      </c>
      <c r="F40" t="s">
        <v>21</v>
      </c>
      <c r="G40" t="s">
        <v>0</v>
      </c>
      <c r="H40">
        <f>VLOOKUP(G40,Currency!$A$1:$B$16,2,FALSE)</f>
        <v>1</v>
      </c>
      <c r="I40" s="3">
        <v>4800</v>
      </c>
      <c r="J40" s="3">
        <v>462158.8</v>
      </c>
      <c r="K40" s="2">
        <v>1.9545663000000001E-3</v>
      </c>
      <c r="L40" s="3">
        <v>9.3819182399999992</v>
      </c>
      <c r="M40" s="3">
        <v>7200</v>
      </c>
      <c r="N40" s="3">
        <v>433700.88</v>
      </c>
      <c r="O40" s="2">
        <v>0.87177338000000004</v>
      </c>
      <c r="P40" s="3">
        <v>5722.8293376000001</v>
      </c>
      <c r="Q40" s="3">
        <v>72000</v>
      </c>
      <c r="R40" s="3">
        <v>105000</v>
      </c>
      <c r="S40" s="3"/>
      <c r="T40" s="3"/>
      <c r="U40" s="3"/>
      <c r="V40" s="3">
        <f t="shared" si="0"/>
        <v>72000</v>
      </c>
      <c r="W40" s="3">
        <f t="shared" si="1"/>
        <v>105000</v>
      </c>
      <c r="X40" s="7">
        <f t="shared" si="2"/>
        <v>177000</v>
      </c>
    </row>
    <row r="41" spans="1:24" x14ac:dyDescent="0.3">
      <c r="A41" s="1">
        <v>42186</v>
      </c>
      <c r="B41" t="s">
        <v>639</v>
      </c>
      <c r="C41" t="s">
        <v>31</v>
      </c>
      <c r="D41" t="s">
        <v>37</v>
      </c>
      <c r="E41" t="s">
        <v>47</v>
      </c>
      <c r="F41" t="s">
        <v>21</v>
      </c>
      <c r="G41" t="s">
        <v>0</v>
      </c>
      <c r="H41">
        <f>VLOOKUP(G41,Currency!$A$1:$B$16,2,FALSE)</f>
        <v>1</v>
      </c>
      <c r="I41" s="3">
        <v>3466.6666666666001</v>
      </c>
      <c r="J41" s="3">
        <v>305426.69</v>
      </c>
      <c r="K41" s="2">
        <v>3.5953636000000001E-3</v>
      </c>
      <c r="L41" s="3">
        <v>12.463927146700001</v>
      </c>
      <c r="M41" s="3">
        <v>5200</v>
      </c>
      <c r="N41" s="3">
        <v>788741.06</v>
      </c>
      <c r="O41" s="2">
        <v>0.45573057909999998</v>
      </c>
      <c r="P41" s="3">
        <v>947.91960431999996</v>
      </c>
      <c r="Q41" s="3">
        <v>52000</v>
      </c>
      <c r="R41" s="3">
        <v>84000</v>
      </c>
      <c r="S41" s="3"/>
      <c r="T41" s="3"/>
      <c r="U41" s="3"/>
      <c r="V41" s="3">
        <f t="shared" si="0"/>
        <v>52000</v>
      </c>
      <c r="W41" s="3">
        <f t="shared" si="1"/>
        <v>84000</v>
      </c>
      <c r="X41" s="7">
        <f t="shared" si="2"/>
        <v>136000</v>
      </c>
    </row>
    <row r="42" spans="1:24" x14ac:dyDescent="0.3">
      <c r="A42" s="1">
        <v>42186</v>
      </c>
      <c r="B42" t="s">
        <v>395</v>
      </c>
      <c r="C42" t="s">
        <v>32</v>
      </c>
      <c r="D42" t="s">
        <v>40</v>
      </c>
      <c r="E42" t="s">
        <v>46</v>
      </c>
      <c r="F42" t="s">
        <v>26</v>
      </c>
      <c r="G42" t="s">
        <v>3</v>
      </c>
      <c r="H42">
        <f>VLOOKUP(G42,Currency!$A$1:$B$16,2,FALSE)</f>
        <v>1.02</v>
      </c>
      <c r="I42" s="3">
        <v>25176.356</v>
      </c>
      <c r="J42" s="3">
        <v>2015869</v>
      </c>
      <c r="K42" s="2">
        <v>5.2738545999999999E-3</v>
      </c>
      <c r="L42" s="3">
        <v>132.77644090180002</v>
      </c>
      <c r="M42" s="3">
        <v>37764.534</v>
      </c>
      <c r="N42" s="3">
        <v>2724392.74</v>
      </c>
      <c r="O42" s="2">
        <v>0.69500344140000003</v>
      </c>
      <c r="P42" s="3">
        <v>19335.649347077102</v>
      </c>
      <c r="Q42" s="3">
        <v>109262.66666666701</v>
      </c>
      <c r="R42" s="3">
        <v>163894</v>
      </c>
      <c r="S42" s="3"/>
      <c r="T42" s="3"/>
      <c r="U42" s="3"/>
      <c r="V42" s="3">
        <f t="shared" si="0"/>
        <v>111447.92000000035</v>
      </c>
      <c r="W42" s="3">
        <f t="shared" si="1"/>
        <v>167171.88</v>
      </c>
      <c r="X42" s="7">
        <f t="shared" si="2"/>
        <v>278619.80000000034</v>
      </c>
    </row>
    <row r="43" spans="1:24" x14ac:dyDescent="0.3">
      <c r="A43" s="1">
        <v>42186</v>
      </c>
      <c r="B43" t="s">
        <v>741</v>
      </c>
      <c r="C43" t="s">
        <v>31</v>
      </c>
      <c r="D43" t="s">
        <v>37</v>
      </c>
      <c r="E43" t="s">
        <v>49</v>
      </c>
      <c r="F43" t="s">
        <v>24</v>
      </c>
      <c r="G43" t="s">
        <v>0</v>
      </c>
      <c r="H43">
        <f>VLOOKUP(G43,Currency!$A$1:$B$16,2,FALSE)</f>
        <v>1</v>
      </c>
      <c r="I43" s="3">
        <v>15000</v>
      </c>
      <c r="J43" s="3">
        <v>311738.81</v>
      </c>
      <c r="K43" s="2">
        <v>8.5525123000000005E-3</v>
      </c>
      <c r="L43" s="3">
        <v>128.28768450000001</v>
      </c>
      <c r="M43" s="3"/>
      <c r="N43" s="3">
        <v>0</v>
      </c>
      <c r="O43" s="2"/>
      <c r="P43" s="3">
        <v>0</v>
      </c>
      <c r="Q43" s="3">
        <v>60000</v>
      </c>
      <c r="R43" s="3">
        <v>103020</v>
      </c>
      <c r="S43" s="3"/>
      <c r="T43" s="3"/>
      <c r="U43" s="3"/>
      <c r="V43" s="3">
        <f t="shared" si="0"/>
        <v>60000</v>
      </c>
      <c r="W43" s="3">
        <f t="shared" si="1"/>
        <v>103020</v>
      </c>
      <c r="X43" s="7">
        <f t="shared" si="2"/>
        <v>163020</v>
      </c>
    </row>
    <row r="44" spans="1:24" x14ac:dyDescent="0.3">
      <c r="A44" s="1">
        <v>42186</v>
      </c>
      <c r="B44" t="s">
        <v>330</v>
      </c>
      <c r="C44" t="s">
        <v>31</v>
      </c>
      <c r="D44" t="s">
        <v>37</v>
      </c>
      <c r="E44" t="s">
        <v>47</v>
      </c>
      <c r="F44" t="s">
        <v>21</v>
      </c>
      <c r="G44" t="s">
        <v>0</v>
      </c>
      <c r="H44">
        <f>VLOOKUP(G44,Currency!$A$1:$B$16,2,FALSE)</f>
        <v>1</v>
      </c>
      <c r="I44" s="3">
        <v>12133.333333333099</v>
      </c>
      <c r="J44" s="3">
        <v>1044754.87</v>
      </c>
      <c r="K44" s="2">
        <v>1.010661E-2</v>
      </c>
      <c r="L44" s="3">
        <v>122.626868</v>
      </c>
      <c r="M44" s="3">
        <v>18200</v>
      </c>
      <c r="N44" s="3">
        <v>2058019.48</v>
      </c>
      <c r="O44" s="2">
        <v>0.54349728019999999</v>
      </c>
      <c r="P44" s="3">
        <v>4906.6407990600001</v>
      </c>
      <c r="Q44" s="3">
        <v>52000</v>
      </c>
      <c r="R44" s="3">
        <v>75000</v>
      </c>
      <c r="S44" s="3"/>
      <c r="T44" s="3"/>
      <c r="U44" s="3"/>
      <c r="V44" s="3">
        <f t="shared" si="0"/>
        <v>52000</v>
      </c>
      <c r="W44" s="3">
        <f t="shared" si="1"/>
        <v>75000</v>
      </c>
      <c r="X44" s="7">
        <f t="shared" si="2"/>
        <v>127000</v>
      </c>
    </row>
    <row r="45" spans="1:24" x14ac:dyDescent="0.3">
      <c r="A45" s="1">
        <v>42186</v>
      </c>
      <c r="B45" t="s">
        <v>185</v>
      </c>
      <c r="C45" t="s">
        <v>31</v>
      </c>
      <c r="D45" t="s">
        <v>37</v>
      </c>
      <c r="E45" t="s">
        <v>62</v>
      </c>
      <c r="F45" t="s">
        <v>24</v>
      </c>
      <c r="G45" t="s">
        <v>0</v>
      </c>
      <c r="H45">
        <f>VLOOKUP(G45,Currency!$A$1:$B$16,2,FALSE)</f>
        <v>1</v>
      </c>
      <c r="I45" s="3">
        <v>18000</v>
      </c>
      <c r="J45" s="3">
        <v>311738.81</v>
      </c>
      <c r="K45" s="2">
        <v>1.4161887600000001E-2</v>
      </c>
      <c r="L45" s="3">
        <v>254.9139768</v>
      </c>
      <c r="M45" s="3"/>
      <c r="N45" s="3">
        <v>0</v>
      </c>
      <c r="O45" s="2"/>
      <c r="P45" s="3">
        <v>0</v>
      </c>
      <c r="Q45" s="3">
        <v>72000</v>
      </c>
      <c r="R45" s="3">
        <v>92694</v>
      </c>
      <c r="S45" s="3"/>
      <c r="T45" s="3"/>
      <c r="U45" s="3"/>
      <c r="V45" s="3">
        <f t="shared" si="0"/>
        <v>72000</v>
      </c>
      <c r="W45" s="3">
        <f t="shared" si="1"/>
        <v>92694</v>
      </c>
      <c r="X45" s="7">
        <f t="shared" si="2"/>
        <v>164694</v>
      </c>
    </row>
    <row r="46" spans="1:24" x14ac:dyDescent="0.3">
      <c r="A46" s="1">
        <v>42186</v>
      </c>
      <c r="B46" t="s">
        <v>251</v>
      </c>
      <c r="C46" t="s">
        <v>31</v>
      </c>
      <c r="D46" t="s">
        <v>38</v>
      </c>
      <c r="E46" t="s">
        <v>61</v>
      </c>
      <c r="F46" t="s">
        <v>22</v>
      </c>
      <c r="G46" t="s">
        <v>0</v>
      </c>
      <c r="H46">
        <f>VLOOKUP(G46,Currency!$A$1:$B$16,2,FALSE)</f>
        <v>1</v>
      </c>
      <c r="I46" s="3">
        <v>6666.6666666666997</v>
      </c>
      <c r="J46" s="3">
        <v>75000</v>
      </c>
      <c r="K46" s="2">
        <v>1.6371294099999999E-2</v>
      </c>
      <c r="L46" s="3">
        <v>109.1419606667</v>
      </c>
      <c r="M46" s="3"/>
      <c r="N46" s="3">
        <v>0</v>
      </c>
      <c r="O46" s="2"/>
      <c r="P46" s="3">
        <v>0</v>
      </c>
      <c r="Q46" s="3">
        <v>80000</v>
      </c>
      <c r="R46" s="3">
        <v>108500</v>
      </c>
      <c r="S46" s="3"/>
      <c r="T46" s="3"/>
      <c r="U46" s="3"/>
      <c r="V46" s="3">
        <f t="shared" si="0"/>
        <v>80000</v>
      </c>
      <c r="W46" s="3">
        <f t="shared" si="1"/>
        <v>108500</v>
      </c>
      <c r="X46" s="7">
        <f t="shared" si="2"/>
        <v>188500</v>
      </c>
    </row>
    <row r="47" spans="1:24" x14ac:dyDescent="0.3">
      <c r="A47" s="1">
        <v>42186</v>
      </c>
      <c r="B47" t="s">
        <v>320</v>
      </c>
      <c r="C47" t="s">
        <v>31</v>
      </c>
      <c r="D47" t="s">
        <v>38</v>
      </c>
      <c r="E47" t="s">
        <v>61</v>
      </c>
      <c r="F47" t="s">
        <v>22</v>
      </c>
      <c r="G47" t="s">
        <v>0</v>
      </c>
      <c r="H47">
        <f>VLOOKUP(G47,Currency!$A$1:$B$16,2,FALSE)</f>
        <v>1</v>
      </c>
      <c r="I47" s="3">
        <v>13333.333333333399</v>
      </c>
      <c r="J47" s="3">
        <v>474253</v>
      </c>
      <c r="K47" s="2">
        <v>2.3581042199999999E-2</v>
      </c>
      <c r="L47" s="3">
        <v>314.41389600000002</v>
      </c>
      <c r="M47" s="3"/>
      <c r="N47" s="3">
        <v>0</v>
      </c>
      <c r="O47" s="2"/>
      <c r="P47" s="3">
        <v>0</v>
      </c>
      <c r="Q47" s="3">
        <v>80000</v>
      </c>
      <c r="R47" s="3">
        <v>115000</v>
      </c>
      <c r="S47" s="3"/>
      <c r="T47" s="3"/>
      <c r="U47" s="3"/>
      <c r="V47" s="3">
        <f t="shared" si="0"/>
        <v>80000</v>
      </c>
      <c r="W47" s="3">
        <f t="shared" si="1"/>
        <v>115000</v>
      </c>
      <c r="X47" s="7">
        <f t="shared" si="2"/>
        <v>195000</v>
      </c>
    </row>
    <row r="48" spans="1:24" x14ac:dyDescent="0.3">
      <c r="A48" s="1">
        <v>42186</v>
      </c>
      <c r="B48" t="s">
        <v>793</v>
      </c>
      <c r="C48" t="s">
        <v>31</v>
      </c>
      <c r="D48" t="s">
        <v>37</v>
      </c>
      <c r="E48" t="s">
        <v>44</v>
      </c>
      <c r="F48" t="s">
        <v>21</v>
      </c>
      <c r="G48" t="s">
        <v>0</v>
      </c>
      <c r="H48">
        <f>VLOOKUP(G48,Currency!$A$1:$B$16,2,FALSE)</f>
        <v>1</v>
      </c>
      <c r="I48" s="3">
        <v>2400</v>
      </c>
      <c r="J48" s="3">
        <v>234895.26</v>
      </c>
      <c r="K48" s="2">
        <v>2.6839579499999999E-2</v>
      </c>
      <c r="L48" s="3">
        <v>64.414990799999998</v>
      </c>
      <c r="M48" s="3">
        <v>3600</v>
      </c>
      <c r="N48" s="3">
        <v>170013.78</v>
      </c>
      <c r="O48" s="2">
        <v>0.63313900000000001</v>
      </c>
      <c r="P48" s="3">
        <v>1486.8806400000001</v>
      </c>
      <c r="Q48" s="3">
        <v>72000</v>
      </c>
      <c r="R48" s="3">
        <v>132250</v>
      </c>
      <c r="S48" s="3"/>
      <c r="T48" s="3"/>
      <c r="U48" s="3"/>
      <c r="V48" s="3">
        <f t="shared" si="0"/>
        <v>72000</v>
      </c>
      <c r="W48" s="3">
        <f t="shared" si="1"/>
        <v>132250</v>
      </c>
      <c r="X48" s="7">
        <f t="shared" si="2"/>
        <v>204250</v>
      </c>
    </row>
    <row r="49" spans="1:24" x14ac:dyDescent="0.3">
      <c r="A49" s="1">
        <v>42186</v>
      </c>
      <c r="B49" t="s">
        <v>695</v>
      </c>
      <c r="C49" t="s">
        <v>31</v>
      </c>
      <c r="D49" t="s">
        <v>36</v>
      </c>
      <c r="E49" t="s">
        <v>44</v>
      </c>
      <c r="F49" t="s">
        <v>20</v>
      </c>
      <c r="G49" t="s">
        <v>0</v>
      </c>
      <c r="H49">
        <f>VLOOKUP(G49,Currency!$A$1:$B$16,2,FALSE)</f>
        <v>1</v>
      </c>
      <c r="I49" s="3">
        <v>7200</v>
      </c>
      <c r="J49" s="3">
        <v>669244.31000000006</v>
      </c>
      <c r="K49" s="2">
        <v>3.2672866500000002E-2</v>
      </c>
      <c r="L49" s="3">
        <v>235.24463879999999</v>
      </c>
      <c r="M49" s="3">
        <v>10800</v>
      </c>
      <c r="N49" s="3">
        <v>703439.62</v>
      </c>
      <c r="O49" s="2">
        <v>1.1494096667</v>
      </c>
      <c r="P49" s="3">
        <v>15318.14832144</v>
      </c>
      <c r="Q49" s="3">
        <v>72000</v>
      </c>
      <c r="R49" s="3">
        <v>120000</v>
      </c>
      <c r="S49" s="3"/>
      <c r="T49" s="3"/>
      <c r="U49" s="3"/>
      <c r="V49" s="3">
        <f t="shared" si="0"/>
        <v>72000</v>
      </c>
      <c r="W49" s="3">
        <f t="shared" si="1"/>
        <v>120000</v>
      </c>
      <c r="X49" s="7">
        <f t="shared" si="2"/>
        <v>192000</v>
      </c>
    </row>
    <row r="50" spans="1:24" x14ac:dyDescent="0.3">
      <c r="A50" s="1">
        <v>42186</v>
      </c>
      <c r="B50" t="s">
        <v>560</v>
      </c>
      <c r="C50" t="s">
        <v>31</v>
      </c>
      <c r="D50" t="s">
        <v>37</v>
      </c>
      <c r="E50" t="s">
        <v>47</v>
      </c>
      <c r="F50" t="s">
        <v>21</v>
      </c>
      <c r="G50" t="s">
        <v>0</v>
      </c>
      <c r="H50">
        <f>VLOOKUP(G50,Currency!$A$1:$B$16,2,FALSE)</f>
        <v>1</v>
      </c>
      <c r="I50" s="3">
        <v>12133.333333333099</v>
      </c>
      <c r="J50" s="3">
        <v>1044754.87</v>
      </c>
      <c r="K50" s="2">
        <v>3.84026217E-2</v>
      </c>
      <c r="L50" s="3">
        <v>465.95180995999999</v>
      </c>
      <c r="M50" s="3">
        <v>18200</v>
      </c>
      <c r="N50" s="3">
        <v>2434291.69</v>
      </c>
      <c r="O50" s="2">
        <v>0.97175191439999997</v>
      </c>
      <c r="P50" s="3">
        <v>17377.4157466</v>
      </c>
      <c r="Q50" s="3">
        <v>52000</v>
      </c>
      <c r="R50" s="3">
        <v>80000</v>
      </c>
      <c r="S50" s="3"/>
      <c r="T50" s="3"/>
      <c r="U50" s="3"/>
      <c r="V50" s="3">
        <f t="shared" si="0"/>
        <v>52000</v>
      </c>
      <c r="W50" s="3">
        <f t="shared" si="1"/>
        <v>80000</v>
      </c>
      <c r="X50" s="7">
        <f t="shared" si="2"/>
        <v>132000</v>
      </c>
    </row>
    <row r="51" spans="1:24" x14ac:dyDescent="0.3">
      <c r="A51" s="1">
        <v>42186</v>
      </c>
      <c r="B51" t="s">
        <v>785</v>
      </c>
      <c r="C51" t="s">
        <v>31</v>
      </c>
      <c r="D51" t="s">
        <v>39</v>
      </c>
      <c r="E51" t="s">
        <v>46</v>
      </c>
      <c r="F51" t="s">
        <v>23</v>
      </c>
      <c r="G51" t="s">
        <v>0</v>
      </c>
      <c r="H51">
        <f>VLOOKUP(G51,Currency!$A$1:$B$16,2,FALSE)</f>
        <v>1</v>
      </c>
      <c r="I51" s="3">
        <v>14550</v>
      </c>
      <c r="J51" s="3">
        <v>1566507.12</v>
      </c>
      <c r="K51" s="2">
        <v>3.9543401499999999E-2</v>
      </c>
      <c r="L51" s="3">
        <v>575.35649182500003</v>
      </c>
      <c r="M51" s="3">
        <v>33949.999999999804</v>
      </c>
      <c r="N51" s="3">
        <v>9826517.1199999992</v>
      </c>
      <c r="O51" s="2">
        <v>1.0652043314999999</v>
      </c>
      <c r="P51" s="3">
        <v>40148.323752389799</v>
      </c>
      <c r="Q51" s="3">
        <v>97000</v>
      </c>
      <c r="R51" s="3">
        <v>175000</v>
      </c>
      <c r="S51" s="3"/>
      <c r="T51" s="3"/>
      <c r="U51" s="3"/>
      <c r="V51" s="3">
        <f t="shared" si="0"/>
        <v>97000</v>
      </c>
      <c r="W51" s="3">
        <f t="shared" si="1"/>
        <v>175000</v>
      </c>
      <c r="X51" s="7">
        <f t="shared" si="2"/>
        <v>272000</v>
      </c>
    </row>
    <row r="52" spans="1:24" x14ac:dyDescent="0.3">
      <c r="A52" s="1">
        <v>42186</v>
      </c>
      <c r="B52" t="s">
        <v>346</v>
      </c>
      <c r="C52" t="s">
        <v>31</v>
      </c>
      <c r="D52" t="s">
        <v>39</v>
      </c>
      <c r="E52" t="s">
        <v>44</v>
      </c>
      <c r="F52" t="s">
        <v>23</v>
      </c>
      <c r="G52" t="s">
        <v>0</v>
      </c>
      <c r="H52">
        <f>VLOOKUP(G52,Currency!$A$1:$B$16,2,FALSE)</f>
        <v>1</v>
      </c>
      <c r="I52" s="3">
        <v>12600</v>
      </c>
      <c r="J52" s="3">
        <v>2916524.85</v>
      </c>
      <c r="K52" s="2">
        <v>4.8344162099999997E-2</v>
      </c>
      <c r="L52" s="3">
        <v>609.13644246000001</v>
      </c>
      <c r="M52" s="3">
        <v>29400</v>
      </c>
      <c r="N52" s="3">
        <v>11525995.949999999</v>
      </c>
      <c r="O52" s="2">
        <v>0.91223532750000003</v>
      </c>
      <c r="P52" s="3">
        <v>25271.5498056</v>
      </c>
      <c r="Q52" s="3">
        <v>72000</v>
      </c>
      <c r="R52" s="3">
        <v>105526</v>
      </c>
      <c r="S52" s="3"/>
      <c r="T52" s="3"/>
      <c r="U52" s="3"/>
      <c r="V52" s="3">
        <f t="shared" si="0"/>
        <v>72000</v>
      </c>
      <c r="W52" s="3">
        <f t="shared" si="1"/>
        <v>105526</v>
      </c>
      <c r="X52" s="7">
        <f t="shared" si="2"/>
        <v>177526</v>
      </c>
    </row>
    <row r="53" spans="1:24" x14ac:dyDescent="0.3">
      <c r="A53" s="1">
        <v>42186</v>
      </c>
      <c r="B53" t="s">
        <v>290</v>
      </c>
      <c r="C53" t="s">
        <v>31</v>
      </c>
      <c r="D53" t="s">
        <v>37</v>
      </c>
      <c r="E53" t="s">
        <v>48</v>
      </c>
      <c r="F53" t="s">
        <v>21</v>
      </c>
      <c r="G53" t="s">
        <v>0</v>
      </c>
      <c r="H53">
        <f>VLOOKUP(G53,Currency!$A$1:$B$16,2,FALSE)</f>
        <v>1</v>
      </c>
      <c r="I53" s="3">
        <v>8499.9999999999</v>
      </c>
      <c r="J53" s="3">
        <v>455618.25</v>
      </c>
      <c r="K53" s="2">
        <v>4.9350898499999997E-2</v>
      </c>
      <c r="L53" s="3">
        <v>419.48263724999998</v>
      </c>
      <c r="M53" s="3">
        <v>12750</v>
      </c>
      <c r="N53" s="3">
        <v>1462912.38</v>
      </c>
      <c r="O53" s="2">
        <v>0.87878163970000001</v>
      </c>
      <c r="P53" s="3">
        <v>10277.145449625001</v>
      </c>
      <c r="Q53" s="3">
        <v>85000</v>
      </c>
      <c r="R53" s="3">
        <v>119600</v>
      </c>
      <c r="S53" s="3"/>
      <c r="T53" s="3"/>
      <c r="U53" s="3"/>
      <c r="V53" s="3">
        <f t="shared" si="0"/>
        <v>85000</v>
      </c>
      <c r="W53" s="3">
        <f t="shared" si="1"/>
        <v>119600</v>
      </c>
      <c r="X53" s="7">
        <f t="shared" si="2"/>
        <v>204600</v>
      </c>
    </row>
    <row r="54" spans="1:24" x14ac:dyDescent="0.3">
      <c r="A54" s="1">
        <v>42186</v>
      </c>
      <c r="B54" t="s">
        <v>655</v>
      </c>
      <c r="C54" t="s">
        <v>31</v>
      </c>
      <c r="D54" t="s">
        <v>37</v>
      </c>
      <c r="E54" t="s">
        <v>47</v>
      </c>
      <c r="F54" t="s">
        <v>21</v>
      </c>
      <c r="G54" t="s">
        <v>0</v>
      </c>
      <c r="H54">
        <f>VLOOKUP(G54,Currency!$A$1:$B$16,2,FALSE)</f>
        <v>1</v>
      </c>
      <c r="I54" s="3">
        <v>3466.6666666666001</v>
      </c>
      <c r="J54" s="3">
        <v>305426.69</v>
      </c>
      <c r="K54" s="2">
        <v>5.1465574299999997E-2</v>
      </c>
      <c r="L54" s="3">
        <v>178.41399090670001</v>
      </c>
      <c r="M54" s="3">
        <v>5200</v>
      </c>
      <c r="N54" s="3">
        <v>826627.52</v>
      </c>
      <c r="O54" s="2">
        <v>0.92232091429999996</v>
      </c>
      <c r="P54" s="3">
        <v>4553.7100070799997</v>
      </c>
      <c r="Q54" s="3">
        <v>52000</v>
      </c>
      <c r="R54" s="3">
        <v>85000</v>
      </c>
      <c r="S54" s="3"/>
      <c r="T54" s="3"/>
      <c r="U54" s="3"/>
      <c r="V54" s="3">
        <f t="shared" si="0"/>
        <v>52000</v>
      </c>
      <c r="W54" s="3">
        <f t="shared" si="1"/>
        <v>85000</v>
      </c>
      <c r="X54" s="7">
        <f t="shared" si="2"/>
        <v>137000</v>
      </c>
    </row>
    <row r="55" spans="1:24" x14ac:dyDescent="0.3">
      <c r="A55" s="1">
        <v>42186</v>
      </c>
      <c r="B55" t="s">
        <v>701</v>
      </c>
      <c r="C55" t="s">
        <v>31</v>
      </c>
      <c r="D55" t="s">
        <v>36</v>
      </c>
      <c r="E55" t="s">
        <v>44</v>
      </c>
      <c r="F55" t="s">
        <v>20</v>
      </c>
      <c r="G55" t="s">
        <v>0</v>
      </c>
      <c r="H55">
        <f>VLOOKUP(G55,Currency!$A$1:$B$16,2,FALSE)</f>
        <v>1</v>
      </c>
      <c r="I55" s="3">
        <v>16800</v>
      </c>
      <c r="J55" s="3">
        <v>1244670.4099999999</v>
      </c>
      <c r="K55" s="2">
        <v>5.8922618699999998E-2</v>
      </c>
      <c r="L55" s="3">
        <v>989.89999416000001</v>
      </c>
      <c r="M55" s="3">
        <v>25200</v>
      </c>
      <c r="N55" s="3">
        <v>6149042.7999999998</v>
      </c>
      <c r="O55" s="2">
        <v>0.82326667659999997</v>
      </c>
      <c r="P55" s="3">
        <v>18074.11240152</v>
      </c>
      <c r="Q55" s="3">
        <v>72000</v>
      </c>
      <c r="R55" s="3">
        <v>120000</v>
      </c>
      <c r="S55" s="3"/>
      <c r="T55" s="3"/>
      <c r="U55" s="3"/>
      <c r="V55" s="3">
        <f t="shared" si="0"/>
        <v>72000</v>
      </c>
      <c r="W55" s="3">
        <f t="shared" si="1"/>
        <v>120000</v>
      </c>
      <c r="X55" s="7">
        <f t="shared" si="2"/>
        <v>192000</v>
      </c>
    </row>
    <row r="56" spans="1:24" x14ac:dyDescent="0.3">
      <c r="A56" s="1">
        <v>42186</v>
      </c>
      <c r="B56" t="s">
        <v>698</v>
      </c>
      <c r="C56" t="s">
        <v>31</v>
      </c>
      <c r="D56" t="s">
        <v>36</v>
      </c>
      <c r="E56" t="s">
        <v>44</v>
      </c>
      <c r="F56" t="s">
        <v>20</v>
      </c>
      <c r="G56" t="s">
        <v>0</v>
      </c>
      <c r="H56">
        <f>VLOOKUP(G56,Currency!$A$1:$B$16,2,FALSE)</f>
        <v>1</v>
      </c>
      <c r="I56" s="3">
        <v>2400</v>
      </c>
      <c r="J56" s="3">
        <v>372533.12</v>
      </c>
      <c r="K56" s="2">
        <v>6.1728256500000002E-2</v>
      </c>
      <c r="L56" s="3">
        <v>148.1478156</v>
      </c>
      <c r="M56" s="3">
        <v>3600</v>
      </c>
      <c r="N56" s="3">
        <v>867639.99</v>
      </c>
      <c r="O56" s="2">
        <v>0.97130860689999998</v>
      </c>
      <c r="P56" s="3">
        <v>3434.7375756000001</v>
      </c>
      <c r="Q56" s="3">
        <v>72000</v>
      </c>
      <c r="R56" s="3">
        <v>120000</v>
      </c>
      <c r="S56" s="3"/>
      <c r="T56" s="3"/>
      <c r="U56" s="3"/>
      <c r="V56" s="3">
        <f t="shared" si="0"/>
        <v>72000</v>
      </c>
      <c r="W56" s="3">
        <f t="shared" si="1"/>
        <v>120000</v>
      </c>
      <c r="X56" s="7">
        <f t="shared" si="2"/>
        <v>192000</v>
      </c>
    </row>
    <row r="57" spans="1:24" x14ac:dyDescent="0.3">
      <c r="A57" s="1">
        <v>42186</v>
      </c>
      <c r="B57" t="s">
        <v>393</v>
      </c>
      <c r="C57" t="s">
        <v>31</v>
      </c>
      <c r="D57" t="s">
        <v>39</v>
      </c>
      <c r="E57" t="s">
        <v>46</v>
      </c>
      <c r="F57" t="s">
        <v>23</v>
      </c>
      <c r="G57" t="s">
        <v>0</v>
      </c>
      <c r="H57">
        <f>VLOOKUP(G57,Currency!$A$1:$B$16,2,FALSE)</f>
        <v>1</v>
      </c>
      <c r="I57" s="3">
        <v>16975</v>
      </c>
      <c r="J57" s="3">
        <v>4585514.8600000003</v>
      </c>
      <c r="K57" s="2">
        <v>6.4650956100000004E-2</v>
      </c>
      <c r="L57" s="3">
        <v>1097.4499797975</v>
      </c>
      <c r="M57" s="3">
        <v>39608.333333333103</v>
      </c>
      <c r="N57" s="3">
        <v>10289578.460000001</v>
      </c>
      <c r="O57" s="2">
        <v>0.76229158860000001</v>
      </c>
      <c r="P57" s="3">
        <v>24543.9589431282</v>
      </c>
      <c r="Q57" s="3">
        <v>97000</v>
      </c>
      <c r="R57" s="3">
        <v>145281</v>
      </c>
      <c r="S57" s="3"/>
      <c r="T57" s="3"/>
      <c r="U57" s="3"/>
      <c r="V57" s="3">
        <f t="shared" si="0"/>
        <v>97000</v>
      </c>
      <c r="W57" s="3">
        <f t="shared" si="1"/>
        <v>145281</v>
      </c>
      <c r="X57" s="7">
        <f t="shared" si="2"/>
        <v>242281</v>
      </c>
    </row>
    <row r="58" spans="1:24" x14ac:dyDescent="0.3">
      <c r="A58" s="1">
        <v>42186</v>
      </c>
      <c r="B58" t="s">
        <v>623</v>
      </c>
      <c r="C58" t="s">
        <v>31</v>
      </c>
      <c r="D58" t="s">
        <v>36</v>
      </c>
      <c r="E58" t="s">
        <v>44</v>
      </c>
      <c r="F58" t="s">
        <v>20</v>
      </c>
      <c r="G58" t="s">
        <v>0</v>
      </c>
      <c r="H58">
        <f>VLOOKUP(G58,Currency!$A$1:$B$16,2,FALSE)</f>
        <v>1</v>
      </c>
      <c r="I58" s="3">
        <v>4800</v>
      </c>
      <c r="J58" s="3">
        <v>1197979</v>
      </c>
      <c r="K58" s="2">
        <v>6.9048155299999997E-2</v>
      </c>
      <c r="L58" s="3">
        <v>331.43114544000002</v>
      </c>
      <c r="M58" s="3">
        <v>7200</v>
      </c>
      <c r="N58" s="3">
        <v>2471008.9500000002</v>
      </c>
      <c r="O58" s="2">
        <v>0.90906147469999998</v>
      </c>
      <c r="P58" s="3">
        <v>6152.3881884000002</v>
      </c>
      <c r="Q58" s="3">
        <v>72000</v>
      </c>
      <c r="R58" s="3">
        <v>115000</v>
      </c>
      <c r="S58" s="3"/>
      <c r="T58" s="3"/>
      <c r="U58" s="3"/>
      <c r="V58" s="3">
        <f t="shared" si="0"/>
        <v>72000</v>
      </c>
      <c r="W58" s="3">
        <f t="shared" si="1"/>
        <v>115000</v>
      </c>
      <c r="X58" s="7">
        <f t="shared" si="2"/>
        <v>187000</v>
      </c>
    </row>
    <row r="59" spans="1:24" x14ac:dyDescent="0.3">
      <c r="A59" s="1">
        <v>42186</v>
      </c>
      <c r="B59" t="s">
        <v>83</v>
      </c>
      <c r="C59" t="s">
        <v>31</v>
      </c>
      <c r="D59" t="s">
        <v>34</v>
      </c>
      <c r="E59" t="s">
        <v>58</v>
      </c>
      <c r="F59" t="s">
        <v>17</v>
      </c>
      <c r="G59" t="s">
        <v>0</v>
      </c>
      <c r="H59">
        <f>VLOOKUP(G59,Currency!$A$1:$B$16,2,FALSE)</f>
        <v>1</v>
      </c>
      <c r="I59" s="3">
        <v>7500</v>
      </c>
      <c r="J59" s="3">
        <v>116910.03</v>
      </c>
      <c r="K59" s="2">
        <v>7.1850122700000005E-2</v>
      </c>
      <c r="L59" s="3">
        <v>538.87592025000004</v>
      </c>
      <c r="M59" s="3"/>
      <c r="N59" s="3">
        <v>0</v>
      </c>
      <c r="O59" s="2"/>
      <c r="P59" s="3">
        <v>0</v>
      </c>
      <c r="Q59" s="3">
        <v>150000</v>
      </c>
      <c r="R59" s="3">
        <v>112200</v>
      </c>
      <c r="S59" s="3"/>
      <c r="T59" s="3"/>
      <c r="U59" s="3"/>
      <c r="V59" s="3">
        <f t="shared" si="0"/>
        <v>150000</v>
      </c>
      <c r="W59" s="3">
        <f t="shared" si="1"/>
        <v>112200</v>
      </c>
      <c r="X59" s="7">
        <f t="shared" si="2"/>
        <v>262200</v>
      </c>
    </row>
    <row r="60" spans="1:24" x14ac:dyDescent="0.3">
      <c r="A60" s="1">
        <v>42186</v>
      </c>
      <c r="B60" t="s">
        <v>771</v>
      </c>
      <c r="C60" t="s">
        <v>31</v>
      </c>
      <c r="D60" t="s">
        <v>37</v>
      </c>
      <c r="E60" t="s">
        <v>47</v>
      </c>
      <c r="F60" t="s">
        <v>21</v>
      </c>
      <c r="G60" t="s">
        <v>0</v>
      </c>
      <c r="H60">
        <f>VLOOKUP(G60,Currency!$A$1:$B$16,2,FALSE)</f>
        <v>1</v>
      </c>
      <c r="I60" s="3">
        <v>12133.333333333099</v>
      </c>
      <c r="J60" s="3">
        <v>1044754.87</v>
      </c>
      <c r="K60" s="2">
        <v>7.2219918899999999E-2</v>
      </c>
      <c r="L60" s="3">
        <v>876.26834931999997</v>
      </c>
      <c r="M60" s="3">
        <v>18200</v>
      </c>
      <c r="N60" s="3">
        <v>1993158.4</v>
      </c>
      <c r="O60" s="2">
        <v>1.0123140588999999</v>
      </c>
      <c r="P60" s="3">
        <v>18827.524441179998</v>
      </c>
      <c r="Q60" s="3">
        <v>52000</v>
      </c>
      <c r="R60" s="3">
        <v>91800</v>
      </c>
      <c r="S60" s="3"/>
      <c r="T60" s="3"/>
      <c r="U60" s="3"/>
      <c r="V60" s="3">
        <f t="shared" si="0"/>
        <v>52000</v>
      </c>
      <c r="W60" s="3">
        <f t="shared" si="1"/>
        <v>91800</v>
      </c>
      <c r="X60" s="7">
        <f t="shared" si="2"/>
        <v>143800</v>
      </c>
    </row>
    <row r="61" spans="1:24" x14ac:dyDescent="0.3">
      <c r="A61" s="1">
        <v>42186</v>
      </c>
      <c r="B61" t="s">
        <v>678</v>
      </c>
      <c r="C61" t="s">
        <v>31</v>
      </c>
      <c r="D61" t="s">
        <v>37</v>
      </c>
      <c r="E61" t="s">
        <v>44</v>
      </c>
      <c r="F61" t="s">
        <v>21</v>
      </c>
      <c r="G61" t="s">
        <v>0</v>
      </c>
      <c r="H61">
        <f>VLOOKUP(G61,Currency!$A$1:$B$16,2,FALSE)</f>
        <v>1</v>
      </c>
      <c r="I61" s="3">
        <v>12000</v>
      </c>
      <c r="J61" s="3">
        <v>1138083.6000000001</v>
      </c>
      <c r="K61" s="2">
        <v>7.2540769399999996E-2</v>
      </c>
      <c r="L61" s="3">
        <v>870.48923280000008</v>
      </c>
      <c r="M61" s="3">
        <v>18000</v>
      </c>
      <c r="N61" s="3">
        <v>761193.65</v>
      </c>
      <c r="O61" s="2">
        <v>0.44060165600000001</v>
      </c>
      <c r="P61" s="3">
        <v>3172.3319231999999</v>
      </c>
      <c r="Q61" s="3">
        <v>72000</v>
      </c>
      <c r="R61" s="3">
        <v>118899</v>
      </c>
      <c r="S61" s="3"/>
      <c r="T61" s="3"/>
      <c r="U61" s="3"/>
      <c r="V61" s="3">
        <f t="shared" si="0"/>
        <v>72000</v>
      </c>
      <c r="W61" s="3">
        <f t="shared" si="1"/>
        <v>118899</v>
      </c>
      <c r="X61" s="7">
        <f t="shared" si="2"/>
        <v>190899</v>
      </c>
    </row>
    <row r="62" spans="1:24" x14ac:dyDescent="0.3">
      <c r="A62" s="1">
        <v>42186</v>
      </c>
      <c r="B62" t="s">
        <v>790</v>
      </c>
      <c r="C62" t="s">
        <v>31</v>
      </c>
      <c r="D62" t="s">
        <v>34</v>
      </c>
      <c r="E62" t="s">
        <v>44</v>
      </c>
      <c r="F62" t="s">
        <v>17</v>
      </c>
      <c r="G62" t="s">
        <v>0</v>
      </c>
      <c r="H62">
        <f>VLOOKUP(G62,Currency!$A$1:$B$16,2,FALSE)</f>
        <v>1</v>
      </c>
      <c r="I62" s="3">
        <v>7500</v>
      </c>
      <c r="J62" s="3">
        <v>125260.49</v>
      </c>
      <c r="K62" s="2">
        <v>7.5235215800000005E-2</v>
      </c>
      <c r="L62" s="3">
        <v>564.2641185</v>
      </c>
      <c r="M62" s="3"/>
      <c r="N62" s="3">
        <v>0</v>
      </c>
      <c r="O62" s="2"/>
      <c r="P62" s="3">
        <v>0</v>
      </c>
      <c r="Q62" s="3">
        <v>72000</v>
      </c>
      <c r="R62" s="3">
        <v>130560</v>
      </c>
      <c r="S62" s="3"/>
      <c r="T62" s="3"/>
      <c r="U62" s="3"/>
      <c r="V62" s="3">
        <f t="shared" si="0"/>
        <v>72000</v>
      </c>
      <c r="W62" s="3">
        <f t="shared" si="1"/>
        <v>130560</v>
      </c>
      <c r="X62" s="7">
        <f t="shared" si="2"/>
        <v>202560</v>
      </c>
    </row>
    <row r="63" spans="1:24" x14ac:dyDescent="0.3">
      <c r="A63" s="1">
        <v>42186</v>
      </c>
      <c r="B63" t="s">
        <v>707</v>
      </c>
      <c r="C63" t="s">
        <v>31</v>
      </c>
      <c r="D63" t="s">
        <v>39</v>
      </c>
      <c r="E63" t="s">
        <v>44</v>
      </c>
      <c r="F63" t="s">
        <v>23</v>
      </c>
      <c r="G63" t="s">
        <v>0</v>
      </c>
      <c r="H63">
        <f>VLOOKUP(G63,Currency!$A$1:$B$16,2,FALSE)</f>
        <v>1</v>
      </c>
      <c r="I63" s="3">
        <v>12600</v>
      </c>
      <c r="J63" s="3">
        <v>2922670.6</v>
      </c>
      <c r="K63" s="2">
        <v>8.0327358799999998E-2</v>
      </c>
      <c r="L63" s="3">
        <v>1012.12472088</v>
      </c>
      <c r="M63" s="3">
        <v>29400</v>
      </c>
      <c r="N63" s="3">
        <v>22154580.649999999</v>
      </c>
      <c r="O63" s="2">
        <v>0.94061820799999996</v>
      </c>
      <c r="P63" s="3">
        <v>26606.68050432</v>
      </c>
      <c r="Q63" s="3">
        <v>72000</v>
      </c>
      <c r="R63" s="3">
        <v>120500</v>
      </c>
      <c r="S63" s="3"/>
      <c r="T63" s="3"/>
      <c r="U63" s="3"/>
      <c r="V63" s="3">
        <f t="shared" si="0"/>
        <v>72000</v>
      </c>
      <c r="W63" s="3">
        <f t="shared" si="1"/>
        <v>120500</v>
      </c>
      <c r="X63" s="7">
        <f t="shared" si="2"/>
        <v>192500</v>
      </c>
    </row>
    <row r="64" spans="1:24" x14ac:dyDescent="0.3">
      <c r="A64" s="1">
        <v>42186</v>
      </c>
      <c r="B64" t="s">
        <v>112</v>
      </c>
      <c r="C64" t="s">
        <v>31</v>
      </c>
      <c r="D64" t="s">
        <v>34</v>
      </c>
      <c r="E64" t="s">
        <v>58</v>
      </c>
      <c r="F64" t="s">
        <v>17</v>
      </c>
      <c r="G64" t="s">
        <v>0</v>
      </c>
      <c r="H64">
        <f>VLOOKUP(G64,Currency!$A$1:$B$16,2,FALSE)</f>
        <v>1</v>
      </c>
      <c r="I64" s="3">
        <v>7500</v>
      </c>
      <c r="J64" s="3">
        <v>93162.53</v>
      </c>
      <c r="K64" s="2">
        <v>8.3080611900000004E-2</v>
      </c>
      <c r="L64" s="3">
        <v>623.10458925</v>
      </c>
      <c r="M64" s="3"/>
      <c r="N64" s="3">
        <v>0</v>
      </c>
      <c r="O64" s="2"/>
      <c r="P64" s="3">
        <v>0</v>
      </c>
      <c r="Q64" s="3">
        <v>150000</v>
      </c>
      <c r="R64" s="3">
        <v>133900</v>
      </c>
      <c r="S64" s="3"/>
      <c r="T64" s="3"/>
      <c r="U64" s="3"/>
      <c r="V64" s="3">
        <f t="shared" si="0"/>
        <v>150000</v>
      </c>
      <c r="W64" s="3">
        <f t="shared" si="1"/>
        <v>133900</v>
      </c>
      <c r="X64" s="7">
        <f t="shared" si="2"/>
        <v>283900</v>
      </c>
    </row>
    <row r="65" spans="1:24" x14ac:dyDescent="0.3">
      <c r="A65" s="1">
        <v>42186</v>
      </c>
      <c r="B65" t="s">
        <v>760</v>
      </c>
      <c r="C65" t="s">
        <v>31</v>
      </c>
      <c r="D65" t="s">
        <v>36</v>
      </c>
      <c r="E65" t="s">
        <v>44</v>
      </c>
      <c r="F65" t="s">
        <v>20</v>
      </c>
      <c r="G65" t="s">
        <v>0</v>
      </c>
      <c r="H65">
        <f>VLOOKUP(G65,Currency!$A$1:$B$16,2,FALSE)</f>
        <v>1</v>
      </c>
      <c r="I65" s="3">
        <v>16800</v>
      </c>
      <c r="J65" s="3">
        <v>2912760.18</v>
      </c>
      <c r="K65" s="2">
        <v>8.7550639700000002E-2</v>
      </c>
      <c r="L65" s="3">
        <v>1470.8507469600002</v>
      </c>
      <c r="M65" s="3">
        <v>25200</v>
      </c>
      <c r="N65" s="3">
        <v>6697994.7999999998</v>
      </c>
      <c r="O65" s="2">
        <v>1.0964008243000001</v>
      </c>
      <c r="P65" s="3">
        <v>32002.042161600002</v>
      </c>
      <c r="Q65" s="3">
        <v>72000</v>
      </c>
      <c r="R65" s="3">
        <v>125411</v>
      </c>
      <c r="S65" s="3"/>
      <c r="T65" s="3"/>
      <c r="U65" s="3"/>
      <c r="V65" s="3">
        <f t="shared" si="0"/>
        <v>72000</v>
      </c>
      <c r="W65" s="3">
        <f t="shared" si="1"/>
        <v>125411</v>
      </c>
      <c r="X65" s="7">
        <f t="shared" si="2"/>
        <v>197411</v>
      </c>
    </row>
    <row r="66" spans="1:24" x14ac:dyDescent="0.3">
      <c r="A66" s="1">
        <v>42186</v>
      </c>
      <c r="B66" t="s">
        <v>656</v>
      </c>
      <c r="C66" t="s">
        <v>31</v>
      </c>
      <c r="D66" t="s">
        <v>37</v>
      </c>
      <c r="E66" t="s">
        <v>47</v>
      </c>
      <c r="F66" t="s">
        <v>21</v>
      </c>
      <c r="G66" t="s">
        <v>0</v>
      </c>
      <c r="H66">
        <f>VLOOKUP(G66,Currency!$A$1:$B$16,2,FALSE)</f>
        <v>1</v>
      </c>
      <c r="I66" s="3">
        <v>8666.6666666665005</v>
      </c>
      <c r="J66" s="3">
        <v>752124.83</v>
      </c>
      <c r="K66" s="2">
        <v>9.1021624699999998E-2</v>
      </c>
      <c r="L66" s="3">
        <v>788.85408073329995</v>
      </c>
      <c r="M66" s="3">
        <v>13000</v>
      </c>
      <c r="N66" s="3">
        <v>1528437.55</v>
      </c>
      <c r="O66" s="2">
        <v>0.84048151660000003</v>
      </c>
      <c r="P66" s="3">
        <v>9682.0155458000008</v>
      </c>
      <c r="Q66" s="3">
        <v>52000</v>
      </c>
      <c r="R66" s="3">
        <v>85000</v>
      </c>
      <c r="S66" s="3"/>
      <c r="T66" s="3"/>
      <c r="U66" s="3"/>
      <c r="V66" s="3">
        <f t="shared" si="0"/>
        <v>52000</v>
      </c>
      <c r="W66" s="3">
        <f t="shared" si="1"/>
        <v>85000</v>
      </c>
      <c r="X66" s="7">
        <f t="shared" si="2"/>
        <v>137000</v>
      </c>
    </row>
    <row r="67" spans="1:24" x14ac:dyDescent="0.3">
      <c r="A67" s="1">
        <v>42186</v>
      </c>
      <c r="B67" t="s">
        <v>463</v>
      </c>
      <c r="C67" t="s">
        <v>33</v>
      </c>
      <c r="D67" t="s">
        <v>40</v>
      </c>
      <c r="E67" t="s">
        <v>44</v>
      </c>
      <c r="F67" t="s">
        <v>25</v>
      </c>
      <c r="G67" t="s">
        <v>6</v>
      </c>
      <c r="H67">
        <f>VLOOKUP(G67,Currency!$A$1:$B$16,2,FALSE)</f>
        <v>0.14000000000000001</v>
      </c>
      <c r="I67" s="3">
        <v>63023.999999999898</v>
      </c>
      <c r="J67" s="3">
        <v>689211.06</v>
      </c>
      <c r="K67" s="2">
        <v>9.3332701300000001E-2</v>
      </c>
      <c r="L67" s="3">
        <v>5882.2001667311997</v>
      </c>
      <c r="M67" s="3">
        <v>94536</v>
      </c>
      <c r="N67" s="3">
        <v>3178182.1</v>
      </c>
      <c r="O67" s="2">
        <v>0.97951153899999999</v>
      </c>
      <c r="P67" s="3">
        <v>91436.964561446395</v>
      </c>
      <c r="Q67" s="3">
        <v>275730</v>
      </c>
      <c r="R67" s="3">
        <v>413595</v>
      </c>
      <c r="S67" s="3"/>
      <c r="T67" s="3"/>
      <c r="U67" s="3"/>
      <c r="V67" s="3">
        <f t="shared" ref="V67:V130" si="3">Q67*H67</f>
        <v>38602.200000000004</v>
      </c>
      <c r="W67" s="3">
        <f t="shared" ref="W67:W130" si="4">R67*H67</f>
        <v>57903.3</v>
      </c>
      <c r="X67" s="7">
        <f t="shared" si="2"/>
        <v>96505.5</v>
      </c>
    </row>
    <row r="68" spans="1:24" x14ac:dyDescent="0.3">
      <c r="A68" s="1">
        <v>42186</v>
      </c>
      <c r="B68" t="s">
        <v>512</v>
      </c>
      <c r="C68" t="s">
        <v>33</v>
      </c>
      <c r="D68" t="s">
        <v>40</v>
      </c>
      <c r="E68" t="s">
        <v>44</v>
      </c>
      <c r="F68" t="s">
        <v>25</v>
      </c>
      <c r="G68" t="s">
        <v>4</v>
      </c>
      <c r="H68">
        <f>VLOOKUP(G68,Currency!$A$1:$B$16,2,FALSE)</f>
        <v>0.69</v>
      </c>
      <c r="I68" s="3">
        <v>23670.992666666702</v>
      </c>
      <c r="J68" s="3">
        <v>1843332.58</v>
      </c>
      <c r="K68" s="2">
        <v>9.7116005000000005E-2</v>
      </c>
      <c r="L68" s="3">
        <v>2298.832242171</v>
      </c>
      <c r="M68" s="3">
        <v>35506.489000000001</v>
      </c>
      <c r="N68" s="3">
        <v>1750193.76</v>
      </c>
      <c r="O68" s="2">
        <v>1.3900947458999999</v>
      </c>
      <c r="P68" s="3">
        <v>62136.355750000002</v>
      </c>
      <c r="Q68" s="3">
        <v>102939.11333333301</v>
      </c>
      <c r="R68" s="3">
        <v>154408.67000000001</v>
      </c>
      <c r="S68" s="3"/>
      <c r="T68" s="3"/>
      <c r="U68" s="3"/>
      <c r="V68" s="3">
        <f t="shared" si="3"/>
        <v>71027.988199999774</v>
      </c>
      <c r="W68" s="3">
        <f t="shared" si="4"/>
        <v>106541.9823</v>
      </c>
      <c r="X68" s="7">
        <f t="shared" ref="X68:X131" si="5">V68+W68</f>
        <v>177569.97049999976</v>
      </c>
    </row>
    <row r="69" spans="1:24" x14ac:dyDescent="0.3">
      <c r="A69" s="1">
        <v>42186</v>
      </c>
      <c r="B69" t="s">
        <v>213</v>
      </c>
      <c r="C69" t="s">
        <v>31</v>
      </c>
      <c r="D69" t="s">
        <v>38</v>
      </c>
      <c r="E69" t="s">
        <v>63</v>
      </c>
      <c r="F69" t="s">
        <v>22</v>
      </c>
      <c r="G69" t="s">
        <v>0</v>
      </c>
      <c r="H69">
        <f>VLOOKUP(G69,Currency!$A$1:$B$16,2,FALSE)</f>
        <v>1</v>
      </c>
      <c r="I69" s="3">
        <v>32333.333333333201</v>
      </c>
      <c r="J69" s="3">
        <v>831802</v>
      </c>
      <c r="K69" s="2">
        <v>0.1019527363</v>
      </c>
      <c r="L69" s="3">
        <v>3296.4718070333001</v>
      </c>
      <c r="M69" s="3"/>
      <c r="N69" s="3">
        <v>0</v>
      </c>
      <c r="O69" s="2"/>
      <c r="P69" s="3">
        <v>0</v>
      </c>
      <c r="Q69" s="3">
        <v>97000</v>
      </c>
      <c r="R69" s="3">
        <v>128288</v>
      </c>
      <c r="S69" s="3"/>
      <c r="T69" s="3"/>
      <c r="U69" s="3"/>
      <c r="V69" s="3">
        <f t="shared" si="3"/>
        <v>97000</v>
      </c>
      <c r="W69" s="3">
        <f t="shared" si="4"/>
        <v>128288</v>
      </c>
      <c r="X69" s="7">
        <f t="shared" si="5"/>
        <v>225288</v>
      </c>
    </row>
    <row r="70" spans="1:24" x14ac:dyDescent="0.3">
      <c r="A70" s="1">
        <v>42186</v>
      </c>
      <c r="B70" t="s">
        <v>792</v>
      </c>
      <c r="C70" t="s">
        <v>31</v>
      </c>
      <c r="D70" t="s">
        <v>39</v>
      </c>
      <c r="E70" t="s">
        <v>44</v>
      </c>
      <c r="F70" t="s">
        <v>23</v>
      </c>
      <c r="G70" t="s">
        <v>0</v>
      </c>
      <c r="H70">
        <f>VLOOKUP(G70,Currency!$A$1:$B$16,2,FALSE)</f>
        <v>1</v>
      </c>
      <c r="I70" s="3">
        <v>12600</v>
      </c>
      <c r="J70" s="3">
        <v>2060447.64</v>
      </c>
      <c r="K70" s="2">
        <v>0.1058340944</v>
      </c>
      <c r="L70" s="3">
        <v>1333.5095894399999</v>
      </c>
      <c r="M70" s="3">
        <v>29400</v>
      </c>
      <c r="N70" s="3">
        <v>6894604.1399999997</v>
      </c>
      <c r="O70" s="2">
        <v>0.73938249190000005</v>
      </c>
      <c r="P70" s="3">
        <v>17140.552417799998</v>
      </c>
      <c r="Q70" s="3">
        <v>72000</v>
      </c>
      <c r="R70" s="3">
        <v>131708</v>
      </c>
      <c r="S70" s="3"/>
      <c r="T70" s="3"/>
      <c r="U70" s="3"/>
      <c r="V70" s="3">
        <f t="shared" si="3"/>
        <v>72000</v>
      </c>
      <c r="W70" s="3">
        <f t="shared" si="4"/>
        <v>131708</v>
      </c>
      <c r="X70" s="7">
        <f t="shared" si="5"/>
        <v>203708</v>
      </c>
    </row>
    <row r="71" spans="1:24" x14ac:dyDescent="0.3">
      <c r="A71" s="1">
        <v>42186</v>
      </c>
      <c r="B71" t="s">
        <v>727</v>
      </c>
      <c r="C71" t="s">
        <v>31</v>
      </c>
      <c r="D71" t="s">
        <v>36</v>
      </c>
      <c r="E71" t="s">
        <v>44</v>
      </c>
      <c r="F71" t="s">
        <v>20</v>
      </c>
      <c r="G71" t="s">
        <v>0</v>
      </c>
      <c r="H71">
        <f>VLOOKUP(G71,Currency!$A$1:$B$16,2,FALSE)</f>
        <v>1</v>
      </c>
      <c r="I71" s="3">
        <v>14400</v>
      </c>
      <c r="J71" s="3">
        <v>1491639.48</v>
      </c>
      <c r="K71" s="2">
        <v>0.1084658017</v>
      </c>
      <c r="L71" s="3">
        <v>1561.9075444800001</v>
      </c>
      <c r="M71" s="3">
        <v>21600</v>
      </c>
      <c r="N71" s="3">
        <v>2833271.82</v>
      </c>
      <c r="O71" s="2">
        <v>0.72514627629999995</v>
      </c>
      <c r="P71" s="3">
        <v>12101.055309360001</v>
      </c>
      <c r="Q71" s="3">
        <v>72000</v>
      </c>
      <c r="R71" s="3">
        <v>122400</v>
      </c>
      <c r="S71" s="3"/>
      <c r="T71" s="3"/>
      <c r="U71" s="3"/>
      <c r="V71" s="3">
        <f t="shared" si="3"/>
        <v>72000</v>
      </c>
      <c r="W71" s="3">
        <f t="shared" si="4"/>
        <v>122400</v>
      </c>
      <c r="X71" s="7">
        <f t="shared" si="5"/>
        <v>194400</v>
      </c>
    </row>
    <row r="72" spans="1:24" x14ac:dyDescent="0.3">
      <c r="A72" s="1">
        <v>42186</v>
      </c>
      <c r="B72" t="s">
        <v>503</v>
      </c>
      <c r="C72" t="s">
        <v>32</v>
      </c>
      <c r="D72" t="s">
        <v>40</v>
      </c>
      <c r="E72" t="s">
        <v>44</v>
      </c>
      <c r="F72" t="s">
        <v>26</v>
      </c>
      <c r="G72" t="s">
        <v>1</v>
      </c>
      <c r="H72">
        <f>VLOOKUP(G72,Currency!$A$1:$B$16,2,FALSE)</f>
        <v>1.1200000000000001</v>
      </c>
      <c r="I72" s="3">
        <v>8888.8883333334998</v>
      </c>
      <c r="J72" s="3">
        <v>1080708</v>
      </c>
      <c r="K72" s="2">
        <v>0.11139344299999999</v>
      </c>
      <c r="L72" s="3">
        <v>990.16387589260012</v>
      </c>
      <c r="M72" s="3">
        <v>13333.3325</v>
      </c>
      <c r="N72" s="3">
        <v>1715425</v>
      </c>
      <c r="O72" s="2">
        <v>0.69400945540000003</v>
      </c>
      <c r="P72" s="3">
        <v>6805.5346226541005</v>
      </c>
      <c r="Q72" s="3">
        <v>53333.333333333299</v>
      </c>
      <c r="R72" s="3">
        <v>80000</v>
      </c>
      <c r="S72" s="3"/>
      <c r="T72" s="3"/>
      <c r="U72" s="3"/>
      <c r="V72" s="3">
        <f t="shared" si="3"/>
        <v>59733.333333333299</v>
      </c>
      <c r="W72" s="3">
        <f t="shared" si="4"/>
        <v>89600.000000000015</v>
      </c>
      <c r="X72" s="7">
        <f t="shared" si="5"/>
        <v>149333.33333333331</v>
      </c>
    </row>
    <row r="73" spans="1:24" x14ac:dyDescent="0.3">
      <c r="A73" s="1">
        <v>42186</v>
      </c>
      <c r="B73" t="s">
        <v>700</v>
      </c>
      <c r="C73" t="s">
        <v>31</v>
      </c>
      <c r="D73" t="s">
        <v>36</v>
      </c>
      <c r="E73" t="s">
        <v>44</v>
      </c>
      <c r="F73" t="s">
        <v>20</v>
      </c>
      <c r="G73" t="s">
        <v>0</v>
      </c>
      <c r="H73">
        <f>VLOOKUP(G73,Currency!$A$1:$B$16,2,FALSE)</f>
        <v>1</v>
      </c>
      <c r="I73" s="3">
        <v>12000</v>
      </c>
      <c r="J73" s="3">
        <v>1098831.1100000001</v>
      </c>
      <c r="K73" s="2">
        <v>0.11265760399999999</v>
      </c>
      <c r="L73" s="3">
        <v>1351.8912480000001</v>
      </c>
      <c r="M73" s="3">
        <v>18000</v>
      </c>
      <c r="N73" s="3">
        <v>2885669.78</v>
      </c>
      <c r="O73" s="2">
        <v>0.85879817820000004</v>
      </c>
      <c r="P73" s="3">
        <v>13933.387531799999</v>
      </c>
      <c r="Q73" s="3">
        <v>72000</v>
      </c>
      <c r="R73" s="3">
        <v>120000</v>
      </c>
      <c r="S73" s="3"/>
      <c r="T73" s="3"/>
      <c r="U73" s="3"/>
      <c r="V73" s="3">
        <f t="shared" si="3"/>
        <v>72000</v>
      </c>
      <c r="W73" s="3">
        <f t="shared" si="4"/>
        <v>120000</v>
      </c>
      <c r="X73" s="7">
        <f t="shared" si="5"/>
        <v>192000</v>
      </c>
    </row>
    <row r="74" spans="1:24" x14ac:dyDescent="0.3">
      <c r="A74" s="1">
        <v>42186</v>
      </c>
      <c r="B74" t="s">
        <v>699</v>
      </c>
      <c r="C74" t="s">
        <v>31</v>
      </c>
      <c r="D74" t="s">
        <v>36</v>
      </c>
      <c r="E74" t="s">
        <v>44</v>
      </c>
      <c r="F74" t="s">
        <v>20</v>
      </c>
      <c r="G74" t="s">
        <v>0</v>
      </c>
      <c r="H74">
        <f>VLOOKUP(G74,Currency!$A$1:$B$16,2,FALSE)</f>
        <v>1</v>
      </c>
      <c r="I74" s="3">
        <v>12000</v>
      </c>
      <c r="J74" s="3">
        <v>1617147.64</v>
      </c>
      <c r="K74" s="2">
        <v>0.11299713359999999</v>
      </c>
      <c r="L74" s="3">
        <v>1355.9656032</v>
      </c>
      <c r="M74" s="3">
        <v>18000</v>
      </c>
      <c r="N74" s="3">
        <v>4021110.68</v>
      </c>
      <c r="O74" s="2">
        <v>0.89256729189999995</v>
      </c>
      <c r="P74" s="3">
        <v>14905.938006</v>
      </c>
      <c r="Q74" s="3">
        <v>72000</v>
      </c>
      <c r="R74" s="3">
        <v>120000</v>
      </c>
      <c r="S74" s="3"/>
      <c r="T74" s="3"/>
      <c r="U74" s="3"/>
      <c r="V74" s="3">
        <f t="shared" si="3"/>
        <v>72000</v>
      </c>
      <c r="W74" s="3">
        <f t="shared" si="4"/>
        <v>120000</v>
      </c>
      <c r="X74" s="7">
        <f t="shared" si="5"/>
        <v>192000</v>
      </c>
    </row>
    <row r="75" spans="1:24" x14ac:dyDescent="0.3">
      <c r="A75" s="1">
        <v>42186</v>
      </c>
      <c r="B75" t="s">
        <v>178</v>
      </c>
      <c r="C75" t="s">
        <v>31</v>
      </c>
      <c r="D75" t="s">
        <v>39</v>
      </c>
      <c r="E75" t="s">
        <v>46</v>
      </c>
      <c r="F75" t="s">
        <v>23</v>
      </c>
      <c r="G75" t="s">
        <v>0</v>
      </c>
      <c r="H75">
        <f>VLOOKUP(G75,Currency!$A$1:$B$16,2,FALSE)</f>
        <v>1</v>
      </c>
      <c r="I75" s="3">
        <v>16975</v>
      </c>
      <c r="J75" s="3">
        <v>3334458.11</v>
      </c>
      <c r="K75" s="2">
        <v>0.1179458572</v>
      </c>
      <c r="L75" s="3">
        <v>2002.1309259700001</v>
      </c>
      <c r="M75" s="3">
        <v>39608.333333333103</v>
      </c>
      <c r="N75" s="3">
        <v>21619467.75</v>
      </c>
      <c r="O75" s="2">
        <v>0.88012134389999996</v>
      </c>
      <c r="P75" s="3">
        <v>32011.223299171499</v>
      </c>
      <c r="Q75" s="3">
        <v>97000</v>
      </c>
      <c r="R75" s="3">
        <v>123830</v>
      </c>
      <c r="S75" s="3"/>
      <c r="T75" s="3"/>
      <c r="U75" s="3"/>
      <c r="V75" s="3">
        <f t="shared" si="3"/>
        <v>97000</v>
      </c>
      <c r="W75" s="3">
        <f t="shared" si="4"/>
        <v>123830</v>
      </c>
      <c r="X75" s="7">
        <f t="shared" si="5"/>
        <v>220830</v>
      </c>
    </row>
    <row r="76" spans="1:24" x14ac:dyDescent="0.3">
      <c r="A76" s="1">
        <v>42186</v>
      </c>
      <c r="B76" t="s">
        <v>197</v>
      </c>
      <c r="C76" t="s">
        <v>31</v>
      </c>
      <c r="D76" t="s">
        <v>39</v>
      </c>
      <c r="E76" t="s">
        <v>44</v>
      </c>
      <c r="F76" t="s">
        <v>23</v>
      </c>
      <c r="G76" t="s">
        <v>0</v>
      </c>
      <c r="H76">
        <f>VLOOKUP(G76,Currency!$A$1:$B$16,2,FALSE)</f>
        <v>1</v>
      </c>
      <c r="I76" s="3">
        <v>12600</v>
      </c>
      <c r="J76" s="3">
        <v>3440933.13</v>
      </c>
      <c r="K76" s="2">
        <v>0.1192034877</v>
      </c>
      <c r="L76" s="3">
        <v>1501.96394502</v>
      </c>
      <c r="M76" s="3">
        <v>29400</v>
      </c>
      <c r="N76" s="3">
        <v>22263882.300000001</v>
      </c>
      <c r="O76" s="2">
        <v>0.9786685007</v>
      </c>
      <c r="P76" s="3">
        <v>28396.566272340002</v>
      </c>
      <c r="Q76" s="3">
        <v>72000</v>
      </c>
      <c r="R76" s="3">
        <v>94056</v>
      </c>
      <c r="S76" s="3"/>
      <c r="T76" s="3"/>
      <c r="U76" s="3"/>
      <c r="V76" s="3">
        <f t="shared" si="3"/>
        <v>72000</v>
      </c>
      <c r="W76" s="3">
        <f t="shared" si="4"/>
        <v>94056</v>
      </c>
      <c r="X76" s="7">
        <f t="shared" si="5"/>
        <v>166056</v>
      </c>
    </row>
    <row r="77" spans="1:24" x14ac:dyDescent="0.3">
      <c r="A77" s="1">
        <v>42186</v>
      </c>
      <c r="B77" t="s">
        <v>686</v>
      </c>
      <c r="C77" t="s">
        <v>31</v>
      </c>
      <c r="D77" t="s">
        <v>39</v>
      </c>
      <c r="E77" t="s">
        <v>44</v>
      </c>
      <c r="F77" t="s">
        <v>23</v>
      </c>
      <c r="G77" t="s">
        <v>0</v>
      </c>
      <c r="H77">
        <f>VLOOKUP(G77,Currency!$A$1:$B$16,2,FALSE)</f>
        <v>1</v>
      </c>
      <c r="I77" s="3">
        <v>12600</v>
      </c>
      <c r="J77" s="3">
        <v>3440933.13</v>
      </c>
      <c r="K77" s="2">
        <v>0.1192034877</v>
      </c>
      <c r="L77" s="3">
        <v>1501.96394502</v>
      </c>
      <c r="M77" s="3">
        <v>29400</v>
      </c>
      <c r="N77" s="3">
        <v>22263882.300000001</v>
      </c>
      <c r="O77" s="2">
        <v>0.9786685007</v>
      </c>
      <c r="P77" s="3">
        <v>28396.566272340002</v>
      </c>
      <c r="Q77" s="3">
        <v>72000</v>
      </c>
      <c r="R77" s="3">
        <v>119507</v>
      </c>
      <c r="S77" s="3"/>
      <c r="T77" s="3"/>
      <c r="U77" s="3"/>
      <c r="V77" s="3">
        <f t="shared" si="3"/>
        <v>72000</v>
      </c>
      <c r="W77" s="3">
        <f t="shared" si="4"/>
        <v>119507</v>
      </c>
      <c r="X77" s="7">
        <f t="shared" si="5"/>
        <v>191507</v>
      </c>
    </row>
    <row r="78" spans="1:24" x14ac:dyDescent="0.3">
      <c r="A78" s="1">
        <v>42186</v>
      </c>
      <c r="B78" t="s">
        <v>105</v>
      </c>
      <c r="C78" t="s">
        <v>31</v>
      </c>
      <c r="D78" t="s">
        <v>34</v>
      </c>
      <c r="E78" t="s">
        <v>58</v>
      </c>
      <c r="F78" t="s">
        <v>17</v>
      </c>
      <c r="G78" t="s">
        <v>0</v>
      </c>
      <c r="H78">
        <f>VLOOKUP(G78,Currency!$A$1:$B$16,2,FALSE)</f>
        <v>1</v>
      </c>
      <c r="I78" s="3">
        <v>7500</v>
      </c>
      <c r="J78" s="3">
        <v>116909.78</v>
      </c>
      <c r="K78" s="2">
        <v>0.12273566850000001</v>
      </c>
      <c r="L78" s="3">
        <v>920.51751375000003</v>
      </c>
      <c r="M78" s="3"/>
      <c r="N78" s="3">
        <v>0</v>
      </c>
      <c r="O78" s="2"/>
      <c r="P78" s="3">
        <v>0</v>
      </c>
      <c r="Q78" s="3">
        <v>150000</v>
      </c>
      <c r="R78" s="3">
        <v>130000</v>
      </c>
      <c r="S78" s="3"/>
      <c r="T78" s="3"/>
      <c r="U78" s="3"/>
      <c r="V78" s="3">
        <f t="shared" si="3"/>
        <v>150000</v>
      </c>
      <c r="W78" s="3">
        <f t="shared" si="4"/>
        <v>130000</v>
      </c>
      <c r="X78" s="7">
        <f t="shared" si="5"/>
        <v>280000</v>
      </c>
    </row>
    <row r="79" spans="1:24" x14ac:dyDescent="0.3">
      <c r="A79" s="1">
        <v>42186</v>
      </c>
      <c r="B79" t="s">
        <v>329</v>
      </c>
      <c r="C79" t="s">
        <v>31</v>
      </c>
      <c r="D79" t="s">
        <v>37</v>
      </c>
      <c r="E79" t="s">
        <v>47</v>
      </c>
      <c r="F79" t="s">
        <v>21</v>
      </c>
      <c r="G79" t="s">
        <v>0</v>
      </c>
      <c r="H79">
        <f>VLOOKUP(G79,Currency!$A$1:$B$16,2,FALSE)</f>
        <v>1</v>
      </c>
      <c r="I79" s="3">
        <v>10399.9999999998</v>
      </c>
      <c r="J79" s="3">
        <v>898439.85</v>
      </c>
      <c r="K79" s="2">
        <v>0.12527173080000001</v>
      </c>
      <c r="L79" s="3">
        <v>1302.82600032</v>
      </c>
      <c r="M79" s="3">
        <v>15600</v>
      </c>
      <c r="N79" s="3">
        <v>3436668.63</v>
      </c>
      <c r="O79" s="2">
        <v>0.84450418490000001</v>
      </c>
      <c r="P79" s="3">
        <v>11718.82445448</v>
      </c>
      <c r="Q79" s="3">
        <v>52000</v>
      </c>
      <c r="R79" s="3">
        <v>75000</v>
      </c>
      <c r="S79" s="3"/>
      <c r="T79" s="3"/>
      <c r="U79" s="3"/>
      <c r="V79" s="3">
        <f t="shared" si="3"/>
        <v>52000</v>
      </c>
      <c r="W79" s="3">
        <f t="shared" si="4"/>
        <v>75000</v>
      </c>
      <c r="X79" s="7">
        <f t="shared" si="5"/>
        <v>127000</v>
      </c>
    </row>
    <row r="80" spans="1:24" x14ac:dyDescent="0.3">
      <c r="A80" s="1">
        <v>42186</v>
      </c>
      <c r="B80" t="s">
        <v>496</v>
      </c>
      <c r="C80" t="s">
        <v>32</v>
      </c>
      <c r="D80" t="s">
        <v>40</v>
      </c>
      <c r="E80" t="s">
        <v>44</v>
      </c>
      <c r="F80" t="s">
        <v>26</v>
      </c>
      <c r="G80" t="s">
        <v>10</v>
      </c>
      <c r="H80">
        <f>VLOOKUP(G80,Currency!$A$1:$B$16,2,FALSE)</f>
        <v>0.1</v>
      </c>
      <c r="I80" s="3">
        <v>53333.333000000101</v>
      </c>
      <c r="J80" s="3">
        <v>504250</v>
      </c>
      <c r="K80" s="2">
        <v>0.1280808131</v>
      </c>
      <c r="L80" s="3">
        <v>6830.9766559731006</v>
      </c>
      <c r="M80" s="3">
        <v>79999.999500000005</v>
      </c>
      <c r="N80" s="3">
        <v>1269478</v>
      </c>
      <c r="O80" s="2">
        <v>0.86542672659999997</v>
      </c>
      <c r="P80" s="3">
        <v>62774.620615658598</v>
      </c>
      <c r="Q80" s="3">
        <v>533333.33333333302</v>
      </c>
      <c r="R80" s="3">
        <v>800000</v>
      </c>
      <c r="S80" s="3"/>
      <c r="T80" s="3"/>
      <c r="U80" s="3"/>
      <c r="V80" s="3">
        <f t="shared" si="3"/>
        <v>53333.333333333307</v>
      </c>
      <c r="W80" s="3">
        <f t="shared" si="4"/>
        <v>80000</v>
      </c>
      <c r="X80" s="7">
        <f t="shared" si="5"/>
        <v>133333.33333333331</v>
      </c>
    </row>
    <row r="81" spans="1:24" x14ac:dyDescent="0.3">
      <c r="A81" s="1">
        <v>42186</v>
      </c>
      <c r="B81" t="s">
        <v>378</v>
      </c>
      <c r="C81" t="s">
        <v>31</v>
      </c>
      <c r="D81" t="s">
        <v>36</v>
      </c>
      <c r="E81" t="s">
        <v>44</v>
      </c>
      <c r="F81" t="s">
        <v>20</v>
      </c>
      <c r="G81" t="s">
        <v>0</v>
      </c>
      <c r="H81">
        <f>VLOOKUP(G81,Currency!$A$1:$B$16,2,FALSE)</f>
        <v>1</v>
      </c>
      <c r="I81" s="3">
        <v>16800</v>
      </c>
      <c r="J81" s="3">
        <v>2666733.7999999998</v>
      </c>
      <c r="K81" s="2">
        <v>0.13207424340000001</v>
      </c>
      <c r="L81" s="3">
        <v>2218.8472891199999</v>
      </c>
      <c r="M81" s="3">
        <v>25200</v>
      </c>
      <c r="N81" s="3">
        <v>6496472.5499999998</v>
      </c>
      <c r="O81" s="2">
        <v>0.99193539269999997</v>
      </c>
      <c r="P81" s="3">
        <v>24874.835033159998</v>
      </c>
      <c r="Q81" s="3">
        <v>72000</v>
      </c>
      <c r="R81" s="3">
        <v>107100</v>
      </c>
      <c r="S81" s="3"/>
      <c r="T81" s="3"/>
      <c r="U81" s="3"/>
      <c r="V81" s="3">
        <f t="shared" si="3"/>
        <v>72000</v>
      </c>
      <c r="W81" s="3">
        <f t="shared" si="4"/>
        <v>107100</v>
      </c>
      <c r="X81" s="7">
        <f t="shared" si="5"/>
        <v>179100</v>
      </c>
    </row>
    <row r="82" spans="1:24" x14ac:dyDescent="0.3">
      <c r="A82" s="1">
        <v>42186</v>
      </c>
      <c r="B82" t="s">
        <v>351</v>
      </c>
      <c r="C82" t="s">
        <v>31</v>
      </c>
      <c r="D82" t="s">
        <v>37</v>
      </c>
      <c r="E82" t="s">
        <v>65</v>
      </c>
      <c r="F82" t="s">
        <v>24</v>
      </c>
      <c r="G82" t="s">
        <v>0</v>
      </c>
      <c r="H82">
        <f>VLOOKUP(G82,Currency!$A$1:$B$16,2,FALSE)</f>
        <v>1</v>
      </c>
      <c r="I82" s="3">
        <v>30333.333333333099</v>
      </c>
      <c r="J82" s="3">
        <v>525000</v>
      </c>
      <c r="K82" s="2">
        <v>0.1335915124</v>
      </c>
      <c r="L82" s="3">
        <v>4052.2758761333002</v>
      </c>
      <c r="M82" s="3"/>
      <c r="N82" s="3">
        <v>0</v>
      </c>
      <c r="O82" s="2"/>
      <c r="P82" s="3">
        <v>0</v>
      </c>
      <c r="Q82" s="3">
        <v>52000</v>
      </c>
      <c r="R82" s="3">
        <v>76500</v>
      </c>
      <c r="S82" s="3"/>
      <c r="T82" s="3"/>
      <c r="U82" s="3"/>
      <c r="V82" s="3">
        <f t="shared" si="3"/>
        <v>52000</v>
      </c>
      <c r="W82" s="3">
        <f t="shared" si="4"/>
        <v>76500</v>
      </c>
      <c r="X82" s="7">
        <f t="shared" si="5"/>
        <v>128500</v>
      </c>
    </row>
    <row r="83" spans="1:24" x14ac:dyDescent="0.3">
      <c r="A83" s="1">
        <v>42186</v>
      </c>
      <c r="B83" t="s">
        <v>396</v>
      </c>
      <c r="C83" t="s">
        <v>33</v>
      </c>
      <c r="D83" t="s">
        <v>40</v>
      </c>
      <c r="E83" t="s">
        <v>44</v>
      </c>
      <c r="F83" t="s">
        <v>25</v>
      </c>
      <c r="G83" t="s">
        <v>4</v>
      </c>
      <c r="H83">
        <f>VLOOKUP(G83,Currency!$A$1:$B$16,2,FALSE)</f>
        <v>0.69</v>
      </c>
      <c r="I83" s="3">
        <v>24193.556333333101</v>
      </c>
      <c r="J83" s="3">
        <v>1503025.04</v>
      </c>
      <c r="K83" s="2">
        <v>0.13817270340000001</v>
      </c>
      <c r="L83" s="3">
        <v>3342.8890834367999</v>
      </c>
      <c r="M83" s="3">
        <v>36290.334499999997</v>
      </c>
      <c r="N83" s="3">
        <v>695380.89</v>
      </c>
      <c r="O83" s="2">
        <v>0.38488634859999998</v>
      </c>
      <c r="P83" s="3">
        <v>5587.0617326193997</v>
      </c>
      <c r="Q83" s="3">
        <v>103686.66666666701</v>
      </c>
      <c r="R83" s="3">
        <v>155530</v>
      </c>
      <c r="S83" s="3"/>
      <c r="T83" s="3"/>
      <c r="U83" s="3"/>
      <c r="V83" s="3">
        <f t="shared" si="3"/>
        <v>71543.800000000236</v>
      </c>
      <c r="W83" s="3">
        <f t="shared" si="4"/>
        <v>107315.7</v>
      </c>
      <c r="X83" s="7">
        <f t="shared" si="5"/>
        <v>178859.50000000023</v>
      </c>
    </row>
    <row r="84" spans="1:24" x14ac:dyDescent="0.3">
      <c r="A84" s="1">
        <v>42186</v>
      </c>
      <c r="B84" t="s">
        <v>755</v>
      </c>
      <c r="C84" t="s">
        <v>31</v>
      </c>
      <c r="D84" t="s">
        <v>36</v>
      </c>
      <c r="E84" t="s">
        <v>44</v>
      </c>
      <c r="F84" t="s">
        <v>20</v>
      </c>
      <c r="G84" t="s">
        <v>0</v>
      </c>
      <c r="H84">
        <f>VLOOKUP(G84,Currency!$A$1:$B$16,2,FALSE)</f>
        <v>1</v>
      </c>
      <c r="I84" s="3">
        <v>14400</v>
      </c>
      <c r="J84" s="3">
        <v>1517837.49</v>
      </c>
      <c r="K84" s="2">
        <v>0.13842778450000001</v>
      </c>
      <c r="L84" s="3">
        <v>1993.3600967999998</v>
      </c>
      <c r="M84" s="3">
        <v>21600</v>
      </c>
      <c r="N84" s="3">
        <v>3928897.61</v>
      </c>
      <c r="O84" s="2">
        <v>0.77104747709999999</v>
      </c>
      <c r="P84" s="3">
        <v>13687.400809440001</v>
      </c>
      <c r="Q84" s="3">
        <v>72000</v>
      </c>
      <c r="R84" s="3">
        <v>125000</v>
      </c>
      <c r="S84" s="3"/>
      <c r="T84" s="3"/>
      <c r="U84" s="3"/>
      <c r="V84" s="3">
        <f t="shared" si="3"/>
        <v>72000</v>
      </c>
      <c r="W84" s="3">
        <f t="shared" si="4"/>
        <v>125000</v>
      </c>
      <c r="X84" s="7">
        <f t="shared" si="5"/>
        <v>197000</v>
      </c>
    </row>
    <row r="85" spans="1:24" x14ac:dyDescent="0.3">
      <c r="A85" s="1">
        <v>42186</v>
      </c>
      <c r="B85" t="s">
        <v>294</v>
      </c>
      <c r="C85" t="s">
        <v>31</v>
      </c>
      <c r="D85" t="s">
        <v>37</v>
      </c>
      <c r="E85" t="s">
        <v>47</v>
      </c>
      <c r="F85" t="s">
        <v>21</v>
      </c>
      <c r="G85" t="s">
        <v>0</v>
      </c>
      <c r="H85">
        <f>VLOOKUP(G85,Currency!$A$1:$B$16,2,FALSE)</f>
        <v>1</v>
      </c>
      <c r="I85" s="3">
        <v>12133.333333333099</v>
      </c>
      <c r="J85" s="3">
        <v>1044754.87</v>
      </c>
      <c r="K85" s="2">
        <v>0.1461296591</v>
      </c>
      <c r="L85" s="3">
        <v>1773.0398637466001</v>
      </c>
      <c r="M85" s="3">
        <v>18200</v>
      </c>
      <c r="N85" s="3">
        <v>2176300.21</v>
      </c>
      <c r="O85" s="2">
        <v>0.94451107000000001</v>
      </c>
      <c r="P85" s="3">
        <v>16584.162358400001</v>
      </c>
      <c r="Q85" s="3">
        <v>52000</v>
      </c>
      <c r="R85" s="3">
        <v>73500</v>
      </c>
      <c r="S85" s="3"/>
      <c r="T85" s="3"/>
      <c r="U85" s="3"/>
      <c r="V85" s="3">
        <f t="shared" si="3"/>
        <v>52000</v>
      </c>
      <c r="W85" s="3">
        <f t="shared" si="4"/>
        <v>73500</v>
      </c>
      <c r="X85" s="7">
        <f t="shared" si="5"/>
        <v>125500</v>
      </c>
    </row>
    <row r="86" spans="1:24" x14ac:dyDescent="0.3">
      <c r="A86" s="1">
        <v>42186</v>
      </c>
      <c r="B86" t="s">
        <v>652</v>
      </c>
      <c r="C86" t="s">
        <v>31</v>
      </c>
      <c r="D86" t="s">
        <v>37</v>
      </c>
      <c r="E86" t="s">
        <v>49</v>
      </c>
      <c r="F86" t="s">
        <v>21</v>
      </c>
      <c r="G86" t="s">
        <v>0</v>
      </c>
      <c r="H86">
        <f>VLOOKUP(G86,Currency!$A$1:$B$16,2,FALSE)</f>
        <v>1</v>
      </c>
      <c r="I86" s="3">
        <v>6000</v>
      </c>
      <c r="J86" s="3">
        <v>455618.25</v>
      </c>
      <c r="K86" s="2">
        <v>0.1497284602</v>
      </c>
      <c r="L86" s="3">
        <v>898.37076120000006</v>
      </c>
      <c r="M86" s="3">
        <v>9000</v>
      </c>
      <c r="N86" s="3">
        <v>1008397.44</v>
      </c>
      <c r="O86" s="2">
        <v>0.98401639139999997</v>
      </c>
      <c r="P86" s="3">
        <v>8769.8360357999991</v>
      </c>
      <c r="Q86" s="3">
        <v>60000</v>
      </c>
      <c r="R86" s="3">
        <v>97850</v>
      </c>
      <c r="S86" s="3"/>
      <c r="T86" s="3"/>
      <c r="U86" s="3"/>
      <c r="V86" s="3">
        <f t="shared" si="3"/>
        <v>60000</v>
      </c>
      <c r="W86" s="3">
        <f t="shared" si="4"/>
        <v>97850</v>
      </c>
      <c r="X86" s="7">
        <f t="shared" si="5"/>
        <v>157850</v>
      </c>
    </row>
    <row r="87" spans="1:24" x14ac:dyDescent="0.3">
      <c r="A87" s="1">
        <v>42186</v>
      </c>
      <c r="B87" t="s">
        <v>462</v>
      </c>
      <c r="C87" t="s">
        <v>32</v>
      </c>
      <c r="D87" t="s">
        <v>40</v>
      </c>
      <c r="E87" t="s">
        <v>46</v>
      </c>
      <c r="F87" t="s">
        <v>26</v>
      </c>
      <c r="G87" t="s">
        <v>5</v>
      </c>
      <c r="H87">
        <f>VLOOKUP(G87,Currency!$A$1:$B$16,2,FALSE)</f>
        <v>1.3</v>
      </c>
      <c r="I87" s="3">
        <v>14539.5333333333</v>
      </c>
      <c r="J87" s="3">
        <v>3199697</v>
      </c>
      <c r="K87" s="2">
        <v>0.15479473839999999</v>
      </c>
      <c r="L87" s="3">
        <v>2250.6432587914001</v>
      </c>
      <c r="M87" s="3">
        <v>21809.3</v>
      </c>
      <c r="N87" s="3">
        <v>3929628</v>
      </c>
      <c r="O87" s="2">
        <v>0.95445416969999997</v>
      </c>
      <c r="P87" s="3">
        <v>20219.983716744999</v>
      </c>
      <c r="Q87" s="3">
        <v>63100</v>
      </c>
      <c r="R87" s="3">
        <v>94650</v>
      </c>
      <c r="S87" s="3"/>
      <c r="T87" s="3"/>
      <c r="U87" s="3"/>
      <c r="V87" s="3">
        <f t="shared" si="3"/>
        <v>82030</v>
      </c>
      <c r="W87" s="3">
        <f t="shared" si="4"/>
        <v>123045</v>
      </c>
      <c r="X87" s="7">
        <f t="shared" si="5"/>
        <v>205075</v>
      </c>
    </row>
    <row r="88" spans="1:24" x14ac:dyDescent="0.3">
      <c r="A88" s="1">
        <v>42186</v>
      </c>
      <c r="B88" t="s">
        <v>274</v>
      </c>
      <c r="C88" t="s">
        <v>31</v>
      </c>
      <c r="D88" t="s">
        <v>37</v>
      </c>
      <c r="E88" t="s">
        <v>44</v>
      </c>
      <c r="F88" t="s">
        <v>21</v>
      </c>
      <c r="G88" t="s">
        <v>0</v>
      </c>
      <c r="H88">
        <f>VLOOKUP(G88,Currency!$A$1:$B$16,2,FALSE)</f>
        <v>1</v>
      </c>
      <c r="I88" s="3">
        <v>16800</v>
      </c>
      <c r="J88" s="3">
        <v>1580879.04</v>
      </c>
      <c r="K88" s="2">
        <v>0.15974917659999999</v>
      </c>
      <c r="L88" s="3">
        <v>2683.7861668800001</v>
      </c>
      <c r="M88" s="3">
        <v>25200</v>
      </c>
      <c r="N88" s="3">
        <v>3176036.87</v>
      </c>
      <c r="O88" s="2">
        <v>0.95585035200000001</v>
      </c>
      <c r="P88" s="3">
        <v>23419.886192640002</v>
      </c>
      <c r="Q88" s="3">
        <v>72000</v>
      </c>
      <c r="R88" s="3">
        <v>99960</v>
      </c>
      <c r="S88" s="3"/>
      <c r="T88" s="3"/>
      <c r="U88" s="3"/>
      <c r="V88" s="3">
        <f t="shared" si="3"/>
        <v>72000</v>
      </c>
      <c r="W88" s="3">
        <f t="shared" si="4"/>
        <v>99960</v>
      </c>
      <c r="X88" s="7">
        <f t="shared" si="5"/>
        <v>171960</v>
      </c>
    </row>
    <row r="89" spans="1:24" x14ac:dyDescent="0.3">
      <c r="A89" s="1">
        <v>42186</v>
      </c>
      <c r="B89" t="s">
        <v>586</v>
      </c>
      <c r="C89" t="s">
        <v>31</v>
      </c>
      <c r="D89" t="s">
        <v>37</v>
      </c>
      <c r="E89" t="s">
        <v>62</v>
      </c>
      <c r="F89" t="s">
        <v>24</v>
      </c>
      <c r="G89" t="s">
        <v>0</v>
      </c>
      <c r="H89">
        <f>VLOOKUP(G89,Currency!$A$1:$B$16,2,FALSE)</f>
        <v>1</v>
      </c>
      <c r="I89" s="3">
        <v>42000</v>
      </c>
      <c r="J89" s="3">
        <v>714832.3</v>
      </c>
      <c r="K89" s="2">
        <v>0.16166261649999999</v>
      </c>
      <c r="L89" s="3">
        <v>6789.8298930000001</v>
      </c>
      <c r="M89" s="3"/>
      <c r="N89" s="3">
        <v>0</v>
      </c>
      <c r="O89" s="2"/>
      <c r="P89" s="3">
        <v>0</v>
      </c>
      <c r="Q89" s="3">
        <v>72000</v>
      </c>
      <c r="R89" s="3">
        <v>112200</v>
      </c>
      <c r="S89" s="3"/>
      <c r="T89" s="3"/>
      <c r="U89" s="3"/>
      <c r="V89" s="3">
        <f t="shared" si="3"/>
        <v>72000</v>
      </c>
      <c r="W89" s="3">
        <f t="shared" si="4"/>
        <v>112200</v>
      </c>
      <c r="X89" s="7">
        <f t="shared" si="5"/>
        <v>184200</v>
      </c>
    </row>
    <row r="90" spans="1:24" x14ac:dyDescent="0.3">
      <c r="A90" s="1">
        <v>42186</v>
      </c>
      <c r="B90" t="s">
        <v>624</v>
      </c>
      <c r="C90" t="s">
        <v>31</v>
      </c>
      <c r="D90" t="s">
        <v>36</v>
      </c>
      <c r="E90" t="s">
        <v>44</v>
      </c>
      <c r="F90" t="s">
        <v>20</v>
      </c>
      <c r="G90" t="s">
        <v>0</v>
      </c>
      <c r="H90">
        <f>VLOOKUP(G90,Currency!$A$1:$B$16,2,FALSE)</f>
        <v>1</v>
      </c>
      <c r="I90" s="3">
        <v>12000</v>
      </c>
      <c r="J90" s="3">
        <v>2378000.2200000002</v>
      </c>
      <c r="K90" s="2">
        <v>0.16452759959999999</v>
      </c>
      <c r="L90" s="3">
        <v>1974.3311951999999</v>
      </c>
      <c r="M90" s="3">
        <v>18000</v>
      </c>
      <c r="N90" s="3">
        <v>6770131.5099999998</v>
      </c>
      <c r="O90" s="2">
        <v>0.74994861069999996</v>
      </c>
      <c r="P90" s="3">
        <v>10798.5199878</v>
      </c>
      <c r="Q90" s="3">
        <v>72000</v>
      </c>
      <c r="R90" s="3">
        <v>115000</v>
      </c>
      <c r="S90" s="3"/>
      <c r="T90" s="3"/>
      <c r="U90" s="3"/>
      <c r="V90" s="3">
        <f t="shared" si="3"/>
        <v>72000</v>
      </c>
      <c r="W90" s="3">
        <f t="shared" si="4"/>
        <v>115000</v>
      </c>
      <c r="X90" s="7">
        <f t="shared" si="5"/>
        <v>187000</v>
      </c>
    </row>
    <row r="91" spans="1:24" x14ac:dyDescent="0.3">
      <c r="A91" s="1">
        <v>42186</v>
      </c>
      <c r="B91" t="s">
        <v>410</v>
      </c>
      <c r="C91" t="s">
        <v>32</v>
      </c>
      <c r="D91" t="s">
        <v>40</v>
      </c>
      <c r="E91" t="s">
        <v>46</v>
      </c>
      <c r="F91" t="s">
        <v>26</v>
      </c>
      <c r="G91" t="s">
        <v>5</v>
      </c>
      <c r="H91">
        <f>VLOOKUP(G91,Currency!$A$1:$B$16,2,FALSE)</f>
        <v>1.3</v>
      </c>
      <c r="I91" s="3">
        <v>13639.9296666667</v>
      </c>
      <c r="J91" s="3">
        <v>1795048</v>
      </c>
      <c r="K91" s="2">
        <v>0.16966277169999999</v>
      </c>
      <c r="L91" s="3">
        <v>2314.1882730397001</v>
      </c>
      <c r="M91" s="3">
        <v>20459.894499999999</v>
      </c>
      <c r="N91" s="3">
        <v>6210261</v>
      </c>
      <c r="O91" s="2">
        <v>0.86427034390000002</v>
      </c>
      <c r="P91" s="3">
        <v>16016.671388258001</v>
      </c>
      <c r="Q91" s="3">
        <v>58952.266666666699</v>
      </c>
      <c r="R91" s="3">
        <v>88428.4</v>
      </c>
      <c r="S91" s="3"/>
      <c r="T91" s="3"/>
      <c r="U91" s="3"/>
      <c r="V91" s="3">
        <f t="shared" si="3"/>
        <v>76637.946666666714</v>
      </c>
      <c r="W91" s="3">
        <f t="shared" si="4"/>
        <v>114956.92</v>
      </c>
      <c r="X91" s="7">
        <f t="shared" si="5"/>
        <v>191594.8666666667</v>
      </c>
    </row>
    <row r="92" spans="1:24" x14ac:dyDescent="0.3">
      <c r="A92" s="1">
        <v>42186</v>
      </c>
      <c r="B92" t="s">
        <v>870</v>
      </c>
      <c r="C92" t="s">
        <v>31</v>
      </c>
      <c r="D92" t="s">
        <v>41</v>
      </c>
      <c r="E92" t="s">
        <v>51</v>
      </c>
      <c r="F92" t="s">
        <v>28</v>
      </c>
      <c r="G92" t="s">
        <v>0</v>
      </c>
      <c r="H92">
        <f>VLOOKUP(G92,Currency!$A$1:$B$16,2,FALSE)</f>
        <v>1</v>
      </c>
      <c r="I92" s="3">
        <v>8227.4933333332992</v>
      </c>
      <c r="J92" s="3">
        <v>7646979.7699999996</v>
      </c>
      <c r="K92" s="2">
        <v>0.1746763194</v>
      </c>
      <c r="L92" s="3">
        <v>1437.1482533547</v>
      </c>
      <c r="M92" s="3">
        <v>12341.24</v>
      </c>
      <c r="N92" s="3">
        <v>14535926.5</v>
      </c>
      <c r="O92" s="2">
        <v>0.93589588800000001</v>
      </c>
      <c r="P92" s="3">
        <v>11075.4412301138</v>
      </c>
      <c r="Q92" s="3">
        <v>35706.400000000001</v>
      </c>
      <c r="R92" s="3">
        <v>178532</v>
      </c>
      <c r="S92" s="3"/>
      <c r="T92" s="3"/>
      <c r="U92" s="3"/>
      <c r="V92" s="3">
        <f t="shared" si="3"/>
        <v>35706.400000000001</v>
      </c>
      <c r="W92" s="3">
        <f t="shared" si="4"/>
        <v>178532</v>
      </c>
      <c r="X92" s="7">
        <f t="shared" si="5"/>
        <v>214238.4</v>
      </c>
    </row>
    <row r="93" spans="1:24" x14ac:dyDescent="0.3">
      <c r="A93" s="1">
        <v>42186</v>
      </c>
      <c r="B93" t="s">
        <v>993</v>
      </c>
      <c r="C93" t="s">
        <v>31</v>
      </c>
      <c r="D93" t="s">
        <v>41</v>
      </c>
      <c r="E93" t="s">
        <v>57</v>
      </c>
      <c r="F93" t="s">
        <v>28</v>
      </c>
      <c r="G93" t="s">
        <v>0</v>
      </c>
      <c r="H93">
        <f>VLOOKUP(G93,Currency!$A$1:$B$16,2,FALSE)</f>
        <v>1</v>
      </c>
      <c r="I93" s="3">
        <v>4018.9160000000002</v>
      </c>
      <c r="J93" s="3">
        <v>3270496.41</v>
      </c>
      <c r="K93" s="2">
        <v>0.17476594879999999</v>
      </c>
      <c r="L93" s="3">
        <v>702.36966788749999</v>
      </c>
      <c r="M93" s="3">
        <v>6028.3739999999998</v>
      </c>
      <c r="N93" s="3">
        <v>10969679.800000001</v>
      </c>
      <c r="O93" s="2">
        <v>0.93300031689999996</v>
      </c>
      <c r="P93" s="3">
        <v>5382.1353635856003</v>
      </c>
      <c r="Q93" s="3">
        <v>17405.88</v>
      </c>
      <c r="R93" s="3">
        <v>145049</v>
      </c>
      <c r="S93" s="3"/>
      <c r="T93" s="3"/>
      <c r="U93" s="3"/>
      <c r="V93" s="3">
        <f t="shared" si="3"/>
        <v>17405.88</v>
      </c>
      <c r="W93" s="3">
        <f t="shared" si="4"/>
        <v>145049</v>
      </c>
      <c r="X93" s="7">
        <f t="shared" si="5"/>
        <v>162454.88</v>
      </c>
    </row>
    <row r="94" spans="1:24" x14ac:dyDescent="0.3">
      <c r="A94" s="1">
        <v>42186</v>
      </c>
      <c r="B94" t="s">
        <v>579</v>
      </c>
      <c r="C94" t="s">
        <v>31</v>
      </c>
      <c r="D94" t="s">
        <v>37</v>
      </c>
      <c r="E94" t="s">
        <v>65</v>
      </c>
      <c r="F94" t="s">
        <v>24</v>
      </c>
      <c r="G94" t="s">
        <v>0</v>
      </c>
      <c r="H94">
        <f>VLOOKUP(G94,Currency!$A$1:$B$16,2,FALSE)</f>
        <v>1</v>
      </c>
      <c r="I94" s="3">
        <v>30333.333333333099</v>
      </c>
      <c r="J94" s="3">
        <v>525000</v>
      </c>
      <c r="K94" s="2">
        <v>0.1749230933</v>
      </c>
      <c r="L94" s="3">
        <v>5306.0004967666</v>
      </c>
      <c r="M94" s="3"/>
      <c r="N94" s="3">
        <v>0</v>
      </c>
      <c r="O94" s="2"/>
      <c r="P94" s="3">
        <v>0</v>
      </c>
      <c r="Q94" s="3">
        <v>52000</v>
      </c>
      <c r="R94" s="3">
        <v>80800</v>
      </c>
      <c r="S94" s="3"/>
      <c r="T94" s="3"/>
      <c r="U94" s="3"/>
      <c r="V94" s="3">
        <f t="shared" si="3"/>
        <v>52000</v>
      </c>
      <c r="W94" s="3">
        <f t="shared" si="4"/>
        <v>80800</v>
      </c>
      <c r="X94" s="7">
        <f t="shared" si="5"/>
        <v>132800</v>
      </c>
    </row>
    <row r="95" spans="1:24" x14ac:dyDescent="0.3">
      <c r="A95" s="1">
        <v>42186</v>
      </c>
      <c r="B95" t="s">
        <v>467</v>
      </c>
      <c r="C95" t="s">
        <v>33</v>
      </c>
      <c r="D95" t="s">
        <v>40</v>
      </c>
      <c r="E95" t="s">
        <v>46</v>
      </c>
      <c r="F95" t="s">
        <v>25</v>
      </c>
      <c r="G95" t="s">
        <v>4</v>
      </c>
      <c r="H95">
        <f>VLOOKUP(G95,Currency!$A$1:$B$16,2,FALSE)</f>
        <v>0.69</v>
      </c>
      <c r="I95" s="3">
        <v>25299.8003333333</v>
      </c>
      <c r="J95" s="3">
        <v>2554474.1800000002</v>
      </c>
      <c r="K95" s="2">
        <v>0.1758355412</v>
      </c>
      <c r="L95" s="3">
        <v>4448.6040838636</v>
      </c>
      <c r="M95" s="3">
        <v>37949.700499999999</v>
      </c>
      <c r="N95" s="3">
        <v>21881579.25</v>
      </c>
      <c r="O95" s="2">
        <v>0.84597079620000004</v>
      </c>
      <c r="P95" s="3">
        <v>28597.121055299503</v>
      </c>
      <c r="Q95" s="3">
        <v>110356</v>
      </c>
      <c r="R95" s="3">
        <v>165534</v>
      </c>
      <c r="S95" s="3"/>
      <c r="T95" s="3"/>
      <c r="U95" s="3"/>
      <c r="V95" s="3">
        <f t="shared" si="3"/>
        <v>76145.64</v>
      </c>
      <c r="W95" s="3">
        <f t="shared" si="4"/>
        <v>114218.45999999999</v>
      </c>
      <c r="X95" s="7">
        <f t="shared" si="5"/>
        <v>190364.09999999998</v>
      </c>
    </row>
    <row r="96" spans="1:24" x14ac:dyDescent="0.3">
      <c r="A96" s="1">
        <v>42186</v>
      </c>
      <c r="B96" t="s">
        <v>630</v>
      </c>
      <c r="C96" t="s">
        <v>31</v>
      </c>
      <c r="D96" t="s">
        <v>36</v>
      </c>
      <c r="E96" t="s">
        <v>44</v>
      </c>
      <c r="F96" t="s">
        <v>20</v>
      </c>
      <c r="G96" t="s">
        <v>0</v>
      </c>
      <c r="H96">
        <f>VLOOKUP(G96,Currency!$A$1:$B$16,2,FALSE)</f>
        <v>1</v>
      </c>
      <c r="I96" s="3">
        <v>16800</v>
      </c>
      <c r="J96" s="3">
        <v>4054022.02</v>
      </c>
      <c r="K96" s="2">
        <v>0.1778826845</v>
      </c>
      <c r="L96" s="3">
        <v>2988.4290996</v>
      </c>
      <c r="M96" s="3">
        <v>25200</v>
      </c>
      <c r="N96" s="3">
        <v>9429619.4399999995</v>
      </c>
      <c r="O96" s="2">
        <v>0.81374100179999997</v>
      </c>
      <c r="P96" s="3">
        <v>17690.037193079999</v>
      </c>
      <c r="Q96" s="3">
        <v>72000</v>
      </c>
      <c r="R96" s="3">
        <v>115830</v>
      </c>
      <c r="S96" s="3"/>
      <c r="T96" s="3"/>
      <c r="U96" s="3"/>
      <c r="V96" s="3">
        <f t="shared" si="3"/>
        <v>72000</v>
      </c>
      <c r="W96" s="3">
        <f t="shared" si="4"/>
        <v>115830</v>
      </c>
      <c r="X96" s="7">
        <f t="shared" si="5"/>
        <v>187830</v>
      </c>
    </row>
    <row r="97" spans="1:24" x14ac:dyDescent="0.3">
      <c r="A97" s="1">
        <v>42186</v>
      </c>
      <c r="B97" t="s">
        <v>697</v>
      </c>
      <c r="C97" t="s">
        <v>31</v>
      </c>
      <c r="D97" t="s">
        <v>36</v>
      </c>
      <c r="E97" t="s">
        <v>44</v>
      </c>
      <c r="F97" t="s">
        <v>20</v>
      </c>
      <c r="G97" t="s">
        <v>0</v>
      </c>
      <c r="H97">
        <f>VLOOKUP(G97,Currency!$A$1:$B$16,2,FALSE)</f>
        <v>1</v>
      </c>
      <c r="I97" s="3">
        <v>7200</v>
      </c>
      <c r="J97" s="3">
        <v>657767.18000000005</v>
      </c>
      <c r="K97" s="2">
        <v>0.18072408079999999</v>
      </c>
      <c r="L97" s="3">
        <v>1301.2133817599999</v>
      </c>
      <c r="M97" s="3">
        <v>10800</v>
      </c>
      <c r="N97" s="3">
        <v>858492.54</v>
      </c>
      <c r="O97" s="2">
        <v>0.99332026809999996</v>
      </c>
      <c r="P97" s="3">
        <v>10684.574233200001</v>
      </c>
      <c r="Q97" s="3">
        <v>72000</v>
      </c>
      <c r="R97" s="3">
        <v>120000</v>
      </c>
      <c r="S97" s="3"/>
      <c r="T97" s="3"/>
      <c r="U97" s="3"/>
      <c r="V97" s="3">
        <f t="shared" si="3"/>
        <v>72000</v>
      </c>
      <c r="W97" s="3">
        <f t="shared" si="4"/>
        <v>120000</v>
      </c>
      <c r="X97" s="7">
        <f t="shared" si="5"/>
        <v>192000</v>
      </c>
    </row>
    <row r="98" spans="1:24" x14ac:dyDescent="0.3">
      <c r="A98" s="1">
        <v>42186</v>
      </c>
      <c r="B98" t="s">
        <v>714</v>
      </c>
      <c r="C98" t="s">
        <v>31</v>
      </c>
      <c r="D98" t="s">
        <v>36</v>
      </c>
      <c r="E98" t="s">
        <v>44</v>
      </c>
      <c r="F98" t="s">
        <v>20</v>
      </c>
      <c r="G98" t="s">
        <v>0</v>
      </c>
      <c r="H98">
        <f>VLOOKUP(G98,Currency!$A$1:$B$16,2,FALSE)</f>
        <v>1</v>
      </c>
      <c r="I98" s="3">
        <v>16800</v>
      </c>
      <c r="J98" s="3">
        <v>2480883.66</v>
      </c>
      <c r="K98" s="2">
        <v>0.1833307572</v>
      </c>
      <c r="L98" s="3">
        <v>3079.95672096</v>
      </c>
      <c r="M98" s="3">
        <v>25200</v>
      </c>
      <c r="N98" s="3">
        <v>2765471.02</v>
      </c>
      <c r="O98" s="2">
        <v>0.95434891960000001</v>
      </c>
      <c r="P98" s="3">
        <v>23359.348439279998</v>
      </c>
      <c r="Q98" s="3">
        <v>72000</v>
      </c>
      <c r="R98" s="3">
        <v>121200</v>
      </c>
      <c r="S98" s="3"/>
      <c r="T98" s="3"/>
      <c r="U98" s="3"/>
      <c r="V98" s="3">
        <f t="shared" si="3"/>
        <v>72000</v>
      </c>
      <c r="W98" s="3">
        <f t="shared" si="4"/>
        <v>121200</v>
      </c>
      <c r="X98" s="7">
        <f t="shared" si="5"/>
        <v>193200</v>
      </c>
    </row>
    <row r="99" spans="1:24" x14ac:dyDescent="0.3">
      <c r="A99" s="1">
        <v>42186</v>
      </c>
      <c r="B99" t="s">
        <v>280</v>
      </c>
      <c r="C99" t="s">
        <v>31</v>
      </c>
      <c r="D99" t="s">
        <v>38</v>
      </c>
      <c r="E99" t="s">
        <v>63</v>
      </c>
      <c r="F99" t="s">
        <v>22</v>
      </c>
      <c r="G99" t="s">
        <v>0</v>
      </c>
      <c r="H99">
        <f>VLOOKUP(G99,Currency!$A$1:$B$16,2,FALSE)</f>
        <v>1</v>
      </c>
      <c r="I99" s="3">
        <v>56583.333333333103</v>
      </c>
      <c r="J99" s="3">
        <v>5676671.5999999996</v>
      </c>
      <c r="K99" s="2">
        <v>0.1841680044</v>
      </c>
      <c r="L99" s="3">
        <v>10420.839582299999</v>
      </c>
      <c r="M99" s="3"/>
      <c r="N99" s="3">
        <v>0</v>
      </c>
      <c r="O99" s="2"/>
      <c r="P99" s="3">
        <v>0</v>
      </c>
      <c r="Q99" s="3">
        <v>97000</v>
      </c>
      <c r="R99" s="3">
        <v>135160</v>
      </c>
      <c r="S99" s="3"/>
      <c r="T99" s="3"/>
      <c r="U99" s="3"/>
      <c r="V99" s="3">
        <f t="shared" si="3"/>
        <v>97000</v>
      </c>
      <c r="W99" s="3">
        <f t="shared" si="4"/>
        <v>135160</v>
      </c>
      <c r="X99" s="7">
        <f t="shared" si="5"/>
        <v>232160</v>
      </c>
    </row>
    <row r="100" spans="1:24" x14ac:dyDescent="0.3">
      <c r="A100" s="1">
        <v>42186</v>
      </c>
      <c r="B100" t="s">
        <v>762</v>
      </c>
      <c r="C100" t="s">
        <v>31</v>
      </c>
      <c r="D100" t="s">
        <v>39</v>
      </c>
      <c r="E100" t="s">
        <v>44</v>
      </c>
      <c r="F100" t="s">
        <v>23</v>
      </c>
      <c r="G100" t="s">
        <v>0</v>
      </c>
      <c r="H100">
        <f>VLOOKUP(G100,Currency!$A$1:$B$16,2,FALSE)</f>
        <v>1</v>
      </c>
      <c r="I100" s="3">
        <v>12600</v>
      </c>
      <c r="J100" s="3">
        <v>4302081.5199999996</v>
      </c>
      <c r="K100" s="2">
        <v>0.18458385699999999</v>
      </c>
      <c r="L100" s="3">
        <v>2325.7565982000001</v>
      </c>
      <c r="M100" s="3">
        <v>29400</v>
      </c>
      <c r="N100" s="3">
        <v>9892961.25</v>
      </c>
      <c r="O100" s="2">
        <v>0.92683756949999996</v>
      </c>
      <c r="P100" s="3">
        <v>25958.439269279999</v>
      </c>
      <c r="Q100" s="3">
        <v>72000</v>
      </c>
      <c r="R100" s="3">
        <v>125718</v>
      </c>
      <c r="S100" s="3"/>
      <c r="T100" s="3"/>
      <c r="U100" s="3"/>
      <c r="V100" s="3">
        <f t="shared" si="3"/>
        <v>72000</v>
      </c>
      <c r="W100" s="3">
        <f t="shared" si="4"/>
        <v>125718</v>
      </c>
      <c r="X100" s="7">
        <f t="shared" si="5"/>
        <v>197718</v>
      </c>
    </row>
    <row r="101" spans="1:24" x14ac:dyDescent="0.3">
      <c r="A101" s="1">
        <v>42186</v>
      </c>
      <c r="B101" t="s">
        <v>162</v>
      </c>
      <c r="C101" t="s">
        <v>31</v>
      </c>
      <c r="D101" t="s">
        <v>37</v>
      </c>
      <c r="E101" t="s">
        <v>47</v>
      </c>
      <c r="F101" t="s">
        <v>21</v>
      </c>
      <c r="G101" t="s">
        <v>0</v>
      </c>
      <c r="H101">
        <f>VLOOKUP(G101,Currency!$A$1:$B$16,2,FALSE)</f>
        <v>1</v>
      </c>
      <c r="I101" s="3">
        <v>10399.9999999998</v>
      </c>
      <c r="J101" s="3">
        <v>898439.85</v>
      </c>
      <c r="K101" s="2">
        <v>0.186598297</v>
      </c>
      <c r="L101" s="3">
        <v>1940.6222888000002</v>
      </c>
      <c r="M101" s="3">
        <v>15600</v>
      </c>
      <c r="N101" s="3">
        <v>1530688.96</v>
      </c>
      <c r="O101" s="2">
        <v>1.0228115972</v>
      </c>
      <c r="P101" s="3">
        <v>16596.410566319999</v>
      </c>
      <c r="Q101" s="3">
        <v>52000</v>
      </c>
      <c r="R101" s="3">
        <v>65257</v>
      </c>
      <c r="S101" s="3"/>
      <c r="T101" s="3"/>
      <c r="U101" s="3"/>
      <c r="V101" s="3">
        <f t="shared" si="3"/>
        <v>52000</v>
      </c>
      <c r="W101" s="3">
        <f t="shared" si="4"/>
        <v>65257</v>
      </c>
      <c r="X101" s="7">
        <f t="shared" si="5"/>
        <v>117257</v>
      </c>
    </row>
    <row r="102" spans="1:24" x14ac:dyDescent="0.3">
      <c r="A102" s="1">
        <v>42186</v>
      </c>
      <c r="B102" t="s">
        <v>186</v>
      </c>
      <c r="C102" t="s">
        <v>31</v>
      </c>
      <c r="D102" t="s">
        <v>37</v>
      </c>
      <c r="E102" t="s">
        <v>47</v>
      </c>
      <c r="F102" t="s">
        <v>21</v>
      </c>
      <c r="G102" t="s">
        <v>0</v>
      </c>
      <c r="H102">
        <f>VLOOKUP(G102,Currency!$A$1:$B$16,2,FALSE)</f>
        <v>1</v>
      </c>
      <c r="I102" s="3">
        <v>5199.9999999999</v>
      </c>
      <c r="J102" s="3">
        <v>455618.25</v>
      </c>
      <c r="K102" s="2">
        <v>0.18763336629999999</v>
      </c>
      <c r="L102" s="3">
        <v>975.69350476</v>
      </c>
      <c r="M102" s="3">
        <v>7800</v>
      </c>
      <c r="N102" s="3">
        <v>988543.63</v>
      </c>
      <c r="O102" s="2">
        <v>0.77695544910000003</v>
      </c>
      <c r="P102" s="3">
        <v>5016.4040050799995</v>
      </c>
      <c r="Q102" s="3">
        <v>52000</v>
      </c>
      <c r="R102" s="3">
        <v>66950</v>
      </c>
      <c r="S102" s="3"/>
      <c r="T102" s="3"/>
      <c r="U102" s="3"/>
      <c r="V102" s="3">
        <f t="shared" si="3"/>
        <v>52000</v>
      </c>
      <c r="W102" s="3">
        <f t="shared" si="4"/>
        <v>66950</v>
      </c>
      <c r="X102" s="7">
        <f t="shared" si="5"/>
        <v>118950</v>
      </c>
    </row>
    <row r="103" spans="1:24" x14ac:dyDescent="0.3">
      <c r="A103" s="1">
        <v>42186</v>
      </c>
      <c r="B103" t="s">
        <v>469</v>
      </c>
      <c r="C103" t="s">
        <v>32</v>
      </c>
      <c r="D103" t="s">
        <v>40</v>
      </c>
      <c r="E103" t="s">
        <v>44</v>
      </c>
      <c r="F103" t="s">
        <v>26</v>
      </c>
      <c r="G103" t="s">
        <v>5</v>
      </c>
      <c r="H103">
        <f>VLOOKUP(G103,Currency!$A$1:$B$16,2,FALSE)</f>
        <v>1.3</v>
      </c>
      <c r="I103" s="3">
        <v>9778.1333333331004</v>
      </c>
      <c r="J103" s="3">
        <v>2695596</v>
      </c>
      <c r="K103" s="2">
        <v>0.19120819289999999</v>
      </c>
      <c r="L103" s="3">
        <v>1869.6592046019</v>
      </c>
      <c r="M103" s="3">
        <v>14667.2</v>
      </c>
      <c r="N103" s="3">
        <v>2958339</v>
      </c>
      <c r="O103" s="2">
        <v>0.5971290816</v>
      </c>
      <c r="P103" s="3">
        <v>5212.8186656162998</v>
      </c>
      <c r="Q103" s="3">
        <v>42436</v>
      </c>
      <c r="R103" s="3">
        <v>63654</v>
      </c>
      <c r="S103" s="3"/>
      <c r="T103" s="3"/>
      <c r="U103" s="3"/>
      <c r="V103" s="3">
        <f t="shared" si="3"/>
        <v>55166.8</v>
      </c>
      <c r="W103" s="3">
        <f t="shared" si="4"/>
        <v>82750.2</v>
      </c>
      <c r="X103" s="7">
        <f t="shared" si="5"/>
        <v>137917</v>
      </c>
    </row>
    <row r="104" spans="1:24" x14ac:dyDescent="0.3">
      <c r="A104" s="1">
        <v>42186</v>
      </c>
      <c r="B104" t="s">
        <v>582</v>
      </c>
      <c r="C104" t="s">
        <v>31</v>
      </c>
      <c r="D104" t="s">
        <v>38</v>
      </c>
      <c r="E104" t="s">
        <v>61</v>
      </c>
      <c r="F104" t="s">
        <v>22</v>
      </c>
      <c r="G104" t="s">
        <v>0</v>
      </c>
      <c r="H104">
        <f>VLOOKUP(G104,Currency!$A$1:$B$16,2,FALSE)</f>
        <v>1</v>
      </c>
      <c r="I104" s="3">
        <v>46666.666666666897</v>
      </c>
      <c r="J104" s="3">
        <v>2593333.2200000002</v>
      </c>
      <c r="K104" s="2">
        <v>0.19657312299999999</v>
      </c>
      <c r="L104" s="3">
        <v>9173.4124066666991</v>
      </c>
      <c r="M104" s="3"/>
      <c r="N104" s="3">
        <v>0</v>
      </c>
      <c r="O104" s="2"/>
      <c r="P104" s="3">
        <v>0</v>
      </c>
      <c r="Q104" s="3">
        <v>80000</v>
      </c>
      <c r="R104" s="3">
        <v>124591</v>
      </c>
      <c r="S104" s="3"/>
      <c r="T104" s="3"/>
      <c r="U104" s="3"/>
      <c r="V104" s="3">
        <f t="shared" si="3"/>
        <v>80000</v>
      </c>
      <c r="W104" s="3">
        <f t="shared" si="4"/>
        <v>124591</v>
      </c>
      <c r="X104" s="7">
        <f t="shared" si="5"/>
        <v>204591</v>
      </c>
    </row>
    <row r="105" spans="1:24" x14ac:dyDescent="0.3">
      <c r="A105" s="1">
        <v>42186</v>
      </c>
      <c r="B105" t="s">
        <v>577</v>
      </c>
      <c r="C105" t="s">
        <v>31</v>
      </c>
      <c r="D105" t="s">
        <v>36</v>
      </c>
      <c r="E105" t="s">
        <v>44</v>
      </c>
      <c r="F105" t="s">
        <v>20</v>
      </c>
      <c r="G105" t="s">
        <v>0</v>
      </c>
      <c r="H105">
        <f>VLOOKUP(G105,Currency!$A$1:$B$16,2,FALSE)</f>
        <v>1</v>
      </c>
      <c r="I105" s="3">
        <v>16800</v>
      </c>
      <c r="J105" s="3">
        <v>3167541.66</v>
      </c>
      <c r="K105" s="2">
        <v>0.198195016</v>
      </c>
      <c r="L105" s="3">
        <v>3329.6762687999999</v>
      </c>
      <c r="M105" s="3">
        <v>25200</v>
      </c>
      <c r="N105" s="3">
        <v>13495609.279999999</v>
      </c>
      <c r="O105" s="2">
        <v>0.7236917169</v>
      </c>
      <c r="P105" s="3">
        <v>14059.2500244</v>
      </c>
      <c r="Q105" s="3">
        <v>72000</v>
      </c>
      <c r="R105" s="3">
        <v>111806</v>
      </c>
      <c r="S105" s="3"/>
      <c r="T105" s="3"/>
      <c r="U105" s="3"/>
      <c r="V105" s="3">
        <f t="shared" si="3"/>
        <v>72000</v>
      </c>
      <c r="W105" s="3">
        <f t="shared" si="4"/>
        <v>111806</v>
      </c>
      <c r="X105" s="7">
        <f t="shared" si="5"/>
        <v>183806</v>
      </c>
    </row>
    <row r="106" spans="1:24" x14ac:dyDescent="0.3">
      <c r="A106" s="1">
        <v>42186</v>
      </c>
      <c r="B106" t="s">
        <v>461</v>
      </c>
      <c r="C106" t="s">
        <v>32</v>
      </c>
      <c r="D106" t="s">
        <v>40</v>
      </c>
      <c r="E106" t="s">
        <v>44</v>
      </c>
      <c r="F106" t="s">
        <v>26</v>
      </c>
      <c r="G106" t="s">
        <v>3</v>
      </c>
      <c r="H106">
        <f>VLOOKUP(G106,Currency!$A$1:$B$16,2,FALSE)</f>
        <v>1.02</v>
      </c>
      <c r="I106" s="3">
        <v>23733.333333333099</v>
      </c>
      <c r="J106" s="3">
        <v>1747407</v>
      </c>
      <c r="K106" s="2">
        <v>0.19924464080000001</v>
      </c>
      <c r="L106" s="3">
        <v>4728.7394749865998</v>
      </c>
      <c r="M106" s="3">
        <v>35600</v>
      </c>
      <c r="N106" s="3">
        <v>6281347</v>
      </c>
      <c r="O106" s="2">
        <v>0.93928312349999998</v>
      </c>
      <c r="P106" s="3">
        <v>32141.566714560002</v>
      </c>
      <c r="Q106" s="3">
        <v>103000</v>
      </c>
      <c r="R106" s="3">
        <v>154500</v>
      </c>
      <c r="S106" s="3"/>
      <c r="T106" s="3"/>
      <c r="U106" s="3"/>
      <c r="V106" s="3">
        <f t="shared" si="3"/>
        <v>105060</v>
      </c>
      <c r="W106" s="3">
        <f t="shared" si="4"/>
        <v>157590</v>
      </c>
      <c r="X106" s="7">
        <f t="shared" si="5"/>
        <v>262650</v>
      </c>
    </row>
    <row r="107" spans="1:24" x14ac:dyDescent="0.3">
      <c r="A107" s="1">
        <v>42186</v>
      </c>
      <c r="B107" t="s">
        <v>150</v>
      </c>
      <c r="C107" t="s">
        <v>31</v>
      </c>
      <c r="D107" t="s">
        <v>36</v>
      </c>
      <c r="E107" t="s">
        <v>44</v>
      </c>
      <c r="F107" t="s">
        <v>20</v>
      </c>
      <c r="G107" t="s">
        <v>0</v>
      </c>
      <c r="H107">
        <f>VLOOKUP(G107,Currency!$A$1:$B$16,2,FALSE)</f>
        <v>1</v>
      </c>
      <c r="I107" s="3">
        <v>16800</v>
      </c>
      <c r="J107" s="3">
        <v>2218026.39</v>
      </c>
      <c r="K107" s="2">
        <v>0.2037924887</v>
      </c>
      <c r="L107" s="3">
        <v>3423.7138101599999</v>
      </c>
      <c r="M107" s="3">
        <v>25200</v>
      </c>
      <c r="N107" s="3">
        <v>4648634.63</v>
      </c>
      <c r="O107" s="2">
        <v>0.8352011868</v>
      </c>
      <c r="P107" s="3">
        <v>18555.31185228</v>
      </c>
      <c r="Q107" s="3">
        <v>72000</v>
      </c>
      <c r="R107" s="3">
        <v>88055</v>
      </c>
      <c r="S107" s="3"/>
      <c r="T107" s="3"/>
      <c r="U107" s="3"/>
      <c r="V107" s="3">
        <f t="shared" si="3"/>
        <v>72000</v>
      </c>
      <c r="W107" s="3">
        <f t="shared" si="4"/>
        <v>88055</v>
      </c>
      <c r="X107" s="7">
        <f t="shared" si="5"/>
        <v>160055</v>
      </c>
    </row>
    <row r="108" spans="1:24" x14ac:dyDescent="0.3">
      <c r="A108" s="1">
        <v>42186</v>
      </c>
      <c r="B108" t="s">
        <v>694</v>
      </c>
      <c r="C108" t="s">
        <v>31</v>
      </c>
      <c r="D108" t="s">
        <v>39</v>
      </c>
      <c r="E108" t="s">
        <v>44</v>
      </c>
      <c r="F108" t="s">
        <v>23</v>
      </c>
      <c r="G108" t="s">
        <v>0</v>
      </c>
      <c r="H108">
        <f>VLOOKUP(G108,Currency!$A$1:$B$16,2,FALSE)</f>
        <v>1</v>
      </c>
      <c r="I108" s="3">
        <v>9000</v>
      </c>
      <c r="J108" s="3">
        <v>3469713.45</v>
      </c>
      <c r="K108" s="2">
        <v>0.2045975843</v>
      </c>
      <c r="L108" s="3">
        <v>1841.3782586999998</v>
      </c>
      <c r="M108" s="3">
        <v>21000</v>
      </c>
      <c r="N108" s="3">
        <v>9450389.6799999997</v>
      </c>
      <c r="O108" s="2">
        <v>1.0573578135999999</v>
      </c>
      <c r="P108" s="3">
        <v>24372.6394401</v>
      </c>
      <c r="Q108" s="3">
        <v>72000</v>
      </c>
      <c r="R108" s="3">
        <v>120000</v>
      </c>
      <c r="S108" s="3"/>
      <c r="T108" s="3"/>
      <c r="U108" s="3"/>
      <c r="V108" s="3">
        <f t="shared" si="3"/>
        <v>72000</v>
      </c>
      <c r="W108" s="3">
        <f t="shared" si="4"/>
        <v>120000</v>
      </c>
      <c r="X108" s="7">
        <f t="shared" si="5"/>
        <v>192000</v>
      </c>
    </row>
    <row r="109" spans="1:24" x14ac:dyDescent="0.3">
      <c r="A109" s="1">
        <v>42186</v>
      </c>
      <c r="B109" t="s">
        <v>757</v>
      </c>
      <c r="C109" t="s">
        <v>31</v>
      </c>
      <c r="D109" t="s">
        <v>36</v>
      </c>
      <c r="E109" t="s">
        <v>44</v>
      </c>
      <c r="F109" t="s">
        <v>20</v>
      </c>
      <c r="G109" t="s">
        <v>0</v>
      </c>
      <c r="H109">
        <f>VLOOKUP(G109,Currency!$A$1:$B$16,2,FALSE)</f>
        <v>1</v>
      </c>
      <c r="I109" s="3">
        <v>14400</v>
      </c>
      <c r="J109" s="3">
        <v>2771914.8</v>
      </c>
      <c r="K109" s="2">
        <v>0.2049207753</v>
      </c>
      <c r="L109" s="3">
        <v>2950.8591643199998</v>
      </c>
      <c r="M109" s="3">
        <v>21600</v>
      </c>
      <c r="N109" s="3">
        <v>11368024.75</v>
      </c>
      <c r="O109" s="2">
        <v>0.79041194120000002</v>
      </c>
      <c r="P109" s="3">
        <v>14356.636687439999</v>
      </c>
      <c r="Q109" s="3">
        <v>72000</v>
      </c>
      <c r="R109" s="3">
        <v>125240</v>
      </c>
      <c r="S109" s="3"/>
      <c r="T109" s="3"/>
      <c r="U109" s="3"/>
      <c r="V109" s="3">
        <f t="shared" si="3"/>
        <v>72000</v>
      </c>
      <c r="W109" s="3">
        <f t="shared" si="4"/>
        <v>125240</v>
      </c>
      <c r="X109" s="7">
        <f t="shared" si="5"/>
        <v>197240</v>
      </c>
    </row>
    <row r="110" spans="1:24" x14ac:dyDescent="0.3">
      <c r="A110" s="1">
        <v>42186</v>
      </c>
      <c r="B110" t="s">
        <v>598</v>
      </c>
      <c r="C110" t="s">
        <v>31</v>
      </c>
      <c r="D110" t="s">
        <v>37</v>
      </c>
      <c r="E110" t="s">
        <v>62</v>
      </c>
      <c r="F110" t="s">
        <v>24</v>
      </c>
      <c r="G110" t="s">
        <v>0</v>
      </c>
      <c r="H110">
        <f>VLOOKUP(G110,Currency!$A$1:$B$16,2,FALSE)</f>
        <v>1</v>
      </c>
      <c r="I110" s="3">
        <v>42000</v>
      </c>
      <c r="J110" s="3">
        <v>714832.3</v>
      </c>
      <c r="K110" s="2">
        <v>0.20613364980000001</v>
      </c>
      <c r="L110" s="3">
        <v>8657.6132915999988</v>
      </c>
      <c r="M110" s="3"/>
      <c r="N110" s="3">
        <v>0</v>
      </c>
      <c r="O110" s="2"/>
      <c r="P110" s="3">
        <v>0</v>
      </c>
      <c r="Q110" s="3">
        <v>72000</v>
      </c>
      <c r="R110" s="3">
        <v>113233</v>
      </c>
      <c r="S110" s="3"/>
      <c r="T110" s="3"/>
      <c r="U110" s="3"/>
      <c r="V110" s="3">
        <f t="shared" si="3"/>
        <v>72000</v>
      </c>
      <c r="W110" s="3">
        <f t="shared" si="4"/>
        <v>113233</v>
      </c>
      <c r="X110" s="7">
        <f t="shared" si="5"/>
        <v>185233</v>
      </c>
    </row>
    <row r="111" spans="1:24" x14ac:dyDescent="0.3">
      <c r="A111" s="1">
        <v>42186</v>
      </c>
      <c r="B111" t="s">
        <v>227</v>
      </c>
      <c r="C111" t="s">
        <v>31</v>
      </c>
      <c r="D111" t="s">
        <v>36</v>
      </c>
      <c r="E111" t="s">
        <v>44</v>
      </c>
      <c r="F111" t="s">
        <v>20</v>
      </c>
      <c r="G111" t="s">
        <v>0</v>
      </c>
      <c r="H111">
        <f>VLOOKUP(G111,Currency!$A$1:$B$16,2,FALSE)</f>
        <v>1</v>
      </c>
      <c r="I111" s="3">
        <v>16800</v>
      </c>
      <c r="J111" s="3">
        <v>1998082.23</v>
      </c>
      <c r="K111" s="2">
        <v>0.2098287516</v>
      </c>
      <c r="L111" s="3">
        <v>3525.12302688</v>
      </c>
      <c r="M111" s="3">
        <v>25200</v>
      </c>
      <c r="N111" s="3">
        <v>6705442.9299999997</v>
      </c>
      <c r="O111" s="2">
        <v>0.82015706460000004</v>
      </c>
      <c r="P111" s="3">
        <v>17948.732845679999</v>
      </c>
      <c r="Q111" s="3">
        <v>72000</v>
      </c>
      <c r="R111" s="3">
        <v>96014</v>
      </c>
      <c r="S111" s="3"/>
      <c r="T111" s="3"/>
      <c r="U111" s="3"/>
      <c r="V111" s="3">
        <f t="shared" si="3"/>
        <v>72000</v>
      </c>
      <c r="W111" s="3">
        <f t="shared" si="4"/>
        <v>96014</v>
      </c>
      <c r="X111" s="7">
        <f t="shared" si="5"/>
        <v>168014</v>
      </c>
    </row>
    <row r="112" spans="1:24" x14ac:dyDescent="0.3">
      <c r="A112" s="1">
        <v>42186</v>
      </c>
      <c r="B112" t="s">
        <v>561</v>
      </c>
      <c r="C112" t="s">
        <v>31</v>
      </c>
      <c r="D112" t="s">
        <v>36</v>
      </c>
      <c r="E112" t="s">
        <v>44</v>
      </c>
      <c r="F112" t="s">
        <v>20</v>
      </c>
      <c r="G112" t="s">
        <v>0</v>
      </c>
      <c r="H112">
        <f>VLOOKUP(G112,Currency!$A$1:$B$16,2,FALSE)</f>
        <v>1</v>
      </c>
      <c r="I112" s="3">
        <v>16800</v>
      </c>
      <c r="J112" s="3">
        <v>2966474.83</v>
      </c>
      <c r="K112" s="2">
        <v>0.2117588795</v>
      </c>
      <c r="L112" s="3">
        <v>3557.5491756000001</v>
      </c>
      <c r="M112" s="3">
        <v>25200</v>
      </c>
      <c r="N112" s="3">
        <v>5772715.21</v>
      </c>
      <c r="O112" s="2">
        <v>0.82681730799999997</v>
      </c>
      <c r="P112" s="3">
        <v>18217.273858559998</v>
      </c>
      <c r="Q112" s="3">
        <v>72000</v>
      </c>
      <c r="R112" s="3">
        <v>110789</v>
      </c>
      <c r="S112" s="3"/>
      <c r="T112" s="3"/>
      <c r="U112" s="3"/>
      <c r="V112" s="3">
        <f t="shared" si="3"/>
        <v>72000</v>
      </c>
      <c r="W112" s="3">
        <f t="shared" si="4"/>
        <v>110789</v>
      </c>
      <c r="X112" s="7">
        <f t="shared" si="5"/>
        <v>182789</v>
      </c>
    </row>
    <row r="113" spans="1:24" x14ac:dyDescent="0.3">
      <c r="A113" s="1">
        <v>42186</v>
      </c>
      <c r="B113" t="s">
        <v>423</v>
      </c>
      <c r="C113" t="s">
        <v>32</v>
      </c>
      <c r="D113" t="s">
        <v>40</v>
      </c>
      <c r="E113" t="s">
        <v>46</v>
      </c>
      <c r="F113" t="s">
        <v>26</v>
      </c>
      <c r="G113" t="s">
        <v>12</v>
      </c>
      <c r="H113">
        <f>VLOOKUP(G113,Currency!$A$1:$B$16,2,FALSE)</f>
        <v>0.11</v>
      </c>
      <c r="I113" s="3">
        <v>160925.95300000001</v>
      </c>
      <c r="J113" s="3">
        <v>2224434</v>
      </c>
      <c r="K113" s="2">
        <v>0.21256246309999999</v>
      </c>
      <c r="L113" s="3">
        <v>34206.8169463948</v>
      </c>
      <c r="M113" s="3">
        <v>241388.9295</v>
      </c>
      <c r="N113" s="3">
        <v>6591436</v>
      </c>
      <c r="O113" s="2">
        <v>0.89167673169999995</v>
      </c>
      <c r="P113" s="3">
        <v>199552.06905536621</v>
      </c>
      <c r="Q113" s="3">
        <v>699968.36666666705</v>
      </c>
      <c r="R113" s="3">
        <v>1049952.55</v>
      </c>
      <c r="S113" s="3"/>
      <c r="T113" s="3"/>
      <c r="U113" s="3"/>
      <c r="V113" s="3">
        <f t="shared" si="3"/>
        <v>76996.520333333377</v>
      </c>
      <c r="W113" s="3">
        <f t="shared" si="4"/>
        <v>115494.78050000001</v>
      </c>
      <c r="X113" s="7">
        <f t="shared" si="5"/>
        <v>192491.3008333334</v>
      </c>
    </row>
    <row r="114" spans="1:24" x14ac:dyDescent="0.3">
      <c r="A114" s="1">
        <v>42186</v>
      </c>
      <c r="B114" t="s">
        <v>305</v>
      </c>
      <c r="C114" t="s">
        <v>31</v>
      </c>
      <c r="D114" t="s">
        <v>39</v>
      </c>
      <c r="E114" t="s">
        <v>46</v>
      </c>
      <c r="F114" t="s">
        <v>23</v>
      </c>
      <c r="G114" t="s">
        <v>0</v>
      </c>
      <c r="H114">
        <f>VLOOKUP(G114,Currency!$A$1:$B$16,2,FALSE)</f>
        <v>1</v>
      </c>
      <c r="I114" s="3">
        <v>16975</v>
      </c>
      <c r="J114" s="3">
        <v>15098577.48</v>
      </c>
      <c r="K114" s="2">
        <v>0.2147130062</v>
      </c>
      <c r="L114" s="3">
        <v>3644.753280245</v>
      </c>
      <c r="M114" s="3">
        <v>39608.333333333103</v>
      </c>
      <c r="N114" s="3">
        <v>15900564.960000001</v>
      </c>
      <c r="O114" s="2">
        <v>1.5655771970000001</v>
      </c>
      <c r="P114" s="3">
        <v>69314.583333332906</v>
      </c>
      <c r="Q114" s="3">
        <v>97000</v>
      </c>
      <c r="R114" s="3">
        <v>138210</v>
      </c>
      <c r="S114" s="3"/>
      <c r="T114" s="3"/>
      <c r="U114" s="3"/>
      <c r="V114" s="3">
        <f t="shared" si="3"/>
        <v>97000</v>
      </c>
      <c r="W114" s="3">
        <f t="shared" si="4"/>
        <v>138210</v>
      </c>
      <c r="X114" s="7">
        <f t="shared" si="5"/>
        <v>235210</v>
      </c>
    </row>
    <row r="115" spans="1:24" x14ac:dyDescent="0.3">
      <c r="A115" s="1">
        <v>42186</v>
      </c>
      <c r="B115" t="s">
        <v>364</v>
      </c>
      <c r="C115" t="s">
        <v>31</v>
      </c>
      <c r="D115" t="s">
        <v>39</v>
      </c>
      <c r="E115" t="s">
        <v>46</v>
      </c>
      <c r="F115" t="s">
        <v>23</v>
      </c>
      <c r="G115" t="s">
        <v>0</v>
      </c>
      <c r="H115">
        <f>VLOOKUP(G115,Currency!$A$1:$B$16,2,FALSE)</f>
        <v>1</v>
      </c>
      <c r="I115" s="3">
        <v>16975</v>
      </c>
      <c r="J115" s="3">
        <v>5867373.0300000003</v>
      </c>
      <c r="K115" s="2">
        <v>0.2150700911</v>
      </c>
      <c r="L115" s="3">
        <v>3650.8147964225</v>
      </c>
      <c r="M115" s="3">
        <v>39608.333333333103</v>
      </c>
      <c r="N115" s="3">
        <v>17406644.84</v>
      </c>
      <c r="O115" s="2">
        <v>1.0775300381999999</v>
      </c>
      <c r="P115" s="3">
        <v>48206.673004758006</v>
      </c>
      <c r="Q115" s="3">
        <v>97000</v>
      </c>
      <c r="R115" s="3">
        <v>143420</v>
      </c>
      <c r="S115" s="3"/>
      <c r="T115" s="3"/>
      <c r="U115" s="3"/>
      <c r="V115" s="3">
        <f t="shared" si="3"/>
        <v>97000</v>
      </c>
      <c r="W115" s="3">
        <f t="shared" si="4"/>
        <v>143420</v>
      </c>
      <c r="X115" s="7">
        <f t="shared" si="5"/>
        <v>240420</v>
      </c>
    </row>
    <row r="116" spans="1:24" x14ac:dyDescent="0.3">
      <c r="A116" s="1">
        <v>42186</v>
      </c>
      <c r="B116" t="s">
        <v>394</v>
      </c>
      <c r="C116" t="s">
        <v>33</v>
      </c>
      <c r="D116" t="s">
        <v>40</v>
      </c>
      <c r="E116" t="s">
        <v>46</v>
      </c>
      <c r="F116" t="s">
        <v>25</v>
      </c>
      <c r="G116" t="s">
        <v>2</v>
      </c>
      <c r="H116">
        <f>VLOOKUP(G116,Currency!$A$1:$B$16,2,FALSE)</f>
        <v>0.73</v>
      </c>
      <c r="I116" s="3">
        <v>23686.089666666699</v>
      </c>
      <c r="J116" s="3">
        <v>1426994.66</v>
      </c>
      <c r="K116" s="2">
        <v>0.22755692020000001</v>
      </c>
      <c r="L116" s="3">
        <v>5389.9336161277006</v>
      </c>
      <c r="M116" s="3">
        <v>35529.1345</v>
      </c>
      <c r="N116" s="3">
        <v>17473854.800000001</v>
      </c>
      <c r="O116" s="2">
        <v>1.011856694</v>
      </c>
      <c r="P116" s="3">
        <v>36708.6571123838</v>
      </c>
      <c r="Q116" s="3">
        <v>106666.66666666701</v>
      </c>
      <c r="R116" s="3">
        <v>160000</v>
      </c>
      <c r="S116" s="3"/>
      <c r="T116" s="3"/>
      <c r="U116" s="3"/>
      <c r="V116" s="3">
        <f t="shared" si="3"/>
        <v>77866.666666666919</v>
      </c>
      <c r="W116" s="3">
        <f t="shared" si="4"/>
        <v>116800</v>
      </c>
      <c r="X116" s="7">
        <f t="shared" si="5"/>
        <v>194666.66666666692</v>
      </c>
    </row>
    <row r="117" spans="1:24" x14ac:dyDescent="0.3">
      <c r="A117" s="1">
        <v>42186</v>
      </c>
      <c r="B117" t="s">
        <v>271</v>
      </c>
      <c r="C117" t="s">
        <v>31</v>
      </c>
      <c r="D117" t="s">
        <v>38</v>
      </c>
      <c r="E117" t="s">
        <v>61</v>
      </c>
      <c r="F117" t="s">
        <v>22</v>
      </c>
      <c r="G117" t="s">
        <v>0</v>
      </c>
      <c r="H117">
        <f>VLOOKUP(G117,Currency!$A$1:$B$16,2,FALSE)</f>
        <v>1</v>
      </c>
      <c r="I117" s="3">
        <v>26666.666666666799</v>
      </c>
      <c r="J117" s="3">
        <v>812350</v>
      </c>
      <c r="K117" s="2">
        <v>0.2283208592</v>
      </c>
      <c r="L117" s="3">
        <v>6088.5562453334005</v>
      </c>
      <c r="M117" s="3"/>
      <c r="N117" s="3">
        <v>0</v>
      </c>
      <c r="O117" s="2"/>
      <c r="P117" s="3">
        <v>0</v>
      </c>
      <c r="Q117" s="3">
        <v>80000</v>
      </c>
      <c r="R117" s="3">
        <v>110779</v>
      </c>
      <c r="S117" s="3"/>
      <c r="T117" s="3"/>
      <c r="U117" s="3"/>
      <c r="V117" s="3">
        <f t="shared" si="3"/>
        <v>80000</v>
      </c>
      <c r="W117" s="3">
        <f t="shared" si="4"/>
        <v>110779</v>
      </c>
      <c r="X117" s="7">
        <f t="shared" si="5"/>
        <v>190779</v>
      </c>
    </row>
    <row r="118" spans="1:24" x14ac:dyDescent="0.3">
      <c r="A118" s="1">
        <v>42186</v>
      </c>
      <c r="B118" t="s">
        <v>368</v>
      </c>
      <c r="C118" t="s">
        <v>31</v>
      </c>
      <c r="D118" t="s">
        <v>38</v>
      </c>
      <c r="E118" t="s">
        <v>61</v>
      </c>
      <c r="F118" t="s">
        <v>22</v>
      </c>
      <c r="G118" t="s">
        <v>0</v>
      </c>
      <c r="H118">
        <f>VLOOKUP(G118,Currency!$A$1:$B$16,2,FALSE)</f>
        <v>1</v>
      </c>
      <c r="I118" s="3">
        <v>46666.666666666897</v>
      </c>
      <c r="J118" s="3">
        <v>2009877.58</v>
      </c>
      <c r="K118" s="2">
        <v>0.2309444091</v>
      </c>
      <c r="L118" s="3">
        <v>10777.405758000101</v>
      </c>
      <c r="M118" s="3"/>
      <c r="N118" s="3">
        <v>0</v>
      </c>
      <c r="O118" s="2"/>
      <c r="P118" s="3">
        <v>0</v>
      </c>
      <c r="Q118" s="3">
        <v>80000</v>
      </c>
      <c r="R118" s="3">
        <v>118473</v>
      </c>
      <c r="S118" s="3"/>
      <c r="T118" s="3"/>
      <c r="U118" s="3"/>
      <c r="V118" s="3">
        <f t="shared" si="3"/>
        <v>80000</v>
      </c>
      <c r="W118" s="3">
        <f t="shared" si="4"/>
        <v>118473</v>
      </c>
      <c r="X118" s="7">
        <f t="shared" si="5"/>
        <v>198473</v>
      </c>
    </row>
    <row r="119" spans="1:24" x14ac:dyDescent="0.3">
      <c r="A119" s="1">
        <v>42186</v>
      </c>
      <c r="B119" t="s">
        <v>607</v>
      </c>
      <c r="C119" t="s">
        <v>31</v>
      </c>
      <c r="D119" t="s">
        <v>36</v>
      </c>
      <c r="E119" t="s">
        <v>44</v>
      </c>
      <c r="F119" t="s">
        <v>20</v>
      </c>
      <c r="G119" t="s">
        <v>0</v>
      </c>
      <c r="H119">
        <f>VLOOKUP(G119,Currency!$A$1:$B$16,2,FALSE)</f>
        <v>1</v>
      </c>
      <c r="I119" s="3">
        <v>16800</v>
      </c>
      <c r="J119" s="3">
        <v>2602245.19</v>
      </c>
      <c r="K119" s="2">
        <v>0.2347932979</v>
      </c>
      <c r="L119" s="3">
        <v>3944.52740472</v>
      </c>
      <c r="M119" s="3">
        <v>25200</v>
      </c>
      <c r="N119" s="3">
        <v>7238536.7800000003</v>
      </c>
      <c r="O119" s="2">
        <v>1.0295331330999999</v>
      </c>
      <c r="P119" s="3">
        <v>27283.85787204</v>
      </c>
      <c r="Q119" s="3">
        <v>72000</v>
      </c>
      <c r="R119" s="3">
        <v>114290</v>
      </c>
      <c r="S119" s="3"/>
      <c r="T119" s="3"/>
      <c r="U119" s="3"/>
      <c r="V119" s="3">
        <f t="shared" si="3"/>
        <v>72000</v>
      </c>
      <c r="W119" s="3">
        <f t="shared" si="4"/>
        <v>114290</v>
      </c>
      <c r="X119" s="7">
        <f t="shared" si="5"/>
        <v>186290</v>
      </c>
    </row>
    <row r="120" spans="1:24" x14ac:dyDescent="0.3">
      <c r="A120" s="1">
        <v>42186</v>
      </c>
      <c r="B120" t="s">
        <v>544</v>
      </c>
      <c r="C120" t="s">
        <v>31</v>
      </c>
      <c r="D120" t="s">
        <v>37</v>
      </c>
      <c r="E120" t="s">
        <v>47</v>
      </c>
      <c r="F120" t="s">
        <v>21</v>
      </c>
      <c r="G120" t="s">
        <v>0</v>
      </c>
      <c r="H120">
        <f>VLOOKUP(G120,Currency!$A$1:$B$16,2,FALSE)</f>
        <v>1</v>
      </c>
      <c r="I120" s="3">
        <v>12133.333333333099</v>
      </c>
      <c r="J120" s="3">
        <v>1044754.87</v>
      </c>
      <c r="K120" s="2">
        <v>0.23701418590000001</v>
      </c>
      <c r="L120" s="3">
        <v>2875.7721222533</v>
      </c>
      <c r="M120" s="3">
        <v>18200</v>
      </c>
      <c r="N120" s="3">
        <v>1933150.35</v>
      </c>
      <c r="O120" s="2">
        <v>1.2374619387000001</v>
      </c>
      <c r="P120" s="3">
        <v>30301.060396879999</v>
      </c>
      <c r="Q120" s="3">
        <v>52000</v>
      </c>
      <c r="R120" s="3">
        <v>79310</v>
      </c>
      <c r="S120" s="3"/>
      <c r="T120" s="3"/>
      <c r="U120" s="3"/>
      <c r="V120" s="3">
        <f t="shared" si="3"/>
        <v>52000</v>
      </c>
      <c r="W120" s="3">
        <f t="shared" si="4"/>
        <v>79310</v>
      </c>
      <c r="X120" s="7">
        <f t="shared" si="5"/>
        <v>131310</v>
      </c>
    </row>
    <row r="121" spans="1:24" x14ac:dyDescent="0.3">
      <c r="A121" s="1">
        <v>42186</v>
      </c>
      <c r="B121" t="s">
        <v>331</v>
      </c>
      <c r="C121" t="s">
        <v>31</v>
      </c>
      <c r="D121" t="s">
        <v>36</v>
      </c>
      <c r="E121" t="s">
        <v>46</v>
      </c>
      <c r="F121" t="s">
        <v>20</v>
      </c>
      <c r="G121" t="s">
        <v>0</v>
      </c>
      <c r="H121">
        <f>VLOOKUP(G121,Currency!$A$1:$B$16,2,FALSE)</f>
        <v>1</v>
      </c>
      <c r="I121" s="3">
        <v>6466.6666666665997</v>
      </c>
      <c r="J121" s="3">
        <v>332322</v>
      </c>
      <c r="K121" s="2">
        <v>0.23817845039999999</v>
      </c>
      <c r="L121" s="3">
        <v>1540.2206459199999</v>
      </c>
      <c r="M121" s="3">
        <v>9700</v>
      </c>
      <c r="N121" s="3">
        <v>2735091.02</v>
      </c>
      <c r="O121" s="2">
        <v>0.65999899699999998</v>
      </c>
      <c r="P121" s="3">
        <v>4423.1844334400002</v>
      </c>
      <c r="Q121" s="3">
        <v>97000</v>
      </c>
      <c r="R121" s="3">
        <v>140000</v>
      </c>
      <c r="S121" s="3"/>
      <c r="T121" s="3"/>
      <c r="U121" s="3"/>
      <c r="V121" s="3">
        <f t="shared" si="3"/>
        <v>97000</v>
      </c>
      <c r="W121" s="3">
        <f t="shared" si="4"/>
        <v>140000</v>
      </c>
      <c r="X121" s="7">
        <f t="shared" si="5"/>
        <v>237000</v>
      </c>
    </row>
    <row r="122" spans="1:24" x14ac:dyDescent="0.3">
      <c r="A122" s="1">
        <v>42186</v>
      </c>
      <c r="B122" t="s">
        <v>709</v>
      </c>
      <c r="C122" t="s">
        <v>31</v>
      </c>
      <c r="D122" t="s">
        <v>39</v>
      </c>
      <c r="E122" t="s">
        <v>44</v>
      </c>
      <c r="F122" t="s">
        <v>23</v>
      </c>
      <c r="G122" t="s">
        <v>0</v>
      </c>
      <c r="H122">
        <f>VLOOKUP(G122,Currency!$A$1:$B$16,2,FALSE)</f>
        <v>1</v>
      </c>
      <c r="I122" s="3">
        <v>12600</v>
      </c>
      <c r="J122" s="3">
        <v>3185252.58</v>
      </c>
      <c r="K122" s="2">
        <v>0.23939391900000001</v>
      </c>
      <c r="L122" s="3">
        <v>3016.3633794000002</v>
      </c>
      <c r="M122" s="3">
        <v>29400</v>
      </c>
      <c r="N122" s="3">
        <v>22338820.550000001</v>
      </c>
      <c r="O122" s="2">
        <v>0.94534611810000002</v>
      </c>
      <c r="P122" s="3">
        <v>26829.081396599999</v>
      </c>
      <c r="Q122" s="3">
        <v>72000</v>
      </c>
      <c r="R122" s="3">
        <v>120687</v>
      </c>
      <c r="S122" s="3"/>
      <c r="T122" s="3"/>
      <c r="U122" s="3"/>
      <c r="V122" s="3">
        <f t="shared" si="3"/>
        <v>72000</v>
      </c>
      <c r="W122" s="3">
        <f t="shared" si="4"/>
        <v>120687</v>
      </c>
      <c r="X122" s="7">
        <f t="shared" si="5"/>
        <v>192687</v>
      </c>
    </row>
    <row r="123" spans="1:24" x14ac:dyDescent="0.3">
      <c r="A123" s="1">
        <v>42186</v>
      </c>
      <c r="B123" t="s">
        <v>636</v>
      </c>
      <c r="C123" t="s">
        <v>31</v>
      </c>
      <c r="D123" t="s">
        <v>36</v>
      </c>
      <c r="E123" t="s">
        <v>46</v>
      </c>
      <c r="F123" t="s">
        <v>20</v>
      </c>
      <c r="G123" t="s">
        <v>0</v>
      </c>
      <c r="H123">
        <f>VLOOKUP(G123,Currency!$A$1:$B$16,2,FALSE)</f>
        <v>1</v>
      </c>
      <c r="I123" s="3">
        <v>22633.333333333099</v>
      </c>
      <c r="J123" s="3">
        <v>3234815.49</v>
      </c>
      <c r="K123" s="2">
        <v>0.23992076039999999</v>
      </c>
      <c r="L123" s="3">
        <v>5430.2065437198999</v>
      </c>
      <c r="M123" s="3">
        <v>33950</v>
      </c>
      <c r="N123" s="3">
        <v>15167695.16</v>
      </c>
      <c r="O123" s="2">
        <v>0.85491278820000005</v>
      </c>
      <c r="P123" s="3">
        <v>26068.862654345001</v>
      </c>
      <c r="Q123" s="3">
        <v>97000</v>
      </c>
      <c r="R123" s="3">
        <v>156512</v>
      </c>
      <c r="S123" s="3"/>
      <c r="T123" s="3"/>
      <c r="U123" s="3"/>
      <c r="V123" s="3">
        <f t="shared" si="3"/>
        <v>97000</v>
      </c>
      <c r="W123" s="3">
        <f t="shared" si="4"/>
        <v>156512</v>
      </c>
      <c r="X123" s="7">
        <f t="shared" si="5"/>
        <v>253512</v>
      </c>
    </row>
    <row r="124" spans="1:24" x14ac:dyDescent="0.3">
      <c r="A124" s="1">
        <v>42186</v>
      </c>
      <c r="B124" t="s">
        <v>874</v>
      </c>
      <c r="C124" t="s">
        <v>31</v>
      </c>
      <c r="D124" t="s">
        <v>41</v>
      </c>
      <c r="E124" t="s">
        <v>51</v>
      </c>
      <c r="F124" t="s">
        <v>28</v>
      </c>
      <c r="G124" t="s">
        <v>0</v>
      </c>
      <c r="H124">
        <f>VLOOKUP(G124,Currency!$A$1:$B$16,2,FALSE)</f>
        <v>1</v>
      </c>
      <c r="I124" s="3">
        <v>7136.8866666667</v>
      </c>
      <c r="J124" s="3">
        <v>8293270.5199999996</v>
      </c>
      <c r="K124" s="2">
        <v>0.24000679929999999</v>
      </c>
      <c r="L124" s="3">
        <v>1712.9013258335001</v>
      </c>
      <c r="M124" s="3">
        <v>10705.33</v>
      </c>
      <c r="N124" s="3">
        <v>30190584.02</v>
      </c>
      <c r="O124" s="2">
        <v>0.80053981350000003</v>
      </c>
      <c r="P124" s="3">
        <v>7288.8706106494992</v>
      </c>
      <c r="Q124" s="3">
        <v>30909.8</v>
      </c>
      <c r="R124" s="3">
        <v>154549</v>
      </c>
      <c r="S124" s="3"/>
      <c r="T124" s="3"/>
      <c r="U124" s="3"/>
      <c r="V124" s="3">
        <f t="shared" si="3"/>
        <v>30909.8</v>
      </c>
      <c r="W124" s="3">
        <f t="shared" si="4"/>
        <v>154549</v>
      </c>
      <c r="X124" s="7">
        <f t="shared" si="5"/>
        <v>185458.8</v>
      </c>
    </row>
    <row r="125" spans="1:24" x14ac:dyDescent="0.3">
      <c r="A125" s="1">
        <v>42186</v>
      </c>
      <c r="B125" t="s">
        <v>172</v>
      </c>
      <c r="C125" t="s">
        <v>31</v>
      </c>
      <c r="D125" t="s">
        <v>36</v>
      </c>
      <c r="E125" t="s">
        <v>44</v>
      </c>
      <c r="F125" t="s">
        <v>20</v>
      </c>
      <c r="G125" t="s">
        <v>0</v>
      </c>
      <c r="H125">
        <f>VLOOKUP(G125,Currency!$A$1:$B$16,2,FALSE)</f>
        <v>1</v>
      </c>
      <c r="I125" s="3">
        <v>16800</v>
      </c>
      <c r="J125" s="3">
        <v>2813816.38</v>
      </c>
      <c r="K125" s="2">
        <v>0.2406664382</v>
      </c>
      <c r="L125" s="3">
        <v>4043.19616176</v>
      </c>
      <c r="M125" s="3">
        <v>25200</v>
      </c>
      <c r="N125" s="3">
        <v>7465158.6900000004</v>
      </c>
      <c r="O125" s="2">
        <v>0.84240864540000004</v>
      </c>
      <c r="P125" s="3">
        <v>18845.916581519999</v>
      </c>
      <c r="Q125" s="3">
        <v>72000</v>
      </c>
      <c r="R125" s="3">
        <v>91255</v>
      </c>
      <c r="S125" s="3"/>
      <c r="T125" s="3"/>
      <c r="U125" s="3"/>
      <c r="V125" s="3">
        <f t="shared" si="3"/>
        <v>72000</v>
      </c>
      <c r="W125" s="3">
        <f t="shared" si="4"/>
        <v>91255</v>
      </c>
      <c r="X125" s="7">
        <f t="shared" si="5"/>
        <v>163255</v>
      </c>
    </row>
    <row r="126" spans="1:24" x14ac:dyDescent="0.3">
      <c r="A126" s="1">
        <v>42186</v>
      </c>
      <c r="B126" t="s">
        <v>464</v>
      </c>
      <c r="C126" t="s">
        <v>33</v>
      </c>
      <c r="D126" t="s">
        <v>40</v>
      </c>
      <c r="E126" t="s">
        <v>44</v>
      </c>
      <c r="F126" t="s">
        <v>25</v>
      </c>
      <c r="G126" t="s">
        <v>13</v>
      </c>
      <c r="H126">
        <f>VLOOKUP(G126,Currency!$A$1:$B$16,2,FALSE)</f>
        <v>1.4E-2</v>
      </c>
      <c r="I126" s="3">
        <v>306468.19966666598</v>
      </c>
      <c r="J126" s="3">
        <v>1531384</v>
      </c>
      <c r="K126" s="2">
        <v>0.2443827864</v>
      </c>
      <c r="L126" s="3">
        <v>74895.552577531605</v>
      </c>
      <c r="M126" s="3">
        <v>459702.29950000002</v>
      </c>
      <c r="N126" s="3">
        <v>57198659.399999999</v>
      </c>
      <c r="O126" s="2">
        <v>0.90973326170000002</v>
      </c>
      <c r="P126" s="3">
        <v>393308.97602700605</v>
      </c>
      <c r="Q126" s="3">
        <v>1386404</v>
      </c>
      <c r="R126" s="3">
        <v>2079606</v>
      </c>
      <c r="S126" s="3"/>
      <c r="T126" s="3"/>
      <c r="U126" s="3"/>
      <c r="V126" s="3">
        <f t="shared" si="3"/>
        <v>19409.655999999999</v>
      </c>
      <c r="W126" s="3">
        <f t="shared" si="4"/>
        <v>29114.484</v>
      </c>
      <c r="X126" s="7">
        <f t="shared" si="5"/>
        <v>48524.14</v>
      </c>
    </row>
    <row r="127" spans="1:24" x14ac:dyDescent="0.3">
      <c r="A127" s="1">
        <v>42186</v>
      </c>
      <c r="B127" t="s">
        <v>580</v>
      </c>
      <c r="C127" t="s">
        <v>31</v>
      </c>
      <c r="D127" t="s">
        <v>37</v>
      </c>
      <c r="E127" t="s">
        <v>44</v>
      </c>
      <c r="F127" t="s">
        <v>21</v>
      </c>
      <c r="G127" t="s">
        <v>0</v>
      </c>
      <c r="H127">
        <f>VLOOKUP(G127,Currency!$A$1:$B$16,2,FALSE)</f>
        <v>1</v>
      </c>
      <c r="I127" s="3">
        <v>7200</v>
      </c>
      <c r="J127" s="3">
        <v>689422.34</v>
      </c>
      <c r="K127" s="2">
        <v>0.24591640740000001</v>
      </c>
      <c r="L127" s="3">
        <v>1770.59813328</v>
      </c>
      <c r="M127" s="3">
        <v>10800</v>
      </c>
      <c r="N127" s="3">
        <v>753652.26</v>
      </c>
      <c r="O127" s="2">
        <v>0.84663863409999995</v>
      </c>
      <c r="P127" s="3">
        <v>8149.9155976799993</v>
      </c>
      <c r="Q127" s="3">
        <v>72000</v>
      </c>
      <c r="R127" s="3">
        <v>112000</v>
      </c>
      <c r="S127" s="3"/>
      <c r="T127" s="3"/>
      <c r="U127" s="3"/>
      <c r="V127" s="3">
        <f t="shared" si="3"/>
        <v>72000</v>
      </c>
      <c r="W127" s="3">
        <f t="shared" si="4"/>
        <v>112000</v>
      </c>
      <c r="X127" s="7">
        <f t="shared" si="5"/>
        <v>184000</v>
      </c>
    </row>
    <row r="128" spans="1:24" x14ac:dyDescent="0.3">
      <c r="A128" s="1">
        <v>42186</v>
      </c>
      <c r="B128" t="s">
        <v>968</v>
      </c>
      <c r="C128" t="s">
        <v>31</v>
      </c>
      <c r="D128" t="s">
        <v>41</v>
      </c>
      <c r="E128" t="s">
        <v>51</v>
      </c>
      <c r="F128" t="s">
        <v>28</v>
      </c>
      <c r="G128" t="s">
        <v>0</v>
      </c>
      <c r="H128">
        <f>VLOOKUP(G128,Currency!$A$1:$B$16,2,FALSE)</f>
        <v>1</v>
      </c>
      <c r="I128" s="3">
        <v>7945.1600000000999</v>
      </c>
      <c r="J128" s="3">
        <v>4715614.96</v>
      </c>
      <c r="K128" s="2">
        <v>0.25434482780000001</v>
      </c>
      <c r="L128" s="3">
        <v>2020.8103520435</v>
      </c>
      <c r="M128" s="3">
        <v>11917.74</v>
      </c>
      <c r="N128" s="3">
        <v>13632073.32</v>
      </c>
      <c r="O128" s="2">
        <v>0.81324967449999996</v>
      </c>
      <c r="P128" s="3">
        <v>8356.7130812409996</v>
      </c>
      <c r="Q128" s="3">
        <v>34396.199999999997</v>
      </c>
      <c r="R128" s="3">
        <v>171981</v>
      </c>
      <c r="S128" s="3"/>
      <c r="T128" s="3"/>
      <c r="U128" s="3"/>
      <c r="V128" s="3">
        <f t="shared" si="3"/>
        <v>34396.199999999997</v>
      </c>
      <c r="W128" s="3">
        <f t="shared" si="4"/>
        <v>171981</v>
      </c>
      <c r="X128" s="7">
        <f t="shared" si="5"/>
        <v>206377.2</v>
      </c>
    </row>
    <row r="129" spans="1:24" x14ac:dyDescent="0.3">
      <c r="A129" s="1">
        <v>42186</v>
      </c>
      <c r="B129" t="s">
        <v>148</v>
      </c>
      <c r="C129" t="s">
        <v>31</v>
      </c>
      <c r="D129" t="s">
        <v>36</v>
      </c>
      <c r="E129" t="s">
        <v>43</v>
      </c>
      <c r="F129" t="s">
        <v>19</v>
      </c>
      <c r="G129" t="s">
        <v>0</v>
      </c>
      <c r="H129">
        <f>VLOOKUP(G129,Currency!$A$1:$B$16,2,FALSE)</f>
        <v>1</v>
      </c>
      <c r="I129" s="3">
        <v>35000</v>
      </c>
      <c r="J129" s="3">
        <v>12999081.869999999</v>
      </c>
      <c r="K129" s="2">
        <v>0.25978812950000002</v>
      </c>
      <c r="L129" s="3">
        <v>0</v>
      </c>
      <c r="M129" s="3">
        <v>52500</v>
      </c>
      <c r="N129" s="3">
        <v>29474395.199999999</v>
      </c>
      <c r="O129" s="2">
        <v>1.0128690843999999</v>
      </c>
      <c r="P129" s="3">
        <v>57229.388516999999</v>
      </c>
      <c r="Q129" s="3">
        <v>150000</v>
      </c>
      <c r="R129" s="3">
        <v>180951</v>
      </c>
      <c r="S129" s="3"/>
      <c r="T129" s="3"/>
      <c r="U129" s="3"/>
      <c r="V129" s="3">
        <f t="shared" si="3"/>
        <v>150000</v>
      </c>
      <c r="W129" s="3">
        <f t="shared" si="4"/>
        <v>180951</v>
      </c>
      <c r="X129" s="7">
        <f t="shared" si="5"/>
        <v>330951</v>
      </c>
    </row>
    <row r="130" spans="1:24" x14ac:dyDescent="0.3">
      <c r="A130" s="1">
        <v>42186</v>
      </c>
      <c r="B130" t="s">
        <v>559</v>
      </c>
      <c r="C130" t="s">
        <v>31</v>
      </c>
      <c r="D130" t="s">
        <v>37</v>
      </c>
      <c r="E130" t="s">
        <v>47</v>
      </c>
      <c r="F130" t="s">
        <v>21</v>
      </c>
      <c r="G130" t="s">
        <v>0</v>
      </c>
      <c r="H130">
        <f>VLOOKUP(G130,Currency!$A$1:$B$16,2,FALSE)</f>
        <v>1</v>
      </c>
      <c r="I130" s="3">
        <v>12133.333333333099</v>
      </c>
      <c r="J130" s="3">
        <v>1044754.87</v>
      </c>
      <c r="K130" s="2">
        <v>0.27282564669999998</v>
      </c>
      <c r="L130" s="3">
        <v>3310.2845132932998</v>
      </c>
      <c r="M130" s="3">
        <v>18200</v>
      </c>
      <c r="N130" s="3">
        <v>2184730.3199999998</v>
      </c>
      <c r="O130" s="2">
        <v>1.0017319848999999</v>
      </c>
      <c r="P130" s="3">
        <v>18288.26195014</v>
      </c>
      <c r="Q130" s="3">
        <v>52000</v>
      </c>
      <c r="R130" s="3">
        <v>80000</v>
      </c>
      <c r="S130" s="3"/>
      <c r="T130" s="3"/>
      <c r="U130" s="3"/>
      <c r="V130" s="3">
        <f t="shared" si="3"/>
        <v>52000</v>
      </c>
      <c r="W130" s="3">
        <f t="shared" si="4"/>
        <v>80000</v>
      </c>
      <c r="X130" s="7">
        <f t="shared" si="5"/>
        <v>132000</v>
      </c>
    </row>
    <row r="131" spans="1:24" x14ac:dyDescent="0.3">
      <c r="A131" s="1">
        <v>42186</v>
      </c>
      <c r="B131" t="s">
        <v>525</v>
      </c>
      <c r="C131" t="s">
        <v>31</v>
      </c>
      <c r="D131" t="s">
        <v>36</v>
      </c>
      <c r="E131" t="s">
        <v>44</v>
      </c>
      <c r="F131" t="s">
        <v>20</v>
      </c>
      <c r="G131" t="s">
        <v>0</v>
      </c>
      <c r="H131">
        <f>VLOOKUP(G131,Currency!$A$1:$B$16,2,FALSE)</f>
        <v>1</v>
      </c>
      <c r="I131" s="3">
        <v>16800</v>
      </c>
      <c r="J131" s="3">
        <v>2905932.17</v>
      </c>
      <c r="K131" s="2">
        <v>0.2756357888</v>
      </c>
      <c r="L131" s="3">
        <v>4630.6812518400002</v>
      </c>
      <c r="M131" s="3">
        <v>25200</v>
      </c>
      <c r="N131" s="3">
        <v>8370416.46</v>
      </c>
      <c r="O131" s="2">
        <v>0.93575228269999999</v>
      </c>
      <c r="P131" s="3">
        <v>22609.532037960002</v>
      </c>
      <c r="Q131" s="3">
        <v>72000</v>
      </c>
      <c r="R131" s="3">
        <v>108542</v>
      </c>
      <c r="S131" s="3"/>
      <c r="T131" s="3"/>
      <c r="U131" s="3"/>
      <c r="V131" s="3">
        <f t="shared" ref="V131:V194" si="6">Q131*H131</f>
        <v>72000</v>
      </c>
      <c r="W131" s="3">
        <f t="shared" ref="W131:W194" si="7">R131*H131</f>
        <v>108542</v>
      </c>
      <c r="X131" s="7">
        <f t="shared" si="5"/>
        <v>180542</v>
      </c>
    </row>
    <row r="132" spans="1:24" x14ac:dyDescent="0.3">
      <c r="A132" s="1">
        <v>42186</v>
      </c>
      <c r="B132" t="s">
        <v>226</v>
      </c>
      <c r="C132" t="s">
        <v>31</v>
      </c>
      <c r="D132" t="s">
        <v>36</v>
      </c>
      <c r="E132" t="s">
        <v>48</v>
      </c>
      <c r="F132" t="s">
        <v>20</v>
      </c>
      <c r="G132" t="s">
        <v>0</v>
      </c>
      <c r="H132">
        <f>VLOOKUP(G132,Currency!$A$1:$B$16,2,FALSE)</f>
        <v>1</v>
      </c>
      <c r="I132" s="3">
        <v>8499.9999999999</v>
      </c>
      <c r="J132" s="3">
        <v>758388.16</v>
      </c>
      <c r="K132" s="2">
        <v>0.27642012110000003</v>
      </c>
      <c r="L132" s="3">
        <v>2349.5710293500001</v>
      </c>
      <c r="M132" s="3">
        <v>12750</v>
      </c>
      <c r="N132" s="3">
        <v>2335297.66</v>
      </c>
      <c r="O132" s="2">
        <v>1.1376239421000001</v>
      </c>
      <c r="P132" s="3">
        <v>17663.174733225002</v>
      </c>
      <c r="Q132" s="3">
        <v>85000</v>
      </c>
      <c r="R132" s="3">
        <v>113300</v>
      </c>
      <c r="S132" s="3"/>
      <c r="T132" s="3"/>
      <c r="U132" s="3"/>
      <c r="V132" s="3">
        <f t="shared" si="6"/>
        <v>85000</v>
      </c>
      <c r="W132" s="3">
        <f t="shared" si="7"/>
        <v>113300</v>
      </c>
      <c r="X132" s="7">
        <f t="shared" ref="X132:X195" si="8">V132+W132</f>
        <v>198300</v>
      </c>
    </row>
    <row r="133" spans="1:24" x14ac:dyDescent="0.3">
      <c r="A133" s="1">
        <v>42186</v>
      </c>
      <c r="B133" t="s">
        <v>553</v>
      </c>
      <c r="C133" t="s">
        <v>31</v>
      </c>
      <c r="D133" t="s">
        <v>37</v>
      </c>
      <c r="E133" t="s">
        <v>47</v>
      </c>
      <c r="F133" t="s">
        <v>21</v>
      </c>
      <c r="G133" t="s">
        <v>0</v>
      </c>
      <c r="H133">
        <f>VLOOKUP(G133,Currency!$A$1:$B$16,2,FALSE)</f>
        <v>1</v>
      </c>
      <c r="I133" s="3">
        <v>12133.333333333099</v>
      </c>
      <c r="J133" s="3">
        <v>1044754.87</v>
      </c>
      <c r="K133" s="2">
        <v>0.28122446559999997</v>
      </c>
      <c r="L133" s="3">
        <v>3412.1901826132998</v>
      </c>
      <c r="M133" s="3">
        <v>18200</v>
      </c>
      <c r="N133" s="3">
        <v>4170225.76</v>
      </c>
      <c r="O133" s="2">
        <v>0.96012979399999998</v>
      </c>
      <c r="P133" s="3">
        <v>17038.97960128</v>
      </c>
      <c r="Q133" s="3">
        <v>52000</v>
      </c>
      <c r="R133" s="3">
        <v>79560</v>
      </c>
      <c r="S133" s="3"/>
      <c r="T133" s="3"/>
      <c r="U133" s="3"/>
      <c r="V133" s="3">
        <f t="shared" si="6"/>
        <v>52000</v>
      </c>
      <c r="W133" s="3">
        <f t="shared" si="7"/>
        <v>79560</v>
      </c>
      <c r="X133" s="7">
        <f t="shared" si="8"/>
        <v>131560</v>
      </c>
    </row>
    <row r="134" spans="1:24" x14ac:dyDescent="0.3">
      <c r="A134" s="1">
        <v>42186</v>
      </c>
      <c r="B134" t="s">
        <v>992</v>
      </c>
      <c r="C134" t="s">
        <v>31</v>
      </c>
      <c r="D134" t="s">
        <v>41</v>
      </c>
      <c r="E134" t="s">
        <v>57</v>
      </c>
      <c r="F134" t="s">
        <v>28</v>
      </c>
      <c r="G134" t="s">
        <v>0</v>
      </c>
      <c r="H134">
        <f>VLOOKUP(G134,Currency!$A$1:$B$16,2,FALSE)</f>
        <v>1</v>
      </c>
      <c r="I134" s="3">
        <v>3938.7159999999999</v>
      </c>
      <c r="J134" s="3">
        <v>5567200.9900000002</v>
      </c>
      <c r="K134" s="2">
        <v>0.2816884858</v>
      </c>
      <c r="L134" s="3">
        <v>1109.4909460362001</v>
      </c>
      <c r="M134" s="3">
        <v>5908.0739999999996</v>
      </c>
      <c r="N134" s="3">
        <v>11021933.82</v>
      </c>
      <c r="O134" s="2">
        <v>0.89878817560000002</v>
      </c>
      <c r="P134" s="3">
        <v>4951.3268830679999</v>
      </c>
      <c r="Q134" s="3">
        <v>17051.52</v>
      </c>
      <c r="R134" s="3">
        <v>142096</v>
      </c>
      <c r="S134" s="3"/>
      <c r="T134" s="3"/>
      <c r="U134" s="3"/>
      <c r="V134" s="3">
        <f t="shared" si="6"/>
        <v>17051.52</v>
      </c>
      <c r="W134" s="3">
        <f t="shared" si="7"/>
        <v>142096</v>
      </c>
      <c r="X134" s="7">
        <f t="shared" si="8"/>
        <v>159147.51999999999</v>
      </c>
    </row>
    <row r="135" spans="1:24" x14ac:dyDescent="0.3">
      <c r="A135" s="1">
        <v>42186</v>
      </c>
      <c r="B135" t="s">
        <v>716</v>
      </c>
      <c r="C135" t="s">
        <v>31</v>
      </c>
      <c r="D135" t="s">
        <v>36</v>
      </c>
      <c r="E135" t="s">
        <v>44</v>
      </c>
      <c r="F135" t="s">
        <v>20</v>
      </c>
      <c r="G135" t="s">
        <v>0</v>
      </c>
      <c r="H135">
        <f>VLOOKUP(G135,Currency!$A$1:$B$16,2,FALSE)</f>
        <v>1</v>
      </c>
      <c r="I135" s="3">
        <v>16800</v>
      </c>
      <c r="J135" s="3">
        <v>2332317.44</v>
      </c>
      <c r="K135" s="2">
        <v>0.28180554619999998</v>
      </c>
      <c r="L135" s="3">
        <v>4734.3331761600002</v>
      </c>
      <c r="M135" s="3">
        <v>25200</v>
      </c>
      <c r="N135" s="3">
        <v>13092722</v>
      </c>
      <c r="O135" s="2">
        <v>0.83065943050000002</v>
      </c>
      <c r="P135" s="3">
        <v>18372.188237759998</v>
      </c>
      <c r="Q135" s="3">
        <v>72000</v>
      </c>
      <c r="R135" s="3">
        <v>121309</v>
      </c>
      <c r="S135" s="3"/>
      <c r="T135" s="3"/>
      <c r="U135" s="3"/>
      <c r="V135" s="3">
        <f t="shared" si="6"/>
        <v>72000</v>
      </c>
      <c r="W135" s="3">
        <f t="shared" si="7"/>
        <v>121309</v>
      </c>
      <c r="X135" s="7">
        <f t="shared" si="8"/>
        <v>193309</v>
      </c>
    </row>
    <row r="136" spans="1:24" x14ac:dyDescent="0.3">
      <c r="A136" s="1">
        <v>42186</v>
      </c>
      <c r="B136" t="s">
        <v>409</v>
      </c>
      <c r="C136" t="s">
        <v>32</v>
      </c>
      <c r="D136" t="s">
        <v>40</v>
      </c>
      <c r="E136" t="s">
        <v>44</v>
      </c>
      <c r="F136" t="s">
        <v>26</v>
      </c>
      <c r="G136" t="s">
        <v>5</v>
      </c>
      <c r="H136">
        <f>VLOOKUP(G136,Currency!$A$1:$B$16,2,FALSE)</f>
        <v>1.3</v>
      </c>
      <c r="I136" s="3">
        <v>9387.2226666667993</v>
      </c>
      <c r="J136" s="3">
        <v>2062754</v>
      </c>
      <c r="K136" s="2">
        <v>0.28411981460000002</v>
      </c>
      <c r="L136" s="3">
        <v>2667.0959636622997</v>
      </c>
      <c r="M136" s="3">
        <v>14080.834000000001</v>
      </c>
      <c r="N136" s="3">
        <v>6896039</v>
      </c>
      <c r="O136" s="2">
        <v>0.93137073039999996</v>
      </c>
      <c r="P136" s="3">
        <v>12534.662234990601</v>
      </c>
      <c r="Q136" s="3">
        <v>40402.666666666701</v>
      </c>
      <c r="R136" s="3">
        <v>60604</v>
      </c>
      <c r="S136" s="3"/>
      <c r="T136" s="3"/>
      <c r="U136" s="3"/>
      <c r="V136" s="3">
        <f t="shared" si="6"/>
        <v>52523.466666666711</v>
      </c>
      <c r="W136" s="3">
        <f t="shared" si="7"/>
        <v>78785.2</v>
      </c>
      <c r="X136" s="7">
        <f t="shared" si="8"/>
        <v>131308.66666666672</v>
      </c>
    </row>
    <row r="137" spans="1:24" x14ac:dyDescent="0.3">
      <c r="A137" s="1">
        <v>42186</v>
      </c>
      <c r="B137" t="s">
        <v>583</v>
      </c>
      <c r="C137" t="s">
        <v>31</v>
      </c>
      <c r="D137" t="s">
        <v>37</v>
      </c>
      <c r="E137" t="s">
        <v>47</v>
      </c>
      <c r="F137" t="s">
        <v>21</v>
      </c>
      <c r="G137" t="s">
        <v>0</v>
      </c>
      <c r="H137">
        <f>VLOOKUP(G137,Currency!$A$1:$B$16,2,FALSE)</f>
        <v>1</v>
      </c>
      <c r="I137" s="3">
        <v>8666.6666666665005</v>
      </c>
      <c r="J137" s="3">
        <v>752124.83</v>
      </c>
      <c r="K137" s="2">
        <v>0.28487304829999999</v>
      </c>
      <c r="L137" s="3">
        <v>2468.8997519332997</v>
      </c>
      <c r="M137" s="3">
        <v>13000</v>
      </c>
      <c r="N137" s="3">
        <v>1468772.71</v>
      </c>
      <c r="O137" s="2">
        <v>1.0645948275999999</v>
      </c>
      <c r="P137" s="3">
        <v>15351.251724900001</v>
      </c>
      <c r="Q137" s="3">
        <v>52000</v>
      </c>
      <c r="R137" s="3">
        <v>81000</v>
      </c>
      <c r="S137" s="3"/>
      <c r="T137" s="3"/>
      <c r="U137" s="3"/>
      <c r="V137" s="3">
        <f t="shared" si="6"/>
        <v>52000</v>
      </c>
      <c r="W137" s="3">
        <f t="shared" si="7"/>
        <v>81000</v>
      </c>
      <c r="X137" s="7">
        <f t="shared" si="8"/>
        <v>133000</v>
      </c>
    </row>
    <row r="138" spans="1:24" x14ac:dyDescent="0.3">
      <c r="A138" s="1">
        <v>42186</v>
      </c>
      <c r="B138" t="s">
        <v>422</v>
      </c>
      <c r="C138" t="s">
        <v>32</v>
      </c>
      <c r="D138" t="s">
        <v>40</v>
      </c>
      <c r="E138" t="s">
        <v>44</v>
      </c>
      <c r="F138" t="s">
        <v>26</v>
      </c>
      <c r="G138" t="s">
        <v>5</v>
      </c>
      <c r="H138">
        <f>VLOOKUP(G138,Currency!$A$1:$B$16,2,FALSE)</f>
        <v>1.3</v>
      </c>
      <c r="I138" s="3">
        <v>11790.410666666899</v>
      </c>
      <c r="J138" s="3">
        <v>1673816</v>
      </c>
      <c r="K138" s="2">
        <v>0.28742933510000002</v>
      </c>
      <c r="L138" s="3">
        <v>3388.9098984759999</v>
      </c>
      <c r="M138" s="3">
        <v>17685.616000000002</v>
      </c>
      <c r="N138" s="3">
        <v>3751302</v>
      </c>
      <c r="O138" s="2">
        <v>0.91041268600000003</v>
      </c>
      <c r="P138" s="3">
        <v>15150.565065799299</v>
      </c>
      <c r="Q138" s="3">
        <v>51169.186666666697</v>
      </c>
      <c r="R138" s="3">
        <v>76753.78</v>
      </c>
      <c r="S138" s="3"/>
      <c r="T138" s="3"/>
      <c r="U138" s="3"/>
      <c r="V138" s="3">
        <f t="shared" si="6"/>
        <v>66519.942666666713</v>
      </c>
      <c r="W138" s="3">
        <f t="shared" si="7"/>
        <v>99779.914000000004</v>
      </c>
      <c r="X138" s="7">
        <f t="shared" si="8"/>
        <v>166299.85666666672</v>
      </c>
    </row>
    <row r="139" spans="1:24" x14ac:dyDescent="0.3">
      <c r="A139" s="1">
        <v>42186</v>
      </c>
      <c r="B139" t="s">
        <v>670</v>
      </c>
      <c r="C139" t="s">
        <v>31</v>
      </c>
      <c r="D139" t="s">
        <v>36</v>
      </c>
      <c r="E139" t="s">
        <v>44</v>
      </c>
      <c r="F139" t="s">
        <v>20</v>
      </c>
      <c r="G139" t="s">
        <v>0</v>
      </c>
      <c r="H139">
        <f>VLOOKUP(G139,Currency!$A$1:$B$16,2,FALSE)</f>
        <v>1</v>
      </c>
      <c r="I139" s="3">
        <v>16800</v>
      </c>
      <c r="J139" s="3">
        <v>3388064.63</v>
      </c>
      <c r="K139" s="2">
        <v>0.28775689560000001</v>
      </c>
      <c r="L139" s="3">
        <v>4834.3158460799996</v>
      </c>
      <c r="M139" s="3">
        <v>25200</v>
      </c>
      <c r="N139" s="3">
        <v>7839289.6900000004</v>
      </c>
      <c r="O139" s="2">
        <v>0.94670088529999996</v>
      </c>
      <c r="P139" s="3">
        <v>23050.979695799997</v>
      </c>
      <c r="Q139" s="3">
        <v>72000</v>
      </c>
      <c r="R139" s="3">
        <v>118450</v>
      </c>
      <c r="S139" s="3"/>
      <c r="T139" s="3"/>
      <c r="U139" s="3"/>
      <c r="V139" s="3">
        <f t="shared" si="6"/>
        <v>72000</v>
      </c>
      <c r="W139" s="3">
        <f t="shared" si="7"/>
        <v>118450</v>
      </c>
      <c r="X139" s="7">
        <f t="shared" si="8"/>
        <v>190450</v>
      </c>
    </row>
    <row r="140" spans="1:24" x14ac:dyDescent="0.3">
      <c r="A140" s="1">
        <v>42186</v>
      </c>
      <c r="B140" t="s">
        <v>753</v>
      </c>
      <c r="C140" t="s">
        <v>31</v>
      </c>
      <c r="D140" t="s">
        <v>36</v>
      </c>
      <c r="E140" t="s">
        <v>44</v>
      </c>
      <c r="F140" t="s">
        <v>20</v>
      </c>
      <c r="G140" t="s">
        <v>0</v>
      </c>
      <c r="H140">
        <f>VLOOKUP(G140,Currency!$A$1:$B$16,2,FALSE)</f>
        <v>1</v>
      </c>
      <c r="I140" s="3">
        <v>16800</v>
      </c>
      <c r="J140" s="3">
        <v>2666817.9</v>
      </c>
      <c r="K140" s="2">
        <v>0.28958788410000003</v>
      </c>
      <c r="L140" s="3">
        <v>4865.07645288</v>
      </c>
      <c r="M140" s="3">
        <v>25200</v>
      </c>
      <c r="N140" s="3">
        <v>7461580.8200000003</v>
      </c>
      <c r="O140" s="2">
        <v>0.88999008260000001</v>
      </c>
      <c r="P140" s="3">
        <v>20764.400131440001</v>
      </c>
      <c r="Q140" s="3">
        <v>72000</v>
      </c>
      <c r="R140" s="3">
        <v>124992</v>
      </c>
      <c r="S140" s="3"/>
      <c r="T140" s="3"/>
      <c r="U140" s="3"/>
      <c r="V140" s="3">
        <f t="shared" si="6"/>
        <v>72000</v>
      </c>
      <c r="W140" s="3">
        <f t="shared" si="7"/>
        <v>124992</v>
      </c>
      <c r="X140" s="7">
        <f t="shared" si="8"/>
        <v>196992</v>
      </c>
    </row>
    <row r="141" spans="1:24" x14ac:dyDescent="0.3">
      <c r="A141" s="1">
        <v>42186</v>
      </c>
      <c r="B141" t="s">
        <v>872</v>
      </c>
      <c r="C141" t="s">
        <v>31</v>
      </c>
      <c r="D141" t="s">
        <v>41</v>
      </c>
      <c r="E141" t="s">
        <v>51</v>
      </c>
      <c r="F141" t="s">
        <v>28</v>
      </c>
      <c r="G141" t="s">
        <v>0</v>
      </c>
      <c r="H141">
        <f>VLOOKUP(G141,Currency!$A$1:$B$16,2,FALSE)</f>
        <v>1</v>
      </c>
      <c r="I141" s="3">
        <v>7197.6266666666997</v>
      </c>
      <c r="J141" s="3">
        <v>4881110.03</v>
      </c>
      <c r="K141" s="2">
        <v>0.2949875663</v>
      </c>
      <c r="L141" s="3">
        <v>2123.2103735359997</v>
      </c>
      <c r="M141" s="3">
        <v>10796.44</v>
      </c>
      <c r="N141" s="3">
        <v>9638859.1500000004</v>
      </c>
      <c r="O141" s="2">
        <v>0.86009945590000003</v>
      </c>
      <c r="P141" s="3">
        <v>8379.7554710192999</v>
      </c>
      <c r="Q141" s="3">
        <v>31108.400000000001</v>
      </c>
      <c r="R141" s="3">
        <v>155542</v>
      </c>
      <c r="S141" s="3"/>
      <c r="T141" s="3"/>
      <c r="U141" s="3"/>
      <c r="V141" s="3">
        <f t="shared" si="6"/>
        <v>31108.400000000001</v>
      </c>
      <c r="W141" s="3">
        <f t="shared" si="7"/>
        <v>155542</v>
      </c>
      <c r="X141" s="7">
        <f t="shared" si="8"/>
        <v>186650.4</v>
      </c>
    </row>
    <row r="142" spans="1:24" x14ac:dyDescent="0.3">
      <c r="A142" s="1">
        <v>42186</v>
      </c>
      <c r="B142" t="s">
        <v>85</v>
      </c>
      <c r="C142" t="s">
        <v>31</v>
      </c>
      <c r="D142" t="s">
        <v>34</v>
      </c>
      <c r="E142" t="s">
        <v>58</v>
      </c>
      <c r="F142" t="s">
        <v>17</v>
      </c>
      <c r="G142" t="s">
        <v>0</v>
      </c>
      <c r="H142">
        <f>VLOOKUP(G142,Currency!$A$1:$B$16,2,FALSE)</f>
        <v>1</v>
      </c>
      <c r="I142" s="3">
        <v>7500</v>
      </c>
      <c r="J142" s="3">
        <v>106411</v>
      </c>
      <c r="K142" s="2">
        <v>0.29602202779999998</v>
      </c>
      <c r="L142" s="3">
        <v>2220.1652085000001</v>
      </c>
      <c r="M142" s="3"/>
      <c r="N142" s="3">
        <v>0</v>
      </c>
      <c r="O142" s="2"/>
      <c r="P142" s="3">
        <v>0</v>
      </c>
      <c r="Q142" s="3">
        <v>150000</v>
      </c>
      <c r="R142" s="3">
        <v>114402</v>
      </c>
      <c r="S142" s="3"/>
      <c r="T142" s="3"/>
      <c r="U142" s="3"/>
      <c r="V142" s="3">
        <f t="shared" si="6"/>
        <v>150000</v>
      </c>
      <c r="W142" s="3">
        <f t="shared" si="7"/>
        <v>114402</v>
      </c>
      <c r="X142" s="7">
        <f t="shared" si="8"/>
        <v>264402</v>
      </c>
    </row>
    <row r="143" spans="1:24" x14ac:dyDescent="0.3">
      <c r="A143" s="1">
        <v>42186</v>
      </c>
      <c r="B143" t="s">
        <v>160</v>
      </c>
      <c r="C143" t="s">
        <v>31</v>
      </c>
      <c r="D143" t="s">
        <v>37</v>
      </c>
      <c r="E143" t="s">
        <v>47</v>
      </c>
      <c r="F143" t="s">
        <v>21</v>
      </c>
      <c r="G143" t="s">
        <v>0</v>
      </c>
      <c r="H143">
        <f>VLOOKUP(G143,Currency!$A$1:$B$16,2,FALSE)</f>
        <v>1</v>
      </c>
      <c r="I143" s="3">
        <v>10399.9999999998</v>
      </c>
      <c r="J143" s="3">
        <v>898439.85</v>
      </c>
      <c r="K143" s="2">
        <v>0.297947935</v>
      </c>
      <c r="L143" s="3">
        <v>3098.6585239998999</v>
      </c>
      <c r="M143" s="3">
        <v>15600</v>
      </c>
      <c r="N143" s="3">
        <v>2091132.42</v>
      </c>
      <c r="O143" s="2">
        <v>0.95399016859999997</v>
      </c>
      <c r="P143" s="3">
        <v>14451.594608879999</v>
      </c>
      <c r="Q143" s="3">
        <v>52000</v>
      </c>
      <c r="R143" s="3">
        <v>65000</v>
      </c>
      <c r="S143" s="3"/>
      <c r="T143" s="3"/>
      <c r="U143" s="3"/>
      <c r="V143" s="3">
        <f t="shared" si="6"/>
        <v>52000</v>
      </c>
      <c r="W143" s="3">
        <f t="shared" si="7"/>
        <v>65000</v>
      </c>
      <c r="X143" s="7">
        <f t="shared" si="8"/>
        <v>117000</v>
      </c>
    </row>
    <row r="144" spans="1:24" x14ac:dyDescent="0.3">
      <c r="A144" s="1">
        <v>42186</v>
      </c>
      <c r="B144" t="s">
        <v>612</v>
      </c>
      <c r="C144" t="s">
        <v>31</v>
      </c>
      <c r="D144" t="s">
        <v>36</v>
      </c>
      <c r="E144" t="s">
        <v>44</v>
      </c>
      <c r="F144" t="s">
        <v>20</v>
      </c>
      <c r="G144" t="s">
        <v>0</v>
      </c>
      <c r="H144">
        <f>VLOOKUP(G144,Currency!$A$1:$B$16,2,FALSE)</f>
        <v>1</v>
      </c>
      <c r="I144" s="3">
        <v>16800</v>
      </c>
      <c r="J144" s="3">
        <v>2481823.7400000002</v>
      </c>
      <c r="K144" s="2">
        <v>0.30063095049999999</v>
      </c>
      <c r="L144" s="3">
        <v>5050.5999683999999</v>
      </c>
      <c r="M144" s="3">
        <v>25200</v>
      </c>
      <c r="N144" s="3">
        <v>11314201.24</v>
      </c>
      <c r="O144" s="2">
        <v>1.0043571781</v>
      </c>
      <c r="P144" s="3">
        <v>25507.442487240001</v>
      </c>
      <c r="Q144" s="3">
        <v>72000</v>
      </c>
      <c r="R144" s="3">
        <v>114515</v>
      </c>
      <c r="S144" s="3"/>
      <c r="T144" s="3"/>
      <c r="U144" s="3"/>
      <c r="V144" s="3">
        <f t="shared" si="6"/>
        <v>72000</v>
      </c>
      <c r="W144" s="3">
        <f t="shared" si="7"/>
        <v>114515</v>
      </c>
      <c r="X144" s="7">
        <f t="shared" si="8"/>
        <v>186515</v>
      </c>
    </row>
    <row r="145" spans="1:24" x14ac:dyDescent="0.3">
      <c r="A145" s="1">
        <v>42186</v>
      </c>
      <c r="B145" t="s">
        <v>738</v>
      </c>
      <c r="C145" t="s">
        <v>31</v>
      </c>
      <c r="D145" t="s">
        <v>36</v>
      </c>
      <c r="E145" t="s">
        <v>46</v>
      </c>
      <c r="F145" t="s">
        <v>20</v>
      </c>
      <c r="G145" t="s">
        <v>0</v>
      </c>
      <c r="H145">
        <f>VLOOKUP(G145,Currency!$A$1:$B$16,2,FALSE)</f>
        <v>1</v>
      </c>
      <c r="I145" s="3">
        <v>22633.333333333099</v>
      </c>
      <c r="J145" s="3">
        <v>2481823.7400000002</v>
      </c>
      <c r="K145" s="2">
        <v>0.30063095049999999</v>
      </c>
      <c r="L145" s="3">
        <v>6804.2805129832996</v>
      </c>
      <c r="M145" s="3">
        <v>33950</v>
      </c>
      <c r="N145" s="3">
        <v>11314201.24</v>
      </c>
      <c r="O145" s="2">
        <v>1.0043571781</v>
      </c>
      <c r="P145" s="3">
        <v>34364.193350865004</v>
      </c>
      <c r="Q145" s="3">
        <v>97000</v>
      </c>
      <c r="R145" s="3">
        <v>166044</v>
      </c>
      <c r="S145" s="3"/>
      <c r="T145" s="3"/>
      <c r="U145" s="3"/>
      <c r="V145" s="3">
        <f t="shared" si="6"/>
        <v>97000</v>
      </c>
      <c r="W145" s="3">
        <f t="shared" si="7"/>
        <v>166044</v>
      </c>
      <c r="X145" s="7">
        <f t="shared" si="8"/>
        <v>263044</v>
      </c>
    </row>
    <row r="146" spans="1:24" x14ac:dyDescent="0.3">
      <c r="A146" s="1">
        <v>42186</v>
      </c>
      <c r="B146" t="s">
        <v>1068</v>
      </c>
      <c r="C146" t="s">
        <v>31</v>
      </c>
      <c r="D146" t="s">
        <v>41</v>
      </c>
      <c r="E146" t="s">
        <v>57</v>
      </c>
      <c r="F146" t="s">
        <v>28</v>
      </c>
      <c r="G146" t="s">
        <v>0</v>
      </c>
      <c r="H146">
        <f>VLOOKUP(G146,Currency!$A$1:$B$16,2,FALSE)</f>
        <v>1</v>
      </c>
      <c r="I146" s="3">
        <v>3824.1320000000001</v>
      </c>
      <c r="J146" s="3">
        <v>4002562.01</v>
      </c>
      <c r="K146" s="2">
        <v>0.30324585609999999</v>
      </c>
      <c r="L146" s="3">
        <v>1159.6521821793999</v>
      </c>
      <c r="M146" s="3">
        <v>5736.1980000000003</v>
      </c>
      <c r="N146" s="3">
        <v>9928123.1099999994</v>
      </c>
      <c r="O146" s="2">
        <v>0.94675357429999996</v>
      </c>
      <c r="P146" s="3">
        <v>5247.5067351426997</v>
      </c>
      <c r="Q146" s="3">
        <v>16493.64</v>
      </c>
      <c r="R146" s="3">
        <v>137447</v>
      </c>
      <c r="S146" s="3"/>
      <c r="T146" s="3"/>
      <c r="U146" s="3"/>
      <c r="V146" s="3">
        <f t="shared" si="6"/>
        <v>16493.64</v>
      </c>
      <c r="W146" s="3">
        <f t="shared" si="7"/>
        <v>137447</v>
      </c>
      <c r="X146" s="7">
        <f t="shared" si="8"/>
        <v>153940.64000000001</v>
      </c>
    </row>
    <row r="147" spans="1:24" x14ac:dyDescent="0.3">
      <c r="A147" s="1">
        <v>42186</v>
      </c>
      <c r="B147" t="s">
        <v>385</v>
      </c>
      <c r="C147" t="s">
        <v>31</v>
      </c>
      <c r="D147" t="s">
        <v>36</v>
      </c>
      <c r="E147" t="s">
        <v>44</v>
      </c>
      <c r="F147" t="s">
        <v>20</v>
      </c>
      <c r="G147" t="s">
        <v>0</v>
      </c>
      <c r="H147">
        <f>VLOOKUP(G147,Currency!$A$1:$B$16,2,FALSE)</f>
        <v>1</v>
      </c>
      <c r="I147" s="3">
        <v>16800</v>
      </c>
      <c r="J147" s="3">
        <v>2698966.72</v>
      </c>
      <c r="K147" s="2">
        <v>0.30831608919999998</v>
      </c>
      <c r="L147" s="3">
        <v>5179.7102985600004</v>
      </c>
      <c r="M147" s="3">
        <v>25200</v>
      </c>
      <c r="N147" s="3">
        <v>7264825.0199999996</v>
      </c>
      <c r="O147" s="2">
        <v>0.92403522339999999</v>
      </c>
      <c r="P147" s="3">
        <v>22137.100206479998</v>
      </c>
      <c r="Q147" s="3">
        <v>72000</v>
      </c>
      <c r="R147" s="3">
        <v>107400</v>
      </c>
      <c r="S147" s="3"/>
      <c r="T147" s="3"/>
      <c r="U147" s="3"/>
      <c r="V147" s="3">
        <f t="shared" si="6"/>
        <v>72000</v>
      </c>
      <c r="W147" s="3">
        <f t="shared" si="7"/>
        <v>107400</v>
      </c>
      <c r="X147" s="7">
        <f t="shared" si="8"/>
        <v>179400</v>
      </c>
    </row>
    <row r="148" spans="1:24" x14ac:dyDescent="0.3">
      <c r="A148" s="1">
        <v>42186</v>
      </c>
      <c r="B148" t="s">
        <v>932</v>
      </c>
      <c r="C148" t="s">
        <v>31</v>
      </c>
      <c r="D148" t="s">
        <v>41</v>
      </c>
      <c r="E148" t="s">
        <v>51</v>
      </c>
      <c r="F148" t="s">
        <v>28</v>
      </c>
      <c r="G148" t="s">
        <v>0</v>
      </c>
      <c r="H148">
        <f>VLOOKUP(G148,Currency!$A$1:$B$16,2,FALSE)</f>
        <v>1</v>
      </c>
      <c r="I148" s="3">
        <v>8055.7266666668002</v>
      </c>
      <c r="J148" s="3">
        <v>8326599.4800000004</v>
      </c>
      <c r="K148" s="2">
        <v>0.30941772039999998</v>
      </c>
      <c r="L148" s="3">
        <v>2492.5845813655001</v>
      </c>
      <c r="M148" s="3">
        <v>12083.59</v>
      </c>
      <c r="N148" s="3">
        <v>22762405.77</v>
      </c>
      <c r="O148" s="2">
        <v>0.988364664</v>
      </c>
      <c r="P148" s="3">
        <v>11858.635392422</v>
      </c>
      <c r="Q148" s="3">
        <v>35103.199999999997</v>
      </c>
      <c r="R148" s="3">
        <v>175516</v>
      </c>
      <c r="S148" s="3"/>
      <c r="T148" s="3"/>
      <c r="U148" s="3"/>
      <c r="V148" s="3">
        <f t="shared" si="6"/>
        <v>35103.199999999997</v>
      </c>
      <c r="W148" s="3">
        <f t="shared" si="7"/>
        <v>175516</v>
      </c>
      <c r="X148" s="7">
        <f t="shared" si="8"/>
        <v>210619.2</v>
      </c>
    </row>
    <row r="149" spans="1:24" x14ac:dyDescent="0.3">
      <c r="A149" s="1">
        <v>42186</v>
      </c>
      <c r="B149" t="s">
        <v>665</v>
      </c>
      <c r="C149" t="s">
        <v>31</v>
      </c>
      <c r="D149" t="s">
        <v>37</v>
      </c>
      <c r="E149" t="s">
        <v>44</v>
      </c>
      <c r="F149" t="s">
        <v>21</v>
      </c>
      <c r="G149" t="s">
        <v>0</v>
      </c>
      <c r="H149">
        <f>VLOOKUP(G149,Currency!$A$1:$B$16,2,FALSE)</f>
        <v>1</v>
      </c>
      <c r="I149" s="3">
        <v>16800</v>
      </c>
      <c r="J149" s="3">
        <v>1580879.04</v>
      </c>
      <c r="K149" s="2">
        <v>0.31010284630000001</v>
      </c>
      <c r="L149" s="3">
        <v>5209.7278178400002</v>
      </c>
      <c r="M149" s="3">
        <v>25200</v>
      </c>
      <c r="N149" s="3">
        <v>3110245.54</v>
      </c>
      <c r="O149" s="2">
        <v>0.86885156019999998</v>
      </c>
      <c r="P149" s="3">
        <v>19912.094906759998</v>
      </c>
      <c r="Q149" s="3">
        <v>72000</v>
      </c>
      <c r="R149" s="3">
        <v>118332</v>
      </c>
      <c r="S149" s="3"/>
      <c r="T149" s="3"/>
      <c r="U149" s="3"/>
      <c r="V149" s="3">
        <f t="shared" si="6"/>
        <v>72000</v>
      </c>
      <c r="W149" s="3">
        <f t="shared" si="7"/>
        <v>118332</v>
      </c>
      <c r="X149" s="7">
        <f t="shared" si="8"/>
        <v>190332</v>
      </c>
    </row>
    <row r="150" spans="1:24" x14ac:dyDescent="0.3">
      <c r="A150" s="1">
        <v>42186</v>
      </c>
      <c r="B150" t="s">
        <v>534</v>
      </c>
      <c r="C150" t="s">
        <v>31</v>
      </c>
      <c r="D150" t="s">
        <v>36</v>
      </c>
      <c r="E150" t="s">
        <v>44</v>
      </c>
      <c r="F150" t="s">
        <v>20</v>
      </c>
      <c r="G150" t="s">
        <v>0</v>
      </c>
      <c r="H150">
        <f>VLOOKUP(G150,Currency!$A$1:$B$16,2,FALSE)</f>
        <v>1</v>
      </c>
      <c r="I150" s="3">
        <v>16800</v>
      </c>
      <c r="J150" s="3">
        <v>3388064.63</v>
      </c>
      <c r="K150" s="2">
        <v>0.31059150219999998</v>
      </c>
      <c r="L150" s="3">
        <v>5217.9372369600005</v>
      </c>
      <c r="M150" s="3">
        <v>25200</v>
      </c>
      <c r="N150" s="3">
        <v>5838120.5300000003</v>
      </c>
      <c r="O150" s="2">
        <v>0.81313685899999999</v>
      </c>
      <c r="P150" s="3">
        <v>17665.678154879999</v>
      </c>
      <c r="Q150" s="3">
        <v>72000</v>
      </c>
      <c r="R150" s="3">
        <v>109180</v>
      </c>
      <c r="S150" s="3"/>
      <c r="T150" s="3"/>
      <c r="U150" s="3"/>
      <c r="V150" s="3">
        <f t="shared" si="6"/>
        <v>72000</v>
      </c>
      <c r="W150" s="3">
        <f t="shared" si="7"/>
        <v>109180</v>
      </c>
      <c r="X150" s="7">
        <f t="shared" si="8"/>
        <v>181180</v>
      </c>
    </row>
    <row r="151" spans="1:24" x14ac:dyDescent="0.3">
      <c r="A151" s="1">
        <v>42186</v>
      </c>
      <c r="B151" t="s">
        <v>502</v>
      </c>
      <c r="C151" t="s">
        <v>32</v>
      </c>
      <c r="D151" t="s">
        <v>40</v>
      </c>
      <c r="E151" t="s">
        <v>44</v>
      </c>
      <c r="F151" t="s">
        <v>26</v>
      </c>
      <c r="G151" t="s">
        <v>5</v>
      </c>
      <c r="H151">
        <f>VLOOKUP(G151,Currency!$A$1:$B$16,2,FALSE)</f>
        <v>1.3</v>
      </c>
      <c r="I151" s="3">
        <v>8689.5769999998993</v>
      </c>
      <c r="J151" s="3">
        <v>2226985</v>
      </c>
      <c r="K151" s="2">
        <v>0.3117291526</v>
      </c>
      <c r="L151" s="3">
        <v>2708.7944746624003</v>
      </c>
      <c r="M151" s="3">
        <v>13034.3655</v>
      </c>
      <c r="N151" s="3">
        <v>5549252</v>
      </c>
      <c r="O151" s="2">
        <v>0.91218337890000001</v>
      </c>
      <c r="P151" s="3">
        <v>11202.951201250798</v>
      </c>
      <c r="Q151" s="3">
        <v>38607.333333333299</v>
      </c>
      <c r="R151" s="3">
        <v>57911</v>
      </c>
      <c r="S151" s="3"/>
      <c r="T151" s="3"/>
      <c r="U151" s="3"/>
      <c r="V151" s="3">
        <f t="shared" si="6"/>
        <v>50189.533333333289</v>
      </c>
      <c r="W151" s="3">
        <f t="shared" si="7"/>
        <v>75284.3</v>
      </c>
      <c r="X151" s="7">
        <f t="shared" si="8"/>
        <v>125473.83333333328</v>
      </c>
    </row>
    <row r="152" spans="1:24" x14ac:dyDescent="0.3">
      <c r="A152" s="1">
        <v>42186</v>
      </c>
      <c r="B152" t="s">
        <v>319</v>
      </c>
      <c r="C152" t="s">
        <v>31</v>
      </c>
      <c r="D152" t="s">
        <v>38</v>
      </c>
      <c r="E152" t="s">
        <v>61</v>
      </c>
      <c r="F152" t="s">
        <v>22</v>
      </c>
      <c r="G152" t="s">
        <v>0</v>
      </c>
      <c r="H152">
        <f>VLOOKUP(G152,Currency!$A$1:$B$16,2,FALSE)</f>
        <v>1</v>
      </c>
      <c r="I152" s="3">
        <v>6666.6666666666997</v>
      </c>
      <c r="J152" s="3">
        <v>187449</v>
      </c>
      <c r="K152" s="2">
        <v>0.31505214749999999</v>
      </c>
      <c r="L152" s="3">
        <v>2100.3476500000002</v>
      </c>
      <c r="M152" s="3"/>
      <c r="N152" s="3">
        <v>0</v>
      </c>
      <c r="O152" s="2"/>
      <c r="P152" s="3">
        <v>0</v>
      </c>
      <c r="Q152" s="3">
        <v>80000</v>
      </c>
      <c r="R152" s="3">
        <v>115000</v>
      </c>
      <c r="S152" s="3"/>
      <c r="T152" s="3"/>
      <c r="U152" s="3"/>
      <c r="V152" s="3">
        <f t="shared" si="6"/>
        <v>80000</v>
      </c>
      <c r="W152" s="3">
        <f t="shared" si="7"/>
        <v>115000</v>
      </c>
      <c r="X152" s="7">
        <f t="shared" si="8"/>
        <v>195000</v>
      </c>
    </row>
    <row r="153" spans="1:24" x14ac:dyDescent="0.3">
      <c r="A153" s="1">
        <v>42186</v>
      </c>
      <c r="B153" t="s">
        <v>702</v>
      </c>
      <c r="C153" t="s">
        <v>31</v>
      </c>
      <c r="D153" t="s">
        <v>36</v>
      </c>
      <c r="E153" t="s">
        <v>44</v>
      </c>
      <c r="F153" t="s">
        <v>20</v>
      </c>
      <c r="G153" t="s">
        <v>0</v>
      </c>
      <c r="H153">
        <f>VLOOKUP(G153,Currency!$A$1:$B$16,2,FALSE)</f>
        <v>1</v>
      </c>
      <c r="I153" s="3">
        <v>16800</v>
      </c>
      <c r="J153" s="3">
        <v>3395196.16</v>
      </c>
      <c r="K153" s="2">
        <v>0.31634500989999997</v>
      </c>
      <c r="L153" s="3">
        <v>5314.5961663199996</v>
      </c>
      <c r="M153" s="3">
        <v>25200</v>
      </c>
      <c r="N153" s="3">
        <v>6747451.5800000001</v>
      </c>
      <c r="O153" s="2">
        <v>1.0765034685999999</v>
      </c>
      <c r="P153" s="3">
        <v>30598.084744920001</v>
      </c>
      <c r="Q153" s="3">
        <v>72000</v>
      </c>
      <c r="R153" s="3">
        <v>120236</v>
      </c>
      <c r="S153" s="3"/>
      <c r="T153" s="3"/>
      <c r="U153" s="3"/>
      <c r="V153" s="3">
        <f t="shared" si="6"/>
        <v>72000</v>
      </c>
      <c r="W153" s="3">
        <f t="shared" si="7"/>
        <v>120236</v>
      </c>
      <c r="X153" s="7">
        <f t="shared" si="8"/>
        <v>192236</v>
      </c>
    </row>
    <row r="154" spans="1:24" x14ac:dyDescent="0.3">
      <c r="A154" s="1">
        <v>42186</v>
      </c>
      <c r="B154" t="s">
        <v>575</v>
      </c>
      <c r="C154" t="s">
        <v>31</v>
      </c>
      <c r="D154" t="s">
        <v>36</v>
      </c>
      <c r="E154" t="s">
        <v>44</v>
      </c>
      <c r="F154" t="s">
        <v>20</v>
      </c>
      <c r="G154" t="s">
        <v>0</v>
      </c>
      <c r="H154">
        <f>VLOOKUP(G154,Currency!$A$1:$B$16,2,FALSE)</f>
        <v>1</v>
      </c>
      <c r="I154" s="3">
        <v>16800</v>
      </c>
      <c r="J154" s="3">
        <v>3290229.9</v>
      </c>
      <c r="K154" s="2">
        <v>0.31717229489999998</v>
      </c>
      <c r="L154" s="3">
        <v>5328.4945543199992</v>
      </c>
      <c r="M154" s="3">
        <v>25200</v>
      </c>
      <c r="N154" s="3">
        <v>6917795.1799999997</v>
      </c>
      <c r="O154" s="2">
        <v>0.91513103890000003</v>
      </c>
      <c r="P154" s="3">
        <v>21778.083487439999</v>
      </c>
      <c r="Q154" s="3">
        <v>72000</v>
      </c>
      <c r="R154" s="3">
        <v>111650</v>
      </c>
      <c r="S154" s="3"/>
      <c r="T154" s="3"/>
      <c r="U154" s="3"/>
      <c r="V154" s="3">
        <f t="shared" si="6"/>
        <v>72000</v>
      </c>
      <c r="W154" s="3">
        <f t="shared" si="7"/>
        <v>111650</v>
      </c>
      <c r="X154" s="7">
        <f t="shared" si="8"/>
        <v>183650</v>
      </c>
    </row>
    <row r="155" spans="1:24" x14ac:dyDescent="0.3">
      <c r="A155" s="1">
        <v>42186</v>
      </c>
      <c r="B155" t="s">
        <v>101</v>
      </c>
      <c r="C155" t="s">
        <v>31</v>
      </c>
      <c r="D155" t="s">
        <v>34</v>
      </c>
      <c r="E155" t="s">
        <v>58</v>
      </c>
      <c r="F155" t="s">
        <v>17</v>
      </c>
      <c r="G155" t="s">
        <v>0</v>
      </c>
      <c r="H155">
        <f>VLOOKUP(G155,Currency!$A$1:$B$16,2,FALSE)</f>
        <v>1</v>
      </c>
      <c r="I155" s="3">
        <v>7500</v>
      </c>
      <c r="J155" s="3">
        <v>125260.49</v>
      </c>
      <c r="K155" s="2">
        <v>0.3185361961</v>
      </c>
      <c r="L155" s="3">
        <v>2389.0214707499999</v>
      </c>
      <c r="M155" s="3"/>
      <c r="N155" s="3">
        <v>0</v>
      </c>
      <c r="O155" s="2"/>
      <c r="P155" s="3">
        <v>0</v>
      </c>
      <c r="Q155" s="3">
        <v>150000</v>
      </c>
      <c r="R155" s="3">
        <v>128125</v>
      </c>
      <c r="S155" s="3"/>
      <c r="T155" s="3"/>
      <c r="U155" s="3"/>
      <c r="V155" s="3">
        <f t="shared" si="6"/>
        <v>150000</v>
      </c>
      <c r="W155" s="3">
        <f t="shared" si="7"/>
        <v>128125</v>
      </c>
      <c r="X155" s="7">
        <f t="shared" si="8"/>
        <v>278125</v>
      </c>
    </row>
    <row r="156" spans="1:24" x14ac:dyDescent="0.3">
      <c r="A156" s="1">
        <v>42186</v>
      </c>
      <c r="B156" t="s">
        <v>806</v>
      </c>
      <c r="C156" t="s">
        <v>31</v>
      </c>
      <c r="D156" t="s">
        <v>36</v>
      </c>
      <c r="E156" t="s">
        <v>44</v>
      </c>
      <c r="F156" t="s">
        <v>20</v>
      </c>
      <c r="G156" t="s">
        <v>0</v>
      </c>
      <c r="H156">
        <f>VLOOKUP(G156,Currency!$A$1:$B$16,2,FALSE)</f>
        <v>1</v>
      </c>
      <c r="I156" s="3">
        <v>16800</v>
      </c>
      <c r="J156" s="3">
        <v>3706250.53</v>
      </c>
      <c r="K156" s="2">
        <v>0.31869316539999998</v>
      </c>
      <c r="L156" s="3">
        <v>5354.04517872</v>
      </c>
      <c r="M156" s="3">
        <v>25200</v>
      </c>
      <c r="N156" s="3">
        <v>12598057.300000001</v>
      </c>
      <c r="O156" s="2">
        <v>0.99906404299999996</v>
      </c>
      <c r="P156" s="3">
        <v>25162.262213759997</v>
      </c>
      <c r="Q156" s="3">
        <v>72000</v>
      </c>
      <c r="R156" s="3">
        <v>143215</v>
      </c>
      <c r="S156" s="3"/>
      <c r="T156" s="3"/>
      <c r="U156" s="3"/>
      <c r="V156" s="3">
        <f t="shared" si="6"/>
        <v>72000</v>
      </c>
      <c r="W156" s="3">
        <f t="shared" si="7"/>
        <v>143215</v>
      </c>
      <c r="X156" s="7">
        <f t="shared" si="8"/>
        <v>215215</v>
      </c>
    </row>
    <row r="157" spans="1:24" x14ac:dyDescent="0.3">
      <c r="A157" s="1">
        <v>42186</v>
      </c>
      <c r="B157" t="s">
        <v>245</v>
      </c>
      <c r="C157" t="s">
        <v>31</v>
      </c>
      <c r="D157" t="s">
        <v>39</v>
      </c>
      <c r="E157" t="s">
        <v>46</v>
      </c>
      <c r="F157" t="s">
        <v>23</v>
      </c>
      <c r="G157" t="s">
        <v>0</v>
      </c>
      <c r="H157">
        <f>VLOOKUP(G157,Currency!$A$1:$B$16,2,FALSE)</f>
        <v>1</v>
      </c>
      <c r="I157" s="3">
        <v>16975</v>
      </c>
      <c r="J157" s="3">
        <v>9136189.0399999991</v>
      </c>
      <c r="K157" s="2">
        <v>0.31972688799999999</v>
      </c>
      <c r="L157" s="3">
        <v>5427.3639237999996</v>
      </c>
      <c r="M157" s="3">
        <v>39608.333333333103</v>
      </c>
      <c r="N157" s="3">
        <v>21697958.989999998</v>
      </c>
      <c r="O157" s="2">
        <v>1.2084204773</v>
      </c>
      <c r="P157" s="3">
        <v>62722.858999243006</v>
      </c>
      <c r="Q157" s="3">
        <v>97000</v>
      </c>
      <c r="R157" s="3">
        <v>131050</v>
      </c>
      <c r="S157" s="3"/>
      <c r="T157" s="3"/>
      <c r="U157" s="3"/>
      <c r="V157" s="3">
        <f t="shared" si="6"/>
        <v>97000</v>
      </c>
      <c r="W157" s="3">
        <f t="shared" si="7"/>
        <v>131050</v>
      </c>
      <c r="X157" s="7">
        <f t="shared" si="8"/>
        <v>228050</v>
      </c>
    </row>
    <row r="158" spans="1:24" x14ac:dyDescent="0.3">
      <c r="A158" s="1">
        <v>42186</v>
      </c>
      <c r="B158" t="s">
        <v>934</v>
      </c>
      <c r="C158" t="s">
        <v>31</v>
      </c>
      <c r="D158" t="s">
        <v>41</v>
      </c>
      <c r="E158" t="s">
        <v>51</v>
      </c>
      <c r="F158" t="s">
        <v>28</v>
      </c>
      <c r="G158" t="s">
        <v>0</v>
      </c>
      <c r="H158">
        <f>VLOOKUP(G158,Currency!$A$1:$B$16,2,FALSE)</f>
        <v>1</v>
      </c>
      <c r="I158" s="3">
        <v>6665.8866666668</v>
      </c>
      <c r="J158" s="3">
        <v>6862266.46</v>
      </c>
      <c r="K158" s="2">
        <v>0.32269593889999998</v>
      </c>
      <c r="L158" s="3">
        <v>2151.0545565009998</v>
      </c>
      <c r="M158" s="3">
        <v>9998.83</v>
      </c>
      <c r="N158" s="3">
        <v>16548568.199999999</v>
      </c>
      <c r="O158" s="2">
        <v>0.91067056970000004</v>
      </c>
      <c r="P158" s="3">
        <v>8569.7263396934995</v>
      </c>
      <c r="Q158" s="3">
        <v>28929.200000000001</v>
      </c>
      <c r="R158" s="3">
        <v>144646</v>
      </c>
      <c r="S158" s="3"/>
      <c r="T158" s="3"/>
      <c r="U158" s="3"/>
      <c r="V158" s="3">
        <f t="shared" si="6"/>
        <v>28929.200000000001</v>
      </c>
      <c r="W158" s="3">
        <f t="shared" si="7"/>
        <v>144646</v>
      </c>
      <c r="X158" s="7">
        <f t="shared" si="8"/>
        <v>173575.2</v>
      </c>
    </row>
    <row r="159" spans="1:24" x14ac:dyDescent="0.3">
      <c r="A159" s="1">
        <v>42186</v>
      </c>
      <c r="B159" t="s">
        <v>209</v>
      </c>
      <c r="C159" t="s">
        <v>31</v>
      </c>
      <c r="D159" t="s">
        <v>36</v>
      </c>
      <c r="E159" t="s">
        <v>44</v>
      </c>
      <c r="F159" t="s">
        <v>20</v>
      </c>
      <c r="G159" t="s">
        <v>0</v>
      </c>
      <c r="H159">
        <f>VLOOKUP(G159,Currency!$A$1:$B$16,2,FALSE)</f>
        <v>1</v>
      </c>
      <c r="I159" s="3">
        <v>16800</v>
      </c>
      <c r="J159" s="3">
        <v>2182143.3199999998</v>
      </c>
      <c r="K159" s="2">
        <v>0.32539873229999999</v>
      </c>
      <c r="L159" s="3">
        <v>5466.6987026400002</v>
      </c>
      <c r="M159" s="3">
        <v>25200</v>
      </c>
      <c r="N159" s="3">
        <v>11462199.16</v>
      </c>
      <c r="O159" s="2">
        <v>0.97245888629999999</v>
      </c>
      <c r="P159" s="3">
        <v>24089.542296119998</v>
      </c>
      <c r="Q159" s="3">
        <v>72000</v>
      </c>
      <c r="R159" s="3">
        <v>94799</v>
      </c>
      <c r="S159" s="3"/>
      <c r="T159" s="3"/>
      <c r="U159" s="3"/>
      <c r="V159" s="3">
        <f t="shared" si="6"/>
        <v>72000</v>
      </c>
      <c r="W159" s="3">
        <f t="shared" si="7"/>
        <v>94799</v>
      </c>
      <c r="X159" s="7">
        <f t="shared" si="8"/>
        <v>166799</v>
      </c>
    </row>
    <row r="160" spans="1:24" x14ac:dyDescent="0.3">
      <c r="A160" s="1">
        <v>42186</v>
      </c>
      <c r="B160" t="s">
        <v>608</v>
      </c>
      <c r="C160" t="s">
        <v>31</v>
      </c>
      <c r="D160" t="s">
        <v>36</v>
      </c>
      <c r="E160" t="s">
        <v>46</v>
      </c>
      <c r="F160" t="s">
        <v>20</v>
      </c>
      <c r="G160" t="s">
        <v>0</v>
      </c>
      <c r="H160">
        <f>VLOOKUP(G160,Currency!$A$1:$B$16,2,FALSE)</f>
        <v>1</v>
      </c>
      <c r="I160" s="3">
        <v>22633.333333333099</v>
      </c>
      <c r="J160" s="3">
        <v>2182143.3199999998</v>
      </c>
      <c r="K160" s="2">
        <v>0.32539873229999999</v>
      </c>
      <c r="L160" s="3">
        <v>7364.8579743898999</v>
      </c>
      <c r="M160" s="3">
        <v>33950</v>
      </c>
      <c r="N160" s="3">
        <v>11462199.16</v>
      </c>
      <c r="O160" s="2">
        <v>0.97245888629999999</v>
      </c>
      <c r="P160" s="3">
        <v>32453.966704495004</v>
      </c>
      <c r="Q160" s="3">
        <v>97000</v>
      </c>
      <c r="R160" s="3">
        <v>154125</v>
      </c>
      <c r="S160" s="3"/>
      <c r="T160" s="3"/>
      <c r="U160" s="3"/>
      <c r="V160" s="3">
        <f t="shared" si="6"/>
        <v>97000</v>
      </c>
      <c r="W160" s="3">
        <f t="shared" si="7"/>
        <v>154125</v>
      </c>
      <c r="X160" s="7">
        <f t="shared" si="8"/>
        <v>251125</v>
      </c>
    </row>
    <row r="161" spans="1:24" x14ac:dyDescent="0.3">
      <c r="A161" s="1">
        <v>42186</v>
      </c>
      <c r="B161" t="s">
        <v>411</v>
      </c>
      <c r="C161" t="s">
        <v>32</v>
      </c>
      <c r="D161" t="s">
        <v>40</v>
      </c>
      <c r="E161" t="s">
        <v>44</v>
      </c>
      <c r="F161" t="s">
        <v>26</v>
      </c>
      <c r="G161" t="s">
        <v>5</v>
      </c>
      <c r="H161">
        <f>VLOOKUP(G161,Currency!$A$1:$B$16,2,FALSE)</f>
        <v>1.3</v>
      </c>
      <c r="I161" s="3">
        <v>10519.2223333333</v>
      </c>
      <c r="J161" s="3">
        <v>2120224</v>
      </c>
      <c r="K161" s="2">
        <v>0.32575486739999998</v>
      </c>
      <c r="L161" s="3">
        <v>3426.6878763461</v>
      </c>
      <c r="M161" s="3">
        <v>15778.833500000001</v>
      </c>
      <c r="N161" s="3">
        <v>3310152</v>
      </c>
      <c r="O161" s="2">
        <v>0.75872926080000003</v>
      </c>
      <c r="P161" s="3">
        <v>9687.6801847015995</v>
      </c>
      <c r="Q161" s="3">
        <v>45558.666666666701</v>
      </c>
      <c r="R161" s="3">
        <v>68338</v>
      </c>
      <c r="S161" s="3"/>
      <c r="T161" s="3"/>
      <c r="U161" s="3"/>
      <c r="V161" s="3">
        <f t="shared" si="6"/>
        <v>59226.266666666714</v>
      </c>
      <c r="W161" s="3">
        <f t="shared" si="7"/>
        <v>88839.400000000009</v>
      </c>
      <c r="X161" s="7">
        <f t="shared" si="8"/>
        <v>148065.66666666672</v>
      </c>
    </row>
    <row r="162" spans="1:24" x14ac:dyDescent="0.3">
      <c r="A162" s="1">
        <v>42186</v>
      </c>
      <c r="B162" t="s">
        <v>518</v>
      </c>
      <c r="C162" t="s">
        <v>31</v>
      </c>
      <c r="D162" t="s">
        <v>36</v>
      </c>
      <c r="E162" t="s">
        <v>46</v>
      </c>
      <c r="F162" t="s">
        <v>20</v>
      </c>
      <c r="G162" t="s">
        <v>0</v>
      </c>
      <c r="H162">
        <f>VLOOKUP(G162,Currency!$A$1:$B$16,2,FALSE)</f>
        <v>1</v>
      </c>
      <c r="I162" s="3">
        <v>22633.333333333099</v>
      </c>
      <c r="J162" s="3">
        <v>2856884.98</v>
      </c>
      <c r="K162" s="2">
        <v>0.33126978880000002</v>
      </c>
      <c r="L162" s="3">
        <v>7497.7395531733</v>
      </c>
      <c r="M162" s="3">
        <v>33950</v>
      </c>
      <c r="N162" s="3">
        <v>9539116.1300000008</v>
      </c>
      <c r="O162" s="2">
        <v>0.8925388688</v>
      </c>
      <c r="P162" s="3">
        <v>28112.711353895</v>
      </c>
      <c r="Q162" s="3">
        <v>97000</v>
      </c>
      <c r="R162" s="3">
        <v>145757</v>
      </c>
      <c r="S162" s="3"/>
      <c r="T162" s="3"/>
      <c r="U162" s="3"/>
      <c r="V162" s="3">
        <f t="shared" si="6"/>
        <v>97000</v>
      </c>
      <c r="W162" s="3">
        <f t="shared" si="7"/>
        <v>145757</v>
      </c>
      <c r="X162" s="7">
        <f t="shared" si="8"/>
        <v>242757</v>
      </c>
    </row>
    <row r="163" spans="1:24" x14ac:dyDescent="0.3">
      <c r="A163" s="1">
        <v>42186</v>
      </c>
      <c r="B163" t="s">
        <v>458</v>
      </c>
      <c r="C163" t="s">
        <v>32</v>
      </c>
      <c r="D163" t="s">
        <v>40</v>
      </c>
      <c r="E163" t="s">
        <v>46</v>
      </c>
      <c r="F163" t="s">
        <v>26</v>
      </c>
      <c r="G163" t="s">
        <v>5</v>
      </c>
      <c r="H163">
        <f>VLOOKUP(G163,Currency!$A$1:$B$16,2,FALSE)</f>
        <v>1.3</v>
      </c>
      <c r="I163" s="3">
        <v>12306.666666666701</v>
      </c>
      <c r="J163" s="3">
        <v>3531908</v>
      </c>
      <c r="K163" s="2">
        <v>0.33152974540000002</v>
      </c>
      <c r="L163" s="3">
        <v>4080.0260667226999</v>
      </c>
      <c r="M163" s="3">
        <v>18460</v>
      </c>
      <c r="N163" s="3">
        <v>91813118.349999994</v>
      </c>
      <c r="O163" s="2">
        <v>0.97554789740000003</v>
      </c>
      <c r="P163" s="3">
        <v>17737.782696867998</v>
      </c>
      <c r="Q163" s="3">
        <v>53300</v>
      </c>
      <c r="R163" s="3">
        <v>79950</v>
      </c>
      <c r="S163" s="3"/>
      <c r="T163" s="3"/>
      <c r="U163" s="3"/>
      <c r="V163" s="3">
        <f t="shared" si="6"/>
        <v>69290</v>
      </c>
      <c r="W163" s="3">
        <f t="shared" si="7"/>
        <v>103935</v>
      </c>
      <c r="X163" s="7">
        <f t="shared" si="8"/>
        <v>173225</v>
      </c>
    </row>
    <row r="164" spans="1:24" x14ac:dyDescent="0.3">
      <c r="A164" s="1">
        <v>42186</v>
      </c>
      <c r="B164" t="s">
        <v>605</v>
      </c>
      <c r="C164" t="s">
        <v>31</v>
      </c>
      <c r="D164" t="s">
        <v>37</v>
      </c>
      <c r="E164" t="s">
        <v>44</v>
      </c>
      <c r="F164" t="s">
        <v>21</v>
      </c>
      <c r="G164" t="s">
        <v>0</v>
      </c>
      <c r="H164">
        <f>VLOOKUP(G164,Currency!$A$1:$B$16,2,FALSE)</f>
        <v>1</v>
      </c>
      <c r="I164" s="3">
        <v>16800</v>
      </c>
      <c r="J164" s="3">
        <v>1580879.04</v>
      </c>
      <c r="K164" s="2">
        <v>0.33279668890000003</v>
      </c>
      <c r="L164" s="3">
        <v>5590.9843735200002</v>
      </c>
      <c r="M164" s="3">
        <v>25200</v>
      </c>
      <c r="N164" s="3">
        <v>4811007.71</v>
      </c>
      <c r="O164" s="2">
        <v>0.92200604060000002</v>
      </c>
      <c r="P164" s="3">
        <v>22055.283557999999</v>
      </c>
      <c r="Q164" s="3">
        <v>72000</v>
      </c>
      <c r="R164" s="3">
        <v>114223</v>
      </c>
      <c r="S164" s="3"/>
      <c r="T164" s="3"/>
      <c r="U164" s="3"/>
      <c r="V164" s="3">
        <f t="shared" si="6"/>
        <v>72000</v>
      </c>
      <c r="W164" s="3">
        <f t="shared" si="7"/>
        <v>114223</v>
      </c>
      <c r="X164" s="7">
        <f t="shared" si="8"/>
        <v>186223</v>
      </c>
    </row>
    <row r="165" spans="1:24" x14ac:dyDescent="0.3">
      <c r="A165" s="1">
        <v>42186</v>
      </c>
      <c r="B165" t="s">
        <v>297</v>
      </c>
      <c r="C165" t="s">
        <v>31</v>
      </c>
      <c r="D165" t="s">
        <v>37</v>
      </c>
      <c r="E165" t="s">
        <v>44</v>
      </c>
      <c r="F165" t="s">
        <v>21</v>
      </c>
      <c r="G165" t="s">
        <v>0</v>
      </c>
      <c r="H165">
        <f>VLOOKUP(G165,Currency!$A$1:$B$16,2,FALSE)</f>
        <v>1</v>
      </c>
      <c r="I165" s="3">
        <v>16800</v>
      </c>
      <c r="J165" s="3">
        <v>1580879.04</v>
      </c>
      <c r="K165" s="2">
        <v>0.33547413720000002</v>
      </c>
      <c r="L165" s="3">
        <v>5635.9655049600005</v>
      </c>
      <c r="M165" s="3">
        <v>25200</v>
      </c>
      <c r="N165" s="3">
        <v>2131378.4300000002</v>
      </c>
      <c r="O165" s="2">
        <v>1.1544699361999999</v>
      </c>
      <c r="P165" s="3">
        <v>36099.398699279998</v>
      </c>
      <c r="Q165" s="3">
        <v>72000</v>
      </c>
      <c r="R165" s="3">
        <v>101950</v>
      </c>
      <c r="S165" s="3"/>
      <c r="T165" s="3"/>
      <c r="U165" s="3"/>
      <c r="V165" s="3">
        <f t="shared" si="6"/>
        <v>72000</v>
      </c>
      <c r="W165" s="3">
        <f t="shared" si="7"/>
        <v>101950</v>
      </c>
      <c r="X165" s="7">
        <f t="shared" si="8"/>
        <v>173950</v>
      </c>
    </row>
    <row r="166" spans="1:24" x14ac:dyDescent="0.3">
      <c r="A166" s="1">
        <v>42186</v>
      </c>
      <c r="B166" t="s">
        <v>869</v>
      </c>
      <c r="C166" t="s">
        <v>31</v>
      </c>
      <c r="D166" t="s">
        <v>41</v>
      </c>
      <c r="E166" t="s">
        <v>51</v>
      </c>
      <c r="F166" t="s">
        <v>28</v>
      </c>
      <c r="G166" t="s">
        <v>0</v>
      </c>
      <c r="H166">
        <f>VLOOKUP(G166,Currency!$A$1:$B$16,2,FALSE)</f>
        <v>1</v>
      </c>
      <c r="I166" s="3">
        <v>6605.1666666666997</v>
      </c>
      <c r="J166" s="3">
        <v>5598920.3300000001</v>
      </c>
      <c r="K166" s="2">
        <v>0.3375641398</v>
      </c>
      <c r="L166" s="3">
        <v>2229.667404069</v>
      </c>
      <c r="M166" s="3">
        <v>9907.75</v>
      </c>
      <c r="N166" s="3">
        <v>11650144.91</v>
      </c>
      <c r="O166" s="2">
        <v>0.92584011730000004</v>
      </c>
      <c r="P166" s="3">
        <v>8732.1378756847007</v>
      </c>
      <c r="Q166" s="3">
        <v>28636.400000000001</v>
      </c>
      <c r="R166" s="3">
        <v>143182</v>
      </c>
      <c r="S166" s="3"/>
      <c r="T166" s="3"/>
      <c r="U166" s="3"/>
      <c r="V166" s="3">
        <f t="shared" si="6"/>
        <v>28636.400000000001</v>
      </c>
      <c r="W166" s="3">
        <f t="shared" si="7"/>
        <v>143182</v>
      </c>
      <c r="X166" s="7">
        <f t="shared" si="8"/>
        <v>171818.4</v>
      </c>
    </row>
    <row r="167" spans="1:24" x14ac:dyDescent="0.3">
      <c r="A167" s="1">
        <v>42186</v>
      </c>
      <c r="B167" t="s">
        <v>1066</v>
      </c>
      <c r="C167" t="s">
        <v>31</v>
      </c>
      <c r="D167" t="s">
        <v>41</v>
      </c>
      <c r="E167" t="s">
        <v>57</v>
      </c>
      <c r="F167" t="s">
        <v>28</v>
      </c>
      <c r="G167" t="s">
        <v>0</v>
      </c>
      <c r="H167">
        <f>VLOOKUP(G167,Currency!$A$1:$B$16,2,FALSE)</f>
        <v>1</v>
      </c>
      <c r="I167" s="3">
        <v>3649.4760000000001</v>
      </c>
      <c r="J167" s="3">
        <v>5360198.55</v>
      </c>
      <c r="K167" s="2">
        <v>0.34054519960000001</v>
      </c>
      <c r="L167" s="3">
        <v>1242.8115328553999</v>
      </c>
      <c r="M167" s="3">
        <v>5474.2139999999999</v>
      </c>
      <c r="N167" s="3">
        <v>17094781.41</v>
      </c>
      <c r="O167" s="2">
        <v>0.9815951329</v>
      </c>
      <c r="P167" s="3">
        <v>5313.0105099458997</v>
      </c>
      <c r="Q167" s="3">
        <v>15839.64</v>
      </c>
      <c r="R167" s="3">
        <v>131997</v>
      </c>
      <c r="S167" s="3"/>
      <c r="T167" s="3"/>
      <c r="U167" s="3"/>
      <c r="V167" s="3">
        <f t="shared" si="6"/>
        <v>15839.64</v>
      </c>
      <c r="W167" s="3">
        <f t="shared" si="7"/>
        <v>131997</v>
      </c>
      <c r="X167" s="7">
        <f t="shared" si="8"/>
        <v>147836.64000000001</v>
      </c>
    </row>
    <row r="168" spans="1:24" x14ac:dyDescent="0.3">
      <c r="A168" s="1">
        <v>42186</v>
      </c>
      <c r="B168" t="s">
        <v>338</v>
      </c>
      <c r="C168" t="s">
        <v>31</v>
      </c>
      <c r="D168" t="s">
        <v>36</v>
      </c>
      <c r="E168" t="s">
        <v>44</v>
      </c>
      <c r="F168" t="s">
        <v>20</v>
      </c>
      <c r="G168" t="s">
        <v>0</v>
      </c>
      <c r="H168">
        <f>VLOOKUP(G168,Currency!$A$1:$B$16,2,FALSE)</f>
        <v>1</v>
      </c>
      <c r="I168" s="3">
        <v>16800</v>
      </c>
      <c r="J168" s="3">
        <v>4831846</v>
      </c>
      <c r="K168" s="2">
        <v>0.34193862800000002</v>
      </c>
      <c r="L168" s="3">
        <v>5744.5689504000002</v>
      </c>
      <c r="M168" s="3">
        <v>25200</v>
      </c>
      <c r="N168" s="3">
        <v>46307996.609999999</v>
      </c>
      <c r="O168" s="2">
        <v>0.91605710490000003</v>
      </c>
      <c r="P168" s="3">
        <v>21815.422468559998</v>
      </c>
      <c r="Q168" s="3">
        <v>72000</v>
      </c>
      <c r="R168" s="3">
        <v>104611</v>
      </c>
      <c r="S168" s="3"/>
      <c r="T168" s="3"/>
      <c r="U168" s="3"/>
      <c r="V168" s="3">
        <f t="shared" si="6"/>
        <v>72000</v>
      </c>
      <c r="W168" s="3">
        <f t="shared" si="7"/>
        <v>104611</v>
      </c>
      <c r="X168" s="7">
        <f t="shared" si="8"/>
        <v>176611</v>
      </c>
    </row>
    <row r="169" spans="1:24" x14ac:dyDescent="0.3">
      <c r="A169" s="1">
        <v>42186</v>
      </c>
      <c r="B169" t="s">
        <v>195</v>
      </c>
      <c r="C169" t="s">
        <v>31</v>
      </c>
      <c r="D169" t="s">
        <v>37</v>
      </c>
      <c r="E169" t="s">
        <v>44</v>
      </c>
      <c r="F169" t="s">
        <v>21</v>
      </c>
      <c r="G169" t="s">
        <v>0</v>
      </c>
      <c r="H169">
        <f>VLOOKUP(G169,Currency!$A$1:$B$16,2,FALSE)</f>
        <v>1</v>
      </c>
      <c r="I169" s="3">
        <v>16800</v>
      </c>
      <c r="J169" s="3">
        <v>1580879.04</v>
      </c>
      <c r="K169" s="2">
        <v>0.34197332009999998</v>
      </c>
      <c r="L169" s="3">
        <v>5745.1517776799992</v>
      </c>
      <c r="M169" s="3">
        <v>25200</v>
      </c>
      <c r="N169" s="3">
        <v>4320487.97</v>
      </c>
      <c r="O169" s="2">
        <v>0.89714967310000004</v>
      </c>
      <c r="P169" s="3">
        <v>21053.074820400001</v>
      </c>
      <c r="Q169" s="3">
        <v>72000</v>
      </c>
      <c r="R169" s="3">
        <v>93913</v>
      </c>
      <c r="S169" s="3"/>
      <c r="T169" s="3"/>
      <c r="U169" s="3"/>
      <c r="V169" s="3">
        <f t="shared" si="6"/>
        <v>72000</v>
      </c>
      <c r="W169" s="3">
        <f t="shared" si="7"/>
        <v>93913</v>
      </c>
      <c r="X169" s="7">
        <f t="shared" si="8"/>
        <v>165913</v>
      </c>
    </row>
    <row r="170" spans="1:24" x14ac:dyDescent="0.3">
      <c r="A170" s="1">
        <v>42186</v>
      </c>
      <c r="B170" t="s">
        <v>1031</v>
      </c>
      <c r="C170" t="s">
        <v>31</v>
      </c>
      <c r="D170" t="s">
        <v>41</v>
      </c>
      <c r="E170" t="s">
        <v>57</v>
      </c>
      <c r="F170" t="s">
        <v>28</v>
      </c>
      <c r="G170" t="s">
        <v>0</v>
      </c>
      <c r="H170">
        <f>VLOOKUP(G170,Currency!$A$1:$B$16,2,FALSE)</f>
        <v>1</v>
      </c>
      <c r="I170" s="3">
        <v>3873.2840000000001</v>
      </c>
      <c r="J170" s="3">
        <v>5335995.91</v>
      </c>
      <c r="K170" s="2">
        <v>0.34361899880000002</v>
      </c>
      <c r="L170" s="3">
        <v>1330.9339701481001</v>
      </c>
      <c r="M170" s="3">
        <v>5809.9260000000004</v>
      </c>
      <c r="N170" s="3">
        <v>16425241.779999999</v>
      </c>
      <c r="O170" s="2">
        <v>0.98028194629999998</v>
      </c>
      <c r="P170" s="3">
        <v>5626.6293075386002</v>
      </c>
      <c r="Q170" s="3">
        <v>16792.439999999999</v>
      </c>
      <c r="R170" s="3">
        <v>139937</v>
      </c>
      <c r="S170" s="3"/>
      <c r="T170" s="3"/>
      <c r="U170" s="3"/>
      <c r="V170" s="3">
        <f t="shared" si="6"/>
        <v>16792.439999999999</v>
      </c>
      <c r="W170" s="3">
        <f t="shared" si="7"/>
        <v>139937</v>
      </c>
      <c r="X170" s="7">
        <f t="shared" si="8"/>
        <v>156729.44</v>
      </c>
    </row>
    <row r="171" spans="1:24" x14ac:dyDescent="0.3">
      <c r="A171" s="1">
        <v>42186</v>
      </c>
      <c r="B171" t="s">
        <v>570</v>
      </c>
      <c r="C171" t="s">
        <v>31</v>
      </c>
      <c r="D171" t="s">
        <v>36</v>
      </c>
      <c r="E171" t="s">
        <v>44</v>
      </c>
      <c r="F171" t="s">
        <v>20</v>
      </c>
      <c r="G171" t="s">
        <v>0</v>
      </c>
      <c r="H171">
        <f>VLOOKUP(G171,Currency!$A$1:$B$16,2,FALSE)</f>
        <v>1</v>
      </c>
      <c r="I171" s="3">
        <v>16800</v>
      </c>
      <c r="J171" s="3">
        <v>2227978.0699999998</v>
      </c>
      <c r="K171" s="2">
        <v>0.34373050900000002</v>
      </c>
      <c r="L171" s="3">
        <v>5774.6725512000003</v>
      </c>
      <c r="M171" s="3">
        <v>25200</v>
      </c>
      <c r="N171" s="3">
        <v>6934486.6299999999</v>
      </c>
      <c r="O171" s="2">
        <v>1.0265068389000001</v>
      </c>
      <c r="P171" s="3">
        <v>27070.322552280002</v>
      </c>
      <c r="Q171" s="3">
        <v>72000</v>
      </c>
      <c r="R171" s="3">
        <v>111384</v>
      </c>
      <c r="S171" s="3"/>
      <c r="T171" s="3"/>
      <c r="U171" s="3"/>
      <c r="V171" s="3">
        <f t="shared" si="6"/>
        <v>72000</v>
      </c>
      <c r="W171" s="3">
        <f t="shared" si="7"/>
        <v>111384</v>
      </c>
      <c r="X171" s="7">
        <f t="shared" si="8"/>
        <v>183384</v>
      </c>
    </row>
    <row r="172" spans="1:24" x14ac:dyDescent="0.3">
      <c r="A172" s="1">
        <v>42186</v>
      </c>
      <c r="B172" t="s">
        <v>935</v>
      </c>
      <c r="C172" t="s">
        <v>31</v>
      </c>
      <c r="D172" t="s">
        <v>41</v>
      </c>
      <c r="E172" t="s">
        <v>51</v>
      </c>
      <c r="F172" t="s">
        <v>28</v>
      </c>
      <c r="G172" t="s">
        <v>0</v>
      </c>
      <c r="H172">
        <f>VLOOKUP(G172,Currency!$A$1:$B$16,2,FALSE)</f>
        <v>1</v>
      </c>
      <c r="I172" s="3">
        <v>6844.5533333331005</v>
      </c>
      <c r="J172" s="3">
        <v>6213143.9000000004</v>
      </c>
      <c r="K172" s="2">
        <v>0.34391962510000001</v>
      </c>
      <c r="L172" s="3">
        <v>2353.9762163769001</v>
      </c>
      <c r="M172" s="3">
        <v>10266.83</v>
      </c>
      <c r="N172" s="3">
        <v>52592626.369999997</v>
      </c>
      <c r="O172" s="2">
        <v>0.87003409620000005</v>
      </c>
      <c r="P172" s="3">
        <v>8131.8894556170999</v>
      </c>
      <c r="Q172" s="3">
        <v>29704.6</v>
      </c>
      <c r="R172" s="3">
        <v>148523</v>
      </c>
      <c r="S172" s="3"/>
      <c r="T172" s="3"/>
      <c r="U172" s="3"/>
      <c r="V172" s="3">
        <f t="shared" si="6"/>
        <v>29704.6</v>
      </c>
      <c r="W172" s="3">
        <f t="shared" si="7"/>
        <v>148523</v>
      </c>
      <c r="X172" s="7">
        <f t="shared" si="8"/>
        <v>178227.6</v>
      </c>
    </row>
    <row r="173" spans="1:24" x14ac:dyDescent="0.3">
      <c r="A173" s="1">
        <v>42186</v>
      </c>
      <c r="B173" t="s">
        <v>952</v>
      </c>
      <c r="C173" t="s">
        <v>31</v>
      </c>
      <c r="D173" t="s">
        <v>41</v>
      </c>
      <c r="E173" t="s">
        <v>53</v>
      </c>
      <c r="F173" t="s">
        <v>27</v>
      </c>
      <c r="G173" t="s">
        <v>0</v>
      </c>
      <c r="H173">
        <f>VLOOKUP(G173,Currency!$A$1:$B$16,2,FALSE)</f>
        <v>1</v>
      </c>
      <c r="I173" s="3">
        <v>1912.5</v>
      </c>
      <c r="J173" s="3">
        <v>58212817.909999996</v>
      </c>
      <c r="K173" s="2">
        <v>0.34525324839999999</v>
      </c>
      <c r="L173" s="3">
        <v>0</v>
      </c>
      <c r="M173" s="3">
        <v>4462.5</v>
      </c>
      <c r="N173" s="3">
        <v>178951158.34999999</v>
      </c>
      <c r="O173" s="2">
        <v>1.0293327143</v>
      </c>
      <c r="P173" s="3">
        <v>0</v>
      </c>
      <c r="Q173" s="3">
        <v>25500</v>
      </c>
      <c r="R173" s="3">
        <v>127500</v>
      </c>
      <c r="S173" s="3"/>
      <c r="T173" s="3"/>
      <c r="U173" s="3"/>
      <c r="V173" s="3">
        <f t="shared" si="6"/>
        <v>25500</v>
      </c>
      <c r="W173" s="3">
        <f t="shared" si="7"/>
        <v>127500</v>
      </c>
      <c r="X173" s="7">
        <f t="shared" si="8"/>
        <v>153000</v>
      </c>
    </row>
    <row r="174" spans="1:24" x14ac:dyDescent="0.3">
      <c r="A174" s="1">
        <v>42186</v>
      </c>
      <c r="B174" t="s">
        <v>629</v>
      </c>
      <c r="C174" t="s">
        <v>31</v>
      </c>
      <c r="D174" t="s">
        <v>37</v>
      </c>
      <c r="E174" t="s">
        <v>47</v>
      </c>
      <c r="F174" t="s">
        <v>21</v>
      </c>
      <c r="G174" t="s">
        <v>0</v>
      </c>
      <c r="H174">
        <f>VLOOKUP(G174,Currency!$A$1:$B$16,2,FALSE)</f>
        <v>1</v>
      </c>
      <c r="I174" s="3">
        <v>12133.333333333099</v>
      </c>
      <c r="J174" s="3">
        <v>1044754.87</v>
      </c>
      <c r="K174" s="2">
        <v>0.34613416260000002</v>
      </c>
      <c r="L174" s="3">
        <v>4199.7611728799002</v>
      </c>
      <c r="M174" s="3">
        <v>18200</v>
      </c>
      <c r="N174" s="3">
        <v>4715640.1399999997</v>
      </c>
      <c r="O174" s="2">
        <v>1.1005677523999999</v>
      </c>
      <c r="P174" s="3">
        <v>23324.932661940002</v>
      </c>
      <c r="Q174" s="3">
        <v>52000</v>
      </c>
      <c r="R174" s="3">
        <v>83586</v>
      </c>
      <c r="S174" s="3"/>
      <c r="T174" s="3"/>
      <c r="U174" s="3"/>
      <c r="V174" s="3">
        <f t="shared" si="6"/>
        <v>52000</v>
      </c>
      <c r="W174" s="3">
        <f t="shared" si="7"/>
        <v>83586</v>
      </c>
      <c r="X174" s="7">
        <f t="shared" si="8"/>
        <v>135586</v>
      </c>
    </row>
    <row r="175" spans="1:24" x14ac:dyDescent="0.3">
      <c r="A175" s="1">
        <v>42186</v>
      </c>
      <c r="B175" t="s">
        <v>991</v>
      </c>
      <c r="C175" t="s">
        <v>31</v>
      </c>
      <c r="D175" t="s">
        <v>41</v>
      </c>
      <c r="E175" t="s">
        <v>57</v>
      </c>
      <c r="F175" t="s">
        <v>28</v>
      </c>
      <c r="G175" t="s">
        <v>0</v>
      </c>
      <c r="H175">
        <f>VLOOKUP(G175,Currency!$A$1:$B$16,2,FALSE)</f>
        <v>1</v>
      </c>
      <c r="I175" s="3">
        <v>3689.1</v>
      </c>
      <c r="J175" s="3">
        <v>8401767.4299999997</v>
      </c>
      <c r="K175" s="2">
        <v>0.34659718649999999</v>
      </c>
      <c r="L175" s="3">
        <v>1278.6316807172</v>
      </c>
      <c r="M175" s="3">
        <v>5533.65</v>
      </c>
      <c r="N175" s="3">
        <v>34841623.390000001</v>
      </c>
      <c r="O175" s="2">
        <v>0.8921779084</v>
      </c>
      <c r="P175" s="3">
        <v>4579.0104522868996</v>
      </c>
      <c r="Q175" s="3">
        <v>16010.28</v>
      </c>
      <c r="R175" s="3">
        <v>133419</v>
      </c>
      <c r="S175" s="3"/>
      <c r="T175" s="3"/>
      <c r="U175" s="3"/>
      <c r="V175" s="3">
        <f t="shared" si="6"/>
        <v>16010.28</v>
      </c>
      <c r="W175" s="3">
        <f t="shared" si="7"/>
        <v>133419</v>
      </c>
      <c r="X175" s="7">
        <f t="shared" si="8"/>
        <v>149429.28</v>
      </c>
    </row>
    <row r="176" spans="1:24" x14ac:dyDescent="0.3">
      <c r="A176" s="1">
        <v>42186</v>
      </c>
      <c r="B176" t="s">
        <v>1038</v>
      </c>
      <c r="C176" t="s">
        <v>31</v>
      </c>
      <c r="D176" t="s">
        <v>41</v>
      </c>
      <c r="E176" t="s">
        <v>57</v>
      </c>
      <c r="F176" t="s">
        <v>28</v>
      </c>
      <c r="G176" t="s">
        <v>0</v>
      </c>
      <c r="H176">
        <f>VLOOKUP(G176,Currency!$A$1:$B$16,2,FALSE)</f>
        <v>1</v>
      </c>
      <c r="I176" s="3">
        <v>3533.2080000000001</v>
      </c>
      <c r="J176" s="3">
        <v>4235621.7300000004</v>
      </c>
      <c r="K176" s="2">
        <v>0.35064654890000002</v>
      </c>
      <c r="L176" s="3">
        <v>1238.9071917459</v>
      </c>
      <c r="M176" s="3">
        <v>5299.8119999999999</v>
      </c>
      <c r="N176" s="3">
        <v>11630281.439999999</v>
      </c>
      <c r="O176" s="2">
        <v>0.88960808589999996</v>
      </c>
      <c r="P176" s="3">
        <v>4363.7217741078002</v>
      </c>
      <c r="Q176" s="3">
        <v>15142.32</v>
      </c>
      <c r="R176" s="3">
        <v>126186</v>
      </c>
      <c r="S176" s="3"/>
      <c r="T176" s="3"/>
      <c r="U176" s="3"/>
      <c r="V176" s="3">
        <f t="shared" si="6"/>
        <v>15142.32</v>
      </c>
      <c r="W176" s="3">
        <f t="shared" si="7"/>
        <v>126186</v>
      </c>
      <c r="X176" s="7">
        <f t="shared" si="8"/>
        <v>141328.32000000001</v>
      </c>
    </row>
    <row r="177" spans="1:24" x14ac:dyDescent="0.3">
      <c r="A177" s="1">
        <v>42186</v>
      </c>
      <c r="B177" t="s">
        <v>621</v>
      </c>
      <c r="C177" t="s">
        <v>31</v>
      </c>
      <c r="D177" t="s">
        <v>39</v>
      </c>
      <c r="E177" t="s">
        <v>44</v>
      </c>
      <c r="F177" t="s">
        <v>23</v>
      </c>
      <c r="G177" t="s">
        <v>0</v>
      </c>
      <c r="H177">
        <f>VLOOKUP(G177,Currency!$A$1:$B$16,2,FALSE)</f>
        <v>1</v>
      </c>
      <c r="I177" s="3">
        <v>9000</v>
      </c>
      <c r="J177" s="3">
        <v>4064645.42</v>
      </c>
      <c r="K177" s="2">
        <v>0.3524645085</v>
      </c>
      <c r="L177" s="3">
        <v>3172.1805764999999</v>
      </c>
      <c r="M177" s="3">
        <v>21000</v>
      </c>
      <c r="N177" s="3">
        <v>33933113.210000001</v>
      </c>
      <c r="O177" s="2">
        <v>1.2121258558000001</v>
      </c>
      <c r="P177" s="3">
        <v>33473.000320200001</v>
      </c>
      <c r="Q177" s="3">
        <v>72000</v>
      </c>
      <c r="R177" s="3">
        <v>115000</v>
      </c>
      <c r="S177" s="3"/>
      <c r="T177" s="3"/>
      <c r="U177" s="3"/>
      <c r="V177" s="3">
        <f t="shared" si="6"/>
        <v>72000</v>
      </c>
      <c r="W177" s="3">
        <f t="shared" si="7"/>
        <v>115000</v>
      </c>
      <c r="X177" s="7">
        <f t="shared" si="8"/>
        <v>187000</v>
      </c>
    </row>
    <row r="178" spans="1:24" x14ac:dyDescent="0.3">
      <c r="A178" s="1">
        <v>42186</v>
      </c>
      <c r="B178" t="s">
        <v>141</v>
      </c>
      <c r="C178" t="s">
        <v>31</v>
      </c>
      <c r="D178" t="s">
        <v>37</v>
      </c>
      <c r="E178" t="s">
        <v>44</v>
      </c>
      <c r="F178" t="s">
        <v>21</v>
      </c>
      <c r="G178" t="s">
        <v>0</v>
      </c>
      <c r="H178">
        <f>VLOOKUP(G178,Currency!$A$1:$B$16,2,FALSE)</f>
        <v>1</v>
      </c>
      <c r="I178" s="3">
        <v>16800</v>
      </c>
      <c r="J178" s="3">
        <v>1580879.04</v>
      </c>
      <c r="K178" s="2">
        <v>0.3561598514</v>
      </c>
      <c r="L178" s="3">
        <v>5983.4855035199998</v>
      </c>
      <c r="M178" s="3">
        <v>25200</v>
      </c>
      <c r="N178" s="3">
        <v>3197430.58</v>
      </c>
      <c r="O178" s="2">
        <v>1.1450537231</v>
      </c>
      <c r="P178" s="3">
        <v>35434.990702440002</v>
      </c>
      <c r="Q178" s="3">
        <v>72000</v>
      </c>
      <c r="R178" s="3">
        <v>85449</v>
      </c>
      <c r="S178" s="3"/>
      <c r="T178" s="3"/>
      <c r="U178" s="3"/>
      <c r="V178" s="3">
        <f t="shared" si="6"/>
        <v>72000</v>
      </c>
      <c r="W178" s="3">
        <f t="shared" si="7"/>
        <v>85449</v>
      </c>
      <c r="X178" s="7">
        <f t="shared" si="8"/>
        <v>157449</v>
      </c>
    </row>
    <row r="179" spans="1:24" x14ac:dyDescent="0.3">
      <c r="A179" s="1">
        <v>42186</v>
      </c>
      <c r="B179" t="s">
        <v>78</v>
      </c>
      <c r="C179" t="s">
        <v>31</v>
      </c>
      <c r="D179" t="s">
        <v>34</v>
      </c>
      <c r="E179" t="s">
        <v>58</v>
      </c>
      <c r="F179" t="s">
        <v>17</v>
      </c>
      <c r="G179" t="s">
        <v>0</v>
      </c>
      <c r="H179">
        <f>VLOOKUP(G179,Currency!$A$1:$B$16,2,FALSE)</f>
        <v>1</v>
      </c>
      <c r="I179" s="3">
        <v>7500</v>
      </c>
      <c r="J179" s="3">
        <v>115083.08</v>
      </c>
      <c r="K179" s="2">
        <v>0.35817602380000002</v>
      </c>
      <c r="L179" s="3">
        <v>2686.3201785000001</v>
      </c>
      <c r="M179" s="3"/>
      <c r="N179" s="3">
        <v>0</v>
      </c>
      <c r="O179" s="2"/>
      <c r="P179" s="3">
        <v>0</v>
      </c>
      <c r="Q179" s="3">
        <v>150000</v>
      </c>
      <c r="R179" s="3">
        <v>104923</v>
      </c>
      <c r="S179" s="3"/>
      <c r="T179" s="3"/>
      <c r="U179" s="3"/>
      <c r="V179" s="3">
        <f t="shared" si="6"/>
        <v>150000</v>
      </c>
      <c r="W179" s="3">
        <f t="shared" si="7"/>
        <v>104923</v>
      </c>
      <c r="X179" s="7">
        <f t="shared" si="8"/>
        <v>254923</v>
      </c>
    </row>
    <row r="180" spans="1:24" x14ac:dyDescent="0.3">
      <c r="A180" s="1">
        <v>42186</v>
      </c>
      <c r="B180" t="s">
        <v>215</v>
      </c>
      <c r="C180" t="s">
        <v>31</v>
      </c>
      <c r="D180" t="s">
        <v>37</v>
      </c>
      <c r="E180" t="s">
        <v>62</v>
      </c>
      <c r="F180" t="s">
        <v>24</v>
      </c>
      <c r="G180" t="s">
        <v>0</v>
      </c>
      <c r="H180">
        <f>VLOOKUP(G180,Currency!$A$1:$B$16,2,FALSE)</f>
        <v>1</v>
      </c>
      <c r="I180" s="3">
        <v>42000</v>
      </c>
      <c r="J180" s="3">
        <v>714832.3</v>
      </c>
      <c r="K180" s="2">
        <v>0.35970665149999997</v>
      </c>
      <c r="L180" s="3">
        <v>15107.679362999999</v>
      </c>
      <c r="M180" s="3"/>
      <c r="N180" s="3">
        <v>0</v>
      </c>
      <c r="O180" s="2"/>
      <c r="P180" s="3">
        <v>0</v>
      </c>
      <c r="Q180" s="3">
        <v>72000</v>
      </c>
      <c r="R180" s="3">
        <v>95325</v>
      </c>
      <c r="S180" s="3"/>
      <c r="T180" s="3"/>
      <c r="U180" s="3"/>
      <c r="V180" s="3">
        <f t="shared" si="6"/>
        <v>72000</v>
      </c>
      <c r="W180" s="3">
        <f t="shared" si="7"/>
        <v>95325</v>
      </c>
      <c r="X180" s="7">
        <f t="shared" si="8"/>
        <v>167325</v>
      </c>
    </row>
    <row r="181" spans="1:24" x14ac:dyDescent="0.3">
      <c r="A181" s="1">
        <v>42186</v>
      </c>
      <c r="B181" t="s">
        <v>615</v>
      </c>
      <c r="C181" t="s">
        <v>31</v>
      </c>
      <c r="D181" t="s">
        <v>36</v>
      </c>
      <c r="E181" t="s">
        <v>44</v>
      </c>
      <c r="F181" t="s">
        <v>20</v>
      </c>
      <c r="G181" t="s">
        <v>0</v>
      </c>
      <c r="H181">
        <f>VLOOKUP(G181,Currency!$A$1:$B$16,2,FALSE)</f>
        <v>1</v>
      </c>
      <c r="I181" s="3">
        <v>16800</v>
      </c>
      <c r="J181" s="3">
        <v>2569334.13</v>
      </c>
      <c r="K181" s="2">
        <v>0.3612823926</v>
      </c>
      <c r="L181" s="3">
        <v>6069.5441956800005</v>
      </c>
      <c r="M181" s="3">
        <v>25200</v>
      </c>
      <c r="N181" s="3">
        <v>33136217.43</v>
      </c>
      <c r="O181" s="2">
        <v>0.88834616239999997</v>
      </c>
      <c r="P181" s="3">
        <v>20698.117266959998</v>
      </c>
      <c r="Q181" s="3">
        <v>72000</v>
      </c>
      <c r="R181" s="3">
        <v>114625</v>
      </c>
      <c r="S181" s="3"/>
      <c r="T181" s="3"/>
      <c r="U181" s="3"/>
      <c r="V181" s="3">
        <f t="shared" si="6"/>
        <v>72000</v>
      </c>
      <c r="W181" s="3">
        <f t="shared" si="7"/>
        <v>114625</v>
      </c>
      <c r="X181" s="7">
        <f t="shared" si="8"/>
        <v>186625</v>
      </c>
    </row>
    <row r="182" spans="1:24" x14ac:dyDescent="0.3">
      <c r="A182" s="1">
        <v>42186</v>
      </c>
      <c r="B182" t="s">
        <v>303</v>
      </c>
      <c r="C182" t="s">
        <v>31</v>
      </c>
      <c r="D182" t="s">
        <v>36</v>
      </c>
      <c r="E182" t="s">
        <v>44</v>
      </c>
      <c r="F182" t="s">
        <v>20</v>
      </c>
      <c r="G182" t="s">
        <v>0</v>
      </c>
      <c r="H182">
        <f>VLOOKUP(G182,Currency!$A$1:$B$16,2,FALSE)</f>
        <v>1</v>
      </c>
      <c r="I182" s="3">
        <v>16800</v>
      </c>
      <c r="J182" s="3">
        <v>2569334.11</v>
      </c>
      <c r="K182" s="2">
        <v>0.36128239550000002</v>
      </c>
      <c r="L182" s="3">
        <v>6069.5442444</v>
      </c>
      <c r="M182" s="3">
        <v>25200</v>
      </c>
      <c r="N182" s="3">
        <v>33136217.43</v>
      </c>
      <c r="O182" s="2">
        <v>0.88834616239999997</v>
      </c>
      <c r="P182" s="3">
        <v>20698.117266959998</v>
      </c>
      <c r="Q182" s="3">
        <v>72000</v>
      </c>
      <c r="R182" s="3">
        <v>102400</v>
      </c>
      <c r="S182" s="3"/>
      <c r="T182" s="3"/>
      <c r="U182" s="3"/>
      <c r="V182" s="3">
        <f t="shared" si="6"/>
        <v>72000</v>
      </c>
      <c r="W182" s="3">
        <f t="shared" si="7"/>
        <v>102400</v>
      </c>
      <c r="X182" s="7">
        <f t="shared" si="8"/>
        <v>174400</v>
      </c>
    </row>
    <row r="183" spans="1:24" x14ac:dyDescent="0.3">
      <c r="A183" s="1">
        <v>42186</v>
      </c>
      <c r="B183" t="s">
        <v>181</v>
      </c>
      <c r="C183" t="s">
        <v>31</v>
      </c>
      <c r="D183" t="s">
        <v>36</v>
      </c>
      <c r="E183" t="s">
        <v>46</v>
      </c>
      <c r="F183" t="s">
        <v>20</v>
      </c>
      <c r="G183" t="s">
        <v>0</v>
      </c>
      <c r="H183">
        <f>VLOOKUP(G183,Currency!$A$1:$B$16,2,FALSE)</f>
        <v>1</v>
      </c>
      <c r="I183" s="3">
        <v>22633.333333333099</v>
      </c>
      <c r="J183" s="3">
        <v>4555698.2</v>
      </c>
      <c r="K183" s="2">
        <v>0.36189655539999999</v>
      </c>
      <c r="L183" s="3">
        <v>8190.925370553201</v>
      </c>
      <c r="M183" s="3">
        <v>33950</v>
      </c>
      <c r="N183" s="3">
        <v>51287690.229999997</v>
      </c>
      <c r="O183" s="2">
        <v>0.90281917440000004</v>
      </c>
      <c r="P183" s="3">
        <v>28671.137552050001</v>
      </c>
      <c r="Q183" s="3">
        <v>97000</v>
      </c>
      <c r="R183" s="3">
        <v>124067</v>
      </c>
      <c r="S183" s="3"/>
      <c r="T183" s="3"/>
      <c r="U183" s="3"/>
      <c r="V183" s="3">
        <f t="shared" si="6"/>
        <v>97000</v>
      </c>
      <c r="W183" s="3">
        <f t="shared" si="7"/>
        <v>124067</v>
      </c>
      <c r="X183" s="7">
        <f t="shared" si="8"/>
        <v>221067</v>
      </c>
    </row>
    <row r="184" spans="1:24" x14ac:dyDescent="0.3">
      <c r="A184" s="1">
        <v>42186</v>
      </c>
      <c r="B184" t="s">
        <v>990</v>
      </c>
      <c r="C184" t="s">
        <v>31</v>
      </c>
      <c r="D184" t="s">
        <v>41</v>
      </c>
      <c r="E184" t="s">
        <v>57</v>
      </c>
      <c r="F184" t="s">
        <v>28</v>
      </c>
      <c r="G184" t="s">
        <v>0</v>
      </c>
      <c r="H184">
        <f>VLOOKUP(G184,Currency!$A$1:$B$16,2,FALSE)</f>
        <v>1</v>
      </c>
      <c r="I184" s="3">
        <v>4137.8639999999996</v>
      </c>
      <c r="J184" s="3">
        <v>5327895.21</v>
      </c>
      <c r="K184" s="2">
        <v>0.36242108670000001</v>
      </c>
      <c r="L184" s="3">
        <v>1499.6491674967999</v>
      </c>
      <c r="M184" s="3">
        <v>6206.7960000000003</v>
      </c>
      <c r="N184" s="3">
        <v>16134199.560000001</v>
      </c>
      <c r="O184" s="2">
        <v>0.92376663150000005</v>
      </c>
      <c r="P184" s="3">
        <v>5449.7320533243001</v>
      </c>
      <c r="Q184" s="3">
        <v>17939.52</v>
      </c>
      <c r="R184" s="3">
        <v>149496</v>
      </c>
      <c r="S184" s="3"/>
      <c r="T184" s="3"/>
      <c r="U184" s="3"/>
      <c r="V184" s="3">
        <f t="shared" si="6"/>
        <v>17939.52</v>
      </c>
      <c r="W184" s="3">
        <f t="shared" si="7"/>
        <v>149496</v>
      </c>
      <c r="X184" s="7">
        <f t="shared" si="8"/>
        <v>167435.51999999999</v>
      </c>
    </row>
    <row r="185" spans="1:24" x14ac:dyDescent="0.3">
      <c r="A185" s="1">
        <v>42186</v>
      </c>
      <c r="B185" t="s">
        <v>390</v>
      </c>
      <c r="C185" t="s">
        <v>31</v>
      </c>
      <c r="D185" t="s">
        <v>38</v>
      </c>
      <c r="E185" t="s">
        <v>61</v>
      </c>
      <c r="F185" t="s">
        <v>22</v>
      </c>
      <c r="G185" t="s">
        <v>0</v>
      </c>
      <c r="H185">
        <f>VLOOKUP(G185,Currency!$A$1:$B$16,2,FALSE)</f>
        <v>1</v>
      </c>
      <c r="I185" s="3">
        <v>46666.666666666897</v>
      </c>
      <c r="J185" s="3">
        <v>2515854.4</v>
      </c>
      <c r="K185" s="2">
        <v>0.36346506379999999</v>
      </c>
      <c r="L185" s="3">
        <v>16961.7029773334</v>
      </c>
      <c r="M185" s="3"/>
      <c r="N185" s="3">
        <v>0</v>
      </c>
      <c r="O185" s="2"/>
      <c r="P185" s="3">
        <v>0</v>
      </c>
      <c r="Q185" s="3">
        <v>80000</v>
      </c>
      <c r="R185" s="3">
        <v>119635</v>
      </c>
      <c r="S185" s="3"/>
      <c r="T185" s="3"/>
      <c r="U185" s="3"/>
      <c r="V185" s="3">
        <f t="shared" si="6"/>
        <v>80000</v>
      </c>
      <c r="W185" s="3">
        <f t="shared" si="7"/>
        <v>119635</v>
      </c>
      <c r="X185" s="7">
        <f t="shared" si="8"/>
        <v>199635</v>
      </c>
    </row>
    <row r="186" spans="1:24" x14ac:dyDescent="0.3">
      <c r="A186" s="1">
        <v>42186</v>
      </c>
      <c r="B186" t="s">
        <v>114</v>
      </c>
      <c r="C186" t="s">
        <v>31</v>
      </c>
      <c r="D186" t="s">
        <v>34</v>
      </c>
      <c r="E186" t="s">
        <v>58</v>
      </c>
      <c r="F186" t="s">
        <v>17</v>
      </c>
      <c r="G186" t="s">
        <v>0</v>
      </c>
      <c r="H186">
        <f>VLOOKUP(G186,Currency!$A$1:$B$16,2,FALSE)</f>
        <v>1</v>
      </c>
      <c r="I186" s="3">
        <v>7500</v>
      </c>
      <c r="J186" s="3">
        <v>125260.49</v>
      </c>
      <c r="K186" s="2">
        <v>0.3652867716</v>
      </c>
      <c r="L186" s="3">
        <v>2739.650787</v>
      </c>
      <c r="M186" s="3"/>
      <c r="N186" s="3">
        <v>0</v>
      </c>
      <c r="O186" s="2"/>
      <c r="P186" s="3">
        <v>0</v>
      </c>
      <c r="Q186" s="3">
        <v>150000</v>
      </c>
      <c r="R186" s="3">
        <v>135909</v>
      </c>
      <c r="S186" s="3"/>
      <c r="T186" s="3"/>
      <c r="U186" s="3"/>
      <c r="V186" s="3">
        <f t="shared" si="6"/>
        <v>150000</v>
      </c>
      <c r="W186" s="3">
        <f t="shared" si="7"/>
        <v>135909</v>
      </c>
      <c r="X186" s="7">
        <f t="shared" si="8"/>
        <v>285909</v>
      </c>
    </row>
    <row r="187" spans="1:24" x14ac:dyDescent="0.3">
      <c r="A187" s="1">
        <v>42186</v>
      </c>
      <c r="B187" t="s">
        <v>933</v>
      </c>
      <c r="C187" t="s">
        <v>31</v>
      </c>
      <c r="D187" t="s">
        <v>41</v>
      </c>
      <c r="E187" t="s">
        <v>51</v>
      </c>
      <c r="F187" t="s">
        <v>28</v>
      </c>
      <c r="G187" t="s">
        <v>0</v>
      </c>
      <c r="H187">
        <f>VLOOKUP(G187,Currency!$A$1:$B$16,2,FALSE)</f>
        <v>1</v>
      </c>
      <c r="I187" s="3">
        <v>6739.1466666669003</v>
      </c>
      <c r="J187" s="3">
        <v>4747741.83</v>
      </c>
      <c r="K187" s="2">
        <v>0.3652946849</v>
      </c>
      <c r="L187" s="3">
        <v>2461.7744580949998</v>
      </c>
      <c r="M187" s="3">
        <v>10108.719999999999</v>
      </c>
      <c r="N187" s="3">
        <v>13437730.57</v>
      </c>
      <c r="O187" s="2">
        <v>0.93211832120000004</v>
      </c>
      <c r="P187" s="3">
        <v>9010.8049852071999</v>
      </c>
      <c r="Q187" s="3">
        <v>29247.200000000001</v>
      </c>
      <c r="R187" s="3">
        <v>146236</v>
      </c>
      <c r="S187" s="3"/>
      <c r="T187" s="3"/>
      <c r="U187" s="3"/>
      <c r="V187" s="3">
        <f t="shared" si="6"/>
        <v>29247.200000000001</v>
      </c>
      <c r="W187" s="3">
        <f t="shared" si="7"/>
        <v>146236</v>
      </c>
      <c r="X187" s="7">
        <f t="shared" si="8"/>
        <v>175483.2</v>
      </c>
    </row>
    <row r="188" spans="1:24" x14ac:dyDescent="0.3">
      <c r="A188" s="1">
        <v>42186</v>
      </c>
      <c r="B188" t="s">
        <v>666</v>
      </c>
      <c r="C188" t="s">
        <v>31</v>
      </c>
      <c r="D188" t="s">
        <v>36</v>
      </c>
      <c r="E188" t="s">
        <v>44</v>
      </c>
      <c r="F188" t="s">
        <v>20</v>
      </c>
      <c r="G188" t="s">
        <v>0</v>
      </c>
      <c r="H188">
        <f>VLOOKUP(G188,Currency!$A$1:$B$16,2,FALSE)</f>
        <v>1</v>
      </c>
      <c r="I188" s="3">
        <v>16800</v>
      </c>
      <c r="J188" s="3">
        <v>2589914.2799999998</v>
      </c>
      <c r="K188" s="2">
        <v>0.3692724865</v>
      </c>
      <c r="L188" s="3">
        <v>6203.7777732000004</v>
      </c>
      <c r="M188" s="3">
        <v>25200</v>
      </c>
      <c r="N188" s="3">
        <v>33136217.43</v>
      </c>
      <c r="O188" s="2">
        <v>0.88834616239999997</v>
      </c>
      <c r="P188" s="3">
        <v>20698.117266959998</v>
      </c>
      <c r="Q188" s="3">
        <v>72000</v>
      </c>
      <c r="R188" s="3">
        <v>118342</v>
      </c>
      <c r="S188" s="3"/>
      <c r="T188" s="3"/>
      <c r="U188" s="3"/>
      <c r="V188" s="3">
        <f t="shared" si="6"/>
        <v>72000</v>
      </c>
      <c r="W188" s="3">
        <f t="shared" si="7"/>
        <v>118342</v>
      </c>
      <c r="X188" s="7">
        <f t="shared" si="8"/>
        <v>190342</v>
      </c>
    </row>
    <row r="189" spans="1:24" x14ac:dyDescent="0.3">
      <c r="A189" s="1">
        <v>42186</v>
      </c>
      <c r="B189" t="s">
        <v>249</v>
      </c>
      <c r="C189" t="s">
        <v>31</v>
      </c>
      <c r="D189" t="s">
        <v>36</v>
      </c>
      <c r="E189" t="s">
        <v>44</v>
      </c>
      <c r="F189" t="s">
        <v>20</v>
      </c>
      <c r="G189" t="s">
        <v>0</v>
      </c>
      <c r="H189">
        <f>VLOOKUP(G189,Currency!$A$1:$B$16,2,FALSE)</f>
        <v>1</v>
      </c>
      <c r="I189" s="3">
        <v>16800</v>
      </c>
      <c r="J189" s="3">
        <v>2536884.44</v>
      </c>
      <c r="K189" s="2">
        <v>0.3709087183</v>
      </c>
      <c r="L189" s="3">
        <v>6231.2664674399994</v>
      </c>
      <c r="M189" s="3">
        <v>25200</v>
      </c>
      <c r="N189" s="3">
        <v>7476109.0099999998</v>
      </c>
      <c r="O189" s="2">
        <v>1.0229922784000001</v>
      </c>
      <c r="P189" s="3">
        <v>26822.335163399999</v>
      </c>
      <c r="Q189" s="3">
        <v>72000</v>
      </c>
      <c r="R189" s="3">
        <v>97463</v>
      </c>
      <c r="S189" s="3"/>
      <c r="T189" s="3"/>
      <c r="U189" s="3"/>
      <c r="V189" s="3">
        <f t="shared" si="6"/>
        <v>72000</v>
      </c>
      <c r="W189" s="3">
        <f t="shared" si="7"/>
        <v>97463</v>
      </c>
      <c r="X189" s="7">
        <f t="shared" si="8"/>
        <v>169463</v>
      </c>
    </row>
    <row r="190" spans="1:24" x14ac:dyDescent="0.3">
      <c r="A190" s="1">
        <v>42186</v>
      </c>
      <c r="B190" t="s">
        <v>808</v>
      </c>
      <c r="C190" t="s">
        <v>31</v>
      </c>
      <c r="D190" t="s">
        <v>36</v>
      </c>
      <c r="E190" t="s">
        <v>44</v>
      </c>
      <c r="F190" t="s">
        <v>20</v>
      </c>
      <c r="G190" t="s">
        <v>0</v>
      </c>
      <c r="H190">
        <f>VLOOKUP(G190,Currency!$A$1:$B$16,2,FALSE)</f>
        <v>1</v>
      </c>
      <c r="I190" s="3">
        <v>2400</v>
      </c>
      <c r="J190" s="3">
        <v>549357.78</v>
      </c>
      <c r="K190" s="2">
        <v>0.37110735010000001</v>
      </c>
      <c r="L190" s="3">
        <v>890.65764023999998</v>
      </c>
      <c r="M190" s="3">
        <v>3600</v>
      </c>
      <c r="N190" s="3">
        <v>2382139.88</v>
      </c>
      <c r="O190" s="2">
        <v>0.70289018039999995</v>
      </c>
      <c r="P190" s="3">
        <v>1888.64743896</v>
      </c>
      <c r="Q190" s="3">
        <v>72000</v>
      </c>
      <c r="R190" s="3">
        <v>143500</v>
      </c>
      <c r="S190" s="3"/>
      <c r="T190" s="3"/>
      <c r="U190" s="3"/>
      <c r="V190" s="3">
        <f t="shared" si="6"/>
        <v>72000</v>
      </c>
      <c r="W190" s="3">
        <f t="shared" si="7"/>
        <v>143500</v>
      </c>
      <c r="X190" s="7">
        <f t="shared" si="8"/>
        <v>215500</v>
      </c>
    </row>
    <row r="191" spans="1:24" x14ac:dyDescent="0.3">
      <c r="A191" s="1">
        <v>42186</v>
      </c>
      <c r="B191" t="s">
        <v>343</v>
      </c>
      <c r="C191" t="s">
        <v>31</v>
      </c>
      <c r="D191" t="s">
        <v>36</v>
      </c>
      <c r="E191" t="s">
        <v>44</v>
      </c>
      <c r="F191" t="s">
        <v>20</v>
      </c>
      <c r="G191" t="s">
        <v>0</v>
      </c>
      <c r="H191">
        <f>VLOOKUP(G191,Currency!$A$1:$B$16,2,FALSE)</f>
        <v>1</v>
      </c>
      <c r="I191" s="3">
        <v>16800</v>
      </c>
      <c r="J191" s="3">
        <v>1551346.56</v>
      </c>
      <c r="K191" s="2">
        <v>0.37363909579999999</v>
      </c>
      <c r="L191" s="3">
        <v>6277.1368094399995</v>
      </c>
      <c r="M191" s="3">
        <v>25200</v>
      </c>
      <c r="N191" s="3">
        <v>5501160.79</v>
      </c>
      <c r="O191" s="2">
        <v>0.99828145720000006</v>
      </c>
      <c r="P191" s="3">
        <v>25130.708353800001</v>
      </c>
      <c r="Q191" s="3">
        <v>72000</v>
      </c>
      <c r="R191" s="3">
        <v>105211</v>
      </c>
      <c r="S191" s="3"/>
      <c r="T191" s="3"/>
      <c r="U191" s="3"/>
      <c r="V191" s="3">
        <f t="shared" si="6"/>
        <v>72000</v>
      </c>
      <c r="W191" s="3">
        <f t="shared" si="7"/>
        <v>105211</v>
      </c>
      <c r="X191" s="7">
        <f t="shared" si="8"/>
        <v>177211</v>
      </c>
    </row>
    <row r="192" spans="1:24" x14ac:dyDescent="0.3">
      <c r="A192" s="1">
        <v>42186</v>
      </c>
      <c r="B192" t="s">
        <v>465</v>
      </c>
      <c r="C192" t="s">
        <v>32</v>
      </c>
      <c r="D192" t="s">
        <v>40</v>
      </c>
      <c r="E192" t="s">
        <v>46</v>
      </c>
      <c r="F192" t="s">
        <v>26</v>
      </c>
      <c r="G192" t="s">
        <v>5</v>
      </c>
      <c r="H192">
        <f>VLOOKUP(G192,Currency!$A$1:$B$16,2,FALSE)</f>
        <v>1.3</v>
      </c>
      <c r="I192" s="3">
        <v>12258.733333333201</v>
      </c>
      <c r="J192" s="3">
        <v>3123773</v>
      </c>
      <c r="K192" s="2">
        <v>0.37536822390000002</v>
      </c>
      <c r="L192" s="3">
        <v>4601.5389585970006</v>
      </c>
      <c r="M192" s="3">
        <v>18388.099999999999</v>
      </c>
      <c r="N192" s="3">
        <v>14357386</v>
      </c>
      <c r="O192" s="2">
        <v>0.81972032719999999</v>
      </c>
      <c r="P192" s="3">
        <v>13084.098957370399</v>
      </c>
      <c r="Q192" s="3">
        <v>53632</v>
      </c>
      <c r="R192" s="3">
        <v>80448</v>
      </c>
      <c r="S192" s="3"/>
      <c r="T192" s="3"/>
      <c r="U192" s="3"/>
      <c r="V192" s="3">
        <f t="shared" si="6"/>
        <v>69721.600000000006</v>
      </c>
      <c r="W192" s="3">
        <f t="shared" si="7"/>
        <v>104582.40000000001</v>
      </c>
      <c r="X192" s="7">
        <f t="shared" si="8"/>
        <v>174304</v>
      </c>
    </row>
    <row r="193" spans="1:24" x14ac:dyDescent="0.3">
      <c r="A193" s="1">
        <v>42186</v>
      </c>
      <c r="B193" t="s">
        <v>455</v>
      </c>
      <c r="C193" t="s">
        <v>32</v>
      </c>
      <c r="D193" t="s">
        <v>40</v>
      </c>
      <c r="E193" t="s">
        <v>46</v>
      </c>
      <c r="F193" t="s">
        <v>26</v>
      </c>
      <c r="G193" t="s">
        <v>1</v>
      </c>
      <c r="H193">
        <f>VLOOKUP(G193,Currency!$A$1:$B$16,2,FALSE)</f>
        <v>1.1200000000000001</v>
      </c>
      <c r="I193" s="3">
        <v>12130.3999999999</v>
      </c>
      <c r="J193" s="3">
        <v>1944760</v>
      </c>
      <c r="K193" s="2">
        <v>0.37840033220000002</v>
      </c>
      <c r="L193" s="3">
        <v>4590.1473897187998</v>
      </c>
      <c r="M193" s="3">
        <v>18195.599999999999</v>
      </c>
      <c r="N193" s="3">
        <v>5582078</v>
      </c>
      <c r="O193" s="2">
        <v>0.98356407779999999</v>
      </c>
      <c r="P193" s="3">
        <v>17717.101654792197</v>
      </c>
      <c r="Q193" s="3">
        <v>52752</v>
      </c>
      <c r="R193" s="3">
        <v>79128</v>
      </c>
      <c r="S193" s="3"/>
      <c r="T193" s="3"/>
      <c r="U193" s="3"/>
      <c r="V193" s="3">
        <f t="shared" si="6"/>
        <v>59082.240000000005</v>
      </c>
      <c r="W193" s="3">
        <f t="shared" si="7"/>
        <v>88623.360000000015</v>
      </c>
      <c r="X193" s="7">
        <f t="shared" si="8"/>
        <v>147705.60000000003</v>
      </c>
    </row>
    <row r="194" spans="1:24" x14ac:dyDescent="0.3">
      <c r="A194" s="1">
        <v>42186</v>
      </c>
      <c r="B194" t="s">
        <v>745</v>
      </c>
      <c r="C194" t="s">
        <v>31</v>
      </c>
      <c r="D194" t="s">
        <v>36</v>
      </c>
      <c r="E194" t="s">
        <v>44</v>
      </c>
      <c r="F194" t="s">
        <v>20</v>
      </c>
      <c r="G194" t="s">
        <v>0</v>
      </c>
      <c r="H194">
        <f>VLOOKUP(G194,Currency!$A$1:$B$16,2,FALSE)</f>
        <v>1</v>
      </c>
      <c r="I194" s="3">
        <v>16800</v>
      </c>
      <c r="J194" s="3">
        <v>2628686.09</v>
      </c>
      <c r="K194" s="2">
        <v>0.38001134479999998</v>
      </c>
      <c r="L194" s="3">
        <v>6384.1905926399995</v>
      </c>
      <c r="M194" s="3">
        <v>25200</v>
      </c>
      <c r="N194" s="3">
        <v>5348936.0199999996</v>
      </c>
      <c r="O194" s="2">
        <v>0.8612308004</v>
      </c>
      <c r="P194" s="3">
        <v>19604.825871120003</v>
      </c>
      <c r="Q194" s="3">
        <v>72000</v>
      </c>
      <c r="R194" s="3">
        <v>124200</v>
      </c>
      <c r="S194" s="3"/>
      <c r="T194" s="3"/>
      <c r="U194" s="3"/>
      <c r="V194" s="3">
        <f t="shared" si="6"/>
        <v>72000</v>
      </c>
      <c r="W194" s="3">
        <f t="shared" si="7"/>
        <v>124200</v>
      </c>
      <c r="X194" s="7">
        <f t="shared" si="8"/>
        <v>196200</v>
      </c>
    </row>
    <row r="195" spans="1:24" x14ac:dyDescent="0.3">
      <c r="A195" s="1">
        <v>42186</v>
      </c>
      <c r="B195" t="s">
        <v>721</v>
      </c>
      <c r="C195" t="s">
        <v>31</v>
      </c>
      <c r="D195" t="s">
        <v>36</v>
      </c>
      <c r="E195" t="s">
        <v>44</v>
      </c>
      <c r="F195" t="s">
        <v>20</v>
      </c>
      <c r="G195" t="s">
        <v>0</v>
      </c>
      <c r="H195">
        <f>VLOOKUP(G195,Currency!$A$1:$B$16,2,FALSE)</f>
        <v>1</v>
      </c>
      <c r="I195" s="3">
        <v>16800</v>
      </c>
      <c r="J195" s="3">
        <v>12783084.689999999</v>
      </c>
      <c r="K195" s="2">
        <v>0.38098195080000002</v>
      </c>
      <c r="L195" s="3">
        <v>6400.4967734399997</v>
      </c>
      <c r="M195" s="3">
        <v>25200</v>
      </c>
      <c r="N195" s="3">
        <v>20740221.34</v>
      </c>
      <c r="O195" s="2">
        <v>1.0154791424</v>
      </c>
      <c r="P195" s="3">
        <v>26292.208287239999</v>
      </c>
      <c r="Q195" s="3">
        <v>72000</v>
      </c>
      <c r="R195" s="3">
        <v>121712</v>
      </c>
      <c r="S195" s="3"/>
      <c r="T195" s="3"/>
      <c r="U195" s="3"/>
      <c r="V195" s="3">
        <f t="shared" ref="V195:V258" si="9">Q195*H195</f>
        <v>72000</v>
      </c>
      <c r="W195" s="3">
        <f t="shared" ref="W195:W258" si="10">R195*H195</f>
        <v>121712</v>
      </c>
      <c r="X195" s="7">
        <f t="shared" si="8"/>
        <v>193712</v>
      </c>
    </row>
    <row r="196" spans="1:24" x14ac:dyDescent="0.3">
      <c r="A196" s="1">
        <v>42186</v>
      </c>
      <c r="B196" t="s">
        <v>154</v>
      </c>
      <c r="C196" t="s">
        <v>31</v>
      </c>
      <c r="D196" t="s">
        <v>39</v>
      </c>
      <c r="E196" t="s">
        <v>44</v>
      </c>
      <c r="F196" t="s">
        <v>23</v>
      </c>
      <c r="G196" t="s">
        <v>0</v>
      </c>
      <c r="H196">
        <f>VLOOKUP(G196,Currency!$A$1:$B$16,2,FALSE)</f>
        <v>1</v>
      </c>
      <c r="I196" s="3">
        <v>12600</v>
      </c>
      <c r="J196" s="3">
        <v>1793526.71</v>
      </c>
      <c r="K196" s="2">
        <v>0.38181363130000001</v>
      </c>
      <c r="L196" s="3">
        <v>4810.8517543799999</v>
      </c>
      <c r="M196" s="3">
        <v>29400</v>
      </c>
      <c r="N196" s="3">
        <v>9164366.4399999995</v>
      </c>
      <c r="O196" s="2">
        <v>1.0463609986</v>
      </c>
      <c r="P196" s="3">
        <v>33216.437405340002</v>
      </c>
      <c r="Q196" s="3">
        <v>72000</v>
      </c>
      <c r="R196" s="3">
        <v>88920</v>
      </c>
      <c r="S196" s="3"/>
      <c r="T196" s="3"/>
      <c r="U196" s="3"/>
      <c r="V196" s="3">
        <f t="shared" si="9"/>
        <v>72000</v>
      </c>
      <c r="W196" s="3">
        <f t="shared" si="10"/>
        <v>88920</v>
      </c>
      <c r="X196" s="7">
        <f t="shared" ref="X196:X259" si="11">V196+W196</f>
        <v>160920</v>
      </c>
    </row>
    <row r="197" spans="1:24" x14ac:dyDescent="0.3">
      <c r="A197" s="1">
        <v>42186</v>
      </c>
      <c r="B197" t="s">
        <v>545</v>
      </c>
      <c r="C197" t="s">
        <v>31</v>
      </c>
      <c r="D197" t="s">
        <v>36</v>
      </c>
      <c r="E197" t="s">
        <v>44</v>
      </c>
      <c r="F197" t="s">
        <v>20</v>
      </c>
      <c r="G197" t="s">
        <v>0</v>
      </c>
      <c r="H197">
        <f>VLOOKUP(G197,Currency!$A$1:$B$16,2,FALSE)</f>
        <v>1</v>
      </c>
      <c r="I197" s="3">
        <v>16800</v>
      </c>
      <c r="J197" s="3">
        <v>2480883.66</v>
      </c>
      <c r="K197" s="2">
        <v>0.38354953130000002</v>
      </c>
      <c r="L197" s="3">
        <v>6443.6321258399994</v>
      </c>
      <c r="M197" s="3">
        <v>25200</v>
      </c>
      <c r="N197" s="3">
        <v>7889677.8700000001</v>
      </c>
      <c r="O197" s="2">
        <v>0.81007846269999995</v>
      </c>
      <c r="P197" s="3">
        <v>17542.36361556</v>
      </c>
      <c r="Q197" s="3">
        <v>72000</v>
      </c>
      <c r="R197" s="3">
        <v>109836</v>
      </c>
      <c r="S197" s="3"/>
      <c r="T197" s="3"/>
      <c r="U197" s="3"/>
      <c r="V197" s="3">
        <f t="shared" si="9"/>
        <v>72000</v>
      </c>
      <c r="W197" s="3">
        <f t="shared" si="10"/>
        <v>109836</v>
      </c>
      <c r="X197" s="7">
        <f t="shared" si="11"/>
        <v>181836</v>
      </c>
    </row>
    <row r="198" spans="1:24" x14ac:dyDescent="0.3">
      <c r="A198" s="1">
        <v>42186</v>
      </c>
      <c r="B198" t="s">
        <v>129</v>
      </c>
      <c r="C198" t="s">
        <v>31</v>
      </c>
      <c r="D198" t="s">
        <v>36</v>
      </c>
      <c r="E198" t="s">
        <v>44</v>
      </c>
      <c r="F198" t="s">
        <v>20</v>
      </c>
      <c r="G198" t="s">
        <v>0</v>
      </c>
      <c r="H198">
        <f>VLOOKUP(G198,Currency!$A$1:$B$16,2,FALSE)</f>
        <v>1</v>
      </c>
      <c r="I198" s="3">
        <v>16800</v>
      </c>
      <c r="J198" s="3">
        <v>2618702.1</v>
      </c>
      <c r="K198" s="2">
        <v>0.3856641972</v>
      </c>
      <c r="L198" s="3">
        <v>6479.1585129600007</v>
      </c>
      <c r="M198" s="3">
        <v>25200</v>
      </c>
      <c r="N198" s="3">
        <v>6753681.0499999998</v>
      </c>
      <c r="O198" s="2">
        <v>0.74512887009999995</v>
      </c>
      <c r="P198" s="3">
        <v>14923.59604344</v>
      </c>
      <c r="Q198" s="3">
        <v>72000</v>
      </c>
      <c r="R198" s="3">
        <v>75644</v>
      </c>
      <c r="S198" s="3"/>
      <c r="T198" s="3"/>
      <c r="U198" s="3"/>
      <c r="V198" s="3">
        <f t="shared" si="9"/>
        <v>72000</v>
      </c>
      <c r="W198" s="3">
        <f t="shared" si="10"/>
        <v>75644</v>
      </c>
      <c r="X198" s="7">
        <f t="shared" si="11"/>
        <v>147644</v>
      </c>
    </row>
    <row r="199" spans="1:24" x14ac:dyDescent="0.3">
      <c r="A199" s="1">
        <v>42186</v>
      </c>
      <c r="B199" t="s">
        <v>766</v>
      </c>
      <c r="C199" t="s">
        <v>31</v>
      </c>
      <c r="D199" t="s">
        <v>36</v>
      </c>
      <c r="E199" t="s">
        <v>44</v>
      </c>
      <c r="F199" t="s">
        <v>20</v>
      </c>
      <c r="G199" t="s">
        <v>0</v>
      </c>
      <c r="H199">
        <f>VLOOKUP(G199,Currency!$A$1:$B$16,2,FALSE)</f>
        <v>1</v>
      </c>
      <c r="I199" s="3">
        <v>16800</v>
      </c>
      <c r="J199" s="3">
        <v>2882736.54</v>
      </c>
      <c r="K199" s="2">
        <v>0.38610138550000001</v>
      </c>
      <c r="L199" s="3">
        <v>6486.5032763999998</v>
      </c>
      <c r="M199" s="3">
        <v>25200</v>
      </c>
      <c r="N199" s="3">
        <v>9074081.1099999994</v>
      </c>
      <c r="O199" s="2">
        <v>0.82748913960000003</v>
      </c>
      <c r="P199" s="3">
        <v>18244.362109679998</v>
      </c>
      <c r="Q199" s="3">
        <v>72000</v>
      </c>
      <c r="R199" s="3">
        <v>126247</v>
      </c>
      <c r="S199" s="3"/>
      <c r="T199" s="3"/>
      <c r="U199" s="3"/>
      <c r="V199" s="3">
        <f t="shared" si="9"/>
        <v>72000</v>
      </c>
      <c r="W199" s="3">
        <f t="shared" si="10"/>
        <v>126247</v>
      </c>
      <c r="X199" s="7">
        <f t="shared" si="11"/>
        <v>198247</v>
      </c>
    </row>
    <row r="200" spans="1:24" x14ac:dyDescent="0.3">
      <c r="A200" s="1">
        <v>42186</v>
      </c>
      <c r="B200" t="s">
        <v>763</v>
      </c>
      <c r="C200" t="s">
        <v>31</v>
      </c>
      <c r="D200" t="s">
        <v>37</v>
      </c>
      <c r="E200" t="s">
        <v>65</v>
      </c>
      <c r="F200" t="s">
        <v>24</v>
      </c>
      <c r="G200" t="s">
        <v>0</v>
      </c>
      <c r="H200">
        <f>VLOOKUP(G200,Currency!$A$1:$B$16,2,FALSE)</f>
        <v>1</v>
      </c>
      <c r="I200" s="3">
        <v>30333.333333333099</v>
      </c>
      <c r="J200" s="3">
        <v>525000</v>
      </c>
      <c r="K200" s="2">
        <v>0.38672022859999999</v>
      </c>
      <c r="L200" s="3">
        <v>11730.5136008666</v>
      </c>
      <c r="M200" s="3"/>
      <c r="N200" s="3">
        <v>0</v>
      </c>
      <c r="O200" s="2"/>
      <c r="P200" s="3">
        <v>0</v>
      </c>
      <c r="Q200" s="3">
        <v>52000</v>
      </c>
      <c r="R200" s="3">
        <v>90900</v>
      </c>
      <c r="S200" s="3"/>
      <c r="T200" s="3"/>
      <c r="U200" s="3"/>
      <c r="V200" s="3">
        <f t="shared" si="9"/>
        <v>52000</v>
      </c>
      <c r="W200" s="3">
        <f t="shared" si="10"/>
        <v>90900</v>
      </c>
      <c r="X200" s="7">
        <f t="shared" si="11"/>
        <v>142900</v>
      </c>
    </row>
    <row r="201" spans="1:24" x14ac:dyDescent="0.3">
      <c r="A201" s="1">
        <v>42186</v>
      </c>
      <c r="B201" t="s">
        <v>722</v>
      </c>
      <c r="C201" t="s">
        <v>31</v>
      </c>
      <c r="D201" t="s">
        <v>36</v>
      </c>
      <c r="E201" t="s">
        <v>44</v>
      </c>
      <c r="F201" t="s">
        <v>20</v>
      </c>
      <c r="G201" t="s">
        <v>0</v>
      </c>
      <c r="H201">
        <f>VLOOKUP(G201,Currency!$A$1:$B$16,2,FALSE)</f>
        <v>1</v>
      </c>
      <c r="I201" s="3">
        <v>16800</v>
      </c>
      <c r="J201" s="3">
        <v>3435256.47</v>
      </c>
      <c r="K201" s="2">
        <v>0.38957432139999998</v>
      </c>
      <c r="L201" s="3">
        <v>6544.8485995199999</v>
      </c>
      <c r="M201" s="3">
        <v>25200</v>
      </c>
      <c r="N201" s="3">
        <v>23871711.32</v>
      </c>
      <c r="O201" s="2">
        <v>0.90522592869999996</v>
      </c>
      <c r="P201" s="3">
        <v>21378.70944468</v>
      </c>
      <c r="Q201" s="3">
        <v>72000</v>
      </c>
      <c r="R201" s="3">
        <v>121993</v>
      </c>
      <c r="S201" s="3"/>
      <c r="T201" s="3"/>
      <c r="U201" s="3"/>
      <c r="V201" s="3">
        <f t="shared" si="9"/>
        <v>72000</v>
      </c>
      <c r="W201" s="3">
        <f t="shared" si="10"/>
        <v>121993</v>
      </c>
      <c r="X201" s="7">
        <f t="shared" si="11"/>
        <v>193993</v>
      </c>
    </row>
    <row r="202" spans="1:24" x14ac:dyDescent="0.3">
      <c r="A202" s="1">
        <v>42186</v>
      </c>
      <c r="B202" t="s">
        <v>164</v>
      </c>
      <c r="C202" t="s">
        <v>31</v>
      </c>
      <c r="D202" t="s">
        <v>36</v>
      </c>
      <c r="E202" t="s">
        <v>44</v>
      </c>
      <c r="F202" t="s">
        <v>20</v>
      </c>
      <c r="G202" t="s">
        <v>0</v>
      </c>
      <c r="H202">
        <f>VLOOKUP(G202,Currency!$A$1:$B$16,2,FALSE)</f>
        <v>1</v>
      </c>
      <c r="I202" s="3">
        <v>16800</v>
      </c>
      <c r="J202" s="3">
        <v>1516843.87</v>
      </c>
      <c r="K202" s="2">
        <v>0.3900096475</v>
      </c>
      <c r="L202" s="3">
        <v>6552.1620780000003</v>
      </c>
      <c r="M202" s="3">
        <v>25200</v>
      </c>
      <c r="N202" s="3">
        <v>4427680.7699999996</v>
      </c>
      <c r="O202" s="2">
        <v>0.89315949260000005</v>
      </c>
      <c r="P202" s="3">
        <v>20892.190742640003</v>
      </c>
      <c r="Q202" s="3">
        <v>72000</v>
      </c>
      <c r="R202" s="3">
        <v>90620</v>
      </c>
      <c r="S202" s="3"/>
      <c r="T202" s="3"/>
      <c r="U202" s="3"/>
      <c r="V202" s="3">
        <f t="shared" si="9"/>
        <v>72000</v>
      </c>
      <c r="W202" s="3">
        <f t="shared" si="10"/>
        <v>90620</v>
      </c>
      <c r="X202" s="7">
        <f t="shared" si="11"/>
        <v>162620</v>
      </c>
    </row>
    <row r="203" spans="1:24" x14ac:dyDescent="0.3">
      <c r="A203" s="1">
        <v>42186</v>
      </c>
      <c r="B203" t="s">
        <v>680</v>
      </c>
      <c r="C203" t="s">
        <v>31</v>
      </c>
      <c r="D203" t="s">
        <v>36</v>
      </c>
      <c r="E203" t="s">
        <v>44</v>
      </c>
      <c r="F203" t="s">
        <v>20</v>
      </c>
      <c r="G203" t="s">
        <v>0</v>
      </c>
      <c r="H203">
        <f>VLOOKUP(G203,Currency!$A$1:$B$16,2,FALSE)</f>
        <v>1</v>
      </c>
      <c r="I203" s="3">
        <v>16800</v>
      </c>
      <c r="J203" s="3">
        <v>2983289.92</v>
      </c>
      <c r="K203" s="2">
        <v>0.39181149850000002</v>
      </c>
      <c r="L203" s="3">
        <v>6582.4331748000004</v>
      </c>
      <c r="M203" s="3">
        <v>25200</v>
      </c>
      <c r="N203" s="3">
        <v>7292044.1200000001</v>
      </c>
      <c r="O203" s="2">
        <v>1.0203491747</v>
      </c>
      <c r="P203" s="3">
        <v>26635.837767839999</v>
      </c>
      <c r="Q203" s="3">
        <v>72000</v>
      </c>
      <c r="R203" s="3">
        <v>119046</v>
      </c>
      <c r="S203" s="3"/>
      <c r="T203" s="3"/>
      <c r="U203" s="3"/>
      <c r="V203" s="3">
        <f t="shared" si="9"/>
        <v>72000</v>
      </c>
      <c r="W203" s="3">
        <f t="shared" si="10"/>
        <v>119046</v>
      </c>
      <c r="X203" s="7">
        <f t="shared" si="11"/>
        <v>191046</v>
      </c>
    </row>
    <row r="204" spans="1:24" x14ac:dyDescent="0.3">
      <c r="A204" s="1">
        <v>42186</v>
      </c>
      <c r="B204" t="s">
        <v>220</v>
      </c>
      <c r="C204" t="s">
        <v>31</v>
      </c>
      <c r="D204" t="s">
        <v>36</v>
      </c>
      <c r="E204" t="s">
        <v>44</v>
      </c>
      <c r="F204" t="s">
        <v>20</v>
      </c>
      <c r="G204" t="s">
        <v>0</v>
      </c>
      <c r="H204">
        <f>VLOOKUP(G204,Currency!$A$1:$B$16,2,FALSE)</f>
        <v>1</v>
      </c>
      <c r="I204" s="3">
        <v>16800</v>
      </c>
      <c r="J204" s="3">
        <v>2480883.66</v>
      </c>
      <c r="K204" s="2">
        <v>0.39319304719999998</v>
      </c>
      <c r="L204" s="3">
        <v>6605.6431929600003</v>
      </c>
      <c r="M204" s="3">
        <v>25200</v>
      </c>
      <c r="N204" s="3">
        <v>5052079.93</v>
      </c>
      <c r="O204" s="2">
        <v>1.1676615932000001</v>
      </c>
      <c r="P204" s="3">
        <v>37030.202017199997</v>
      </c>
      <c r="Q204" s="3">
        <v>72000</v>
      </c>
      <c r="R204" s="3">
        <v>95661</v>
      </c>
      <c r="S204" s="3"/>
      <c r="T204" s="3"/>
      <c r="U204" s="3"/>
      <c r="V204" s="3">
        <f t="shared" si="9"/>
        <v>72000</v>
      </c>
      <c r="W204" s="3">
        <f t="shared" si="10"/>
        <v>95661</v>
      </c>
      <c r="X204" s="7">
        <f t="shared" si="11"/>
        <v>167661</v>
      </c>
    </row>
    <row r="205" spans="1:24" x14ac:dyDescent="0.3">
      <c r="A205" s="1">
        <v>42186</v>
      </c>
      <c r="B205" t="s">
        <v>692</v>
      </c>
      <c r="C205" t="s">
        <v>31</v>
      </c>
      <c r="D205" t="s">
        <v>36</v>
      </c>
      <c r="E205" t="s">
        <v>44</v>
      </c>
      <c r="F205" t="s">
        <v>20</v>
      </c>
      <c r="G205" t="s">
        <v>0</v>
      </c>
      <c r="H205">
        <f>VLOOKUP(G205,Currency!$A$1:$B$16,2,FALSE)</f>
        <v>1</v>
      </c>
      <c r="I205" s="3">
        <v>16800</v>
      </c>
      <c r="J205" s="3">
        <v>1965831.96</v>
      </c>
      <c r="K205" s="2">
        <v>0.39397324680000001</v>
      </c>
      <c r="L205" s="3">
        <v>6618.7505462399995</v>
      </c>
      <c r="M205" s="3">
        <v>25200</v>
      </c>
      <c r="N205" s="3">
        <v>3495842.55</v>
      </c>
      <c r="O205" s="2">
        <v>1.4435902527</v>
      </c>
      <c r="P205" s="3">
        <v>44100</v>
      </c>
      <c r="Q205" s="3">
        <v>72000</v>
      </c>
      <c r="R205" s="3">
        <v>119976</v>
      </c>
      <c r="S205" s="3"/>
      <c r="T205" s="3"/>
      <c r="U205" s="3"/>
      <c r="V205" s="3">
        <f t="shared" si="9"/>
        <v>72000</v>
      </c>
      <c r="W205" s="3">
        <f t="shared" si="10"/>
        <v>119976</v>
      </c>
      <c r="X205" s="7">
        <f t="shared" si="11"/>
        <v>191976</v>
      </c>
    </row>
    <row r="206" spans="1:24" x14ac:dyDescent="0.3">
      <c r="A206" s="1">
        <v>42186</v>
      </c>
      <c r="B206" t="s">
        <v>591</v>
      </c>
      <c r="C206" t="s">
        <v>31</v>
      </c>
      <c r="D206" t="s">
        <v>36</v>
      </c>
      <c r="E206" t="s">
        <v>46</v>
      </c>
      <c r="F206" t="s">
        <v>20</v>
      </c>
      <c r="G206" t="s">
        <v>0</v>
      </c>
      <c r="H206">
        <f>VLOOKUP(G206,Currency!$A$1:$B$16,2,FALSE)</f>
        <v>1</v>
      </c>
      <c r="I206" s="3">
        <v>22633.333333333099</v>
      </c>
      <c r="J206" s="3">
        <v>3132335.99</v>
      </c>
      <c r="K206" s="2">
        <v>0.39668209570000001</v>
      </c>
      <c r="L206" s="3">
        <v>8978.2380993431998</v>
      </c>
      <c r="M206" s="3">
        <v>33950</v>
      </c>
      <c r="N206" s="3">
        <v>11814309.529999999</v>
      </c>
      <c r="O206" s="2">
        <v>0.92941233359999997</v>
      </c>
      <c r="P206" s="3">
        <v>30115.677962509999</v>
      </c>
      <c r="Q206" s="3">
        <v>97000</v>
      </c>
      <c r="R206" s="3">
        <v>151718</v>
      </c>
      <c r="S206" s="3"/>
      <c r="T206" s="3"/>
      <c r="U206" s="3"/>
      <c r="V206" s="3">
        <f t="shared" si="9"/>
        <v>97000</v>
      </c>
      <c r="W206" s="3">
        <f t="shared" si="10"/>
        <v>151718</v>
      </c>
      <c r="X206" s="7">
        <f t="shared" si="11"/>
        <v>248718</v>
      </c>
    </row>
    <row r="207" spans="1:24" x14ac:dyDescent="0.3">
      <c r="A207" s="1">
        <v>42186</v>
      </c>
      <c r="B207" t="s">
        <v>590</v>
      </c>
      <c r="C207" t="s">
        <v>31</v>
      </c>
      <c r="D207" t="s">
        <v>39</v>
      </c>
      <c r="E207" t="s">
        <v>44</v>
      </c>
      <c r="F207" t="s">
        <v>23</v>
      </c>
      <c r="G207" t="s">
        <v>0</v>
      </c>
      <c r="H207">
        <f>VLOOKUP(G207,Currency!$A$1:$B$16,2,FALSE)</f>
        <v>1</v>
      </c>
      <c r="I207" s="3">
        <v>12600</v>
      </c>
      <c r="J207" s="3">
        <v>3276219.72</v>
      </c>
      <c r="K207" s="2">
        <v>0.39727351379999998</v>
      </c>
      <c r="L207" s="3">
        <v>5005.6462738800001</v>
      </c>
      <c r="M207" s="3">
        <v>29400</v>
      </c>
      <c r="N207" s="3">
        <v>2952678.93</v>
      </c>
      <c r="O207" s="2">
        <v>0.53104777970000006</v>
      </c>
      <c r="P207" s="3">
        <v>7340.4875564999993</v>
      </c>
      <c r="Q207" s="3">
        <v>72000</v>
      </c>
      <c r="R207" s="3">
        <v>112585</v>
      </c>
      <c r="S207" s="3"/>
      <c r="T207" s="3"/>
      <c r="U207" s="3"/>
      <c r="V207" s="3">
        <f t="shared" si="9"/>
        <v>72000</v>
      </c>
      <c r="W207" s="3">
        <f t="shared" si="10"/>
        <v>112585</v>
      </c>
      <c r="X207" s="7">
        <f t="shared" si="11"/>
        <v>184585</v>
      </c>
    </row>
    <row r="208" spans="1:24" x14ac:dyDescent="0.3">
      <c r="A208" s="1">
        <v>42186</v>
      </c>
      <c r="B208" t="s">
        <v>866</v>
      </c>
      <c r="C208" t="s">
        <v>31</v>
      </c>
      <c r="D208" t="s">
        <v>41</v>
      </c>
      <c r="E208" t="s">
        <v>51</v>
      </c>
      <c r="F208" t="s">
        <v>28</v>
      </c>
      <c r="G208" t="s">
        <v>0</v>
      </c>
      <c r="H208">
        <f>VLOOKUP(G208,Currency!$A$1:$B$16,2,FALSE)</f>
        <v>1</v>
      </c>
      <c r="I208" s="3">
        <v>7199.34</v>
      </c>
      <c r="J208" s="3">
        <v>4591436.2</v>
      </c>
      <c r="K208" s="2">
        <v>0.39732054449999998</v>
      </c>
      <c r="L208" s="3">
        <v>2860.4456888406003</v>
      </c>
      <c r="M208" s="3">
        <v>10799.01</v>
      </c>
      <c r="N208" s="3">
        <v>46307996.609999999</v>
      </c>
      <c r="O208" s="2">
        <v>0.91605710490000003</v>
      </c>
      <c r="P208" s="3">
        <v>9348.6097377859005</v>
      </c>
      <c r="Q208" s="3">
        <v>31244.400000000001</v>
      </c>
      <c r="R208" s="3">
        <v>156222</v>
      </c>
      <c r="S208" s="3"/>
      <c r="T208" s="3"/>
      <c r="U208" s="3"/>
      <c r="V208" s="3">
        <f t="shared" si="9"/>
        <v>31244.400000000001</v>
      </c>
      <c r="W208" s="3">
        <f t="shared" si="10"/>
        <v>156222</v>
      </c>
      <c r="X208" s="7">
        <f t="shared" si="11"/>
        <v>187466.4</v>
      </c>
    </row>
    <row r="209" spans="1:24" x14ac:dyDescent="0.3">
      <c r="A209" s="1">
        <v>42186</v>
      </c>
      <c r="B209" t="s">
        <v>647</v>
      </c>
      <c r="C209" t="s">
        <v>31</v>
      </c>
      <c r="D209" t="s">
        <v>36</v>
      </c>
      <c r="E209" t="s">
        <v>44</v>
      </c>
      <c r="F209" t="s">
        <v>20</v>
      </c>
      <c r="G209" t="s">
        <v>0</v>
      </c>
      <c r="H209">
        <f>VLOOKUP(G209,Currency!$A$1:$B$16,2,FALSE)</f>
        <v>1</v>
      </c>
      <c r="I209" s="3">
        <v>16800</v>
      </c>
      <c r="J209" s="3">
        <v>3704617.77</v>
      </c>
      <c r="K209" s="2">
        <v>0.398061569</v>
      </c>
      <c r="L209" s="3">
        <v>6687.4343592000005</v>
      </c>
      <c r="M209" s="3">
        <v>25200</v>
      </c>
      <c r="N209" s="3">
        <v>9260293.2799999993</v>
      </c>
      <c r="O209" s="2">
        <v>1.1352485134000001</v>
      </c>
      <c r="P209" s="3">
        <v>34743.135105000001</v>
      </c>
      <c r="Q209" s="3">
        <v>72000</v>
      </c>
      <c r="R209" s="3">
        <v>117018</v>
      </c>
      <c r="S209" s="3"/>
      <c r="T209" s="3"/>
      <c r="U209" s="3"/>
      <c r="V209" s="3">
        <f t="shared" si="9"/>
        <v>72000</v>
      </c>
      <c r="W209" s="3">
        <f t="shared" si="10"/>
        <v>117018</v>
      </c>
      <c r="X209" s="7">
        <f t="shared" si="11"/>
        <v>189018</v>
      </c>
    </row>
    <row r="210" spans="1:24" x14ac:dyDescent="0.3">
      <c r="A210" s="1">
        <v>42186</v>
      </c>
      <c r="B210" t="s">
        <v>382</v>
      </c>
      <c r="C210" t="s">
        <v>31</v>
      </c>
      <c r="D210" t="s">
        <v>36</v>
      </c>
      <c r="E210" t="s">
        <v>45</v>
      </c>
      <c r="F210" t="s">
        <v>19</v>
      </c>
      <c r="G210" t="s">
        <v>0</v>
      </c>
      <c r="H210">
        <f>VLOOKUP(G210,Currency!$A$1:$B$16,2,FALSE)</f>
        <v>1</v>
      </c>
      <c r="I210" s="3">
        <v>7333.3333333334003</v>
      </c>
      <c r="J210" s="3">
        <v>3487726.79</v>
      </c>
      <c r="K210" s="2">
        <v>0.39808648229999999</v>
      </c>
      <c r="L210" s="3">
        <v>0</v>
      </c>
      <c r="M210" s="3">
        <v>11000</v>
      </c>
      <c r="N210" s="3">
        <v>8219331.0300000003</v>
      </c>
      <c r="O210" s="2">
        <v>0.80137248230000002</v>
      </c>
      <c r="P210" s="3">
        <v>2260.3892212000001</v>
      </c>
      <c r="Q210" s="3">
        <v>110000</v>
      </c>
      <c r="R210" s="3">
        <v>164023</v>
      </c>
      <c r="S210" s="3"/>
      <c r="T210" s="3"/>
      <c r="U210" s="3"/>
      <c r="V210" s="3">
        <f t="shared" si="9"/>
        <v>110000</v>
      </c>
      <c r="W210" s="3">
        <f t="shared" si="10"/>
        <v>164023</v>
      </c>
      <c r="X210" s="7">
        <f t="shared" si="11"/>
        <v>274023</v>
      </c>
    </row>
    <row r="211" spans="1:24" x14ac:dyDescent="0.3">
      <c r="A211" s="1">
        <v>42186</v>
      </c>
      <c r="B211" t="s">
        <v>355</v>
      </c>
      <c r="C211" t="s">
        <v>31</v>
      </c>
      <c r="D211" t="s">
        <v>36</v>
      </c>
      <c r="E211" t="s">
        <v>46</v>
      </c>
      <c r="F211" t="s">
        <v>20</v>
      </c>
      <c r="G211" t="s">
        <v>0</v>
      </c>
      <c r="H211">
        <f>VLOOKUP(G211,Currency!$A$1:$B$16,2,FALSE)</f>
        <v>1</v>
      </c>
      <c r="I211" s="3">
        <v>19399.9999999998</v>
      </c>
      <c r="J211" s="3">
        <v>3058961.12</v>
      </c>
      <c r="K211" s="2">
        <v>0.39864409519999999</v>
      </c>
      <c r="L211" s="3">
        <v>7733.6954468798995</v>
      </c>
      <c r="M211" s="3">
        <v>29100</v>
      </c>
      <c r="N211" s="3">
        <v>21059722.350000001</v>
      </c>
      <c r="O211" s="2">
        <v>0.92146407620000004</v>
      </c>
      <c r="P211" s="3">
        <v>25443.36738729</v>
      </c>
      <c r="Q211" s="3">
        <v>97000</v>
      </c>
      <c r="R211" s="3">
        <v>142800</v>
      </c>
      <c r="S211" s="3"/>
      <c r="T211" s="3"/>
      <c r="U211" s="3"/>
      <c r="V211" s="3">
        <f t="shared" si="9"/>
        <v>97000</v>
      </c>
      <c r="W211" s="3">
        <f t="shared" si="10"/>
        <v>142800</v>
      </c>
      <c r="X211" s="7">
        <f t="shared" si="11"/>
        <v>239800</v>
      </c>
    </row>
    <row r="212" spans="1:24" x14ac:dyDescent="0.3">
      <c r="A212" s="1">
        <v>42186</v>
      </c>
      <c r="B212" t="s">
        <v>344</v>
      </c>
      <c r="C212" t="s">
        <v>31</v>
      </c>
      <c r="D212" t="s">
        <v>36</v>
      </c>
      <c r="E212" t="s">
        <v>44</v>
      </c>
      <c r="F212" t="s">
        <v>20</v>
      </c>
      <c r="G212" t="s">
        <v>0</v>
      </c>
      <c r="H212">
        <f>VLOOKUP(G212,Currency!$A$1:$B$16,2,FALSE)</f>
        <v>1</v>
      </c>
      <c r="I212" s="3">
        <v>16800</v>
      </c>
      <c r="J212" s="3">
        <v>3388064.63</v>
      </c>
      <c r="K212" s="2">
        <v>0.39950751289999997</v>
      </c>
      <c r="L212" s="3">
        <v>6711.7262167199997</v>
      </c>
      <c r="M212" s="3">
        <v>25200</v>
      </c>
      <c r="N212" s="3">
        <v>8985591.2400000002</v>
      </c>
      <c r="O212" s="2">
        <v>0.96261498540000001</v>
      </c>
      <c r="P212" s="3">
        <v>23692.636210319997</v>
      </c>
      <c r="Q212" s="3">
        <v>72000</v>
      </c>
      <c r="R212" s="3">
        <v>105275</v>
      </c>
      <c r="S212" s="3"/>
      <c r="T212" s="3"/>
      <c r="U212" s="3"/>
      <c r="V212" s="3">
        <f t="shared" si="9"/>
        <v>72000</v>
      </c>
      <c r="W212" s="3">
        <f t="shared" si="10"/>
        <v>105275</v>
      </c>
      <c r="X212" s="7">
        <f t="shared" si="11"/>
        <v>177275</v>
      </c>
    </row>
    <row r="213" spans="1:24" x14ac:dyDescent="0.3">
      <c r="A213" s="1">
        <v>42186</v>
      </c>
      <c r="B213" t="s">
        <v>262</v>
      </c>
      <c r="C213" t="s">
        <v>31</v>
      </c>
      <c r="D213" t="s">
        <v>37</v>
      </c>
      <c r="E213" t="s">
        <v>65</v>
      </c>
      <c r="F213" t="s">
        <v>24</v>
      </c>
      <c r="G213" t="s">
        <v>0</v>
      </c>
      <c r="H213">
        <f>VLOOKUP(G213,Currency!$A$1:$B$16,2,FALSE)</f>
        <v>1</v>
      </c>
      <c r="I213" s="3">
        <v>30333.333333333099</v>
      </c>
      <c r="J213" s="3">
        <v>525000</v>
      </c>
      <c r="K213" s="2">
        <v>0.399857619</v>
      </c>
      <c r="L213" s="3">
        <v>12129.0144429999</v>
      </c>
      <c r="M213" s="3"/>
      <c r="N213" s="3">
        <v>0</v>
      </c>
      <c r="O213" s="2"/>
      <c r="P213" s="3">
        <v>0</v>
      </c>
      <c r="Q213" s="3">
        <v>52000</v>
      </c>
      <c r="R213" s="3">
        <v>71400</v>
      </c>
      <c r="S213" s="3"/>
      <c r="T213" s="3"/>
      <c r="U213" s="3"/>
      <c r="V213" s="3">
        <f t="shared" si="9"/>
        <v>52000</v>
      </c>
      <c r="W213" s="3">
        <f t="shared" si="10"/>
        <v>71400</v>
      </c>
      <c r="X213" s="7">
        <f t="shared" si="11"/>
        <v>123400</v>
      </c>
    </row>
    <row r="214" spans="1:24" x14ac:dyDescent="0.3">
      <c r="A214" s="1">
        <v>42186</v>
      </c>
      <c r="B214" t="s">
        <v>1034</v>
      </c>
      <c r="C214" t="s">
        <v>31</v>
      </c>
      <c r="D214" t="s">
        <v>41</v>
      </c>
      <c r="E214" t="s">
        <v>57</v>
      </c>
      <c r="F214" t="s">
        <v>28</v>
      </c>
      <c r="G214" t="s">
        <v>0</v>
      </c>
      <c r="H214">
        <f>VLOOKUP(G214,Currency!$A$1:$B$16,2,FALSE)</f>
        <v>1</v>
      </c>
      <c r="I214" s="3">
        <v>3741.5439999999999</v>
      </c>
      <c r="J214" s="3">
        <v>5876132.5499999998</v>
      </c>
      <c r="K214" s="2">
        <v>0.40082554129999998</v>
      </c>
      <c r="L214" s="3">
        <v>1499.7063990977999</v>
      </c>
      <c r="M214" s="3">
        <v>5612.3159999999998</v>
      </c>
      <c r="N214" s="3">
        <v>19271876.059999999</v>
      </c>
      <c r="O214" s="2">
        <v>0.93493255580000001</v>
      </c>
      <c r="P214" s="3">
        <v>5028.0295070517996</v>
      </c>
      <c r="Q214" s="3">
        <v>16271.04</v>
      </c>
      <c r="R214" s="3">
        <v>135592</v>
      </c>
      <c r="S214" s="3"/>
      <c r="T214" s="3"/>
      <c r="U214" s="3"/>
      <c r="V214" s="3">
        <f t="shared" si="9"/>
        <v>16271.04</v>
      </c>
      <c r="W214" s="3">
        <f t="shared" si="10"/>
        <v>135592</v>
      </c>
      <c r="X214" s="7">
        <f t="shared" si="11"/>
        <v>151863.04000000001</v>
      </c>
    </row>
    <row r="215" spans="1:24" x14ac:dyDescent="0.3">
      <c r="A215" s="1">
        <v>42186</v>
      </c>
      <c r="B215" t="s">
        <v>1028</v>
      </c>
      <c r="C215" t="s">
        <v>31</v>
      </c>
      <c r="D215" t="s">
        <v>41</v>
      </c>
      <c r="E215" t="s">
        <v>57</v>
      </c>
      <c r="F215" t="s">
        <v>28</v>
      </c>
      <c r="G215" t="s">
        <v>0</v>
      </c>
      <c r="H215">
        <f>VLOOKUP(G215,Currency!$A$1:$B$16,2,FALSE)</f>
        <v>1</v>
      </c>
      <c r="I215" s="3">
        <v>4135.232</v>
      </c>
      <c r="J215" s="3">
        <v>6140630.8200000003</v>
      </c>
      <c r="K215" s="2">
        <v>0.40177191810000001</v>
      </c>
      <c r="L215" s="3">
        <v>1661.4200924285001</v>
      </c>
      <c r="M215" s="3">
        <v>6202.848</v>
      </c>
      <c r="N215" s="3">
        <v>20436847.690000001</v>
      </c>
      <c r="O215" s="2">
        <v>0.99963045179999999</v>
      </c>
      <c r="P215" s="3">
        <v>6199.1803980227996</v>
      </c>
      <c r="Q215" s="3">
        <v>18052.080000000002</v>
      </c>
      <c r="R215" s="3">
        <v>150434</v>
      </c>
      <c r="S215" s="3"/>
      <c r="T215" s="3"/>
      <c r="U215" s="3"/>
      <c r="V215" s="3">
        <f t="shared" si="9"/>
        <v>18052.080000000002</v>
      </c>
      <c r="W215" s="3">
        <f t="shared" si="10"/>
        <v>150434</v>
      </c>
      <c r="X215" s="7">
        <f t="shared" si="11"/>
        <v>168486.08000000002</v>
      </c>
    </row>
    <row r="216" spans="1:24" x14ac:dyDescent="0.3">
      <c r="A216" s="1">
        <v>42186</v>
      </c>
      <c r="B216" t="s">
        <v>349</v>
      </c>
      <c r="C216" t="s">
        <v>31</v>
      </c>
      <c r="D216" t="s">
        <v>36</v>
      </c>
      <c r="E216" t="s">
        <v>44</v>
      </c>
      <c r="F216" t="s">
        <v>20</v>
      </c>
      <c r="G216" t="s">
        <v>0</v>
      </c>
      <c r="H216">
        <f>VLOOKUP(G216,Currency!$A$1:$B$16,2,FALSE)</f>
        <v>1</v>
      </c>
      <c r="I216" s="3">
        <v>16800</v>
      </c>
      <c r="J216" s="3">
        <v>2232336.2200000002</v>
      </c>
      <c r="K216" s="2">
        <v>0.40201689149999997</v>
      </c>
      <c r="L216" s="3">
        <v>6753.8837771999997</v>
      </c>
      <c r="M216" s="3">
        <v>25200</v>
      </c>
      <c r="N216" s="3">
        <v>24729667.98</v>
      </c>
      <c r="O216" s="2">
        <v>0.98410254149999998</v>
      </c>
      <c r="P216" s="3">
        <v>24559.014473280004</v>
      </c>
      <c r="Q216" s="3">
        <v>72000</v>
      </c>
      <c r="R216" s="3">
        <v>105575</v>
      </c>
      <c r="S216" s="3"/>
      <c r="T216" s="3"/>
      <c r="U216" s="3"/>
      <c r="V216" s="3">
        <f t="shared" si="9"/>
        <v>72000</v>
      </c>
      <c r="W216" s="3">
        <f t="shared" si="10"/>
        <v>105575</v>
      </c>
      <c r="X216" s="7">
        <f t="shared" si="11"/>
        <v>177575</v>
      </c>
    </row>
    <row r="217" spans="1:24" x14ac:dyDescent="0.3">
      <c r="A217" s="1">
        <v>42186</v>
      </c>
      <c r="B217" t="s">
        <v>864</v>
      </c>
      <c r="C217" t="s">
        <v>31</v>
      </c>
      <c r="D217" t="s">
        <v>41</v>
      </c>
      <c r="E217" t="s">
        <v>51</v>
      </c>
      <c r="F217" t="s">
        <v>28</v>
      </c>
      <c r="G217" t="s">
        <v>0</v>
      </c>
      <c r="H217">
        <f>VLOOKUP(G217,Currency!$A$1:$B$16,2,FALSE)</f>
        <v>1</v>
      </c>
      <c r="I217" s="3">
        <v>6646.8133333330998</v>
      </c>
      <c r="J217" s="3">
        <v>3920454.89</v>
      </c>
      <c r="K217" s="2">
        <v>0.40434150099999999</v>
      </c>
      <c r="L217" s="3">
        <v>2687.5824800666996</v>
      </c>
      <c r="M217" s="3">
        <v>9970.2199999999993</v>
      </c>
      <c r="N217" s="3">
        <v>17252910.550000001</v>
      </c>
      <c r="O217" s="2">
        <v>0.93662709040000003</v>
      </c>
      <c r="P217" s="3">
        <v>8959.2730383977996</v>
      </c>
      <c r="Q217" s="3">
        <v>28727.8</v>
      </c>
      <c r="R217" s="3">
        <v>143639</v>
      </c>
      <c r="S217" s="3"/>
      <c r="T217" s="3"/>
      <c r="U217" s="3"/>
      <c r="V217" s="3">
        <f t="shared" si="9"/>
        <v>28727.8</v>
      </c>
      <c r="W217" s="3">
        <f t="shared" si="10"/>
        <v>143639</v>
      </c>
      <c r="X217" s="7">
        <f t="shared" si="11"/>
        <v>172366.8</v>
      </c>
    </row>
    <row r="218" spans="1:24" x14ac:dyDescent="0.3">
      <c r="A218" s="1">
        <v>42186</v>
      </c>
      <c r="B218" t="s">
        <v>362</v>
      </c>
      <c r="C218" t="s">
        <v>31</v>
      </c>
      <c r="D218" t="s">
        <v>36</v>
      </c>
      <c r="E218" t="s">
        <v>44</v>
      </c>
      <c r="F218" t="s">
        <v>20</v>
      </c>
      <c r="G218" t="s">
        <v>0</v>
      </c>
      <c r="H218">
        <f>VLOOKUP(G218,Currency!$A$1:$B$16,2,FALSE)</f>
        <v>1</v>
      </c>
      <c r="I218" s="3">
        <v>16800</v>
      </c>
      <c r="J218" s="3">
        <v>3290229.9</v>
      </c>
      <c r="K218" s="2">
        <v>0.4059839724</v>
      </c>
      <c r="L218" s="3">
        <v>6820.53073632</v>
      </c>
      <c r="M218" s="3">
        <v>25200</v>
      </c>
      <c r="N218" s="3">
        <v>6821768.8499999996</v>
      </c>
      <c r="O218" s="2">
        <v>1.0457754589999999</v>
      </c>
      <c r="P218" s="3">
        <v>28429.916387040001</v>
      </c>
      <c r="Q218" s="3">
        <v>72000</v>
      </c>
      <c r="R218" s="3">
        <v>106254</v>
      </c>
      <c r="S218" s="3"/>
      <c r="T218" s="3"/>
      <c r="U218" s="3"/>
      <c r="V218" s="3">
        <f t="shared" si="9"/>
        <v>72000</v>
      </c>
      <c r="W218" s="3">
        <f t="shared" si="10"/>
        <v>106254</v>
      </c>
      <c r="X218" s="7">
        <f t="shared" si="11"/>
        <v>178254</v>
      </c>
    </row>
    <row r="219" spans="1:24" x14ac:dyDescent="0.3">
      <c r="A219" s="1">
        <v>42186</v>
      </c>
      <c r="B219" t="s">
        <v>223</v>
      </c>
      <c r="C219" t="s">
        <v>31</v>
      </c>
      <c r="D219" t="s">
        <v>36</v>
      </c>
      <c r="E219" t="s">
        <v>45</v>
      </c>
      <c r="F219" t="s">
        <v>19</v>
      </c>
      <c r="G219" t="s">
        <v>0</v>
      </c>
      <c r="H219">
        <f>VLOOKUP(G219,Currency!$A$1:$B$16,2,FALSE)</f>
        <v>1</v>
      </c>
      <c r="I219" s="3">
        <v>25666.666666666901</v>
      </c>
      <c r="J219" s="3">
        <v>19579248.5</v>
      </c>
      <c r="K219" s="2">
        <v>0.40634090210000001</v>
      </c>
      <c r="L219" s="3">
        <v>0</v>
      </c>
      <c r="M219" s="3">
        <v>38500</v>
      </c>
      <c r="N219" s="3">
        <v>41655471.07</v>
      </c>
      <c r="O219" s="2">
        <v>0.93324160960000002</v>
      </c>
      <c r="P219" s="3">
        <v>28219.2078784</v>
      </c>
      <c r="Q219" s="3">
        <v>110000</v>
      </c>
      <c r="R219" s="3">
        <v>146313</v>
      </c>
      <c r="S219" s="3"/>
      <c r="T219" s="3"/>
      <c r="U219" s="3"/>
      <c r="V219" s="3">
        <f t="shared" si="9"/>
        <v>110000</v>
      </c>
      <c r="W219" s="3">
        <f t="shared" si="10"/>
        <v>146313</v>
      </c>
      <c r="X219" s="7">
        <f t="shared" si="11"/>
        <v>256313</v>
      </c>
    </row>
    <row r="220" spans="1:24" x14ac:dyDescent="0.3">
      <c r="A220" s="1">
        <v>42186</v>
      </c>
      <c r="B220" t="s">
        <v>194</v>
      </c>
      <c r="C220" t="s">
        <v>31</v>
      </c>
      <c r="D220" t="s">
        <v>37</v>
      </c>
      <c r="E220" t="s">
        <v>44</v>
      </c>
      <c r="F220" t="s">
        <v>21</v>
      </c>
      <c r="G220" t="s">
        <v>0</v>
      </c>
      <c r="H220">
        <f>VLOOKUP(G220,Currency!$A$1:$B$16,2,FALSE)</f>
        <v>1</v>
      </c>
      <c r="I220" s="3">
        <v>16800</v>
      </c>
      <c r="J220" s="3">
        <v>1580879.04</v>
      </c>
      <c r="K220" s="2">
        <v>0.40800313539999999</v>
      </c>
      <c r="L220" s="3">
        <v>6854.4526747199998</v>
      </c>
      <c r="M220" s="3">
        <v>25200</v>
      </c>
      <c r="N220" s="3">
        <v>2578869.7000000002</v>
      </c>
      <c r="O220" s="2">
        <v>1.0237666564000001</v>
      </c>
      <c r="P220" s="3">
        <v>26876.97527508</v>
      </c>
      <c r="Q220" s="3">
        <v>72000</v>
      </c>
      <c r="R220" s="3">
        <v>93826</v>
      </c>
      <c r="S220" s="3"/>
      <c r="T220" s="3"/>
      <c r="U220" s="3"/>
      <c r="V220" s="3">
        <f t="shared" si="9"/>
        <v>72000</v>
      </c>
      <c r="W220" s="3">
        <f t="shared" si="10"/>
        <v>93826</v>
      </c>
      <c r="X220" s="7">
        <f t="shared" si="11"/>
        <v>165826</v>
      </c>
    </row>
    <row r="221" spans="1:24" x14ac:dyDescent="0.3">
      <c r="A221" s="1">
        <v>42186</v>
      </c>
      <c r="B221" t="s">
        <v>147</v>
      </c>
      <c r="C221" t="s">
        <v>31</v>
      </c>
      <c r="D221" t="s">
        <v>37</v>
      </c>
      <c r="E221" t="s">
        <v>44</v>
      </c>
      <c r="F221" t="s">
        <v>21</v>
      </c>
      <c r="G221" t="s">
        <v>0</v>
      </c>
      <c r="H221">
        <f>VLOOKUP(G221,Currency!$A$1:$B$16,2,FALSE)</f>
        <v>1</v>
      </c>
      <c r="I221" s="3">
        <v>16133.333333333299</v>
      </c>
      <c r="J221" s="3">
        <v>1044754.87</v>
      </c>
      <c r="K221" s="2">
        <v>0.40846543740000002</v>
      </c>
      <c r="L221" s="3">
        <v>6589.9090567200001</v>
      </c>
      <c r="M221" s="3">
        <v>24200</v>
      </c>
      <c r="N221" s="3">
        <v>4029115.96</v>
      </c>
      <c r="O221" s="2">
        <v>0.84303984139999999</v>
      </c>
      <c r="P221" s="3">
        <v>18122.502658040001</v>
      </c>
      <c r="Q221" s="3">
        <v>72000</v>
      </c>
      <c r="R221" s="3">
        <v>86766</v>
      </c>
      <c r="S221" s="3"/>
      <c r="T221" s="3"/>
      <c r="U221" s="3"/>
      <c r="V221" s="3">
        <f t="shared" si="9"/>
        <v>72000</v>
      </c>
      <c r="W221" s="3">
        <f t="shared" si="10"/>
        <v>86766</v>
      </c>
      <c r="X221" s="7">
        <f t="shared" si="11"/>
        <v>158766</v>
      </c>
    </row>
    <row r="222" spans="1:24" x14ac:dyDescent="0.3">
      <c r="A222" s="1">
        <v>42186</v>
      </c>
      <c r="B222" t="s">
        <v>1036</v>
      </c>
      <c r="C222" t="s">
        <v>31</v>
      </c>
      <c r="D222" t="s">
        <v>41</v>
      </c>
      <c r="E222" t="s">
        <v>57</v>
      </c>
      <c r="F222" t="s">
        <v>28</v>
      </c>
      <c r="G222" t="s">
        <v>0</v>
      </c>
      <c r="H222">
        <f>VLOOKUP(G222,Currency!$A$1:$B$16,2,FALSE)</f>
        <v>1</v>
      </c>
      <c r="I222" s="3">
        <v>3399.7959999999998</v>
      </c>
      <c r="J222" s="3">
        <v>4591436.2</v>
      </c>
      <c r="K222" s="2">
        <v>0.40936056100000001</v>
      </c>
      <c r="L222" s="3">
        <v>1391.7423978456</v>
      </c>
      <c r="M222" s="3">
        <v>5099.6940000000004</v>
      </c>
      <c r="N222" s="3">
        <v>46307996.609999999</v>
      </c>
      <c r="O222" s="2">
        <v>0.91605710490000003</v>
      </c>
      <c r="P222" s="3">
        <v>4414.7610742215002</v>
      </c>
      <c r="Q222" s="3">
        <v>14724.48</v>
      </c>
      <c r="R222" s="3">
        <v>122704</v>
      </c>
      <c r="S222" s="3"/>
      <c r="T222" s="3"/>
      <c r="U222" s="3"/>
      <c r="V222" s="3">
        <f t="shared" si="9"/>
        <v>14724.48</v>
      </c>
      <c r="W222" s="3">
        <f t="shared" si="10"/>
        <v>122704</v>
      </c>
      <c r="X222" s="7">
        <f t="shared" si="11"/>
        <v>137428.48000000001</v>
      </c>
    </row>
    <row r="223" spans="1:24" x14ac:dyDescent="0.3">
      <c r="A223" s="1">
        <v>42186</v>
      </c>
      <c r="B223" t="s">
        <v>377</v>
      </c>
      <c r="C223" t="s">
        <v>31</v>
      </c>
      <c r="D223" t="s">
        <v>36</v>
      </c>
      <c r="E223" t="s">
        <v>44</v>
      </c>
      <c r="F223" t="s">
        <v>20</v>
      </c>
      <c r="G223" t="s">
        <v>0</v>
      </c>
      <c r="H223">
        <f>VLOOKUP(G223,Currency!$A$1:$B$16,2,FALSE)</f>
        <v>1</v>
      </c>
      <c r="I223" s="3">
        <v>16800</v>
      </c>
      <c r="J223" s="3">
        <v>1772105.32</v>
      </c>
      <c r="K223" s="2">
        <v>0.41102604440000001</v>
      </c>
      <c r="L223" s="3">
        <v>6905.2375459200002</v>
      </c>
      <c r="M223" s="3">
        <v>25200</v>
      </c>
      <c r="N223" s="3">
        <v>5010468.78</v>
      </c>
      <c r="O223" s="2">
        <v>1.1677048290000001</v>
      </c>
      <c r="P223" s="3">
        <v>37033.252734239999</v>
      </c>
      <c r="Q223" s="3">
        <v>72000</v>
      </c>
      <c r="R223" s="3">
        <v>107100</v>
      </c>
      <c r="S223" s="3"/>
      <c r="T223" s="3"/>
      <c r="U223" s="3"/>
      <c r="V223" s="3">
        <f t="shared" si="9"/>
        <v>72000</v>
      </c>
      <c r="W223" s="3">
        <f t="shared" si="10"/>
        <v>107100</v>
      </c>
      <c r="X223" s="7">
        <f t="shared" si="11"/>
        <v>179100</v>
      </c>
    </row>
    <row r="224" spans="1:24" x14ac:dyDescent="0.3">
      <c r="A224" s="1">
        <v>42186</v>
      </c>
      <c r="B224" t="s">
        <v>773</v>
      </c>
      <c r="C224" t="s">
        <v>31</v>
      </c>
      <c r="D224" t="s">
        <v>36</v>
      </c>
      <c r="E224" t="s">
        <v>44</v>
      </c>
      <c r="F224" t="s">
        <v>20</v>
      </c>
      <c r="G224" t="s">
        <v>0</v>
      </c>
      <c r="H224">
        <f>VLOOKUP(G224,Currency!$A$1:$B$16,2,FALSE)</f>
        <v>1</v>
      </c>
      <c r="I224" s="3">
        <v>16800</v>
      </c>
      <c r="J224" s="3">
        <v>2619124.8199999998</v>
      </c>
      <c r="K224" s="2">
        <v>0.42023669190000001</v>
      </c>
      <c r="L224" s="3">
        <v>7059.9764239199994</v>
      </c>
      <c r="M224" s="3">
        <v>25200</v>
      </c>
      <c r="N224" s="3">
        <v>11800663.74</v>
      </c>
      <c r="O224" s="2">
        <v>0.83165932659999997</v>
      </c>
      <c r="P224" s="3">
        <v>18412.504049520001</v>
      </c>
      <c r="Q224" s="3">
        <v>72000</v>
      </c>
      <c r="R224" s="3">
        <v>127513</v>
      </c>
      <c r="S224" s="3"/>
      <c r="T224" s="3"/>
      <c r="U224" s="3"/>
      <c r="V224" s="3">
        <f t="shared" si="9"/>
        <v>72000</v>
      </c>
      <c r="W224" s="3">
        <f t="shared" si="10"/>
        <v>127513</v>
      </c>
      <c r="X224" s="7">
        <f t="shared" si="11"/>
        <v>199513</v>
      </c>
    </row>
    <row r="225" spans="1:24" x14ac:dyDescent="0.3">
      <c r="A225" s="1">
        <v>42186</v>
      </c>
      <c r="B225" t="s">
        <v>312</v>
      </c>
      <c r="C225" t="s">
        <v>31</v>
      </c>
      <c r="D225" t="s">
        <v>38</v>
      </c>
      <c r="E225" t="s">
        <v>61</v>
      </c>
      <c r="F225" t="s">
        <v>22</v>
      </c>
      <c r="G225" t="s">
        <v>0</v>
      </c>
      <c r="H225">
        <f>VLOOKUP(G225,Currency!$A$1:$B$16,2,FALSE)</f>
        <v>1</v>
      </c>
      <c r="I225" s="3">
        <v>46666.666666666897</v>
      </c>
      <c r="J225" s="3">
        <v>2325280.36</v>
      </c>
      <c r="K225" s="2">
        <v>0.42093432549999998</v>
      </c>
      <c r="L225" s="3">
        <v>19643.601856666799</v>
      </c>
      <c r="M225" s="3"/>
      <c r="N225" s="3">
        <v>0</v>
      </c>
      <c r="O225" s="2"/>
      <c r="P225" s="3">
        <v>0</v>
      </c>
      <c r="Q225" s="3">
        <v>80000</v>
      </c>
      <c r="R225" s="3">
        <v>114840</v>
      </c>
      <c r="S225" s="3"/>
      <c r="T225" s="3"/>
      <c r="U225" s="3"/>
      <c r="V225" s="3">
        <f t="shared" si="9"/>
        <v>80000</v>
      </c>
      <c r="W225" s="3">
        <f t="shared" si="10"/>
        <v>114840</v>
      </c>
      <c r="X225" s="7">
        <f t="shared" si="11"/>
        <v>194840</v>
      </c>
    </row>
    <row r="226" spans="1:24" x14ac:dyDescent="0.3">
      <c r="A226" s="1">
        <v>42186</v>
      </c>
      <c r="B226" t="s">
        <v>519</v>
      </c>
      <c r="C226" t="s">
        <v>31</v>
      </c>
      <c r="D226" t="s">
        <v>36</v>
      </c>
      <c r="E226" t="s">
        <v>44</v>
      </c>
      <c r="F226" t="s">
        <v>20</v>
      </c>
      <c r="G226" t="s">
        <v>0</v>
      </c>
      <c r="H226">
        <f>VLOOKUP(G226,Currency!$A$1:$B$16,2,FALSE)</f>
        <v>1</v>
      </c>
      <c r="I226" s="3">
        <v>16800</v>
      </c>
      <c r="J226" s="3">
        <v>3474172.3</v>
      </c>
      <c r="K226" s="2">
        <v>0.4213511097</v>
      </c>
      <c r="L226" s="3">
        <v>7078.6986429600001</v>
      </c>
      <c r="M226" s="3">
        <v>25200</v>
      </c>
      <c r="N226" s="3">
        <v>8087176.6600000001</v>
      </c>
      <c r="O226" s="2">
        <v>0.92219414430000002</v>
      </c>
      <c r="P226" s="3">
        <v>22062.867898680001</v>
      </c>
      <c r="Q226" s="3">
        <v>72000</v>
      </c>
      <c r="R226" s="3">
        <v>108350</v>
      </c>
      <c r="S226" s="3"/>
      <c r="T226" s="3"/>
      <c r="U226" s="3"/>
      <c r="V226" s="3">
        <f t="shared" si="9"/>
        <v>72000</v>
      </c>
      <c r="W226" s="3">
        <f t="shared" si="10"/>
        <v>108350</v>
      </c>
      <c r="X226" s="7">
        <f t="shared" si="11"/>
        <v>180350</v>
      </c>
    </row>
    <row r="227" spans="1:24" x14ac:dyDescent="0.3">
      <c r="A227" s="1">
        <v>42186</v>
      </c>
      <c r="B227" t="s">
        <v>440</v>
      </c>
      <c r="C227" t="s">
        <v>32</v>
      </c>
      <c r="D227" t="s">
        <v>40</v>
      </c>
      <c r="E227" t="s">
        <v>46</v>
      </c>
      <c r="F227" t="s">
        <v>26</v>
      </c>
      <c r="G227" t="s">
        <v>10</v>
      </c>
      <c r="H227">
        <f>VLOOKUP(G227,Currency!$A$1:$B$16,2,FALSE)</f>
        <v>0.1</v>
      </c>
      <c r="I227" s="3">
        <v>127639.999999999</v>
      </c>
      <c r="J227" s="3">
        <v>3114653</v>
      </c>
      <c r="K227" s="2">
        <v>0.42575123679999999</v>
      </c>
      <c r="L227" s="3">
        <v>54342.887865151999</v>
      </c>
      <c r="M227" s="3">
        <v>191460</v>
      </c>
      <c r="N227" s="3">
        <v>7079212</v>
      </c>
      <c r="O227" s="2">
        <v>1.0848920769999999</v>
      </c>
      <c r="P227" s="3">
        <v>236969.623774776</v>
      </c>
      <c r="Q227" s="3">
        <v>555600</v>
      </c>
      <c r="R227" s="3">
        <v>833400</v>
      </c>
      <c r="S227" s="3"/>
      <c r="T227" s="3"/>
      <c r="U227" s="3"/>
      <c r="V227" s="3">
        <f t="shared" si="9"/>
        <v>55560</v>
      </c>
      <c r="W227" s="3">
        <f t="shared" si="10"/>
        <v>83340</v>
      </c>
      <c r="X227" s="7">
        <f t="shared" si="11"/>
        <v>138900</v>
      </c>
    </row>
    <row r="228" spans="1:24" x14ac:dyDescent="0.3">
      <c r="A228" s="1">
        <v>42186</v>
      </c>
      <c r="B228" t="s">
        <v>800</v>
      </c>
      <c r="C228" t="s">
        <v>31</v>
      </c>
      <c r="D228" t="s">
        <v>36</v>
      </c>
      <c r="E228" t="s">
        <v>44</v>
      </c>
      <c r="F228" t="s">
        <v>20</v>
      </c>
      <c r="G228" t="s">
        <v>0</v>
      </c>
      <c r="H228">
        <f>VLOOKUP(G228,Currency!$A$1:$B$16,2,FALSE)</f>
        <v>1</v>
      </c>
      <c r="I228" s="3">
        <v>16800</v>
      </c>
      <c r="J228" s="3">
        <v>2004039.7</v>
      </c>
      <c r="K228" s="2">
        <v>0.42755312080000002</v>
      </c>
      <c r="L228" s="3">
        <v>7182.8924294400003</v>
      </c>
      <c r="M228" s="3">
        <v>25200</v>
      </c>
      <c r="N228" s="3">
        <v>6288836.9500000002</v>
      </c>
      <c r="O228" s="2">
        <v>0.87832419949999996</v>
      </c>
      <c r="P228" s="3">
        <v>20294.031723839998</v>
      </c>
      <c r="Q228" s="3">
        <v>72000</v>
      </c>
      <c r="R228" s="3">
        <v>137700</v>
      </c>
      <c r="S228" s="3"/>
      <c r="T228" s="3"/>
      <c r="U228" s="3"/>
      <c r="V228" s="3">
        <f t="shared" si="9"/>
        <v>72000</v>
      </c>
      <c r="W228" s="3">
        <f t="shared" si="10"/>
        <v>137700</v>
      </c>
      <c r="X228" s="7">
        <f t="shared" si="11"/>
        <v>209700</v>
      </c>
    </row>
    <row r="229" spans="1:24" x14ac:dyDescent="0.3">
      <c r="A229" s="1">
        <v>42186</v>
      </c>
      <c r="B229" t="s">
        <v>284</v>
      </c>
      <c r="C229" t="s">
        <v>31</v>
      </c>
      <c r="D229" t="s">
        <v>36</v>
      </c>
      <c r="E229" t="s">
        <v>44</v>
      </c>
      <c r="F229" t="s">
        <v>20</v>
      </c>
      <c r="G229" t="s">
        <v>0</v>
      </c>
      <c r="H229">
        <f>VLOOKUP(G229,Currency!$A$1:$B$16,2,FALSE)</f>
        <v>1</v>
      </c>
      <c r="I229" s="3">
        <v>16800</v>
      </c>
      <c r="J229" s="3">
        <v>2409753.7599999998</v>
      </c>
      <c r="K229" s="2">
        <v>0.42980513910000001</v>
      </c>
      <c r="L229" s="3">
        <v>7220.7263368800004</v>
      </c>
      <c r="M229" s="3">
        <v>25200</v>
      </c>
      <c r="N229" s="3">
        <v>7364877.2199999997</v>
      </c>
      <c r="O229" s="2">
        <v>0.9275826801</v>
      </c>
      <c r="P229" s="3">
        <v>22280.133662640001</v>
      </c>
      <c r="Q229" s="3">
        <v>72000</v>
      </c>
      <c r="R229" s="3">
        <v>100804</v>
      </c>
      <c r="S229" s="3"/>
      <c r="T229" s="3"/>
      <c r="U229" s="3"/>
      <c r="V229" s="3">
        <f t="shared" si="9"/>
        <v>72000</v>
      </c>
      <c r="W229" s="3">
        <f t="shared" si="10"/>
        <v>100804</v>
      </c>
      <c r="X229" s="7">
        <f t="shared" si="11"/>
        <v>172804</v>
      </c>
    </row>
    <row r="230" spans="1:24" x14ac:dyDescent="0.3">
      <c r="A230" s="1">
        <v>42186</v>
      </c>
      <c r="B230" t="s">
        <v>515</v>
      </c>
      <c r="C230" t="s">
        <v>31</v>
      </c>
      <c r="D230" t="s">
        <v>39</v>
      </c>
      <c r="E230" t="s">
        <v>46</v>
      </c>
      <c r="F230" t="s">
        <v>23</v>
      </c>
      <c r="G230" t="s">
        <v>0</v>
      </c>
      <c r="H230">
        <f>VLOOKUP(G230,Currency!$A$1:$B$16,2,FALSE)</f>
        <v>1</v>
      </c>
      <c r="I230" s="3">
        <v>16975</v>
      </c>
      <c r="J230" s="3">
        <v>9264273.6500000004</v>
      </c>
      <c r="K230" s="2">
        <v>0.4307988733</v>
      </c>
      <c r="L230" s="3">
        <v>7312.8108742675004</v>
      </c>
      <c r="M230" s="3">
        <v>39608.333333333103</v>
      </c>
      <c r="N230" s="3">
        <v>21584465.260000002</v>
      </c>
      <c r="O230" s="2">
        <v>0.94493725070000001</v>
      </c>
      <c r="P230" s="3">
        <v>36118.823366902303</v>
      </c>
      <c r="Q230" s="3">
        <v>97000</v>
      </c>
      <c r="R230" s="3">
        <v>145521</v>
      </c>
      <c r="S230" s="3"/>
      <c r="T230" s="3"/>
      <c r="U230" s="3"/>
      <c r="V230" s="3">
        <f t="shared" si="9"/>
        <v>97000</v>
      </c>
      <c r="W230" s="3">
        <f t="shared" si="10"/>
        <v>145521</v>
      </c>
      <c r="X230" s="7">
        <f t="shared" si="11"/>
        <v>242521</v>
      </c>
    </row>
    <row r="231" spans="1:24" x14ac:dyDescent="0.3">
      <c r="A231" s="1">
        <v>42186</v>
      </c>
      <c r="B231" t="s">
        <v>710</v>
      </c>
      <c r="C231" t="s">
        <v>31</v>
      </c>
      <c r="D231" t="s">
        <v>36</v>
      </c>
      <c r="E231" t="s">
        <v>44</v>
      </c>
      <c r="F231" t="s">
        <v>20</v>
      </c>
      <c r="G231" t="s">
        <v>0</v>
      </c>
      <c r="H231">
        <f>VLOOKUP(G231,Currency!$A$1:$B$16,2,FALSE)</f>
        <v>1</v>
      </c>
      <c r="I231" s="3">
        <v>16800</v>
      </c>
      <c r="J231" s="3">
        <v>2791209.21</v>
      </c>
      <c r="K231" s="2">
        <v>0.43150582749999999</v>
      </c>
      <c r="L231" s="3">
        <v>7249.2979020000002</v>
      </c>
      <c r="M231" s="3">
        <v>25200</v>
      </c>
      <c r="N231" s="3">
        <v>11410216.01</v>
      </c>
      <c r="O231" s="2">
        <v>0.83774060650000004</v>
      </c>
      <c r="P231" s="3">
        <v>18657.701254079999</v>
      </c>
      <c r="Q231" s="3">
        <v>72000</v>
      </c>
      <c r="R231" s="3">
        <v>120767</v>
      </c>
      <c r="S231" s="3"/>
      <c r="T231" s="3"/>
      <c r="U231" s="3"/>
      <c r="V231" s="3">
        <f t="shared" si="9"/>
        <v>72000</v>
      </c>
      <c r="W231" s="3">
        <f t="shared" si="10"/>
        <v>120767</v>
      </c>
      <c r="X231" s="7">
        <f t="shared" si="11"/>
        <v>192767</v>
      </c>
    </row>
    <row r="232" spans="1:24" x14ac:dyDescent="0.3">
      <c r="A232" s="1">
        <v>42186</v>
      </c>
      <c r="B232" t="s">
        <v>175</v>
      </c>
      <c r="C232" t="s">
        <v>31</v>
      </c>
      <c r="D232" t="s">
        <v>36</v>
      </c>
      <c r="E232" t="s">
        <v>44</v>
      </c>
      <c r="F232" t="s">
        <v>20</v>
      </c>
      <c r="G232" t="s">
        <v>0</v>
      </c>
      <c r="H232">
        <f>VLOOKUP(G232,Currency!$A$1:$B$16,2,FALSE)</f>
        <v>1</v>
      </c>
      <c r="I232" s="3">
        <v>16800</v>
      </c>
      <c r="J232" s="3">
        <v>3388064.63</v>
      </c>
      <c r="K232" s="2">
        <v>0.43264575799999999</v>
      </c>
      <c r="L232" s="3">
        <v>7268.4487343999999</v>
      </c>
      <c r="M232" s="3">
        <v>25200</v>
      </c>
      <c r="N232" s="3">
        <v>16239823.289999999</v>
      </c>
      <c r="O232" s="2">
        <v>0.87834605430000001</v>
      </c>
      <c r="P232" s="3">
        <v>20294.91290988</v>
      </c>
      <c r="Q232" s="3">
        <v>72000</v>
      </c>
      <c r="R232" s="3">
        <v>91500</v>
      </c>
      <c r="S232" s="3"/>
      <c r="T232" s="3"/>
      <c r="U232" s="3"/>
      <c r="V232" s="3">
        <f t="shared" si="9"/>
        <v>72000</v>
      </c>
      <c r="W232" s="3">
        <f t="shared" si="10"/>
        <v>91500</v>
      </c>
      <c r="X232" s="7">
        <f t="shared" si="11"/>
        <v>163500</v>
      </c>
    </row>
    <row r="233" spans="1:24" x14ac:dyDescent="0.3">
      <c r="A233" s="1">
        <v>42186</v>
      </c>
      <c r="B233" t="s">
        <v>466</v>
      </c>
      <c r="C233" t="s">
        <v>32</v>
      </c>
      <c r="D233" t="s">
        <v>40</v>
      </c>
      <c r="E233" t="s">
        <v>44</v>
      </c>
      <c r="F233" t="s">
        <v>26</v>
      </c>
      <c r="G233" t="s">
        <v>12</v>
      </c>
      <c r="H233">
        <f>VLOOKUP(G233,Currency!$A$1:$B$16,2,FALSE)</f>
        <v>0.11</v>
      </c>
      <c r="I233" s="3">
        <v>132160</v>
      </c>
      <c r="J233" s="3">
        <v>1430887</v>
      </c>
      <c r="K233" s="2">
        <v>0.43586029370000001</v>
      </c>
      <c r="L233" s="3">
        <v>57603.296415392004</v>
      </c>
      <c r="M233" s="3">
        <v>198240</v>
      </c>
      <c r="N233" s="3">
        <v>2305303</v>
      </c>
      <c r="O233" s="2">
        <v>0.74650090680000003</v>
      </c>
      <c r="P233" s="3">
        <v>117834.143626416</v>
      </c>
      <c r="Q233" s="3">
        <v>571200</v>
      </c>
      <c r="R233" s="3">
        <v>856800</v>
      </c>
      <c r="S233" s="3"/>
      <c r="T233" s="3"/>
      <c r="U233" s="3"/>
      <c r="V233" s="3">
        <f t="shared" si="9"/>
        <v>62832</v>
      </c>
      <c r="W233" s="3">
        <f t="shared" si="10"/>
        <v>94248</v>
      </c>
      <c r="X233" s="7">
        <f t="shared" si="11"/>
        <v>157080</v>
      </c>
    </row>
    <row r="234" spans="1:24" x14ac:dyDescent="0.3">
      <c r="A234" s="1">
        <v>42186</v>
      </c>
      <c r="B234" t="s">
        <v>428</v>
      </c>
      <c r="C234" t="s">
        <v>33</v>
      </c>
      <c r="D234" t="s">
        <v>40</v>
      </c>
      <c r="E234" t="s">
        <v>44</v>
      </c>
      <c r="F234" t="s">
        <v>25</v>
      </c>
      <c r="G234" t="s">
        <v>11</v>
      </c>
      <c r="H234">
        <f>VLOOKUP(G234,Currency!$A$1:$B$16,2,FALSE)</f>
        <v>9.1999999999999998E-3</v>
      </c>
      <c r="I234" s="3">
        <v>281868.88900000002</v>
      </c>
      <c r="J234" s="3">
        <v>115680.7</v>
      </c>
      <c r="K234" s="2">
        <v>0.43960736750000001</v>
      </c>
      <c r="L234" s="3">
        <v>123911.640273439</v>
      </c>
      <c r="M234" s="3">
        <v>422803.33350000001</v>
      </c>
      <c r="N234" s="3">
        <v>250727.6</v>
      </c>
      <c r="O234" s="2">
        <v>0.88300554070000004</v>
      </c>
      <c r="P234" s="3">
        <v>343658.29766263103</v>
      </c>
      <c r="Q234" s="3">
        <v>8456066.6666666698</v>
      </c>
      <c r="R234" s="3">
        <v>12684100</v>
      </c>
      <c r="S234" s="3"/>
      <c r="T234" s="3"/>
      <c r="U234" s="3"/>
      <c r="V234" s="3">
        <f t="shared" si="9"/>
        <v>77795.813333333354</v>
      </c>
      <c r="W234" s="3">
        <f t="shared" si="10"/>
        <v>116693.72</v>
      </c>
      <c r="X234" s="7">
        <f t="shared" si="11"/>
        <v>194489.53333333335</v>
      </c>
    </row>
    <row r="235" spans="1:24" x14ac:dyDescent="0.3">
      <c r="A235" s="1">
        <v>42186</v>
      </c>
      <c r="B235" t="s">
        <v>768</v>
      </c>
      <c r="C235" t="s">
        <v>31</v>
      </c>
      <c r="D235" t="s">
        <v>37</v>
      </c>
      <c r="E235" t="s">
        <v>44</v>
      </c>
      <c r="F235" t="s">
        <v>21</v>
      </c>
      <c r="G235" t="s">
        <v>0</v>
      </c>
      <c r="H235">
        <f>VLOOKUP(G235,Currency!$A$1:$B$16,2,FALSE)</f>
        <v>1</v>
      </c>
      <c r="I235" s="3">
        <v>16800</v>
      </c>
      <c r="J235" s="3">
        <v>1580879.04</v>
      </c>
      <c r="K235" s="2">
        <v>0.44191804709999999</v>
      </c>
      <c r="L235" s="3">
        <v>7424.2231912799998</v>
      </c>
      <c r="M235" s="3">
        <v>25200</v>
      </c>
      <c r="N235" s="3">
        <v>2319448.6</v>
      </c>
      <c r="O235" s="2">
        <v>1.1814767267999999</v>
      </c>
      <c r="P235" s="3">
        <v>38004.997841999997</v>
      </c>
      <c r="Q235" s="3">
        <v>72000</v>
      </c>
      <c r="R235" s="3">
        <v>126477</v>
      </c>
      <c r="S235" s="3"/>
      <c r="T235" s="3"/>
      <c r="U235" s="3"/>
      <c r="V235" s="3">
        <f t="shared" si="9"/>
        <v>72000</v>
      </c>
      <c r="W235" s="3">
        <f t="shared" si="10"/>
        <v>126477</v>
      </c>
      <c r="X235" s="7">
        <f t="shared" si="11"/>
        <v>198477</v>
      </c>
    </row>
    <row r="236" spans="1:24" x14ac:dyDescent="0.3">
      <c r="A236" s="1">
        <v>42186</v>
      </c>
      <c r="B236" t="s">
        <v>627</v>
      </c>
      <c r="C236" t="s">
        <v>31</v>
      </c>
      <c r="D236" t="s">
        <v>36</v>
      </c>
      <c r="E236" t="s">
        <v>44</v>
      </c>
      <c r="F236" t="s">
        <v>20</v>
      </c>
      <c r="G236" t="s">
        <v>0</v>
      </c>
      <c r="H236">
        <f>VLOOKUP(G236,Currency!$A$1:$B$16,2,FALSE)</f>
        <v>1</v>
      </c>
      <c r="I236" s="3">
        <v>16800</v>
      </c>
      <c r="J236" s="3">
        <v>4006757.34</v>
      </c>
      <c r="K236" s="2">
        <v>0.44376567760000002</v>
      </c>
      <c r="L236" s="3">
        <v>7455.2633836799996</v>
      </c>
      <c r="M236" s="3">
        <v>25200</v>
      </c>
      <c r="N236" s="3">
        <v>12939588.76</v>
      </c>
      <c r="O236" s="2">
        <v>0.69250430949999997</v>
      </c>
      <c r="P236" s="3">
        <v>12801.773759040001</v>
      </c>
      <c r="Q236" s="3">
        <v>72000</v>
      </c>
      <c r="R236" s="3">
        <v>115453</v>
      </c>
      <c r="S236" s="3"/>
      <c r="T236" s="3"/>
      <c r="U236" s="3"/>
      <c r="V236" s="3">
        <f t="shared" si="9"/>
        <v>72000</v>
      </c>
      <c r="W236" s="3">
        <f t="shared" si="10"/>
        <v>115453</v>
      </c>
      <c r="X236" s="7">
        <f t="shared" si="11"/>
        <v>187453</v>
      </c>
    </row>
    <row r="237" spans="1:24" x14ac:dyDescent="0.3">
      <c r="A237" s="1">
        <v>42186</v>
      </c>
      <c r="B237" t="s">
        <v>708</v>
      </c>
      <c r="C237" t="s">
        <v>31</v>
      </c>
      <c r="D237" t="s">
        <v>38</v>
      </c>
      <c r="E237" t="s">
        <v>61</v>
      </c>
      <c r="F237" t="s">
        <v>22</v>
      </c>
      <c r="G237" t="s">
        <v>0</v>
      </c>
      <c r="H237">
        <f>VLOOKUP(G237,Currency!$A$1:$B$16,2,FALSE)</f>
        <v>1</v>
      </c>
      <c r="I237" s="3">
        <v>46666.666666666897</v>
      </c>
      <c r="J237" s="3">
        <v>1420325.67</v>
      </c>
      <c r="K237" s="2">
        <v>0.44452307200000002</v>
      </c>
      <c r="L237" s="3">
        <v>20744.410026666803</v>
      </c>
      <c r="M237" s="3"/>
      <c r="N237" s="3">
        <v>0</v>
      </c>
      <c r="O237" s="2"/>
      <c r="P237" s="3">
        <v>0</v>
      </c>
      <c r="Q237" s="3">
        <v>80000</v>
      </c>
      <c r="R237" s="3">
        <v>133900</v>
      </c>
      <c r="S237" s="3"/>
      <c r="T237" s="3"/>
      <c r="U237" s="3"/>
      <c r="V237" s="3">
        <f t="shared" si="9"/>
        <v>80000</v>
      </c>
      <c r="W237" s="3">
        <f t="shared" si="10"/>
        <v>133900</v>
      </c>
      <c r="X237" s="7">
        <f t="shared" si="11"/>
        <v>213900</v>
      </c>
    </row>
    <row r="238" spans="1:24" x14ac:dyDescent="0.3">
      <c r="A238" s="1">
        <v>42186</v>
      </c>
      <c r="B238" t="s">
        <v>1029</v>
      </c>
      <c r="C238" t="s">
        <v>31</v>
      </c>
      <c r="D238" t="s">
        <v>41</v>
      </c>
      <c r="E238" t="s">
        <v>57</v>
      </c>
      <c r="F238" t="s">
        <v>28</v>
      </c>
      <c r="G238" t="s">
        <v>0</v>
      </c>
      <c r="H238">
        <f>VLOOKUP(G238,Currency!$A$1:$B$16,2,FALSE)</f>
        <v>1</v>
      </c>
      <c r="I238" s="3">
        <v>2634.88</v>
      </c>
      <c r="J238" s="3">
        <v>5683188.3600000003</v>
      </c>
      <c r="K238" s="2">
        <v>0.44660558569999997</v>
      </c>
      <c r="L238" s="3">
        <v>1176.7521256492</v>
      </c>
      <c r="M238" s="3">
        <v>3952.32</v>
      </c>
      <c r="N238" s="3">
        <v>18783522.07</v>
      </c>
      <c r="O238" s="2">
        <v>0.97272943980000004</v>
      </c>
      <c r="P238" s="3">
        <v>3779.8688312956001</v>
      </c>
      <c r="Q238" s="3">
        <v>11481.6</v>
      </c>
      <c r="R238" s="3">
        <v>95680</v>
      </c>
      <c r="S238" s="3"/>
      <c r="T238" s="3"/>
      <c r="U238" s="3"/>
      <c r="V238" s="3">
        <f t="shared" si="9"/>
        <v>11481.6</v>
      </c>
      <c r="W238" s="3">
        <f t="shared" si="10"/>
        <v>95680</v>
      </c>
      <c r="X238" s="7">
        <f t="shared" si="11"/>
        <v>107161.60000000001</v>
      </c>
    </row>
    <row r="239" spans="1:24" x14ac:dyDescent="0.3">
      <c r="A239" s="1">
        <v>42186</v>
      </c>
      <c r="B239" t="s">
        <v>202</v>
      </c>
      <c r="C239" t="s">
        <v>31</v>
      </c>
      <c r="D239" t="s">
        <v>36</v>
      </c>
      <c r="E239" t="s">
        <v>44</v>
      </c>
      <c r="F239" t="s">
        <v>20</v>
      </c>
      <c r="G239" t="s">
        <v>0</v>
      </c>
      <c r="H239">
        <f>VLOOKUP(G239,Currency!$A$1:$B$16,2,FALSE)</f>
        <v>1</v>
      </c>
      <c r="I239" s="3">
        <v>16800</v>
      </c>
      <c r="J239" s="3">
        <v>2412952.86</v>
      </c>
      <c r="K239" s="2">
        <v>0.44775127930000003</v>
      </c>
      <c r="L239" s="3">
        <v>7522.2214922399999</v>
      </c>
      <c r="M239" s="3">
        <v>25200</v>
      </c>
      <c r="N239" s="3">
        <v>8804890.2400000002</v>
      </c>
      <c r="O239" s="2">
        <v>1.0558433344</v>
      </c>
      <c r="P239" s="3">
        <v>29140.305674759999</v>
      </c>
      <c r="Q239" s="3">
        <v>72000</v>
      </c>
      <c r="R239" s="3">
        <v>94419</v>
      </c>
      <c r="S239" s="3"/>
      <c r="T239" s="3"/>
      <c r="U239" s="3"/>
      <c r="V239" s="3">
        <f t="shared" si="9"/>
        <v>72000</v>
      </c>
      <c r="W239" s="3">
        <f t="shared" si="10"/>
        <v>94419</v>
      </c>
      <c r="X239" s="7">
        <f t="shared" si="11"/>
        <v>166419</v>
      </c>
    </row>
    <row r="240" spans="1:24" x14ac:dyDescent="0.3">
      <c r="A240" s="1">
        <v>42186</v>
      </c>
      <c r="B240" t="s">
        <v>1037</v>
      </c>
      <c r="C240" t="s">
        <v>31</v>
      </c>
      <c r="D240" t="s">
        <v>41</v>
      </c>
      <c r="E240" t="s">
        <v>57</v>
      </c>
      <c r="F240" t="s">
        <v>28</v>
      </c>
      <c r="G240" t="s">
        <v>0</v>
      </c>
      <c r="H240">
        <f>VLOOKUP(G240,Currency!$A$1:$B$16,2,FALSE)</f>
        <v>1</v>
      </c>
      <c r="I240" s="3">
        <v>4095.6</v>
      </c>
      <c r="J240" s="3">
        <v>5236152.8499999996</v>
      </c>
      <c r="K240" s="2">
        <v>0.4479859491</v>
      </c>
      <c r="L240" s="3">
        <v>1834.7712531339998</v>
      </c>
      <c r="M240" s="3">
        <v>6143.4</v>
      </c>
      <c r="N240" s="3">
        <v>20491400.949999999</v>
      </c>
      <c r="O240" s="2">
        <v>0.86731607830000002</v>
      </c>
      <c r="P240" s="3">
        <v>4839.1913528080004</v>
      </c>
      <c r="Q240" s="3">
        <v>17792.64</v>
      </c>
      <c r="R240" s="3">
        <v>148272</v>
      </c>
      <c r="S240" s="3"/>
      <c r="T240" s="3"/>
      <c r="U240" s="3"/>
      <c r="V240" s="3">
        <f t="shared" si="9"/>
        <v>17792.64</v>
      </c>
      <c r="W240" s="3">
        <f t="shared" si="10"/>
        <v>148272</v>
      </c>
      <c r="X240" s="7">
        <f t="shared" si="11"/>
        <v>166064.64000000001</v>
      </c>
    </row>
    <row r="241" spans="1:24" x14ac:dyDescent="0.3">
      <c r="A241" s="1">
        <v>42186</v>
      </c>
      <c r="B241" t="s">
        <v>511</v>
      </c>
      <c r="C241" t="s">
        <v>33</v>
      </c>
      <c r="D241" t="s">
        <v>40</v>
      </c>
      <c r="E241" t="s">
        <v>46</v>
      </c>
      <c r="F241" t="s">
        <v>25</v>
      </c>
      <c r="G241" t="s">
        <v>4</v>
      </c>
      <c r="H241">
        <f>VLOOKUP(G241,Currency!$A$1:$B$16,2,FALSE)</f>
        <v>0.69</v>
      </c>
      <c r="I241" s="3">
        <v>28118.310666666701</v>
      </c>
      <c r="J241" s="3">
        <v>1531384</v>
      </c>
      <c r="K241" s="2">
        <v>0.44801883129999998</v>
      </c>
      <c r="L241" s="3">
        <v>12597.532683010299</v>
      </c>
      <c r="M241" s="3">
        <v>42177.466</v>
      </c>
      <c r="N241" s="3">
        <v>3213120.31</v>
      </c>
      <c r="O241" s="2">
        <v>0.95590822119999996</v>
      </c>
      <c r="P241" s="3">
        <v>39201.978797209995</v>
      </c>
      <c r="Q241" s="3">
        <v>122279.33333333299</v>
      </c>
      <c r="R241" s="3">
        <v>183419</v>
      </c>
      <c r="S241" s="3"/>
      <c r="T241" s="3"/>
      <c r="U241" s="3"/>
      <c r="V241" s="3">
        <f t="shared" si="9"/>
        <v>84372.739999999758</v>
      </c>
      <c r="W241" s="3">
        <f t="shared" si="10"/>
        <v>126559.10999999999</v>
      </c>
      <c r="X241" s="7">
        <f t="shared" si="11"/>
        <v>210931.84999999974</v>
      </c>
    </row>
    <row r="242" spans="1:24" x14ac:dyDescent="0.3">
      <c r="A242" s="1">
        <v>42186</v>
      </c>
      <c r="B242" t="s">
        <v>1035</v>
      </c>
      <c r="C242" t="s">
        <v>31</v>
      </c>
      <c r="D242" t="s">
        <v>41</v>
      </c>
      <c r="E242" t="s">
        <v>57</v>
      </c>
      <c r="F242" t="s">
        <v>28</v>
      </c>
      <c r="G242" t="s">
        <v>0</v>
      </c>
      <c r="H242">
        <f>VLOOKUP(G242,Currency!$A$1:$B$16,2,FALSE)</f>
        <v>1</v>
      </c>
      <c r="I242" s="3">
        <v>2742.58</v>
      </c>
      <c r="J242" s="3">
        <v>3437691.97</v>
      </c>
      <c r="K242" s="2">
        <v>0.44806970769999999</v>
      </c>
      <c r="L242" s="3">
        <v>1228.8670189438999</v>
      </c>
      <c r="M242" s="3">
        <v>4113.87</v>
      </c>
      <c r="N242" s="3">
        <v>11526651.73</v>
      </c>
      <c r="O242" s="2">
        <v>0.91357063760000001</v>
      </c>
      <c r="P242" s="3">
        <v>3544.9753424102</v>
      </c>
      <c r="Q242" s="3">
        <v>16455.48</v>
      </c>
      <c r="R242" s="3">
        <v>137129</v>
      </c>
      <c r="S242" s="3"/>
      <c r="T242" s="3"/>
      <c r="U242" s="3"/>
      <c r="V242" s="3">
        <f t="shared" si="9"/>
        <v>16455.48</v>
      </c>
      <c r="W242" s="3">
        <f t="shared" si="10"/>
        <v>137129</v>
      </c>
      <c r="X242" s="7">
        <f t="shared" si="11"/>
        <v>153584.48000000001</v>
      </c>
    </row>
    <row r="243" spans="1:24" x14ac:dyDescent="0.3">
      <c r="A243" s="1">
        <v>42186</v>
      </c>
      <c r="B243" t="s">
        <v>685</v>
      </c>
      <c r="C243" t="s">
        <v>31</v>
      </c>
      <c r="D243" t="s">
        <v>36</v>
      </c>
      <c r="E243" t="s">
        <v>44</v>
      </c>
      <c r="F243" t="s">
        <v>20</v>
      </c>
      <c r="G243" t="s">
        <v>0</v>
      </c>
      <c r="H243">
        <f>VLOOKUP(G243,Currency!$A$1:$B$16,2,FALSE)</f>
        <v>1</v>
      </c>
      <c r="I243" s="3">
        <v>16800</v>
      </c>
      <c r="J243" s="3">
        <v>2218026.39</v>
      </c>
      <c r="K243" s="2">
        <v>0.45083755609999998</v>
      </c>
      <c r="L243" s="3">
        <v>7574.0709424799998</v>
      </c>
      <c r="M243" s="3">
        <v>25200</v>
      </c>
      <c r="N243" s="3">
        <v>5647188.7999999998</v>
      </c>
      <c r="O243" s="2">
        <v>0.95695228219999995</v>
      </c>
      <c r="P243" s="3">
        <v>23464.3160178</v>
      </c>
      <c r="Q243" s="3">
        <v>72000</v>
      </c>
      <c r="R243" s="3">
        <v>119492</v>
      </c>
      <c r="S243" s="3"/>
      <c r="T243" s="3"/>
      <c r="U243" s="3"/>
      <c r="V243" s="3">
        <f t="shared" si="9"/>
        <v>72000</v>
      </c>
      <c r="W243" s="3">
        <f t="shared" si="10"/>
        <v>119492</v>
      </c>
      <c r="X243" s="7">
        <f t="shared" si="11"/>
        <v>191492</v>
      </c>
    </row>
    <row r="244" spans="1:24" x14ac:dyDescent="0.3">
      <c r="A244" s="1">
        <v>42186</v>
      </c>
      <c r="B244" t="s">
        <v>661</v>
      </c>
      <c r="C244" t="s">
        <v>31</v>
      </c>
      <c r="D244" t="s">
        <v>36</v>
      </c>
      <c r="E244" t="s">
        <v>44</v>
      </c>
      <c r="F244" t="s">
        <v>20</v>
      </c>
      <c r="G244" t="s">
        <v>0</v>
      </c>
      <c r="H244">
        <f>VLOOKUP(G244,Currency!$A$1:$B$16,2,FALSE)</f>
        <v>1</v>
      </c>
      <c r="I244" s="3">
        <v>14400</v>
      </c>
      <c r="J244" s="3">
        <v>2995628.26</v>
      </c>
      <c r="K244" s="2">
        <v>0.45180811589999997</v>
      </c>
      <c r="L244" s="3">
        <v>6506.03686896</v>
      </c>
      <c r="M244" s="3">
        <v>21600</v>
      </c>
      <c r="N244" s="3">
        <v>17541475.32</v>
      </c>
      <c r="O244" s="2">
        <v>1.0798316661</v>
      </c>
      <c r="P244" s="3">
        <v>26428.219166160001</v>
      </c>
      <c r="Q244" s="3">
        <v>72000</v>
      </c>
      <c r="R244" s="3">
        <v>118000</v>
      </c>
      <c r="S244" s="3"/>
      <c r="T244" s="3"/>
      <c r="U244" s="3"/>
      <c r="V244" s="3">
        <f t="shared" si="9"/>
        <v>72000</v>
      </c>
      <c r="W244" s="3">
        <f t="shared" si="10"/>
        <v>118000</v>
      </c>
      <c r="X244" s="7">
        <f t="shared" si="11"/>
        <v>190000</v>
      </c>
    </row>
    <row r="245" spans="1:24" x14ac:dyDescent="0.3">
      <c r="A245" s="1">
        <v>42186</v>
      </c>
      <c r="B245" t="s">
        <v>675</v>
      </c>
      <c r="C245" t="s">
        <v>31</v>
      </c>
      <c r="D245" t="s">
        <v>37</v>
      </c>
      <c r="E245" t="s">
        <v>47</v>
      </c>
      <c r="F245" t="s">
        <v>21</v>
      </c>
      <c r="G245" t="s">
        <v>0</v>
      </c>
      <c r="H245">
        <f>VLOOKUP(G245,Currency!$A$1:$B$16,2,FALSE)</f>
        <v>1</v>
      </c>
      <c r="I245" s="3">
        <v>12133.333333333099</v>
      </c>
      <c r="J245" s="3">
        <v>1044754.87</v>
      </c>
      <c r="K245" s="2">
        <v>0.45277058529999997</v>
      </c>
      <c r="L245" s="3">
        <v>5493.6164349732007</v>
      </c>
      <c r="M245" s="3">
        <v>18200</v>
      </c>
      <c r="N245" s="3">
        <v>2723541.03</v>
      </c>
      <c r="O245" s="2">
        <v>0.99922666120000003</v>
      </c>
      <c r="P245" s="3">
        <v>18177.480373779999</v>
      </c>
      <c r="Q245" s="3">
        <v>52000</v>
      </c>
      <c r="R245" s="3">
        <v>85743</v>
      </c>
      <c r="S245" s="3"/>
      <c r="T245" s="3"/>
      <c r="U245" s="3"/>
      <c r="V245" s="3">
        <f t="shared" si="9"/>
        <v>52000</v>
      </c>
      <c r="W245" s="3">
        <f t="shared" si="10"/>
        <v>85743</v>
      </c>
      <c r="X245" s="7">
        <f t="shared" si="11"/>
        <v>137743</v>
      </c>
    </row>
    <row r="246" spans="1:24" x14ac:dyDescent="0.3">
      <c r="A246" s="1">
        <v>42186</v>
      </c>
      <c r="B246" t="s">
        <v>520</v>
      </c>
      <c r="C246" t="s">
        <v>31</v>
      </c>
      <c r="D246" t="s">
        <v>38</v>
      </c>
      <c r="E246" t="s">
        <v>61</v>
      </c>
      <c r="F246" t="s">
        <v>22</v>
      </c>
      <c r="G246" t="s">
        <v>0</v>
      </c>
      <c r="H246">
        <f>VLOOKUP(G246,Currency!$A$1:$B$16,2,FALSE)</f>
        <v>1</v>
      </c>
      <c r="I246" s="3">
        <v>46666.666666666897</v>
      </c>
      <c r="J246" s="3">
        <v>1679192.93</v>
      </c>
      <c r="K246" s="2">
        <v>0.45546099940000001</v>
      </c>
      <c r="L246" s="3">
        <v>21254.846638666801</v>
      </c>
      <c r="M246" s="3"/>
      <c r="N246" s="3">
        <v>0</v>
      </c>
      <c r="O246" s="2"/>
      <c r="P246" s="3">
        <v>0</v>
      </c>
      <c r="Q246" s="3">
        <v>80000</v>
      </c>
      <c r="R246" s="3">
        <v>120420</v>
      </c>
      <c r="S246" s="3"/>
      <c r="T246" s="3"/>
      <c r="U246" s="3"/>
      <c r="V246" s="3">
        <f t="shared" si="9"/>
        <v>80000</v>
      </c>
      <c r="W246" s="3">
        <f t="shared" si="10"/>
        <v>120420</v>
      </c>
      <c r="X246" s="7">
        <f t="shared" si="11"/>
        <v>200420</v>
      </c>
    </row>
    <row r="247" spans="1:24" x14ac:dyDescent="0.3">
      <c r="A247" s="1">
        <v>42186</v>
      </c>
      <c r="B247" t="s">
        <v>622</v>
      </c>
      <c r="C247" t="s">
        <v>31</v>
      </c>
      <c r="D247" t="s">
        <v>36</v>
      </c>
      <c r="E247" t="s">
        <v>44</v>
      </c>
      <c r="F247" t="s">
        <v>20</v>
      </c>
      <c r="G247" t="s">
        <v>0</v>
      </c>
      <c r="H247">
        <f>VLOOKUP(G247,Currency!$A$1:$B$16,2,FALSE)</f>
        <v>1</v>
      </c>
      <c r="I247" s="3">
        <v>16800</v>
      </c>
      <c r="J247" s="3">
        <v>1970497.99</v>
      </c>
      <c r="K247" s="2">
        <v>0.4558956307</v>
      </c>
      <c r="L247" s="3">
        <v>7659.0465957599999</v>
      </c>
      <c r="M247" s="3">
        <v>25200</v>
      </c>
      <c r="N247" s="3">
        <v>6256596.1100000003</v>
      </c>
      <c r="O247" s="2">
        <v>0.81454605670000002</v>
      </c>
      <c r="P247" s="3">
        <v>17722.497005640002</v>
      </c>
      <c r="Q247" s="3">
        <v>72000</v>
      </c>
      <c r="R247" s="3">
        <v>115000</v>
      </c>
      <c r="S247" s="3"/>
      <c r="T247" s="3"/>
      <c r="U247" s="3"/>
      <c r="V247" s="3">
        <f t="shared" si="9"/>
        <v>72000</v>
      </c>
      <c r="W247" s="3">
        <f t="shared" si="10"/>
        <v>115000</v>
      </c>
      <c r="X247" s="7">
        <f t="shared" si="11"/>
        <v>187000</v>
      </c>
    </row>
    <row r="248" spans="1:24" x14ac:dyDescent="0.3">
      <c r="A248" s="1">
        <v>42186</v>
      </c>
      <c r="B248" t="s">
        <v>677</v>
      </c>
      <c r="C248" t="s">
        <v>31</v>
      </c>
      <c r="D248" t="s">
        <v>36</v>
      </c>
      <c r="E248" t="s">
        <v>44</v>
      </c>
      <c r="F248" t="s">
        <v>20</v>
      </c>
      <c r="G248" t="s">
        <v>0</v>
      </c>
      <c r="H248">
        <f>VLOOKUP(G248,Currency!$A$1:$B$16,2,FALSE)</f>
        <v>1</v>
      </c>
      <c r="I248" s="3">
        <v>16800</v>
      </c>
      <c r="J248" s="3">
        <v>2905932.17</v>
      </c>
      <c r="K248" s="2">
        <v>0.4559018795</v>
      </c>
      <c r="L248" s="3">
        <v>7659.1515756000008</v>
      </c>
      <c r="M248" s="3">
        <v>25200</v>
      </c>
      <c r="N248" s="3">
        <v>6261633.5700000003</v>
      </c>
      <c r="O248" s="2">
        <v>0.86981102440000002</v>
      </c>
      <c r="P248" s="3">
        <v>19950.7805028</v>
      </c>
      <c r="Q248" s="3">
        <v>72000</v>
      </c>
      <c r="R248" s="3">
        <v>118822</v>
      </c>
      <c r="S248" s="3"/>
      <c r="T248" s="3"/>
      <c r="U248" s="3"/>
      <c r="V248" s="3">
        <f t="shared" si="9"/>
        <v>72000</v>
      </c>
      <c r="W248" s="3">
        <f t="shared" si="10"/>
        <v>118822</v>
      </c>
      <c r="X248" s="7">
        <f t="shared" si="11"/>
        <v>190822</v>
      </c>
    </row>
    <row r="249" spans="1:24" x14ac:dyDescent="0.3">
      <c r="A249" s="1">
        <v>42186</v>
      </c>
      <c r="B249" t="s">
        <v>732</v>
      </c>
      <c r="C249" t="s">
        <v>31</v>
      </c>
      <c r="D249" t="s">
        <v>36</v>
      </c>
      <c r="E249" t="s">
        <v>44</v>
      </c>
      <c r="F249" t="s">
        <v>20</v>
      </c>
      <c r="G249" t="s">
        <v>0</v>
      </c>
      <c r="H249">
        <f>VLOOKUP(G249,Currency!$A$1:$B$16,2,FALSE)</f>
        <v>1</v>
      </c>
      <c r="I249" s="3">
        <v>16800</v>
      </c>
      <c r="J249" s="3">
        <v>2611403.52</v>
      </c>
      <c r="K249" s="2">
        <v>0.45830716389999998</v>
      </c>
      <c r="L249" s="3">
        <v>7699.5603535200007</v>
      </c>
      <c r="M249" s="3">
        <v>25200</v>
      </c>
      <c r="N249" s="3">
        <v>6624149.8300000001</v>
      </c>
      <c r="O249" s="2">
        <v>0.95278175190000003</v>
      </c>
      <c r="P249" s="3">
        <v>23296.1602356</v>
      </c>
      <c r="Q249" s="3">
        <v>72000</v>
      </c>
      <c r="R249" s="3">
        <v>122557</v>
      </c>
      <c r="S249" s="3"/>
      <c r="T249" s="3"/>
      <c r="U249" s="3"/>
      <c r="V249" s="3">
        <f t="shared" si="9"/>
        <v>72000</v>
      </c>
      <c r="W249" s="3">
        <f t="shared" si="10"/>
        <v>122557</v>
      </c>
      <c r="X249" s="7">
        <f t="shared" si="11"/>
        <v>194557</v>
      </c>
    </row>
    <row r="250" spans="1:24" x14ac:dyDescent="0.3">
      <c r="A250" s="1">
        <v>42186</v>
      </c>
      <c r="B250" t="s">
        <v>453</v>
      </c>
      <c r="C250" t="s">
        <v>33</v>
      </c>
      <c r="D250" t="s">
        <v>40</v>
      </c>
      <c r="E250" t="s">
        <v>46</v>
      </c>
      <c r="F250" t="s">
        <v>25</v>
      </c>
      <c r="G250" t="s">
        <v>4</v>
      </c>
      <c r="H250">
        <f>VLOOKUP(G250,Currency!$A$1:$B$16,2,FALSE)</f>
        <v>0.69</v>
      </c>
      <c r="I250" s="3">
        <v>28926.5333333331</v>
      </c>
      <c r="J250" s="3">
        <v>1843332.58</v>
      </c>
      <c r="K250" s="2">
        <v>0.46039478779999998</v>
      </c>
      <c r="L250" s="3">
        <v>13317.625175789501</v>
      </c>
      <c r="M250" s="3">
        <v>43389.8</v>
      </c>
      <c r="N250" s="3">
        <v>2415179.91</v>
      </c>
      <c r="O250" s="2">
        <v>0.95361379930000001</v>
      </c>
      <c r="P250" s="3">
        <v>40169.499247055202</v>
      </c>
      <c r="Q250" s="3">
        <v>125794</v>
      </c>
      <c r="R250" s="3">
        <v>188691</v>
      </c>
      <c r="S250" s="3"/>
      <c r="T250" s="3"/>
      <c r="U250" s="3"/>
      <c r="V250" s="3">
        <f t="shared" si="9"/>
        <v>86797.859999999986</v>
      </c>
      <c r="W250" s="3">
        <f t="shared" si="10"/>
        <v>130196.79</v>
      </c>
      <c r="X250" s="7">
        <f t="shared" si="11"/>
        <v>216994.64999999997</v>
      </c>
    </row>
    <row r="251" spans="1:24" x14ac:dyDescent="0.3">
      <c r="A251" s="1">
        <v>42186</v>
      </c>
      <c r="B251" t="s">
        <v>187</v>
      </c>
      <c r="C251" t="s">
        <v>31</v>
      </c>
      <c r="D251" t="s">
        <v>39</v>
      </c>
      <c r="E251" t="s">
        <v>46</v>
      </c>
      <c r="F251" t="s">
        <v>23</v>
      </c>
      <c r="G251" t="s">
        <v>0</v>
      </c>
      <c r="H251">
        <f>VLOOKUP(G251,Currency!$A$1:$B$16,2,FALSE)</f>
        <v>1</v>
      </c>
      <c r="I251" s="3">
        <v>16975</v>
      </c>
      <c r="J251" s="3">
        <v>14920919.08</v>
      </c>
      <c r="K251" s="2">
        <v>0.4623049266</v>
      </c>
      <c r="L251" s="3">
        <v>7847.6261290350003</v>
      </c>
      <c r="M251" s="3">
        <v>39608.333333333103</v>
      </c>
      <c r="N251" s="3">
        <v>47076730.25</v>
      </c>
      <c r="O251" s="2">
        <v>1.09127858</v>
      </c>
      <c r="P251" s="3">
        <v>49731.432117266399</v>
      </c>
      <c r="Q251" s="3">
        <v>97000</v>
      </c>
      <c r="R251" s="3">
        <v>124918</v>
      </c>
      <c r="S251" s="3"/>
      <c r="T251" s="3"/>
      <c r="U251" s="3"/>
      <c r="V251" s="3">
        <f t="shared" si="9"/>
        <v>97000</v>
      </c>
      <c r="W251" s="3">
        <f t="shared" si="10"/>
        <v>124918</v>
      </c>
      <c r="X251" s="7">
        <f t="shared" si="11"/>
        <v>221918</v>
      </c>
    </row>
    <row r="252" spans="1:24" x14ac:dyDescent="0.3">
      <c r="A252" s="1">
        <v>42186</v>
      </c>
      <c r="B252" t="s">
        <v>537</v>
      </c>
      <c r="C252" t="s">
        <v>31</v>
      </c>
      <c r="D252" t="s">
        <v>38</v>
      </c>
      <c r="E252" t="s">
        <v>61</v>
      </c>
      <c r="F252" t="s">
        <v>22</v>
      </c>
      <c r="G252" t="s">
        <v>0</v>
      </c>
      <c r="H252">
        <f>VLOOKUP(G252,Currency!$A$1:$B$16,2,FALSE)</f>
        <v>1</v>
      </c>
      <c r="I252" s="3">
        <v>46666.666666666897</v>
      </c>
      <c r="J252" s="3">
        <v>2033172.77</v>
      </c>
      <c r="K252" s="2">
        <v>0.46339946799999998</v>
      </c>
      <c r="L252" s="3">
        <v>21625.308506666799</v>
      </c>
      <c r="M252" s="3"/>
      <c r="N252" s="3">
        <v>0</v>
      </c>
      <c r="O252" s="2"/>
      <c r="P252" s="3">
        <v>0</v>
      </c>
      <c r="Q252" s="3">
        <v>80000</v>
      </c>
      <c r="R252" s="3">
        <v>121487</v>
      </c>
      <c r="S252" s="3"/>
      <c r="T252" s="3"/>
      <c r="U252" s="3"/>
      <c r="V252" s="3">
        <f t="shared" si="9"/>
        <v>80000</v>
      </c>
      <c r="W252" s="3">
        <f t="shared" si="10"/>
        <v>121487</v>
      </c>
      <c r="X252" s="7">
        <f t="shared" si="11"/>
        <v>201487</v>
      </c>
    </row>
    <row r="253" spans="1:24" x14ac:dyDescent="0.3">
      <c r="A253" s="1">
        <v>42186</v>
      </c>
      <c r="B253" t="s">
        <v>736</v>
      </c>
      <c r="C253" t="s">
        <v>31</v>
      </c>
      <c r="D253" t="s">
        <v>36</v>
      </c>
      <c r="E253" t="s">
        <v>44</v>
      </c>
      <c r="F253" t="s">
        <v>20</v>
      </c>
      <c r="G253" t="s">
        <v>0</v>
      </c>
      <c r="H253">
        <f>VLOOKUP(G253,Currency!$A$1:$B$16,2,FALSE)</f>
        <v>1</v>
      </c>
      <c r="I253" s="3">
        <v>16800</v>
      </c>
      <c r="J253" s="3">
        <v>3183561.67</v>
      </c>
      <c r="K253" s="2">
        <v>0.46410851089999999</v>
      </c>
      <c r="L253" s="3">
        <v>7797.0229831200004</v>
      </c>
      <c r="M253" s="3">
        <v>25200</v>
      </c>
      <c r="N253" s="3">
        <v>6903863.3600000003</v>
      </c>
      <c r="O253" s="2">
        <v>1.1034853549000001</v>
      </c>
      <c r="P253" s="3">
        <v>32501.926641239999</v>
      </c>
      <c r="Q253" s="3">
        <v>72000</v>
      </c>
      <c r="R253" s="3">
        <v>122783</v>
      </c>
      <c r="S253" s="3"/>
      <c r="T253" s="3"/>
      <c r="U253" s="3"/>
      <c r="V253" s="3">
        <f t="shared" si="9"/>
        <v>72000</v>
      </c>
      <c r="W253" s="3">
        <f t="shared" si="10"/>
        <v>122783</v>
      </c>
      <c r="X253" s="7">
        <f t="shared" si="11"/>
        <v>194783</v>
      </c>
    </row>
    <row r="254" spans="1:24" x14ac:dyDescent="0.3">
      <c r="A254" s="1">
        <v>42186</v>
      </c>
      <c r="B254" t="s">
        <v>711</v>
      </c>
      <c r="C254" t="s">
        <v>31</v>
      </c>
      <c r="D254" t="s">
        <v>36</v>
      </c>
      <c r="E254" t="s">
        <v>47</v>
      </c>
      <c r="F254" t="s">
        <v>20</v>
      </c>
      <c r="G254" t="s">
        <v>0</v>
      </c>
      <c r="H254">
        <f>VLOOKUP(G254,Currency!$A$1:$B$16,2,FALSE)</f>
        <v>1</v>
      </c>
      <c r="I254" s="3">
        <v>12133.333333333099</v>
      </c>
      <c r="J254" s="3">
        <v>2611403.52</v>
      </c>
      <c r="K254" s="2">
        <v>0.46586200700000002</v>
      </c>
      <c r="L254" s="3">
        <v>5652.4590182665997</v>
      </c>
      <c r="M254" s="3">
        <v>18200</v>
      </c>
      <c r="N254" s="3">
        <v>4296107.13</v>
      </c>
      <c r="O254" s="2">
        <v>0.77798046200000004</v>
      </c>
      <c r="P254" s="3">
        <v>11734.79105344</v>
      </c>
      <c r="Q254" s="3">
        <v>52000</v>
      </c>
      <c r="R254" s="3">
        <v>87389</v>
      </c>
      <c r="S254" s="3"/>
      <c r="T254" s="3"/>
      <c r="U254" s="3"/>
      <c r="V254" s="3">
        <f t="shared" si="9"/>
        <v>52000</v>
      </c>
      <c r="W254" s="3">
        <f t="shared" si="10"/>
        <v>87389</v>
      </c>
      <c r="X254" s="7">
        <f t="shared" si="11"/>
        <v>139389</v>
      </c>
    </row>
    <row r="255" spans="1:24" x14ac:dyDescent="0.3">
      <c r="A255" s="1">
        <v>42186</v>
      </c>
      <c r="B255" t="s">
        <v>723</v>
      </c>
      <c r="C255" t="s">
        <v>31</v>
      </c>
      <c r="D255" t="s">
        <v>36</v>
      </c>
      <c r="E255" t="s">
        <v>44</v>
      </c>
      <c r="F255" t="s">
        <v>20</v>
      </c>
      <c r="G255" t="s">
        <v>0</v>
      </c>
      <c r="H255">
        <f>VLOOKUP(G255,Currency!$A$1:$B$16,2,FALSE)</f>
        <v>1</v>
      </c>
      <c r="I255" s="3">
        <v>16800</v>
      </c>
      <c r="J255" s="3">
        <v>2452354.13</v>
      </c>
      <c r="K255" s="2">
        <v>0.46751765410000001</v>
      </c>
      <c r="L255" s="3">
        <v>7854.2965888799999</v>
      </c>
      <c r="M255" s="3">
        <v>25200</v>
      </c>
      <c r="N255" s="3">
        <v>19001082.91</v>
      </c>
      <c r="O255" s="2">
        <v>1.221670128</v>
      </c>
      <c r="P255" s="3">
        <v>40841.044231680004</v>
      </c>
      <c r="Q255" s="3">
        <v>72000</v>
      </c>
      <c r="R255" s="3">
        <v>122134</v>
      </c>
      <c r="S255" s="3"/>
      <c r="T255" s="3"/>
      <c r="U255" s="3"/>
      <c r="V255" s="3">
        <f t="shared" si="9"/>
        <v>72000</v>
      </c>
      <c r="W255" s="3">
        <f t="shared" si="10"/>
        <v>122134</v>
      </c>
      <c r="X255" s="7">
        <f t="shared" si="11"/>
        <v>194134</v>
      </c>
    </row>
    <row r="256" spans="1:24" x14ac:dyDescent="0.3">
      <c r="A256" s="1">
        <v>42186</v>
      </c>
      <c r="B256" t="s">
        <v>450</v>
      </c>
      <c r="C256" t="s">
        <v>32</v>
      </c>
      <c r="D256" t="s">
        <v>40</v>
      </c>
      <c r="E256" t="s">
        <v>44</v>
      </c>
      <c r="F256" t="s">
        <v>26</v>
      </c>
      <c r="G256" t="s">
        <v>14</v>
      </c>
      <c r="H256">
        <f>VLOOKUP(G256,Currency!$A$1:$B$16,2,FALSE)</f>
        <v>0.15</v>
      </c>
      <c r="I256" s="3">
        <v>124293.333666666</v>
      </c>
      <c r="J256" s="3">
        <v>1425885</v>
      </c>
      <c r="K256" s="2">
        <v>0.46864734810000003</v>
      </c>
      <c r="L256" s="3">
        <v>58249.741209391897</v>
      </c>
      <c r="M256" s="3">
        <v>186440.00049999999</v>
      </c>
      <c r="N256" s="3">
        <v>1755067</v>
      </c>
      <c r="O256" s="2">
        <v>1.0044180934</v>
      </c>
      <c r="P256" s="3">
        <v>188746.38663624451</v>
      </c>
      <c r="Q256" s="3">
        <v>537200</v>
      </c>
      <c r="R256" s="3">
        <v>805800</v>
      </c>
      <c r="S256" s="3"/>
      <c r="T256" s="3"/>
      <c r="U256" s="3"/>
      <c r="V256" s="3">
        <f t="shared" si="9"/>
        <v>80580</v>
      </c>
      <c r="W256" s="3">
        <f t="shared" si="10"/>
        <v>120870</v>
      </c>
      <c r="X256" s="7">
        <f t="shared" si="11"/>
        <v>201450</v>
      </c>
    </row>
    <row r="257" spans="1:24" x14ac:dyDescent="0.3">
      <c r="A257" s="1">
        <v>42186</v>
      </c>
      <c r="B257" t="s">
        <v>240</v>
      </c>
      <c r="C257" t="s">
        <v>31</v>
      </c>
      <c r="D257" t="s">
        <v>37</v>
      </c>
      <c r="E257" t="s">
        <v>47</v>
      </c>
      <c r="F257" t="s">
        <v>21</v>
      </c>
      <c r="G257" t="s">
        <v>0</v>
      </c>
      <c r="H257">
        <f>VLOOKUP(G257,Currency!$A$1:$B$16,2,FALSE)</f>
        <v>1</v>
      </c>
      <c r="I257" s="3">
        <v>12133.333333333099</v>
      </c>
      <c r="J257" s="3">
        <v>1044754.87</v>
      </c>
      <c r="K257" s="2">
        <v>0.47140444149999999</v>
      </c>
      <c r="L257" s="3">
        <v>5719.7072235331998</v>
      </c>
      <c r="M257" s="3">
        <v>18200</v>
      </c>
      <c r="N257" s="3">
        <v>2528836.7599999998</v>
      </c>
      <c r="O257" s="2">
        <v>0.90476999790000001</v>
      </c>
      <c r="P257" s="3">
        <v>15426.90233812</v>
      </c>
      <c r="Q257" s="3">
        <v>52000</v>
      </c>
      <c r="R257" s="3">
        <v>70065</v>
      </c>
      <c r="S257" s="3"/>
      <c r="T257" s="3"/>
      <c r="U257" s="3"/>
      <c r="V257" s="3">
        <f t="shared" si="9"/>
        <v>52000</v>
      </c>
      <c r="W257" s="3">
        <f t="shared" si="10"/>
        <v>70065</v>
      </c>
      <c r="X257" s="7">
        <f t="shared" si="11"/>
        <v>122065</v>
      </c>
    </row>
    <row r="258" spans="1:24" x14ac:dyDescent="0.3">
      <c r="A258" s="1">
        <v>42186</v>
      </c>
      <c r="B258" t="s">
        <v>929</v>
      </c>
      <c r="C258" t="s">
        <v>31</v>
      </c>
      <c r="D258" t="s">
        <v>41</v>
      </c>
      <c r="E258" t="s">
        <v>51</v>
      </c>
      <c r="F258" t="s">
        <v>28</v>
      </c>
      <c r="G258" t="s">
        <v>0</v>
      </c>
      <c r="H258">
        <f>VLOOKUP(G258,Currency!$A$1:$B$16,2,FALSE)</f>
        <v>1</v>
      </c>
      <c r="I258" s="3">
        <v>7618.5666666669003</v>
      </c>
      <c r="J258" s="3">
        <v>4565747.4000000004</v>
      </c>
      <c r="K258" s="2">
        <v>0.47417398900000002</v>
      </c>
      <c r="L258" s="3">
        <v>3612.5261467958999</v>
      </c>
      <c r="M258" s="3">
        <v>11427.85</v>
      </c>
      <c r="N258" s="3">
        <v>11867977.4</v>
      </c>
      <c r="O258" s="2">
        <v>0.99116586539999996</v>
      </c>
      <c r="P258" s="3">
        <v>11266.321735401099</v>
      </c>
      <c r="Q258" s="3">
        <v>32651</v>
      </c>
      <c r="R258" s="3">
        <v>163255</v>
      </c>
      <c r="S258" s="3"/>
      <c r="T258" s="3"/>
      <c r="U258" s="3"/>
      <c r="V258" s="3">
        <f t="shared" si="9"/>
        <v>32651</v>
      </c>
      <c r="W258" s="3">
        <f t="shared" si="10"/>
        <v>163255</v>
      </c>
      <c r="X258" s="7">
        <f t="shared" si="11"/>
        <v>195906</v>
      </c>
    </row>
    <row r="259" spans="1:24" x14ac:dyDescent="0.3">
      <c r="A259" s="1">
        <v>42186</v>
      </c>
      <c r="B259" t="s">
        <v>1030</v>
      </c>
      <c r="C259" t="s">
        <v>31</v>
      </c>
      <c r="D259" t="s">
        <v>41</v>
      </c>
      <c r="E259" t="s">
        <v>57</v>
      </c>
      <c r="F259" t="s">
        <v>28</v>
      </c>
      <c r="G259" t="s">
        <v>0</v>
      </c>
      <c r="H259">
        <f>VLOOKUP(G259,Currency!$A$1:$B$16,2,FALSE)</f>
        <v>1</v>
      </c>
      <c r="I259" s="3">
        <v>3962.7159999999999</v>
      </c>
      <c r="J259" s="3">
        <v>4235559.45</v>
      </c>
      <c r="K259" s="2">
        <v>0.47473554340000002</v>
      </c>
      <c r="L259" s="3">
        <v>1881.2421335998999</v>
      </c>
      <c r="M259" s="3">
        <v>5944.0739999999996</v>
      </c>
      <c r="N259" s="3">
        <v>21919973.989999998</v>
      </c>
      <c r="O259" s="2">
        <v>0.94774132170000003</v>
      </c>
      <c r="P259" s="3">
        <v>5447.0668783493002</v>
      </c>
      <c r="Q259" s="3">
        <v>17215.32</v>
      </c>
      <c r="R259" s="3">
        <v>143461</v>
      </c>
      <c r="S259" s="3"/>
      <c r="T259" s="3"/>
      <c r="U259" s="3"/>
      <c r="V259" s="3">
        <f t="shared" ref="V259:V322" si="12">Q259*H259</f>
        <v>17215.32</v>
      </c>
      <c r="W259" s="3">
        <f t="shared" ref="W259:W322" si="13">R259*H259</f>
        <v>143461</v>
      </c>
      <c r="X259" s="7">
        <f t="shared" si="11"/>
        <v>160676.32</v>
      </c>
    </row>
    <row r="260" spans="1:24" x14ac:dyDescent="0.3">
      <c r="A260" s="1">
        <v>42186</v>
      </c>
      <c r="B260" t="s">
        <v>335</v>
      </c>
      <c r="C260" t="s">
        <v>31</v>
      </c>
      <c r="D260" t="s">
        <v>36</v>
      </c>
      <c r="E260" t="s">
        <v>44</v>
      </c>
      <c r="F260" t="s">
        <v>20</v>
      </c>
      <c r="G260" t="s">
        <v>0</v>
      </c>
      <c r="H260">
        <f>VLOOKUP(G260,Currency!$A$1:$B$16,2,FALSE)</f>
        <v>1</v>
      </c>
      <c r="I260" s="3">
        <v>16800</v>
      </c>
      <c r="J260" s="3">
        <v>1650957.64</v>
      </c>
      <c r="K260" s="2">
        <v>0.47497392059999999</v>
      </c>
      <c r="L260" s="3">
        <v>7979.5618660800001</v>
      </c>
      <c r="M260" s="3">
        <v>25200</v>
      </c>
      <c r="N260" s="3">
        <v>6503908.0999999996</v>
      </c>
      <c r="O260" s="2">
        <v>0.74168051209999997</v>
      </c>
      <c r="P260" s="3">
        <v>14784.558248879999</v>
      </c>
      <c r="Q260" s="3">
        <v>72000</v>
      </c>
      <c r="R260" s="3">
        <v>104414</v>
      </c>
      <c r="S260" s="3"/>
      <c r="T260" s="3"/>
      <c r="U260" s="3"/>
      <c r="V260" s="3">
        <f t="shared" si="12"/>
        <v>72000</v>
      </c>
      <c r="W260" s="3">
        <f t="shared" si="13"/>
        <v>104414</v>
      </c>
      <c r="X260" s="7">
        <f t="shared" ref="X260:X323" si="14">V260+W260</f>
        <v>176414</v>
      </c>
    </row>
    <row r="261" spans="1:24" x14ac:dyDescent="0.3">
      <c r="A261" s="1">
        <v>42186</v>
      </c>
      <c r="B261" t="s">
        <v>174</v>
      </c>
      <c r="C261" t="s">
        <v>31</v>
      </c>
      <c r="D261" t="s">
        <v>36</v>
      </c>
      <c r="E261" t="s">
        <v>45</v>
      </c>
      <c r="F261" t="s">
        <v>19</v>
      </c>
      <c r="G261" t="s">
        <v>0</v>
      </c>
      <c r="H261">
        <f>VLOOKUP(G261,Currency!$A$1:$B$16,2,FALSE)</f>
        <v>1</v>
      </c>
      <c r="I261" s="3">
        <v>25666.666666666901</v>
      </c>
      <c r="J261" s="3">
        <v>17420762.010000002</v>
      </c>
      <c r="K261" s="2">
        <v>0.48072967439999997</v>
      </c>
      <c r="L261" s="3">
        <v>0</v>
      </c>
      <c r="M261" s="3">
        <v>38500</v>
      </c>
      <c r="N261" s="3">
        <v>45966566.920000002</v>
      </c>
      <c r="O261" s="2">
        <v>0.95850467549999996</v>
      </c>
      <c r="P261" s="3">
        <v>32109.720026999999</v>
      </c>
      <c r="Q261" s="3">
        <v>110000</v>
      </c>
      <c r="R261" s="3">
        <v>139737</v>
      </c>
      <c r="S261" s="3"/>
      <c r="T261" s="3"/>
      <c r="U261" s="3"/>
      <c r="V261" s="3">
        <f t="shared" si="12"/>
        <v>110000</v>
      </c>
      <c r="W261" s="3">
        <f t="shared" si="13"/>
        <v>139737</v>
      </c>
      <c r="X261" s="7">
        <f t="shared" si="14"/>
        <v>249737</v>
      </c>
    </row>
    <row r="262" spans="1:24" x14ac:dyDescent="0.3">
      <c r="A262" s="1">
        <v>42186</v>
      </c>
      <c r="B262" t="s">
        <v>928</v>
      </c>
      <c r="C262" t="s">
        <v>31</v>
      </c>
      <c r="D262" t="s">
        <v>41</v>
      </c>
      <c r="E262" t="s">
        <v>51</v>
      </c>
      <c r="F262" t="s">
        <v>28</v>
      </c>
      <c r="G262" t="s">
        <v>0</v>
      </c>
      <c r="H262">
        <f>VLOOKUP(G262,Currency!$A$1:$B$16,2,FALSE)</f>
        <v>1</v>
      </c>
      <c r="I262" s="3">
        <v>6982.0533333332996</v>
      </c>
      <c r="J262" s="3">
        <v>4513022.26</v>
      </c>
      <c r="K262" s="2">
        <v>0.4821398798</v>
      </c>
      <c r="L262" s="3">
        <v>3366.3263548905002</v>
      </c>
      <c r="M262" s="3">
        <v>10473.08</v>
      </c>
      <c r="N262" s="3">
        <v>32089440.030000001</v>
      </c>
      <c r="O262" s="2">
        <v>0.98890065270000005</v>
      </c>
      <c r="P262" s="3">
        <v>10287.089036237401</v>
      </c>
      <c r="Q262" s="3">
        <v>30239.200000000001</v>
      </c>
      <c r="R262" s="3">
        <v>151196</v>
      </c>
      <c r="S262" s="3"/>
      <c r="T262" s="3"/>
      <c r="U262" s="3"/>
      <c r="V262" s="3">
        <f t="shared" si="12"/>
        <v>30239.200000000001</v>
      </c>
      <c r="W262" s="3">
        <f t="shared" si="13"/>
        <v>151196</v>
      </c>
      <c r="X262" s="7">
        <f t="shared" si="14"/>
        <v>181435.2</v>
      </c>
    </row>
    <row r="263" spans="1:24" x14ac:dyDescent="0.3">
      <c r="A263" s="1">
        <v>42186</v>
      </c>
      <c r="B263" t="s">
        <v>137</v>
      </c>
      <c r="C263" t="s">
        <v>31</v>
      </c>
      <c r="D263" t="s">
        <v>36</v>
      </c>
      <c r="E263" t="s">
        <v>44</v>
      </c>
      <c r="F263" t="s">
        <v>20</v>
      </c>
      <c r="G263" t="s">
        <v>0</v>
      </c>
      <c r="H263">
        <f>VLOOKUP(G263,Currency!$A$1:$B$16,2,FALSE)</f>
        <v>1</v>
      </c>
      <c r="I263" s="3">
        <v>16800</v>
      </c>
      <c r="J263" s="3">
        <v>2619124.8199999998</v>
      </c>
      <c r="K263" s="2">
        <v>0.48287927720000001</v>
      </c>
      <c r="L263" s="3">
        <v>8112.3718569600005</v>
      </c>
      <c r="M263" s="3">
        <v>25200</v>
      </c>
      <c r="N263" s="3">
        <v>3500337.46</v>
      </c>
      <c r="O263" s="2">
        <v>1.0748236543</v>
      </c>
      <c r="P263" s="3">
        <v>30479.557046399997</v>
      </c>
      <c r="Q263" s="3">
        <v>72000</v>
      </c>
      <c r="R263" s="3">
        <v>83560</v>
      </c>
      <c r="S263" s="3"/>
      <c r="T263" s="3"/>
      <c r="U263" s="3"/>
      <c r="V263" s="3">
        <f t="shared" si="12"/>
        <v>72000</v>
      </c>
      <c r="W263" s="3">
        <f t="shared" si="13"/>
        <v>83560</v>
      </c>
      <c r="X263" s="7">
        <f t="shared" si="14"/>
        <v>155560</v>
      </c>
    </row>
    <row r="264" spans="1:24" x14ac:dyDescent="0.3">
      <c r="A264" s="1">
        <v>42186</v>
      </c>
      <c r="B264" t="s">
        <v>1067</v>
      </c>
      <c r="C264" t="s">
        <v>31</v>
      </c>
      <c r="D264" t="s">
        <v>41</v>
      </c>
      <c r="E264" t="s">
        <v>57</v>
      </c>
      <c r="F264" t="s">
        <v>28</v>
      </c>
      <c r="G264" t="s">
        <v>0</v>
      </c>
      <c r="H264">
        <f>VLOOKUP(G264,Currency!$A$1:$B$16,2,FALSE)</f>
        <v>1</v>
      </c>
      <c r="I264" s="3">
        <v>4178.4880000000003</v>
      </c>
      <c r="J264" s="3">
        <v>6127228.7400000002</v>
      </c>
      <c r="K264" s="2">
        <v>0.48366084780000002</v>
      </c>
      <c r="L264" s="3">
        <v>2020.9710486020999</v>
      </c>
      <c r="M264" s="3">
        <v>6267.732</v>
      </c>
      <c r="N264" s="3">
        <v>30025565.190000001</v>
      </c>
      <c r="O264" s="2">
        <v>0.87658460760000001</v>
      </c>
      <c r="P264" s="3">
        <v>5030.0766334699001</v>
      </c>
      <c r="Q264" s="3">
        <v>18098.759999999998</v>
      </c>
      <c r="R264" s="3">
        <v>150823</v>
      </c>
      <c r="S264" s="3"/>
      <c r="T264" s="3"/>
      <c r="U264" s="3"/>
      <c r="V264" s="3">
        <f t="shared" si="12"/>
        <v>18098.759999999998</v>
      </c>
      <c r="W264" s="3">
        <f t="shared" si="13"/>
        <v>150823</v>
      </c>
      <c r="X264" s="7">
        <f t="shared" si="14"/>
        <v>168921.76</v>
      </c>
    </row>
    <row r="265" spans="1:24" x14ac:dyDescent="0.3">
      <c r="A265" s="1">
        <v>42186</v>
      </c>
      <c r="B265" t="s">
        <v>352</v>
      </c>
      <c r="C265" t="s">
        <v>31</v>
      </c>
      <c r="D265" t="s">
        <v>36</v>
      </c>
      <c r="E265" t="s">
        <v>44</v>
      </c>
      <c r="F265" t="s">
        <v>20</v>
      </c>
      <c r="G265" t="s">
        <v>0</v>
      </c>
      <c r="H265">
        <f>VLOOKUP(G265,Currency!$A$1:$B$16,2,FALSE)</f>
        <v>1</v>
      </c>
      <c r="I265" s="3">
        <v>16800</v>
      </c>
      <c r="J265" s="3">
        <v>2353834.58</v>
      </c>
      <c r="K265" s="2">
        <v>0.48384683090000002</v>
      </c>
      <c r="L265" s="3">
        <v>8128.6267591200003</v>
      </c>
      <c r="M265" s="3">
        <v>25200</v>
      </c>
      <c r="N265" s="3">
        <v>7612555.6799999997</v>
      </c>
      <c r="O265" s="2">
        <v>0.94986607180000004</v>
      </c>
      <c r="P265" s="3">
        <v>23178.600015480002</v>
      </c>
      <c r="Q265" s="3">
        <v>72000</v>
      </c>
      <c r="R265" s="3">
        <v>105962</v>
      </c>
      <c r="S265" s="3"/>
      <c r="T265" s="3"/>
      <c r="U265" s="3"/>
      <c r="V265" s="3">
        <f t="shared" si="12"/>
        <v>72000</v>
      </c>
      <c r="W265" s="3">
        <f t="shared" si="13"/>
        <v>105962</v>
      </c>
      <c r="X265" s="7">
        <f t="shared" si="14"/>
        <v>177962</v>
      </c>
    </row>
    <row r="266" spans="1:24" x14ac:dyDescent="0.3">
      <c r="A266" s="1">
        <v>42186</v>
      </c>
      <c r="B266" t="s">
        <v>381</v>
      </c>
      <c r="C266" t="s">
        <v>31</v>
      </c>
      <c r="D266" t="s">
        <v>37</v>
      </c>
      <c r="E266" t="s">
        <v>44</v>
      </c>
      <c r="F266" t="s">
        <v>21</v>
      </c>
      <c r="G266" t="s">
        <v>0</v>
      </c>
      <c r="H266">
        <f>VLOOKUP(G266,Currency!$A$1:$B$16,2,FALSE)</f>
        <v>1</v>
      </c>
      <c r="I266" s="3">
        <v>16800</v>
      </c>
      <c r="J266" s="3">
        <v>1580879.04</v>
      </c>
      <c r="K266" s="2">
        <v>0.48499868470000002</v>
      </c>
      <c r="L266" s="3">
        <v>8147.9779029600004</v>
      </c>
      <c r="M266" s="3">
        <v>25200</v>
      </c>
      <c r="N266" s="3">
        <v>3103049.68</v>
      </c>
      <c r="O266" s="2">
        <v>0.89086687460000002</v>
      </c>
      <c r="P266" s="3">
        <v>20799.752384880001</v>
      </c>
      <c r="Q266" s="3">
        <v>72000</v>
      </c>
      <c r="R266" s="3">
        <v>107277</v>
      </c>
      <c r="S266" s="3"/>
      <c r="T266" s="3"/>
      <c r="U266" s="3"/>
      <c r="V266" s="3">
        <f t="shared" si="12"/>
        <v>72000</v>
      </c>
      <c r="W266" s="3">
        <f t="shared" si="13"/>
        <v>107277</v>
      </c>
      <c r="X266" s="7">
        <f t="shared" si="14"/>
        <v>179277</v>
      </c>
    </row>
    <row r="267" spans="1:24" x14ac:dyDescent="0.3">
      <c r="A267" s="1">
        <v>42186</v>
      </c>
      <c r="B267" t="s">
        <v>483</v>
      </c>
      <c r="C267" t="s">
        <v>33</v>
      </c>
      <c r="D267" t="s">
        <v>40</v>
      </c>
      <c r="E267" t="s">
        <v>46</v>
      </c>
      <c r="F267" t="s">
        <v>25</v>
      </c>
      <c r="G267" t="s">
        <v>8</v>
      </c>
      <c r="H267">
        <f>VLOOKUP(G267,Currency!$A$1:$B$16,2,FALSE)</f>
        <v>0.13</v>
      </c>
      <c r="I267" s="3">
        <v>174335.17733333301</v>
      </c>
      <c r="J267" s="3">
        <v>1296201.17</v>
      </c>
      <c r="K267" s="2">
        <v>0.48512136039999998</v>
      </c>
      <c r="L267" s="3">
        <v>84573.718393521907</v>
      </c>
      <c r="M267" s="3">
        <v>261502.766</v>
      </c>
      <c r="N267" s="3">
        <v>29817960.370000001</v>
      </c>
      <c r="O267" s="2">
        <v>0.80669874129999997</v>
      </c>
      <c r="P267" s="3">
        <v>180624.6638910989</v>
      </c>
      <c r="Q267" s="3">
        <v>756595.33333333302</v>
      </c>
      <c r="R267" s="3">
        <v>1134893</v>
      </c>
      <c r="S267" s="3"/>
      <c r="T267" s="3"/>
      <c r="U267" s="3"/>
      <c r="V267" s="3">
        <f t="shared" si="12"/>
        <v>98357.393333333297</v>
      </c>
      <c r="W267" s="3">
        <f t="shared" si="13"/>
        <v>147536.09</v>
      </c>
      <c r="X267" s="7">
        <f t="shared" si="14"/>
        <v>245893.48333333328</v>
      </c>
    </row>
    <row r="268" spans="1:24" x14ac:dyDescent="0.3">
      <c r="A268" s="1">
        <v>42186</v>
      </c>
      <c r="B268" t="s">
        <v>633</v>
      </c>
      <c r="C268" t="s">
        <v>31</v>
      </c>
      <c r="D268" t="s">
        <v>37</v>
      </c>
      <c r="E268" t="s">
        <v>44</v>
      </c>
      <c r="F268" t="s">
        <v>21</v>
      </c>
      <c r="G268" t="s">
        <v>0</v>
      </c>
      <c r="H268">
        <f>VLOOKUP(G268,Currency!$A$1:$B$16,2,FALSE)</f>
        <v>1</v>
      </c>
      <c r="I268" s="3">
        <v>16800</v>
      </c>
      <c r="J268" s="3">
        <v>1580879.04</v>
      </c>
      <c r="K268" s="2">
        <v>0.48613219200000002</v>
      </c>
      <c r="L268" s="3">
        <v>8167.0208255999996</v>
      </c>
      <c r="M268" s="3">
        <v>25200</v>
      </c>
      <c r="N268" s="3">
        <v>3571463.59</v>
      </c>
      <c r="O268" s="2">
        <v>1.0630671276000001</v>
      </c>
      <c r="P268" s="3">
        <v>29650.016523959999</v>
      </c>
      <c r="Q268" s="3">
        <v>72000</v>
      </c>
      <c r="R268" s="3">
        <v>115965</v>
      </c>
      <c r="S268" s="3"/>
      <c r="T268" s="3"/>
      <c r="U268" s="3"/>
      <c r="V268" s="3">
        <f t="shared" si="12"/>
        <v>72000</v>
      </c>
      <c r="W268" s="3">
        <f t="shared" si="13"/>
        <v>115965</v>
      </c>
      <c r="X268" s="7">
        <f t="shared" si="14"/>
        <v>187965</v>
      </c>
    </row>
    <row r="269" spans="1:24" x14ac:dyDescent="0.3">
      <c r="A269" s="1">
        <v>42186</v>
      </c>
      <c r="B269" t="s">
        <v>278</v>
      </c>
      <c r="C269" t="s">
        <v>31</v>
      </c>
      <c r="D269" t="s">
        <v>38</v>
      </c>
      <c r="E269" t="s">
        <v>63</v>
      </c>
      <c r="F269" t="s">
        <v>22</v>
      </c>
      <c r="G269" t="s">
        <v>0</v>
      </c>
      <c r="H269">
        <f>VLOOKUP(G269,Currency!$A$1:$B$16,2,FALSE)</f>
        <v>1</v>
      </c>
      <c r="I269" s="3">
        <v>56583.333333333103</v>
      </c>
      <c r="J269" s="3">
        <v>2746156.08</v>
      </c>
      <c r="K269" s="2">
        <v>0.48621262999999998</v>
      </c>
      <c r="L269" s="3">
        <v>27511.531314166597</v>
      </c>
      <c r="M269" s="3"/>
      <c r="N269" s="3">
        <v>0</v>
      </c>
      <c r="O269" s="2"/>
      <c r="P269" s="3">
        <v>0</v>
      </c>
      <c r="Q269" s="3">
        <v>97000</v>
      </c>
      <c r="R269" s="3">
        <v>134735</v>
      </c>
      <c r="S269" s="3"/>
      <c r="T269" s="3"/>
      <c r="U269" s="3"/>
      <c r="V269" s="3">
        <f t="shared" si="12"/>
        <v>97000</v>
      </c>
      <c r="W269" s="3">
        <f t="shared" si="13"/>
        <v>134735</v>
      </c>
      <c r="X269" s="7">
        <f t="shared" si="14"/>
        <v>231735</v>
      </c>
    </row>
    <row r="270" spans="1:24" x14ac:dyDescent="0.3">
      <c r="A270" s="1">
        <v>42186</v>
      </c>
      <c r="B270" t="s">
        <v>201</v>
      </c>
      <c r="C270" t="s">
        <v>31</v>
      </c>
      <c r="D270" t="s">
        <v>36</v>
      </c>
      <c r="E270" t="s">
        <v>44</v>
      </c>
      <c r="F270" t="s">
        <v>20</v>
      </c>
      <c r="G270" t="s">
        <v>0</v>
      </c>
      <c r="H270">
        <f>VLOOKUP(G270,Currency!$A$1:$B$16,2,FALSE)</f>
        <v>1</v>
      </c>
      <c r="I270" s="3">
        <v>16800</v>
      </c>
      <c r="J270" s="3">
        <v>1516843.87</v>
      </c>
      <c r="K270" s="2">
        <v>0.48804856629999999</v>
      </c>
      <c r="L270" s="3">
        <v>8199.2159138400002</v>
      </c>
      <c r="M270" s="3">
        <v>25200</v>
      </c>
      <c r="N270" s="3">
        <v>3596742.61</v>
      </c>
      <c r="O270" s="2">
        <v>0.95832971209999995</v>
      </c>
      <c r="P270" s="3">
        <v>23519.853992879998</v>
      </c>
      <c r="Q270" s="3">
        <v>72000</v>
      </c>
      <c r="R270" s="3">
        <v>94386</v>
      </c>
      <c r="S270" s="3"/>
      <c r="T270" s="3"/>
      <c r="U270" s="3"/>
      <c r="V270" s="3">
        <f t="shared" si="12"/>
        <v>72000</v>
      </c>
      <c r="W270" s="3">
        <f t="shared" si="13"/>
        <v>94386</v>
      </c>
      <c r="X270" s="7">
        <f t="shared" si="14"/>
        <v>166386</v>
      </c>
    </row>
    <row r="271" spans="1:24" x14ac:dyDescent="0.3">
      <c r="A271" s="1">
        <v>42186</v>
      </c>
      <c r="B271" t="s">
        <v>774</v>
      </c>
      <c r="C271" t="s">
        <v>31</v>
      </c>
      <c r="D271" t="s">
        <v>36</v>
      </c>
      <c r="E271" t="s">
        <v>44</v>
      </c>
      <c r="F271" t="s">
        <v>20</v>
      </c>
      <c r="G271" t="s">
        <v>0</v>
      </c>
      <c r="H271">
        <f>VLOOKUP(G271,Currency!$A$1:$B$16,2,FALSE)</f>
        <v>1</v>
      </c>
      <c r="I271" s="3">
        <v>16800</v>
      </c>
      <c r="J271" s="3">
        <v>2218026.39</v>
      </c>
      <c r="K271" s="2">
        <v>0.4894827974</v>
      </c>
      <c r="L271" s="3">
        <v>8223.3109963200004</v>
      </c>
      <c r="M271" s="3">
        <v>25200</v>
      </c>
      <c r="N271" s="3">
        <v>8899571.0800000001</v>
      </c>
      <c r="O271" s="2">
        <v>0.91006633429999995</v>
      </c>
      <c r="P271" s="3">
        <v>21573.874599480001</v>
      </c>
      <c r="Q271" s="3">
        <v>72000</v>
      </c>
      <c r="R271" s="3">
        <v>127587</v>
      </c>
      <c r="S271" s="3"/>
      <c r="T271" s="3"/>
      <c r="U271" s="3"/>
      <c r="V271" s="3">
        <f t="shared" si="12"/>
        <v>72000</v>
      </c>
      <c r="W271" s="3">
        <f t="shared" si="13"/>
        <v>127587</v>
      </c>
      <c r="X271" s="7">
        <f t="shared" si="14"/>
        <v>199587</v>
      </c>
    </row>
    <row r="272" spans="1:24" x14ac:dyDescent="0.3">
      <c r="A272" s="1">
        <v>42186</v>
      </c>
      <c r="B272" t="s">
        <v>776</v>
      </c>
      <c r="C272" t="s">
        <v>31</v>
      </c>
      <c r="D272" t="s">
        <v>36</v>
      </c>
      <c r="E272" t="s">
        <v>44</v>
      </c>
      <c r="F272" t="s">
        <v>20</v>
      </c>
      <c r="G272" t="s">
        <v>0</v>
      </c>
      <c r="H272">
        <f>VLOOKUP(G272,Currency!$A$1:$B$16,2,FALSE)</f>
        <v>1</v>
      </c>
      <c r="I272" s="3">
        <v>4800</v>
      </c>
      <c r="J272" s="3">
        <v>379620.3</v>
      </c>
      <c r="K272" s="2">
        <v>0.49063724199999997</v>
      </c>
      <c r="L272" s="3">
        <v>2355.0587616000003</v>
      </c>
      <c r="M272" s="3">
        <v>7200</v>
      </c>
      <c r="N272" s="3">
        <v>1169107.71</v>
      </c>
      <c r="O272" s="2">
        <v>0.95518654140000003</v>
      </c>
      <c r="P272" s="3">
        <v>6683.74895664</v>
      </c>
      <c r="Q272" s="3">
        <v>72000</v>
      </c>
      <c r="R272" s="3">
        <v>128000</v>
      </c>
      <c r="S272" s="3"/>
      <c r="T272" s="3"/>
      <c r="U272" s="3"/>
      <c r="V272" s="3">
        <f t="shared" si="12"/>
        <v>72000</v>
      </c>
      <c r="W272" s="3">
        <f t="shared" si="13"/>
        <v>128000</v>
      </c>
      <c r="X272" s="7">
        <f t="shared" si="14"/>
        <v>200000</v>
      </c>
    </row>
    <row r="273" spans="1:24" x14ac:dyDescent="0.3">
      <c r="A273" s="1">
        <v>42186</v>
      </c>
      <c r="B273" t="s">
        <v>408</v>
      </c>
      <c r="C273" t="s">
        <v>32</v>
      </c>
      <c r="D273" t="s">
        <v>40</v>
      </c>
      <c r="E273" t="s">
        <v>44</v>
      </c>
      <c r="F273" t="s">
        <v>26</v>
      </c>
      <c r="G273" t="s">
        <v>1</v>
      </c>
      <c r="H273">
        <f>VLOOKUP(G273,Currency!$A$1:$B$16,2,FALSE)</f>
        <v>1.1200000000000001</v>
      </c>
      <c r="I273" s="3">
        <v>11101.355666666899</v>
      </c>
      <c r="J273" s="3">
        <v>1934933</v>
      </c>
      <c r="K273" s="2">
        <v>0.49064839710000002</v>
      </c>
      <c r="L273" s="3">
        <v>5446.8623634871001</v>
      </c>
      <c r="M273" s="3">
        <v>16652.033500000001</v>
      </c>
      <c r="N273" s="3">
        <v>4380580</v>
      </c>
      <c r="O273" s="2">
        <v>0.95290774050000004</v>
      </c>
      <c r="P273" s="3">
        <v>15397.3424875445</v>
      </c>
      <c r="Q273" s="3">
        <v>47980.666666666701</v>
      </c>
      <c r="R273" s="3">
        <v>71971</v>
      </c>
      <c r="S273" s="3"/>
      <c r="T273" s="3"/>
      <c r="U273" s="3"/>
      <c r="V273" s="3">
        <f t="shared" si="12"/>
        <v>53738.346666666708</v>
      </c>
      <c r="W273" s="3">
        <f t="shared" si="13"/>
        <v>80607.520000000004</v>
      </c>
      <c r="X273" s="7">
        <f t="shared" si="14"/>
        <v>134345.8666666667</v>
      </c>
    </row>
    <row r="274" spans="1:24" x14ac:dyDescent="0.3">
      <c r="A274" s="1">
        <v>42186</v>
      </c>
      <c r="B274" t="s">
        <v>208</v>
      </c>
      <c r="C274" t="s">
        <v>31</v>
      </c>
      <c r="D274" t="s">
        <v>36</v>
      </c>
      <c r="E274" t="s">
        <v>44</v>
      </c>
      <c r="F274" t="s">
        <v>20</v>
      </c>
      <c r="G274" t="s">
        <v>0</v>
      </c>
      <c r="H274">
        <f>VLOOKUP(G274,Currency!$A$1:$B$16,2,FALSE)</f>
        <v>1</v>
      </c>
      <c r="I274" s="3">
        <v>16800</v>
      </c>
      <c r="J274" s="3">
        <v>2475721.13</v>
      </c>
      <c r="K274" s="2">
        <v>0.49133694509999998</v>
      </c>
      <c r="L274" s="3">
        <v>8254.4606776799992</v>
      </c>
      <c r="M274" s="3">
        <v>25200</v>
      </c>
      <c r="N274" s="3">
        <v>6763461.9800000004</v>
      </c>
      <c r="O274" s="2">
        <v>0.98920411610000003</v>
      </c>
      <c r="P274" s="3">
        <v>24764.709962159999</v>
      </c>
      <c r="Q274" s="3">
        <v>72000</v>
      </c>
      <c r="R274" s="3">
        <v>94649</v>
      </c>
      <c r="S274" s="3"/>
      <c r="T274" s="3"/>
      <c r="U274" s="3"/>
      <c r="V274" s="3">
        <f t="shared" si="12"/>
        <v>72000</v>
      </c>
      <c r="W274" s="3">
        <f t="shared" si="13"/>
        <v>94649</v>
      </c>
      <c r="X274" s="7">
        <f t="shared" si="14"/>
        <v>166649</v>
      </c>
    </row>
    <row r="275" spans="1:24" x14ac:dyDescent="0.3">
      <c r="A275" s="1">
        <v>42186</v>
      </c>
      <c r="B275" t="s">
        <v>356</v>
      </c>
      <c r="C275" t="s">
        <v>31</v>
      </c>
      <c r="D275" t="s">
        <v>38</v>
      </c>
      <c r="E275" t="s">
        <v>63</v>
      </c>
      <c r="F275" t="s">
        <v>22</v>
      </c>
      <c r="G275" t="s">
        <v>0</v>
      </c>
      <c r="H275">
        <f>VLOOKUP(G275,Currency!$A$1:$B$16,2,FALSE)</f>
        <v>1</v>
      </c>
      <c r="I275" s="3">
        <v>56583.333333333103</v>
      </c>
      <c r="J275" s="3">
        <v>1266846.05</v>
      </c>
      <c r="K275" s="2">
        <v>0.49434488110000002</v>
      </c>
      <c r="L275" s="3">
        <v>27971.681188908198</v>
      </c>
      <c r="M275" s="3"/>
      <c r="N275" s="3">
        <v>0</v>
      </c>
      <c r="O275" s="2"/>
      <c r="P275" s="3">
        <v>0</v>
      </c>
      <c r="Q275" s="3">
        <v>97000</v>
      </c>
      <c r="R275" s="3">
        <v>142800</v>
      </c>
      <c r="S275" s="3"/>
      <c r="T275" s="3"/>
      <c r="U275" s="3"/>
      <c r="V275" s="3">
        <f t="shared" si="12"/>
        <v>97000</v>
      </c>
      <c r="W275" s="3">
        <f t="shared" si="13"/>
        <v>142800</v>
      </c>
      <c r="X275" s="7">
        <f t="shared" si="14"/>
        <v>239800</v>
      </c>
    </row>
    <row r="276" spans="1:24" x14ac:dyDescent="0.3">
      <c r="A276" s="1">
        <v>42186</v>
      </c>
      <c r="B276" t="s">
        <v>856</v>
      </c>
      <c r="C276" t="s">
        <v>31</v>
      </c>
      <c r="D276" t="s">
        <v>41</v>
      </c>
      <c r="E276" t="s">
        <v>51</v>
      </c>
      <c r="F276" t="s">
        <v>28</v>
      </c>
      <c r="G276" t="s">
        <v>0</v>
      </c>
      <c r="H276">
        <f>VLOOKUP(G276,Currency!$A$1:$B$16,2,FALSE)</f>
        <v>1</v>
      </c>
      <c r="I276" s="3">
        <v>6608.6666666668998</v>
      </c>
      <c r="J276" s="3">
        <v>13646579.789999999</v>
      </c>
      <c r="K276" s="2">
        <v>0.49526249459999999</v>
      </c>
      <c r="L276" s="3">
        <v>3273.0247393133</v>
      </c>
      <c r="M276" s="3">
        <v>9913</v>
      </c>
      <c r="N276" s="3">
        <v>41683604.780000001</v>
      </c>
      <c r="O276" s="2">
        <v>1.012439308</v>
      </c>
      <c r="P276" s="3">
        <v>10258.270408571201</v>
      </c>
      <c r="Q276" s="3">
        <v>28855.4</v>
      </c>
      <c r="R276" s="3">
        <v>144277</v>
      </c>
      <c r="S276" s="3"/>
      <c r="T276" s="3"/>
      <c r="U276" s="3"/>
      <c r="V276" s="3">
        <f t="shared" si="12"/>
        <v>28855.4</v>
      </c>
      <c r="W276" s="3">
        <f t="shared" si="13"/>
        <v>144277</v>
      </c>
      <c r="X276" s="7">
        <f t="shared" si="14"/>
        <v>173132.4</v>
      </c>
    </row>
    <row r="277" spans="1:24" x14ac:dyDescent="0.3">
      <c r="A277" s="1">
        <v>42186</v>
      </c>
      <c r="B277" t="s">
        <v>845</v>
      </c>
      <c r="C277" t="s">
        <v>31</v>
      </c>
      <c r="D277" t="s">
        <v>41</v>
      </c>
      <c r="E277" t="s">
        <v>51</v>
      </c>
      <c r="F277" t="s">
        <v>28</v>
      </c>
      <c r="G277" t="s">
        <v>0</v>
      </c>
      <c r="H277">
        <f>VLOOKUP(G277,Currency!$A$1:$B$16,2,FALSE)</f>
        <v>1</v>
      </c>
      <c r="I277" s="3">
        <v>7422.4666666667999</v>
      </c>
      <c r="J277" s="3">
        <v>9475095.9499999993</v>
      </c>
      <c r="K277" s="2">
        <v>0.4965971267</v>
      </c>
      <c r="L277" s="3">
        <v>3685.9756196933004</v>
      </c>
      <c r="M277" s="3">
        <v>11133.7</v>
      </c>
      <c r="N277" s="3">
        <v>24421093.359999999</v>
      </c>
      <c r="O277" s="2">
        <v>1.0851757429</v>
      </c>
      <c r="P277" s="3">
        <v>13788.999272209399</v>
      </c>
      <c r="Q277" s="3">
        <v>32278.400000000001</v>
      </c>
      <c r="R277" s="3">
        <v>161392</v>
      </c>
      <c r="S277" s="3"/>
      <c r="T277" s="3"/>
      <c r="U277" s="3"/>
      <c r="V277" s="3">
        <f t="shared" si="12"/>
        <v>32278.400000000001</v>
      </c>
      <c r="W277" s="3">
        <f t="shared" si="13"/>
        <v>161392</v>
      </c>
      <c r="X277" s="7">
        <f t="shared" si="14"/>
        <v>193670.39999999999</v>
      </c>
    </row>
    <row r="278" spans="1:24" x14ac:dyDescent="0.3">
      <c r="A278" s="1">
        <v>42186</v>
      </c>
      <c r="B278" t="s">
        <v>867</v>
      </c>
      <c r="C278" t="s">
        <v>31</v>
      </c>
      <c r="D278" t="s">
        <v>41</v>
      </c>
      <c r="E278" t="s">
        <v>51</v>
      </c>
      <c r="F278" t="s">
        <v>28</v>
      </c>
      <c r="G278" t="s">
        <v>0</v>
      </c>
      <c r="H278">
        <f>VLOOKUP(G278,Currency!$A$1:$B$16,2,FALSE)</f>
        <v>1</v>
      </c>
      <c r="I278" s="3">
        <v>6601.6866666667001</v>
      </c>
      <c r="J278" s="3">
        <v>5085059.3899999997</v>
      </c>
      <c r="K278" s="2">
        <v>0.4976489261</v>
      </c>
      <c r="L278" s="3">
        <v>3285.3222801153997</v>
      </c>
      <c r="M278" s="3">
        <v>9902.5300000000007</v>
      </c>
      <c r="N278" s="3">
        <v>28378273.120000001</v>
      </c>
      <c r="O278" s="2">
        <v>0.87362100519999997</v>
      </c>
      <c r="P278" s="3">
        <v>7900.1751399989998</v>
      </c>
      <c r="Q278" s="3">
        <v>28996.400000000001</v>
      </c>
      <c r="R278" s="3">
        <v>144982</v>
      </c>
      <c r="S278" s="3"/>
      <c r="T278" s="3"/>
      <c r="U278" s="3"/>
      <c r="V278" s="3">
        <f t="shared" si="12"/>
        <v>28996.400000000001</v>
      </c>
      <c r="W278" s="3">
        <f t="shared" si="13"/>
        <v>144982</v>
      </c>
      <c r="X278" s="7">
        <f t="shared" si="14"/>
        <v>173978.4</v>
      </c>
    </row>
    <row r="279" spans="1:24" x14ac:dyDescent="0.3">
      <c r="A279" s="1">
        <v>42186</v>
      </c>
      <c r="B279" t="s">
        <v>594</v>
      </c>
      <c r="C279" t="s">
        <v>31</v>
      </c>
      <c r="D279" t="s">
        <v>36</v>
      </c>
      <c r="E279" t="s">
        <v>44</v>
      </c>
      <c r="F279" t="s">
        <v>20</v>
      </c>
      <c r="G279" t="s">
        <v>0</v>
      </c>
      <c r="H279">
        <f>VLOOKUP(G279,Currency!$A$1:$B$16,2,FALSE)</f>
        <v>1</v>
      </c>
      <c r="I279" s="3">
        <v>16800</v>
      </c>
      <c r="J279" s="3">
        <v>3234815.49</v>
      </c>
      <c r="K279" s="2">
        <v>0.49954187030000002</v>
      </c>
      <c r="L279" s="3">
        <v>8392.3034210400001</v>
      </c>
      <c r="M279" s="3">
        <v>25200</v>
      </c>
      <c r="N279" s="3">
        <v>9086303.9600000009</v>
      </c>
      <c r="O279" s="2">
        <v>0.88771234330000004</v>
      </c>
      <c r="P279" s="3">
        <v>20672.561682359999</v>
      </c>
      <c r="Q279" s="3">
        <v>72000</v>
      </c>
      <c r="R279" s="3">
        <v>112901</v>
      </c>
      <c r="S279" s="3"/>
      <c r="T279" s="3"/>
      <c r="U279" s="3"/>
      <c r="V279" s="3">
        <f t="shared" si="12"/>
        <v>72000</v>
      </c>
      <c r="W279" s="3">
        <f t="shared" si="13"/>
        <v>112901</v>
      </c>
      <c r="X279" s="7">
        <f t="shared" si="14"/>
        <v>184901</v>
      </c>
    </row>
    <row r="280" spans="1:24" x14ac:dyDescent="0.3">
      <c r="A280" s="1">
        <v>42186</v>
      </c>
      <c r="B280" t="s">
        <v>391</v>
      </c>
      <c r="C280" t="s">
        <v>31</v>
      </c>
      <c r="D280" t="s">
        <v>36</v>
      </c>
      <c r="E280" t="s">
        <v>43</v>
      </c>
      <c r="F280" t="s">
        <v>19</v>
      </c>
      <c r="G280" t="s">
        <v>0</v>
      </c>
      <c r="H280">
        <f>VLOOKUP(G280,Currency!$A$1:$B$16,2,FALSE)</f>
        <v>1</v>
      </c>
      <c r="I280" s="3">
        <v>35000</v>
      </c>
      <c r="J280" s="3">
        <v>14718301.07</v>
      </c>
      <c r="K280" s="2">
        <v>0.4999589009</v>
      </c>
      <c r="L280" s="3">
        <v>0</v>
      </c>
      <c r="M280" s="3">
        <v>52500</v>
      </c>
      <c r="N280" s="3">
        <v>67469268.659999996</v>
      </c>
      <c r="O280" s="2">
        <v>0.85437654809999997</v>
      </c>
      <c r="P280" s="3">
        <v>21919.075101000002</v>
      </c>
      <c r="Q280" s="3">
        <v>150000</v>
      </c>
      <c r="R280" s="3">
        <v>224422</v>
      </c>
      <c r="S280" s="3"/>
      <c r="T280" s="3"/>
      <c r="U280" s="3"/>
      <c r="V280" s="3">
        <f t="shared" si="12"/>
        <v>150000</v>
      </c>
      <c r="W280" s="3">
        <f t="shared" si="13"/>
        <v>224422</v>
      </c>
      <c r="X280" s="7">
        <f t="shared" si="14"/>
        <v>374422</v>
      </c>
    </row>
    <row r="281" spans="1:24" x14ac:dyDescent="0.3">
      <c r="A281" s="1">
        <v>42186</v>
      </c>
      <c r="B281" t="s">
        <v>566</v>
      </c>
      <c r="C281" t="s">
        <v>31</v>
      </c>
      <c r="D281" t="s">
        <v>36</v>
      </c>
      <c r="E281" t="s">
        <v>44</v>
      </c>
      <c r="F281" t="s">
        <v>20</v>
      </c>
      <c r="G281" t="s">
        <v>0</v>
      </c>
      <c r="H281">
        <f>VLOOKUP(G281,Currency!$A$1:$B$16,2,FALSE)</f>
        <v>1</v>
      </c>
      <c r="I281" s="3">
        <v>16800</v>
      </c>
      <c r="J281" s="3">
        <v>3234815.49</v>
      </c>
      <c r="K281" s="2">
        <v>0.50019190520000001</v>
      </c>
      <c r="L281" s="3">
        <v>8403.2240073600005</v>
      </c>
      <c r="M281" s="3">
        <v>25200</v>
      </c>
      <c r="N281" s="3">
        <v>12462573.210000001</v>
      </c>
      <c r="O281" s="2">
        <v>0.86127731799999996</v>
      </c>
      <c r="P281" s="3">
        <v>19606.70146176</v>
      </c>
      <c r="Q281" s="3">
        <v>72000</v>
      </c>
      <c r="R281" s="3">
        <v>111200</v>
      </c>
      <c r="S281" s="3"/>
      <c r="T281" s="3"/>
      <c r="U281" s="3"/>
      <c r="V281" s="3">
        <f t="shared" si="12"/>
        <v>72000</v>
      </c>
      <c r="W281" s="3">
        <f t="shared" si="13"/>
        <v>111200</v>
      </c>
      <c r="X281" s="7">
        <f t="shared" si="14"/>
        <v>183200</v>
      </c>
    </row>
    <row r="282" spans="1:24" x14ac:dyDescent="0.3">
      <c r="A282" s="1">
        <v>42186</v>
      </c>
      <c r="B282" t="s">
        <v>715</v>
      </c>
      <c r="C282" t="s">
        <v>31</v>
      </c>
      <c r="D282" t="s">
        <v>36</v>
      </c>
      <c r="E282" t="s">
        <v>47</v>
      </c>
      <c r="F282" t="s">
        <v>20</v>
      </c>
      <c r="G282" t="s">
        <v>0</v>
      </c>
      <c r="H282">
        <f>VLOOKUP(G282,Currency!$A$1:$B$16,2,FALSE)</f>
        <v>1</v>
      </c>
      <c r="I282" s="3">
        <v>12133.333333333099</v>
      </c>
      <c r="J282" s="3">
        <v>2972890.22</v>
      </c>
      <c r="K282" s="2">
        <v>0.50192587330000005</v>
      </c>
      <c r="L282" s="3">
        <v>6090.0339293731995</v>
      </c>
      <c r="M282" s="3">
        <v>18200</v>
      </c>
      <c r="N282" s="3">
        <v>8462036.5</v>
      </c>
      <c r="O282" s="2">
        <v>0.9908532444</v>
      </c>
      <c r="P282" s="3">
        <v>17933.6464762</v>
      </c>
      <c r="Q282" s="3">
        <v>52000</v>
      </c>
      <c r="R282" s="3">
        <v>87567</v>
      </c>
      <c r="S282" s="3"/>
      <c r="T282" s="3"/>
      <c r="U282" s="3"/>
      <c r="V282" s="3">
        <f t="shared" si="12"/>
        <v>52000</v>
      </c>
      <c r="W282" s="3">
        <f t="shared" si="13"/>
        <v>87567</v>
      </c>
      <c r="X282" s="7">
        <f t="shared" si="14"/>
        <v>139567</v>
      </c>
    </row>
    <row r="283" spans="1:24" x14ac:dyDescent="0.3">
      <c r="A283" s="1">
        <v>42186</v>
      </c>
      <c r="B283" t="s">
        <v>798</v>
      </c>
      <c r="C283" t="s">
        <v>31</v>
      </c>
      <c r="D283" t="s">
        <v>36</v>
      </c>
      <c r="E283" t="s">
        <v>47</v>
      </c>
      <c r="F283" t="s">
        <v>20</v>
      </c>
      <c r="G283" t="s">
        <v>0</v>
      </c>
      <c r="H283">
        <f>VLOOKUP(G283,Currency!$A$1:$B$16,2,FALSE)</f>
        <v>1</v>
      </c>
      <c r="I283" s="3">
        <v>12133.333333333099</v>
      </c>
      <c r="J283" s="3">
        <v>1155145.3799999999</v>
      </c>
      <c r="K283" s="2">
        <v>0.50200555619999998</v>
      </c>
      <c r="L283" s="3">
        <v>6091.0007485598999</v>
      </c>
      <c r="M283" s="3">
        <v>18200</v>
      </c>
      <c r="N283" s="3">
        <v>1525166.0800000001</v>
      </c>
      <c r="O283" s="2">
        <v>1.0423267257</v>
      </c>
      <c r="P283" s="3">
        <v>20356.969942399999</v>
      </c>
      <c r="Q283" s="3">
        <v>52000</v>
      </c>
      <c r="R283" s="3">
        <v>99223</v>
      </c>
      <c r="S283" s="3"/>
      <c r="T283" s="3"/>
      <c r="U283" s="3"/>
      <c r="V283" s="3">
        <f t="shared" si="12"/>
        <v>52000</v>
      </c>
      <c r="W283" s="3">
        <f t="shared" si="13"/>
        <v>99223</v>
      </c>
      <c r="X283" s="7">
        <f t="shared" si="14"/>
        <v>151223</v>
      </c>
    </row>
    <row r="284" spans="1:24" x14ac:dyDescent="0.3">
      <c r="A284" s="1">
        <v>42186</v>
      </c>
      <c r="B284" t="s">
        <v>728</v>
      </c>
      <c r="C284" t="s">
        <v>31</v>
      </c>
      <c r="D284" t="s">
        <v>36</v>
      </c>
      <c r="E284" t="s">
        <v>44</v>
      </c>
      <c r="F284" t="s">
        <v>20</v>
      </c>
      <c r="G284" t="s">
        <v>0</v>
      </c>
      <c r="H284">
        <f>VLOOKUP(G284,Currency!$A$1:$B$16,2,FALSE)</f>
        <v>1</v>
      </c>
      <c r="I284" s="3">
        <v>16800</v>
      </c>
      <c r="J284" s="3">
        <v>3228493.05</v>
      </c>
      <c r="K284" s="2">
        <v>0.50438350050000003</v>
      </c>
      <c r="L284" s="3">
        <v>8473.6428083999999</v>
      </c>
      <c r="M284" s="3">
        <v>25200</v>
      </c>
      <c r="N284" s="3">
        <v>8852108.2300000004</v>
      </c>
      <c r="O284" s="2">
        <v>0.89949958279999997</v>
      </c>
      <c r="P284" s="3">
        <v>21147.823178999999</v>
      </c>
      <c r="Q284" s="3">
        <v>72000</v>
      </c>
      <c r="R284" s="3">
        <v>122412</v>
      </c>
      <c r="S284" s="3"/>
      <c r="T284" s="3"/>
      <c r="U284" s="3"/>
      <c r="V284" s="3">
        <f t="shared" si="12"/>
        <v>72000</v>
      </c>
      <c r="W284" s="3">
        <f t="shared" si="13"/>
        <v>122412</v>
      </c>
      <c r="X284" s="7">
        <f t="shared" si="14"/>
        <v>194412</v>
      </c>
    </row>
    <row r="285" spans="1:24" x14ac:dyDescent="0.3">
      <c r="A285" s="1">
        <v>42186</v>
      </c>
      <c r="B285" t="s">
        <v>168</v>
      </c>
      <c r="C285" t="s">
        <v>31</v>
      </c>
      <c r="D285" t="s">
        <v>36</v>
      </c>
      <c r="E285" t="s">
        <v>45</v>
      </c>
      <c r="F285" t="s">
        <v>19</v>
      </c>
      <c r="G285" t="s">
        <v>0</v>
      </c>
      <c r="H285">
        <f>VLOOKUP(G285,Currency!$A$1:$B$16,2,FALSE)</f>
        <v>1</v>
      </c>
      <c r="I285" s="3">
        <v>25666.666666666901</v>
      </c>
      <c r="J285" s="3">
        <v>21141208.210000001</v>
      </c>
      <c r="K285" s="2">
        <v>0.50639878149999995</v>
      </c>
      <c r="L285" s="3">
        <v>328.47078366669984</v>
      </c>
      <c r="M285" s="3">
        <v>38500</v>
      </c>
      <c r="N285" s="3">
        <v>54602596.57</v>
      </c>
      <c r="O285" s="2">
        <v>0.91404647350000001</v>
      </c>
      <c r="P285" s="3">
        <v>25263.156919000001</v>
      </c>
      <c r="Q285" s="3">
        <v>110000</v>
      </c>
      <c r="R285" s="3">
        <v>138755</v>
      </c>
      <c r="S285" s="3"/>
      <c r="T285" s="3"/>
      <c r="U285" s="3"/>
      <c r="V285" s="3">
        <f t="shared" si="12"/>
        <v>110000</v>
      </c>
      <c r="W285" s="3">
        <f t="shared" si="13"/>
        <v>138755</v>
      </c>
      <c r="X285" s="7">
        <f t="shared" si="14"/>
        <v>248755</v>
      </c>
    </row>
    <row r="286" spans="1:24" x14ac:dyDescent="0.3">
      <c r="A286" s="1">
        <v>42186</v>
      </c>
      <c r="B286" t="s">
        <v>705</v>
      </c>
      <c r="C286" t="s">
        <v>31</v>
      </c>
      <c r="D286" t="s">
        <v>36</v>
      </c>
      <c r="E286" t="s">
        <v>44</v>
      </c>
      <c r="F286" t="s">
        <v>20</v>
      </c>
      <c r="G286" t="s">
        <v>0</v>
      </c>
      <c r="H286">
        <f>VLOOKUP(G286,Currency!$A$1:$B$16,2,FALSE)</f>
        <v>1</v>
      </c>
      <c r="I286" s="3">
        <v>16800</v>
      </c>
      <c r="J286" s="3">
        <v>2593378.19</v>
      </c>
      <c r="K286" s="2">
        <v>0.50684273359999998</v>
      </c>
      <c r="L286" s="3">
        <v>8514.9579244800007</v>
      </c>
      <c r="M286" s="3">
        <v>25200</v>
      </c>
      <c r="N286" s="3">
        <v>15725245.07</v>
      </c>
      <c r="O286" s="2">
        <v>0.87791005730000005</v>
      </c>
      <c r="P286" s="3">
        <v>20277.333510839999</v>
      </c>
      <c r="Q286" s="3">
        <v>72000</v>
      </c>
      <c r="R286" s="3">
        <v>120433</v>
      </c>
      <c r="S286" s="3"/>
      <c r="T286" s="3"/>
      <c r="U286" s="3"/>
      <c r="V286" s="3">
        <f t="shared" si="12"/>
        <v>72000</v>
      </c>
      <c r="W286" s="3">
        <f t="shared" si="13"/>
        <v>120433</v>
      </c>
      <c r="X286" s="7">
        <f t="shared" si="14"/>
        <v>192433</v>
      </c>
    </row>
    <row r="287" spans="1:24" x14ac:dyDescent="0.3">
      <c r="A287" s="1">
        <v>42186</v>
      </c>
      <c r="B287" t="s">
        <v>532</v>
      </c>
      <c r="C287" t="s">
        <v>31</v>
      </c>
      <c r="D287" t="s">
        <v>37</v>
      </c>
      <c r="E287" t="s">
        <v>47</v>
      </c>
      <c r="F287" t="s">
        <v>21</v>
      </c>
      <c r="G287" t="s">
        <v>0</v>
      </c>
      <c r="H287">
        <f>VLOOKUP(G287,Currency!$A$1:$B$16,2,FALSE)</f>
        <v>1</v>
      </c>
      <c r="I287" s="3">
        <v>5199.9999999999</v>
      </c>
      <c r="J287" s="3">
        <v>455618.25</v>
      </c>
      <c r="K287" s="2">
        <v>0.50844590180000004</v>
      </c>
      <c r="L287" s="3">
        <v>2643.9186893598999</v>
      </c>
      <c r="M287" s="3">
        <v>7800</v>
      </c>
      <c r="N287" s="3">
        <v>963556.02</v>
      </c>
      <c r="O287" s="2">
        <v>1.0307948156</v>
      </c>
      <c r="P287" s="3">
        <v>8472.5587728600003</v>
      </c>
      <c r="Q287" s="3">
        <v>52000</v>
      </c>
      <c r="R287" s="3">
        <v>78842</v>
      </c>
      <c r="S287" s="3"/>
      <c r="T287" s="3"/>
      <c r="U287" s="3"/>
      <c r="V287" s="3">
        <f t="shared" si="12"/>
        <v>52000</v>
      </c>
      <c r="W287" s="3">
        <f t="shared" si="13"/>
        <v>78842</v>
      </c>
      <c r="X287" s="7">
        <f t="shared" si="14"/>
        <v>130842</v>
      </c>
    </row>
    <row r="288" spans="1:24" x14ac:dyDescent="0.3">
      <c r="A288" s="1">
        <v>42186</v>
      </c>
      <c r="B288" t="s">
        <v>717</v>
      </c>
      <c r="C288" t="s">
        <v>31</v>
      </c>
      <c r="D288" t="s">
        <v>36</v>
      </c>
      <c r="E288" t="s">
        <v>44</v>
      </c>
      <c r="F288" t="s">
        <v>20</v>
      </c>
      <c r="G288" t="s">
        <v>0</v>
      </c>
      <c r="H288">
        <f>VLOOKUP(G288,Currency!$A$1:$B$16,2,FALSE)</f>
        <v>1</v>
      </c>
      <c r="I288" s="3">
        <v>16800</v>
      </c>
      <c r="J288" s="3">
        <v>3617184.07</v>
      </c>
      <c r="K288" s="2">
        <v>0.5108473053</v>
      </c>
      <c r="L288" s="3">
        <v>8582.2347290399994</v>
      </c>
      <c r="M288" s="3">
        <v>25200</v>
      </c>
      <c r="N288" s="3">
        <v>12333729.720000001</v>
      </c>
      <c r="O288" s="2">
        <v>1.0453535348</v>
      </c>
      <c r="P288" s="3">
        <v>28400.145414479997</v>
      </c>
      <c r="Q288" s="3">
        <v>72000</v>
      </c>
      <c r="R288" s="3">
        <v>121456</v>
      </c>
      <c r="S288" s="3"/>
      <c r="T288" s="3"/>
      <c r="U288" s="3"/>
      <c r="V288" s="3">
        <f t="shared" si="12"/>
        <v>72000</v>
      </c>
      <c r="W288" s="3">
        <f t="shared" si="13"/>
        <v>121456</v>
      </c>
      <c r="X288" s="7">
        <f t="shared" si="14"/>
        <v>193456</v>
      </c>
    </row>
    <row r="289" spans="1:24" x14ac:dyDescent="0.3">
      <c r="A289" s="1">
        <v>42186</v>
      </c>
      <c r="B289" t="s">
        <v>756</v>
      </c>
      <c r="C289" t="s">
        <v>31</v>
      </c>
      <c r="D289" t="s">
        <v>36</v>
      </c>
      <c r="E289" t="s">
        <v>44</v>
      </c>
      <c r="F289" t="s">
        <v>20</v>
      </c>
      <c r="G289" t="s">
        <v>0</v>
      </c>
      <c r="H289">
        <f>VLOOKUP(G289,Currency!$A$1:$B$16,2,FALSE)</f>
        <v>1</v>
      </c>
      <c r="I289" s="3">
        <v>16800</v>
      </c>
      <c r="J289" s="3">
        <v>2904899.07</v>
      </c>
      <c r="K289" s="2">
        <v>0.51092995320000001</v>
      </c>
      <c r="L289" s="3">
        <v>8583.62321376</v>
      </c>
      <c r="M289" s="3">
        <v>25200</v>
      </c>
      <c r="N289" s="3">
        <v>8021479.4000000004</v>
      </c>
      <c r="O289" s="2">
        <v>0.91648447919999998</v>
      </c>
      <c r="P289" s="3">
        <v>21832.654200839999</v>
      </c>
      <c r="Q289" s="3">
        <v>72000</v>
      </c>
      <c r="R289" s="3">
        <v>125110</v>
      </c>
      <c r="S289" s="3"/>
      <c r="T289" s="3"/>
      <c r="U289" s="3"/>
      <c r="V289" s="3">
        <f t="shared" si="12"/>
        <v>72000</v>
      </c>
      <c r="W289" s="3">
        <f t="shared" si="13"/>
        <v>125110</v>
      </c>
      <c r="X289" s="7">
        <f t="shared" si="14"/>
        <v>197110</v>
      </c>
    </row>
    <row r="290" spans="1:24" x14ac:dyDescent="0.3">
      <c r="A290" s="1">
        <v>42186</v>
      </c>
      <c r="B290" t="s">
        <v>925</v>
      </c>
      <c r="C290" t="s">
        <v>31</v>
      </c>
      <c r="D290" t="s">
        <v>41</v>
      </c>
      <c r="E290" t="s">
        <v>51</v>
      </c>
      <c r="F290" t="s">
        <v>28</v>
      </c>
      <c r="G290" t="s">
        <v>0</v>
      </c>
      <c r="H290">
        <f>VLOOKUP(G290,Currency!$A$1:$B$16,2,FALSE)</f>
        <v>1</v>
      </c>
      <c r="I290" s="3">
        <v>6927.0933333331996</v>
      </c>
      <c r="J290" s="3">
        <v>7817475.6299999999</v>
      </c>
      <c r="K290" s="2">
        <v>0.51176451280000002</v>
      </c>
      <c r="L290" s="3">
        <v>3545.0405448534002</v>
      </c>
      <c r="M290" s="3">
        <v>10390.64</v>
      </c>
      <c r="N290" s="3">
        <v>25002237.870000001</v>
      </c>
      <c r="O290" s="2">
        <v>1.013557372</v>
      </c>
      <c r="P290" s="3">
        <v>10785.0753610346</v>
      </c>
      <c r="Q290" s="3">
        <v>29939.200000000001</v>
      </c>
      <c r="R290" s="3">
        <v>149696</v>
      </c>
      <c r="S290" s="3"/>
      <c r="T290" s="3"/>
      <c r="U290" s="3"/>
      <c r="V290" s="3">
        <f t="shared" si="12"/>
        <v>29939.200000000001</v>
      </c>
      <c r="W290" s="3">
        <f t="shared" si="13"/>
        <v>149696</v>
      </c>
      <c r="X290" s="7">
        <f t="shared" si="14"/>
        <v>179635.20000000001</v>
      </c>
    </row>
    <row r="291" spans="1:24" x14ac:dyDescent="0.3">
      <c r="A291" s="1">
        <v>42186</v>
      </c>
      <c r="B291" t="s">
        <v>177</v>
      </c>
      <c r="C291" t="s">
        <v>31</v>
      </c>
      <c r="D291" t="s">
        <v>37</v>
      </c>
      <c r="E291" t="s">
        <v>44</v>
      </c>
      <c r="F291" t="s">
        <v>21</v>
      </c>
      <c r="G291" t="s">
        <v>0</v>
      </c>
      <c r="H291">
        <f>VLOOKUP(G291,Currency!$A$1:$B$16,2,FALSE)</f>
        <v>1</v>
      </c>
      <c r="I291" s="3">
        <v>16800</v>
      </c>
      <c r="J291" s="3">
        <v>1580879.04</v>
      </c>
      <c r="K291" s="2">
        <v>0.51217659319999997</v>
      </c>
      <c r="L291" s="3">
        <v>8604.5667657600006</v>
      </c>
      <c r="M291" s="3">
        <v>25200</v>
      </c>
      <c r="N291" s="3">
        <v>3573248.34</v>
      </c>
      <c r="O291" s="2">
        <v>1.0247751406000001</v>
      </c>
      <c r="P291" s="3">
        <v>26948.133921239998</v>
      </c>
      <c r="Q291" s="3">
        <v>72000</v>
      </c>
      <c r="R291" s="3">
        <v>91782</v>
      </c>
      <c r="S291" s="3"/>
      <c r="T291" s="3"/>
      <c r="U291" s="3"/>
      <c r="V291" s="3">
        <f t="shared" si="12"/>
        <v>72000</v>
      </c>
      <c r="W291" s="3">
        <f t="shared" si="13"/>
        <v>91782</v>
      </c>
      <c r="X291" s="7">
        <f t="shared" si="14"/>
        <v>163782</v>
      </c>
    </row>
    <row r="292" spans="1:24" x14ac:dyDescent="0.3">
      <c r="A292" s="1">
        <v>42186</v>
      </c>
      <c r="B292" t="s">
        <v>155</v>
      </c>
      <c r="C292" t="s">
        <v>31</v>
      </c>
      <c r="D292" t="s">
        <v>36</v>
      </c>
      <c r="E292" t="s">
        <v>43</v>
      </c>
      <c r="F292" t="s">
        <v>19</v>
      </c>
      <c r="G292" t="s">
        <v>0</v>
      </c>
      <c r="H292">
        <f>VLOOKUP(G292,Currency!$A$1:$B$16,2,FALSE)</f>
        <v>1</v>
      </c>
      <c r="I292" s="3">
        <v>35000</v>
      </c>
      <c r="J292" s="3">
        <v>12336364.68</v>
      </c>
      <c r="K292" s="2">
        <v>0.51287669940000002</v>
      </c>
      <c r="L292" s="3">
        <v>901.36895800000002</v>
      </c>
      <c r="M292" s="3">
        <v>52500</v>
      </c>
      <c r="N292" s="3">
        <v>40433702.270000003</v>
      </c>
      <c r="O292" s="2">
        <v>0.96411163560000002</v>
      </c>
      <c r="P292" s="3">
        <v>44963.443476</v>
      </c>
      <c r="Q292" s="3">
        <v>150000</v>
      </c>
      <c r="R292" s="3">
        <v>185436</v>
      </c>
      <c r="S292" s="3"/>
      <c r="T292" s="3"/>
      <c r="U292" s="3"/>
      <c r="V292" s="3">
        <f t="shared" si="12"/>
        <v>150000</v>
      </c>
      <c r="W292" s="3">
        <f t="shared" si="13"/>
        <v>185436</v>
      </c>
      <c r="X292" s="7">
        <f t="shared" si="14"/>
        <v>335436</v>
      </c>
    </row>
    <row r="293" spans="1:24" x14ac:dyDescent="0.3">
      <c r="A293" s="1">
        <v>42186</v>
      </c>
      <c r="B293" t="s">
        <v>860</v>
      </c>
      <c r="C293" t="s">
        <v>31</v>
      </c>
      <c r="D293" t="s">
        <v>41</v>
      </c>
      <c r="E293" t="s">
        <v>51</v>
      </c>
      <c r="F293" t="s">
        <v>28</v>
      </c>
      <c r="G293" t="s">
        <v>0</v>
      </c>
      <c r="H293">
        <f>VLOOKUP(G293,Currency!$A$1:$B$16,2,FALSE)</f>
        <v>1</v>
      </c>
      <c r="I293" s="3">
        <v>7140.4333333331997</v>
      </c>
      <c r="J293" s="3">
        <v>4795124.43</v>
      </c>
      <c r="K293" s="2">
        <v>0.51303066100000005</v>
      </c>
      <c r="L293" s="3">
        <v>3663.2612328263999</v>
      </c>
      <c r="M293" s="3">
        <v>10710.65</v>
      </c>
      <c r="N293" s="3">
        <v>12702352.609999999</v>
      </c>
      <c r="O293" s="2">
        <v>0.97697565649999996</v>
      </c>
      <c r="P293" s="3">
        <v>10316.0809044668</v>
      </c>
      <c r="Q293" s="3">
        <v>30912.400000000001</v>
      </c>
      <c r="R293" s="3">
        <v>154562</v>
      </c>
      <c r="S293" s="3"/>
      <c r="T293" s="3"/>
      <c r="U293" s="3"/>
      <c r="V293" s="3">
        <f t="shared" si="12"/>
        <v>30912.400000000001</v>
      </c>
      <c r="W293" s="3">
        <f t="shared" si="13"/>
        <v>154562</v>
      </c>
      <c r="X293" s="7">
        <f t="shared" si="14"/>
        <v>185474.4</v>
      </c>
    </row>
    <row r="294" spans="1:24" x14ac:dyDescent="0.3">
      <c r="A294" s="1">
        <v>42186</v>
      </c>
      <c r="B294" t="s">
        <v>206</v>
      </c>
      <c r="C294" t="s">
        <v>31</v>
      </c>
      <c r="D294" t="s">
        <v>36</v>
      </c>
      <c r="E294" t="s">
        <v>46</v>
      </c>
      <c r="F294" t="s">
        <v>20</v>
      </c>
      <c r="G294" t="s">
        <v>0</v>
      </c>
      <c r="H294">
        <f>VLOOKUP(G294,Currency!$A$1:$B$16,2,FALSE)</f>
        <v>1</v>
      </c>
      <c r="I294" s="3">
        <v>22633.333333333099</v>
      </c>
      <c r="J294" s="3">
        <v>2871241.2</v>
      </c>
      <c r="K294" s="2">
        <v>0.51649346559999998</v>
      </c>
      <c r="L294" s="3">
        <v>11689.9687714132</v>
      </c>
      <c r="M294" s="3">
        <v>33950</v>
      </c>
      <c r="N294" s="3">
        <v>16276742.960000001</v>
      </c>
      <c r="O294" s="2">
        <v>0.86375861220000005</v>
      </c>
      <c r="P294" s="3">
        <v>26549.367814024998</v>
      </c>
      <c r="Q294" s="3">
        <v>97000</v>
      </c>
      <c r="R294" s="3">
        <v>127461</v>
      </c>
      <c r="S294" s="3"/>
      <c r="T294" s="3"/>
      <c r="U294" s="3"/>
      <c r="V294" s="3">
        <f t="shared" si="12"/>
        <v>97000</v>
      </c>
      <c r="W294" s="3">
        <f t="shared" si="13"/>
        <v>127461</v>
      </c>
      <c r="X294" s="7">
        <f t="shared" si="14"/>
        <v>224461</v>
      </c>
    </row>
    <row r="295" spans="1:24" x14ac:dyDescent="0.3">
      <c r="A295" s="1">
        <v>42186</v>
      </c>
      <c r="B295" t="s">
        <v>333</v>
      </c>
      <c r="C295" t="s">
        <v>31</v>
      </c>
      <c r="D295" t="s">
        <v>36</v>
      </c>
      <c r="E295" t="s">
        <v>44</v>
      </c>
      <c r="F295" t="s">
        <v>20</v>
      </c>
      <c r="G295" t="s">
        <v>0</v>
      </c>
      <c r="H295">
        <f>VLOOKUP(G295,Currency!$A$1:$B$16,2,FALSE)</f>
        <v>1</v>
      </c>
      <c r="I295" s="3">
        <v>16800</v>
      </c>
      <c r="J295" s="3">
        <v>2073036.15</v>
      </c>
      <c r="K295" s="2">
        <v>0.51776761589999998</v>
      </c>
      <c r="L295" s="3">
        <v>8698.49594712</v>
      </c>
      <c r="M295" s="3">
        <v>25200</v>
      </c>
      <c r="N295" s="3">
        <v>23369891.559999999</v>
      </c>
      <c r="O295" s="2">
        <v>0.85791162480000005</v>
      </c>
      <c r="P295" s="3">
        <v>19470.996712439999</v>
      </c>
      <c r="Q295" s="3">
        <v>72000</v>
      </c>
      <c r="R295" s="3">
        <v>104006</v>
      </c>
      <c r="S295" s="3"/>
      <c r="T295" s="3"/>
      <c r="U295" s="3"/>
      <c r="V295" s="3">
        <f t="shared" si="12"/>
        <v>72000</v>
      </c>
      <c r="W295" s="3">
        <f t="shared" si="13"/>
        <v>104006</v>
      </c>
      <c r="X295" s="7">
        <f t="shared" si="14"/>
        <v>176006</v>
      </c>
    </row>
    <row r="296" spans="1:24" x14ac:dyDescent="0.3">
      <c r="A296" s="1">
        <v>42186</v>
      </c>
      <c r="B296" t="s">
        <v>987</v>
      </c>
      <c r="C296" t="s">
        <v>31</v>
      </c>
      <c r="D296" t="s">
        <v>41</v>
      </c>
      <c r="E296" t="s">
        <v>57</v>
      </c>
      <c r="F296" t="s">
        <v>28</v>
      </c>
      <c r="G296" t="s">
        <v>0</v>
      </c>
      <c r="H296">
        <f>VLOOKUP(G296,Currency!$A$1:$B$16,2,FALSE)</f>
        <v>1</v>
      </c>
      <c r="I296" s="3">
        <v>3884.636</v>
      </c>
      <c r="J296" s="3">
        <v>4651410.7300000004</v>
      </c>
      <c r="K296" s="2">
        <v>0.51882476889999996</v>
      </c>
      <c r="L296" s="3">
        <v>2015.4453749606</v>
      </c>
      <c r="M296" s="3">
        <v>5826.9539999999997</v>
      </c>
      <c r="N296" s="3">
        <v>14757778.76</v>
      </c>
      <c r="O296" s="2">
        <v>0.93274122439999996</v>
      </c>
      <c r="P296" s="3">
        <v>5199.8919333389003</v>
      </c>
      <c r="Q296" s="3">
        <v>16789.560000000001</v>
      </c>
      <c r="R296" s="3">
        <v>139913</v>
      </c>
      <c r="S296" s="3"/>
      <c r="T296" s="3"/>
      <c r="U296" s="3"/>
      <c r="V296" s="3">
        <f t="shared" si="12"/>
        <v>16789.560000000001</v>
      </c>
      <c r="W296" s="3">
        <f t="shared" si="13"/>
        <v>139913</v>
      </c>
      <c r="X296" s="7">
        <f t="shared" si="14"/>
        <v>156702.56</v>
      </c>
    </row>
    <row r="297" spans="1:24" x14ac:dyDescent="0.3">
      <c r="A297" s="1">
        <v>42186</v>
      </c>
      <c r="B297" t="s">
        <v>96</v>
      </c>
      <c r="C297" t="s">
        <v>31</v>
      </c>
      <c r="D297" t="s">
        <v>34</v>
      </c>
      <c r="E297" t="s">
        <v>58</v>
      </c>
      <c r="F297" t="s">
        <v>17</v>
      </c>
      <c r="G297" t="s">
        <v>0</v>
      </c>
      <c r="H297">
        <f>VLOOKUP(G297,Currency!$A$1:$B$16,2,FALSE)</f>
        <v>1</v>
      </c>
      <c r="I297" s="3">
        <v>7500</v>
      </c>
      <c r="J297" s="3">
        <v>115083.08</v>
      </c>
      <c r="K297" s="2">
        <v>0.52167529749999997</v>
      </c>
      <c r="L297" s="3">
        <v>3912.56473125</v>
      </c>
      <c r="M297" s="3"/>
      <c r="N297" s="3">
        <v>0</v>
      </c>
      <c r="O297" s="2"/>
      <c r="P297" s="3">
        <v>0</v>
      </c>
      <c r="Q297" s="3">
        <v>150000</v>
      </c>
      <c r="R297" s="3">
        <v>123158</v>
      </c>
      <c r="S297" s="3"/>
      <c r="T297" s="3"/>
      <c r="U297" s="3"/>
      <c r="V297" s="3">
        <f t="shared" si="12"/>
        <v>150000</v>
      </c>
      <c r="W297" s="3">
        <f t="shared" si="13"/>
        <v>123158</v>
      </c>
      <c r="X297" s="7">
        <f t="shared" si="14"/>
        <v>273158</v>
      </c>
    </row>
    <row r="298" spans="1:24" x14ac:dyDescent="0.3">
      <c r="A298" s="1">
        <v>42186</v>
      </c>
      <c r="B298" t="s">
        <v>704</v>
      </c>
      <c r="C298" t="s">
        <v>31</v>
      </c>
      <c r="D298" t="s">
        <v>36</v>
      </c>
      <c r="E298" t="s">
        <v>44</v>
      </c>
      <c r="F298" t="s">
        <v>20</v>
      </c>
      <c r="G298" t="s">
        <v>0</v>
      </c>
      <c r="H298">
        <f>VLOOKUP(G298,Currency!$A$1:$B$16,2,FALSE)</f>
        <v>1</v>
      </c>
      <c r="I298" s="3">
        <v>16800</v>
      </c>
      <c r="J298" s="3">
        <v>3809739.91</v>
      </c>
      <c r="K298" s="2">
        <v>0.52174809590000004</v>
      </c>
      <c r="L298" s="3">
        <v>8765.3680111199992</v>
      </c>
      <c r="M298" s="3">
        <v>25200</v>
      </c>
      <c r="N298" s="3">
        <v>14520951.710000001</v>
      </c>
      <c r="O298" s="2">
        <v>0.98277750760000004</v>
      </c>
      <c r="P298" s="3">
        <v>24505.589107439999</v>
      </c>
      <c r="Q298" s="3">
        <v>72000</v>
      </c>
      <c r="R298" s="3">
        <v>120425</v>
      </c>
      <c r="S298" s="3"/>
      <c r="T298" s="3"/>
      <c r="U298" s="3"/>
      <c r="V298" s="3">
        <f t="shared" si="12"/>
        <v>72000</v>
      </c>
      <c r="W298" s="3">
        <f t="shared" si="13"/>
        <v>120425</v>
      </c>
      <c r="X298" s="7">
        <f t="shared" si="14"/>
        <v>192425</v>
      </c>
    </row>
    <row r="299" spans="1:24" x14ac:dyDescent="0.3">
      <c r="A299" s="1">
        <v>42186</v>
      </c>
      <c r="B299" t="s">
        <v>258</v>
      </c>
      <c r="C299" t="s">
        <v>31</v>
      </c>
      <c r="D299" t="s">
        <v>39</v>
      </c>
      <c r="E299" t="s">
        <v>46</v>
      </c>
      <c r="F299" t="s">
        <v>23</v>
      </c>
      <c r="G299" t="s">
        <v>0</v>
      </c>
      <c r="H299">
        <f>VLOOKUP(G299,Currency!$A$1:$B$16,2,FALSE)</f>
        <v>1</v>
      </c>
      <c r="I299" s="3">
        <v>16975</v>
      </c>
      <c r="J299" s="3">
        <v>7757104</v>
      </c>
      <c r="K299" s="2">
        <v>0.52290445299999999</v>
      </c>
      <c r="L299" s="3">
        <v>8876.3030896749988</v>
      </c>
      <c r="M299" s="3">
        <v>39608.333333333103</v>
      </c>
      <c r="N299" s="3">
        <v>144875680.75</v>
      </c>
      <c r="O299" s="2">
        <v>0.93629208870000002</v>
      </c>
      <c r="P299" s="3">
        <v>35570.950633755601</v>
      </c>
      <c r="Q299" s="3">
        <v>97000</v>
      </c>
      <c r="R299" s="3">
        <v>132531</v>
      </c>
      <c r="S299" s="3"/>
      <c r="T299" s="3"/>
      <c r="U299" s="3"/>
      <c r="V299" s="3">
        <f t="shared" si="12"/>
        <v>97000</v>
      </c>
      <c r="W299" s="3">
        <f t="shared" si="13"/>
        <v>132531</v>
      </c>
      <c r="X299" s="7">
        <f t="shared" si="14"/>
        <v>229531</v>
      </c>
    </row>
    <row r="300" spans="1:24" x14ac:dyDescent="0.3">
      <c r="A300" s="1">
        <v>42186</v>
      </c>
      <c r="B300" t="s">
        <v>281</v>
      </c>
      <c r="C300" t="s">
        <v>31</v>
      </c>
      <c r="D300" t="s">
        <v>39</v>
      </c>
      <c r="E300" t="s">
        <v>46</v>
      </c>
      <c r="F300" t="s">
        <v>23</v>
      </c>
      <c r="G300" t="s">
        <v>0</v>
      </c>
      <c r="H300">
        <f>VLOOKUP(G300,Currency!$A$1:$B$16,2,FALSE)</f>
        <v>1</v>
      </c>
      <c r="I300" s="3">
        <v>16975</v>
      </c>
      <c r="J300" s="3">
        <v>7757104</v>
      </c>
      <c r="K300" s="2">
        <v>0.52290445299999999</v>
      </c>
      <c r="L300" s="3">
        <v>8876.3030896749988</v>
      </c>
      <c r="M300" s="3">
        <v>39608.333333333103</v>
      </c>
      <c r="N300" s="3">
        <v>144875680.75</v>
      </c>
      <c r="O300" s="2">
        <v>0.93629208870000002</v>
      </c>
      <c r="P300" s="3">
        <v>35570.950633755601</v>
      </c>
      <c r="Q300" s="3">
        <v>97000</v>
      </c>
      <c r="R300" s="3">
        <v>135241</v>
      </c>
      <c r="S300" s="3"/>
      <c r="T300" s="3"/>
      <c r="U300" s="3"/>
      <c r="V300" s="3">
        <f t="shared" si="12"/>
        <v>97000</v>
      </c>
      <c r="W300" s="3">
        <f t="shared" si="13"/>
        <v>135241</v>
      </c>
      <c r="X300" s="7">
        <f t="shared" si="14"/>
        <v>232241</v>
      </c>
    </row>
    <row r="301" spans="1:24" x14ac:dyDescent="0.3">
      <c r="A301" s="1">
        <v>42186</v>
      </c>
      <c r="B301" t="s">
        <v>782</v>
      </c>
      <c r="C301" t="s">
        <v>31</v>
      </c>
      <c r="D301" t="s">
        <v>39</v>
      </c>
      <c r="E301" t="s">
        <v>44</v>
      </c>
      <c r="F301" t="s">
        <v>23</v>
      </c>
      <c r="G301" t="s">
        <v>0</v>
      </c>
      <c r="H301">
        <f>VLOOKUP(G301,Currency!$A$1:$B$16,2,FALSE)</f>
        <v>1</v>
      </c>
      <c r="I301" s="3">
        <v>12600</v>
      </c>
      <c r="J301" s="3">
        <v>7757104</v>
      </c>
      <c r="K301" s="2">
        <v>0.52290445299999999</v>
      </c>
      <c r="L301" s="3">
        <v>6588.5961078</v>
      </c>
      <c r="M301" s="3">
        <v>29400</v>
      </c>
      <c r="N301" s="3">
        <v>144875680.75</v>
      </c>
      <c r="O301" s="2">
        <v>0.93629208870000002</v>
      </c>
      <c r="P301" s="3">
        <v>26403.179851859997</v>
      </c>
      <c r="Q301" s="3">
        <v>72000</v>
      </c>
      <c r="R301" s="3">
        <v>129218</v>
      </c>
      <c r="S301" s="3"/>
      <c r="T301" s="3"/>
      <c r="U301" s="3"/>
      <c r="V301" s="3">
        <f t="shared" si="12"/>
        <v>72000</v>
      </c>
      <c r="W301" s="3">
        <f t="shared" si="13"/>
        <v>129218</v>
      </c>
      <c r="X301" s="7">
        <f t="shared" si="14"/>
        <v>201218</v>
      </c>
    </row>
    <row r="302" spans="1:24" x14ac:dyDescent="0.3">
      <c r="A302" s="1">
        <v>42186</v>
      </c>
      <c r="B302" t="s">
        <v>724</v>
      </c>
      <c r="C302" t="s">
        <v>31</v>
      </c>
      <c r="D302" t="s">
        <v>38</v>
      </c>
      <c r="E302" t="s">
        <v>61</v>
      </c>
      <c r="F302" t="s">
        <v>22</v>
      </c>
      <c r="G302" t="s">
        <v>0</v>
      </c>
      <c r="H302">
        <f>VLOOKUP(G302,Currency!$A$1:$B$16,2,FALSE)</f>
        <v>1</v>
      </c>
      <c r="I302" s="3">
        <v>46666.666666666897</v>
      </c>
      <c r="J302" s="3">
        <v>2880986.77</v>
      </c>
      <c r="K302" s="2">
        <v>0.52424452470000005</v>
      </c>
      <c r="L302" s="3">
        <v>24464.744486000101</v>
      </c>
      <c r="M302" s="3"/>
      <c r="N302" s="3">
        <v>0</v>
      </c>
      <c r="O302" s="2"/>
      <c r="P302" s="3">
        <v>0</v>
      </c>
      <c r="Q302" s="3">
        <v>80000</v>
      </c>
      <c r="R302" s="3">
        <v>135897</v>
      </c>
      <c r="S302" s="3"/>
      <c r="T302" s="3"/>
      <c r="U302" s="3"/>
      <c r="V302" s="3">
        <f t="shared" si="12"/>
        <v>80000</v>
      </c>
      <c r="W302" s="3">
        <f t="shared" si="13"/>
        <v>135897</v>
      </c>
      <c r="X302" s="7">
        <f t="shared" si="14"/>
        <v>215897</v>
      </c>
    </row>
    <row r="303" spans="1:24" x14ac:dyDescent="0.3">
      <c r="A303" s="1">
        <v>42186</v>
      </c>
      <c r="B303" t="s">
        <v>273</v>
      </c>
      <c r="C303" t="s">
        <v>31</v>
      </c>
      <c r="D303" t="s">
        <v>39</v>
      </c>
      <c r="E303" t="s">
        <v>46</v>
      </c>
      <c r="F303" t="s">
        <v>23</v>
      </c>
      <c r="G303" t="s">
        <v>0</v>
      </c>
      <c r="H303">
        <f>VLOOKUP(G303,Currency!$A$1:$B$16,2,FALSE)</f>
        <v>1</v>
      </c>
      <c r="I303" s="3">
        <v>16975</v>
      </c>
      <c r="J303" s="3">
        <v>7757104</v>
      </c>
      <c r="K303" s="2">
        <v>0.52452877050000002</v>
      </c>
      <c r="L303" s="3">
        <v>8903.8758792374992</v>
      </c>
      <c r="M303" s="3">
        <v>39608.333333333103</v>
      </c>
      <c r="N303" s="3">
        <v>144875680.75</v>
      </c>
      <c r="O303" s="2">
        <v>0.93629208870000002</v>
      </c>
      <c r="P303" s="3">
        <v>35570.950633755601</v>
      </c>
      <c r="Q303" s="3">
        <v>97000</v>
      </c>
      <c r="R303" s="3">
        <v>134588</v>
      </c>
      <c r="S303" s="3"/>
      <c r="T303" s="3"/>
      <c r="U303" s="3"/>
      <c r="V303" s="3">
        <f t="shared" si="12"/>
        <v>97000</v>
      </c>
      <c r="W303" s="3">
        <f t="shared" si="13"/>
        <v>134588</v>
      </c>
      <c r="X303" s="7">
        <f t="shared" si="14"/>
        <v>231588</v>
      </c>
    </row>
    <row r="304" spans="1:24" x14ac:dyDescent="0.3">
      <c r="A304" s="1">
        <v>42186</v>
      </c>
      <c r="B304" t="s">
        <v>482</v>
      </c>
      <c r="C304" t="s">
        <v>33</v>
      </c>
      <c r="D304" t="s">
        <v>40</v>
      </c>
      <c r="E304" t="s">
        <v>46</v>
      </c>
      <c r="F304" t="s">
        <v>25</v>
      </c>
      <c r="G304" t="s">
        <v>8</v>
      </c>
      <c r="H304">
        <f>VLOOKUP(G304,Currency!$A$1:$B$16,2,FALSE)</f>
        <v>0.13</v>
      </c>
      <c r="I304" s="3">
        <v>170927.31033333301</v>
      </c>
      <c r="J304" s="3">
        <v>4534110.2</v>
      </c>
      <c r="K304" s="2">
        <v>0.5246071081</v>
      </c>
      <c r="L304" s="3">
        <v>89669.681969281097</v>
      </c>
      <c r="M304" s="3">
        <v>256390.96549999999</v>
      </c>
      <c r="N304" s="3">
        <v>53297310.950000003</v>
      </c>
      <c r="O304" s="2">
        <v>0.99815539289999999</v>
      </c>
      <c r="P304" s="3">
        <v>255634.26053720419</v>
      </c>
      <c r="Q304" s="3">
        <v>741805.33333333302</v>
      </c>
      <c r="R304" s="3">
        <v>1112708</v>
      </c>
      <c r="S304" s="3"/>
      <c r="T304" s="3"/>
      <c r="U304" s="3"/>
      <c r="V304" s="3">
        <f t="shared" si="12"/>
        <v>96434.6933333333</v>
      </c>
      <c r="W304" s="3">
        <f t="shared" si="13"/>
        <v>144652.04</v>
      </c>
      <c r="X304" s="7">
        <f t="shared" si="14"/>
        <v>241086.73333333331</v>
      </c>
    </row>
    <row r="305" spans="1:24" x14ac:dyDescent="0.3">
      <c r="A305" s="1">
        <v>42186</v>
      </c>
      <c r="B305" t="s">
        <v>336</v>
      </c>
      <c r="C305" t="s">
        <v>31</v>
      </c>
      <c r="D305" t="s">
        <v>36</v>
      </c>
      <c r="E305" t="s">
        <v>44</v>
      </c>
      <c r="F305" t="s">
        <v>20</v>
      </c>
      <c r="G305" t="s">
        <v>0</v>
      </c>
      <c r="H305">
        <f>VLOOKUP(G305,Currency!$A$1:$B$16,2,FALSE)</f>
        <v>1</v>
      </c>
      <c r="I305" s="3">
        <v>16800</v>
      </c>
      <c r="J305" s="3">
        <v>2666817.9</v>
      </c>
      <c r="K305" s="2">
        <v>0.52464405309999995</v>
      </c>
      <c r="L305" s="3">
        <v>8814.0200920799998</v>
      </c>
      <c r="M305" s="3">
        <v>25200</v>
      </c>
      <c r="N305" s="3">
        <v>7013632.25</v>
      </c>
      <c r="O305" s="2">
        <v>0.90820527839999998</v>
      </c>
      <c r="P305" s="3">
        <v>21498.836824080001</v>
      </c>
      <c r="Q305" s="3">
        <v>72000</v>
      </c>
      <c r="R305" s="3">
        <v>104419</v>
      </c>
      <c r="S305" s="3"/>
      <c r="T305" s="3"/>
      <c r="U305" s="3"/>
      <c r="V305" s="3">
        <f t="shared" si="12"/>
        <v>72000</v>
      </c>
      <c r="W305" s="3">
        <f t="shared" si="13"/>
        <v>104419</v>
      </c>
      <c r="X305" s="7">
        <f t="shared" si="14"/>
        <v>176419</v>
      </c>
    </row>
    <row r="306" spans="1:24" x14ac:dyDescent="0.3">
      <c r="A306" s="1">
        <v>42186</v>
      </c>
      <c r="B306" t="s">
        <v>985</v>
      </c>
      <c r="C306" t="s">
        <v>31</v>
      </c>
      <c r="D306" t="s">
        <v>41</v>
      </c>
      <c r="E306" t="s">
        <v>57</v>
      </c>
      <c r="F306" t="s">
        <v>28</v>
      </c>
      <c r="G306" t="s">
        <v>0</v>
      </c>
      <c r="H306">
        <f>VLOOKUP(G306,Currency!$A$1:$B$16,2,FALSE)</f>
        <v>1</v>
      </c>
      <c r="I306" s="3">
        <v>3741</v>
      </c>
      <c r="J306" s="3">
        <v>6234119.7999999998</v>
      </c>
      <c r="K306" s="2">
        <v>0.52718453890000005</v>
      </c>
      <c r="L306" s="3">
        <v>1972.1973600249</v>
      </c>
      <c r="M306" s="3">
        <v>5611.5</v>
      </c>
      <c r="N306" s="3">
        <v>31525153.949999999</v>
      </c>
      <c r="O306" s="2">
        <v>0.94828749919999999</v>
      </c>
      <c r="P306" s="3">
        <v>5147.2044827050004</v>
      </c>
      <c r="Q306" s="3">
        <v>16296.12</v>
      </c>
      <c r="R306" s="3">
        <v>135801</v>
      </c>
      <c r="S306" s="3"/>
      <c r="T306" s="3"/>
      <c r="U306" s="3"/>
      <c r="V306" s="3">
        <f t="shared" si="12"/>
        <v>16296.12</v>
      </c>
      <c r="W306" s="3">
        <f t="shared" si="13"/>
        <v>135801</v>
      </c>
      <c r="X306" s="7">
        <f t="shared" si="14"/>
        <v>152097.12</v>
      </c>
    </row>
    <row r="307" spans="1:24" x14ac:dyDescent="0.3">
      <c r="A307" s="1">
        <v>42186</v>
      </c>
      <c r="B307" t="s">
        <v>739</v>
      </c>
      <c r="C307" t="s">
        <v>31</v>
      </c>
      <c r="D307" t="s">
        <v>36</v>
      </c>
      <c r="E307" t="s">
        <v>44</v>
      </c>
      <c r="F307" t="s">
        <v>20</v>
      </c>
      <c r="G307" t="s">
        <v>0</v>
      </c>
      <c r="H307">
        <f>VLOOKUP(G307,Currency!$A$1:$B$16,2,FALSE)</f>
        <v>1</v>
      </c>
      <c r="I307" s="3">
        <v>16800</v>
      </c>
      <c r="J307" s="3">
        <v>3183561.67</v>
      </c>
      <c r="K307" s="2">
        <v>0.52744738540000002</v>
      </c>
      <c r="L307" s="3">
        <v>8861.1160747200011</v>
      </c>
      <c r="M307" s="3">
        <v>25200</v>
      </c>
      <c r="N307" s="3">
        <v>12709462.460000001</v>
      </c>
      <c r="O307" s="2">
        <v>0.83729363410000002</v>
      </c>
      <c r="P307" s="3">
        <v>18639.679327919999</v>
      </c>
      <c r="Q307" s="3">
        <v>72000</v>
      </c>
      <c r="R307" s="3">
        <v>123452</v>
      </c>
      <c r="S307" s="3"/>
      <c r="T307" s="3"/>
      <c r="U307" s="3"/>
      <c r="V307" s="3">
        <f t="shared" si="12"/>
        <v>72000</v>
      </c>
      <c r="W307" s="3">
        <f t="shared" si="13"/>
        <v>123452</v>
      </c>
      <c r="X307" s="7">
        <f t="shared" si="14"/>
        <v>195452</v>
      </c>
    </row>
    <row r="308" spans="1:24" x14ac:dyDescent="0.3">
      <c r="A308" s="1">
        <v>42186</v>
      </c>
      <c r="B308" t="s">
        <v>163</v>
      </c>
      <c r="C308" t="s">
        <v>31</v>
      </c>
      <c r="D308" t="s">
        <v>36</v>
      </c>
      <c r="E308" t="s">
        <v>43</v>
      </c>
      <c r="F308" t="s">
        <v>19</v>
      </c>
      <c r="G308" t="s">
        <v>0</v>
      </c>
      <c r="H308">
        <f>VLOOKUP(G308,Currency!$A$1:$B$16,2,FALSE)</f>
        <v>1</v>
      </c>
      <c r="I308" s="3">
        <v>35000</v>
      </c>
      <c r="J308" s="3">
        <v>21642513.890000001</v>
      </c>
      <c r="K308" s="2">
        <v>0.52781595120000002</v>
      </c>
      <c r="L308" s="3">
        <v>1947.1165840000001</v>
      </c>
      <c r="M308" s="3">
        <v>52500</v>
      </c>
      <c r="N308" s="3">
        <v>60871250.850000001</v>
      </c>
      <c r="O308" s="2">
        <v>0.96273322120000004</v>
      </c>
      <c r="P308" s="3">
        <v>44673.976452000003</v>
      </c>
      <c r="Q308" s="3">
        <v>150000</v>
      </c>
      <c r="R308" s="3">
        <v>188532</v>
      </c>
      <c r="S308" s="3"/>
      <c r="T308" s="3"/>
      <c r="U308" s="3"/>
      <c r="V308" s="3">
        <f t="shared" si="12"/>
        <v>150000</v>
      </c>
      <c r="W308" s="3">
        <f t="shared" si="13"/>
        <v>188532</v>
      </c>
      <c r="X308" s="7">
        <f t="shared" si="14"/>
        <v>338532</v>
      </c>
    </row>
    <row r="309" spans="1:24" x14ac:dyDescent="0.3">
      <c r="A309" s="1">
        <v>42186</v>
      </c>
      <c r="B309" t="s">
        <v>989</v>
      </c>
      <c r="C309" t="s">
        <v>31</v>
      </c>
      <c r="D309" t="s">
        <v>41</v>
      </c>
      <c r="E309" t="s">
        <v>57</v>
      </c>
      <c r="F309" t="s">
        <v>28</v>
      </c>
      <c r="G309" t="s">
        <v>0</v>
      </c>
      <c r="H309">
        <f>VLOOKUP(G309,Currency!$A$1:$B$16,2,FALSE)</f>
        <v>1</v>
      </c>
      <c r="I309" s="3">
        <v>3569.864</v>
      </c>
      <c r="J309" s="3">
        <v>6029606.5300000003</v>
      </c>
      <c r="K309" s="2">
        <v>0.53043096199999995</v>
      </c>
      <c r="L309" s="3">
        <v>1893.5663957291999</v>
      </c>
      <c r="M309" s="3">
        <v>5354.7960000000003</v>
      </c>
      <c r="N309" s="3">
        <v>23713472.449999999</v>
      </c>
      <c r="O309" s="2">
        <v>0.88114400550000005</v>
      </c>
      <c r="P309" s="3">
        <v>4336.4766337206001</v>
      </c>
      <c r="Q309" s="3">
        <v>15429.12</v>
      </c>
      <c r="R309" s="3">
        <v>128576</v>
      </c>
      <c r="S309" s="3"/>
      <c r="T309" s="3"/>
      <c r="U309" s="3"/>
      <c r="V309" s="3">
        <f t="shared" si="12"/>
        <v>15429.12</v>
      </c>
      <c r="W309" s="3">
        <f t="shared" si="13"/>
        <v>128576</v>
      </c>
      <c r="X309" s="7">
        <f t="shared" si="14"/>
        <v>144005.12</v>
      </c>
    </row>
    <row r="310" spans="1:24" x14ac:dyDescent="0.3">
      <c r="A310" s="1">
        <v>42186</v>
      </c>
      <c r="B310" t="s">
        <v>719</v>
      </c>
      <c r="C310" t="s">
        <v>31</v>
      </c>
      <c r="D310" t="s">
        <v>36</v>
      </c>
      <c r="E310" t="s">
        <v>44</v>
      </c>
      <c r="F310" t="s">
        <v>20</v>
      </c>
      <c r="G310" t="s">
        <v>0</v>
      </c>
      <c r="H310">
        <f>VLOOKUP(G310,Currency!$A$1:$B$16,2,FALSE)</f>
        <v>1</v>
      </c>
      <c r="I310" s="3">
        <v>16800</v>
      </c>
      <c r="J310" s="3">
        <v>3191096.02</v>
      </c>
      <c r="K310" s="2">
        <v>0.53236397759999998</v>
      </c>
      <c r="L310" s="3">
        <v>8943.7148236800003</v>
      </c>
      <c r="M310" s="3">
        <v>25200</v>
      </c>
      <c r="N310" s="3">
        <v>8911873.5700000003</v>
      </c>
      <c r="O310" s="2">
        <v>0.90978330610000002</v>
      </c>
      <c r="P310" s="3">
        <v>21562.46290296</v>
      </c>
      <c r="Q310" s="3">
        <v>72000</v>
      </c>
      <c r="R310" s="3">
        <v>121608</v>
      </c>
      <c r="S310" s="3"/>
      <c r="T310" s="3"/>
      <c r="U310" s="3"/>
      <c r="V310" s="3">
        <f t="shared" si="12"/>
        <v>72000</v>
      </c>
      <c r="W310" s="3">
        <f t="shared" si="13"/>
        <v>121608</v>
      </c>
      <c r="X310" s="7">
        <f t="shared" si="14"/>
        <v>193608</v>
      </c>
    </row>
    <row r="311" spans="1:24" x14ac:dyDescent="0.3">
      <c r="A311" s="1">
        <v>42186</v>
      </c>
      <c r="B311" t="s">
        <v>669</v>
      </c>
      <c r="C311" t="s">
        <v>31</v>
      </c>
      <c r="D311" t="s">
        <v>36</v>
      </c>
      <c r="E311" t="s">
        <v>44</v>
      </c>
      <c r="F311" t="s">
        <v>20</v>
      </c>
      <c r="G311" t="s">
        <v>0</v>
      </c>
      <c r="H311">
        <f>VLOOKUP(G311,Currency!$A$1:$B$16,2,FALSE)</f>
        <v>1</v>
      </c>
      <c r="I311" s="3">
        <v>16800</v>
      </c>
      <c r="J311" s="3">
        <v>3234815.49</v>
      </c>
      <c r="K311" s="2">
        <v>0.53371368890000004</v>
      </c>
      <c r="L311" s="3">
        <v>8966.3899735199993</v>
      </c>
      <c r="M311" s="3">
        <v>25200</v>
      </c>
      <c r="N311" s="3">
        <v>19613606.77</v>
      </c>
      <c r="O311" s="2">
        <v>0.96997776300000005</v>
      </c>
      <c r="P311" s="3">
        <v>23989.503404160001</v>
      </c>
      <c r="Q311" s="3">
        <v>72000</v>
      </c>
      <c r="R311" s="3">
        <v>118450</v>
      </c>
      <c r="S311" s="3"/>
      <c r="T311" s="3"/>
      <c r="U311" s="3"/>
      <c r="V311" s="3">
        <f t="shared" si="12"/>
        <v>72000</v>
      </c>
      <c r="W311" s="3">
        <f t="shared" si="13"/>
        <v>118450</v>
      </c>
      <c r="X311" s="7">
        <f t="shared" si="14"/>
        <v>190450</v>
      </c>
    </row>
    <row r="312" spans="1:24" x14ac:dyDescent="0.3">
      <c r="A312" s="1">
        <v>42186</v>
      </c>
      <c r="B312" t="s">
        <v>1033</v>
      </c>
      <c r="C312" t="s">
        <v>31</v>
      </c>
      <c r="D312" t="s">
        <v>41</v>
      </c>
      <c r="E312" t="s">
        <v>57</v>
      </c>
      <c r="F312" t="s">
        <v>28</v>
      </c>
      <c r="G312" t="s">
        <v>0</v>
      </c>
      <c r="H312">
        <f>VLOOKUP(G312,Currency!$A$1:$B$16,2,FALSE)</f>
        <v>1</v>
      </c>
      <c r="I312" s="3">
        <v>4062.1320000000001</v>
      </c>
      <c r="J312" s="3">
        <v>5705408.8700000001</v>
      </c>
      <c r="K312" s="2">
        <v>0.53477617489999996</v>
      </c>
      <c r="L312" s="3">
        <v>2172.3314128989</v>
      </c>
      <c r="M312" s="3">
        <v>6093.1980000000003</v>
      </c>
      <c r="N312" s="3">
        <v>19853519.77</v>
      </c>
      <c r="O312" s="2">
        <v>0.89385726389999998</v>
      </c>
      <c r="P312" s="3">
        <v>5058.4000680458003</v>
      </c>
      <c r="Q312" s="3">
        <v>17520.12</v>
      </c>
      <c r="R312" s="3">
        <v>146001</v>
      </c>
      <c r="S312" s="3"/>
      <c r="T312" s="3"/>
      <c r="U312" s="3"/>
      <c r="V312" s="3">
        <f t="shared" si="12"/>
        <v>17520.12</v>
      </c>
      <c r="W312" s="3">
        <f t="shared" si="13"/>
        <v>146001</v>
      </c>
      <c r="X312" s="7">
        <f t="shared" si="14"/>
        <v>163521.12</v>
      </c>
    </row>
    <row r="313" spans="1:24" x14ac:dyDescent="0.3">
      <c r="A313" s="1">
        <v>42186</v>
      </c>
      <c r="B313" t="s">
        <v>977</v>
      </c>
      <c r="C313" t="s">
        <v>31</v>
      </c>
      <c r="D313" t="s">
        <v>41</v>
      </c>
      <c r="E313" t="s">
        <v>57</v>
      </c>
      <c r="F313" t="s">
        <v>28</v>
      </c>
      <c r="G313" t="s">
        <v>0</v>
      </c>
      <c r="H313">
        <f>VLOOKUP(G313,Currency!$A$1:$B$16,2,FALSE)</f>
        <v>1</v>
      </c>
      <c r="I313" s="3">
        <v>3672.308</v>
      </c>
      <c r="J313" s="3">
        <v>5451923.9900000002</v>
      </c>
      <c r="K313" s="2">
        <v>0.53479841429999997</v>
      </c>
      <c r="L313" s="3">
        <v>1963.9444952212</v>
      </c>
      <c r="M313" s="3">
        <v>5508.4620000000004</v>
      </c>
      <c r="N313" s="3">
        <v>25851582.300000001</v>
      </c>
      <c r="O313" s="2">
        <v>1.0463504716000001</v>
      </c>
      <c r="P313" s="3">
        <v>6223.3574722841004</v>
      </c>
      <c r="Q313" s="3">
        <v>15937.44</v>
      </c>
      <c r="R313" s="3">
        <v>132812</v>
      </c>
      <c r="S313" s="3"/>
      <c r="T313" s="3"/>
      <c r="U313" s="3"/>
      <c r="V313" s="3">
        <f t="shared" si="12"/>
        <v>15937.44</v>
      </c>
      <c r="W313" s="3">
        <f t="shared" si="13"/>
        <v>132812</v>
      </c>
      <c r="X313" s="7">
        <f t="shared" si="14"/>
        <v>148749.44</v>
      </c>
    </row>
    <row r="314" spans="1:24" x14ac:dyDescent="0.3">
      <c r="A314" s="1">
        <v>42186</v>
      </c>
      <c r="B314" t="s">
        <v>609</v>
      </c>
      <c r="C314" t="s">
        <v>31</v>
      </c>
      <c r="D314" t="s">
        <v>39</v>
      </c>
      <c r="E314" t="s">
        <v>44</v>
      </c>
      <c r="F314" t="s">
        <v>23</v>
      </c>
      <c r="G314" t="s">
        <v>0</v>
      </c>
      <c r="H314">
        <f>VLOOKUP(G314,Currency!$A$1:$B$16,2,FALSE)</f>
        <v>1</v>
      </c>
      <c r="I314" s="3">
        <v>12600</v>
      </c>
      <c r="J314" s="3">
        <v>5249195.8899999997</v>
      </c>
      <c r="K314" s="2">
        <v>0.535511301</v>
      </c>
      <c r="L314" s="3">
        <v>6747.4423925999999</v>
      </c>
      <c r="M314" s="3">
        <v>29400</v>
      </c>
      <c r="N314" s="3">
        <v>7679274.75</v>
      </c>
      <c r="O314" s="2">
        <v>1.2528064685</v>
      </c>
      <c r="P314" s="3">
        <v>50211.028486920004</v>
      </c>
      <c r="Q314" s="3">
        <v>72000</v>
      </c>
      <c r="R314" s="3">
        <v>114439</v>
      </c>
      <c r="S314" s="3"/>
      <c r="T314" s="3"/>
      <c r="U314" s="3"/>
      <c r="V314" s="3">
        <f t="shared" si="12"/>
        <v>72000</v>
      </c>
      <c r="W314" s="3">
        <f t="shared" si="13"/>
        <v>114439</v>
      </c>
      <c r="X314" s="7">
        <f t="shared" si="14"/>
        <v>186439</v>
      </c>
    </row>
    <row r="315" spans="1:24" x14ac:dyDescent="0.3">
      <c r="A315" s="1">
        <v>42186</v>
      </c>
      <c r="B315" t="s">
        <v>287</v>
      </c>
      <c r="C315" t="s">
        <v>31</v>
      </c>
      <c r="D315" t="s">
        <v>39</v>
      </c>
      <c r="E315" t="s">
        <v>46</v>
      </c>
      <c r="F315" t="s">
        <v>23</v>
      </c>
      <c r="G315" t="s">
        <v>0</v>
      </c>
      <c r="H315">
        <f>VLOOKUP(G315,Currency!$A$1:$B$16,2,FALSE)</f>
        <v>1</v>
      </c>
      <c r="I315" s="3">
        <v>16975</v>
      </c>
      <c r="J315" s="3">
        <v>12069152</v>
      </c>
      <c r="K315" s="2">
        <v>0.53591195719999996</v>
      </c>
      <c r="L315" s="3">
        <v>9097.105473470001</v>
      </c>
      <c r="M315" s="3">
        <v>39608.333333333103</v>
      </c>
      <c r="N315" s="3">
        <v>37420701.920000002</v>
      </c>
      <c r="O315" s="2">
        <v>0.9751212467</v>
      </c>
      <c r="P315" s="3">
        <v>38031.683806742294</v>
      </c>
      <c r="Q315" s="3">
        <v>97000</v>
      </c>
      <c r="R315" s="3">
        <v>136070</v>
      </c>
      <c r="S315" s="3"/>
      <c r="T315" s="3"/>
      <c r="U315" s="3"/>
      <c r="V315" s="3">
        <f t="shared" si="12"/>
        <v>97000</v>
      </c>
      <c r="W315" s="3">
        <f t="shared" si="13"/>
        <v>136070</v>
      </c>
      <c r="X315" s="7">
        <f t="shared" si="14"/>
        <v>233070</v>
      </c>
    </row>
    <row r="316" spans="1:24" x14ac:dyDescent="0.3">
      <c r="A316" s="1">
        <v>42186</v>
      </c>
      <c r="B316" t="s">
        <v>868</v>
      </c>
      <c r="C316" t="s">
        <v>31</v>
      </c>
      <c r="D316" t="s">
        <v>41</v>
      </c>
      <c r="E316" t="s">
        <v>51</v>
      </c>
      <c r="F316" t="s">
        <v>28</v>
      </c>
      <c r="G316" t="s">
        <v>0</v>
      </c>
      <c r="H316">
        <f>VLOOKUP(G316,Currency!$A$1:$B$16,2,FALSE)</f>
        <v>1</v>
      </c>
      <c r="I316" s="3">
        <v>7394.2133333333004</v>
      </c>
      <c r="J316" s="3">
        <v>5457808.5899999999</v>
      </c>
      <c r="K316" s="2">
        <v>0.53785215470000003</v>
      </c>
      <c r="L316" s="3">
        <v>3976.9935736448001</v>
      </c>
      <c r="M316" s="3">
        <v>11091.32</v>
      </c>
      <c r="N316" s="3">
        <v>15082889.689999999</v>
      </c>
      <c r="O316" s="2">
        <v>0.85639546239999997</v>
      </c>
      <c r="P316" s="3">
        <v>8542.8977915984997</v>
      </c>
      <c r="Q316" s="3">
        <v>32070.400000000001</v>
      </c>
      <c r="R316" s="3">
        <v>160352</v>
      </c>
      <c r="S316" s="3"/>
      <c r="T316" s="3"/>
      <c r="U316" s="3"/>
      <c r="V316" s="3">
        <f t="shared" si="12"/>
        <v>32070.400000000001</v>
      </c>
      <c r="W316" s="3">
        <f t="shared" si="13"/>
        <v>160352</v>
      </c>
      <c r="X316" s="7">
        <f t="shared" si="14"/>
        <v>192422.39999999999</v>
      </c>
    </row>
    <row r="317" spans="1:24" x14ac:dyDescent="0.3">
      <c r="A317" s="1">
        <v>42186</v>
      </c>
      <c r="B317" t="s">
        <v>149</v>
      </c>
      <c r="C317" t="s">
        <v>31</v>
      </c>
      <c r="D317" t="s">
        <v>36</v>
      </c>
      <c r="E317" t="s">
        <v>46</v>
      </c>
      <c r="F317" t="s">
        <v>20</v>
      </c>
      <c r="G317" t="s">
        <v>0</v>
      </c>
      <c r="H317">
        <f>VLOOKUP(G317,Currency!$A$1:$B$16,2,FALSE)</f>
        <v>1</v>
      </c>
      <c r="I317" s="3">
        <v>22633.333333333099</v>
      </c>
      <c r="J317" s="3">
        <v>3143415.34</v>
      </c>
      <c r="K317" s="2">
        <v>0.5407317291</v>
      </c>
      <c r="L317" s="3">
        <v>12238.561468629901</v>
      </c>
      <c r="M317" s="3">
        <v>33950</v>
      </c>
      <c r="N317" s="3">
        <v>14159628.57</v>
      </c>
      <c r="O317" s="2">
        <v>0.63238822090000002</v>
      </c>
      <c r="P317" s="3">
        <v>13981.328157929998</v>
      </c>
      <c r="Q317" s="3">
        <v>97000</v>
      </c>
      <c r="R317" s="3">
        <v>118002</v>
      </c>
      <c r="S317" s="3"/>
      <c r="T317" s="3"/>
      <c r="U317" s="3"/>
      <c r="V317" s="3">
        <f t="shared" si="12"/>
        <v>97000</v>
      </c>
      <c r="W317" s="3">
        <f t="shared" si="13"/>
        <v>118002</v>
      </c>
      <c r="X317" s="7">
        <f t="shared" si="14"/>
        <v>215002</v>
      </c>
    </row>
    <row r="318" spans="1:24" x14ac:dyDescent="0.3">
      <c r="A318" s="1">
        <v>42186</v>
      </c>
      <c r="B318" t="s">
        <v>597</v>
      </c>
      <c r="C318" t="s">
        <v>31</v>
      </c>
      <c r="D318" t="s">
        <v>37</v>
      </c>
      <c r="E318" t="s">
        <v>44</v>
      </c>
      <c r="F318" t="s">
        <v>21</v>
      </c>
      <c r="G318" t="s">
        <v>0</v>
      </c>
      <c r="H318">
        <f>VLOOKUP(G318,Currency!$A$1:$B$16,2,FALSE)</f>
        <v>1</v>
      </c>
      <c r="I318" s="3">
        <v>16800</v>
      </c>
      <c r="J318" s="3">
        <v>1580879.04</v>
      </c>
      <c r="K318" s="2">
        <v>0.54095945000000001</v>
      </c>
      <c r="L318" s="3">
        <v>9088.1187599999994</v>
      </c>
      <c r="M318" s="3">
        <v>25200</v>
      </c>
      <c r="N318" s="3">
        <v>5556256.7699999996</v>
      </c>
      <c r="O318" s="2">
        <v>0.94544362820000005</v>
      </c>
      <c r="P318" s="3">
        <v>23000.287088519999</v>
      </c>
      <c r="Q318" s="3">
        <v>72000</v>
      </c>
      <c r="R318" s="3">
        <v>113210</v>
      </c>
      <c r="S318" s="3"/>
      <c r="T318" s="3"/>
      <c r="U318" s="3"/>
      <c r="V318" s="3">
        <f t="shared" si="12"/>
        <v>72000</v>
      </c>
      <c r="W318" s="3">
        <f t="shared" si="13"/>
        <v>113210</v>
      </c>
      <c r="X318" s="7">
        <f t="shared" si="14"/>
        <v>185210</v>
      </c>
    </row>
    <row r="319" spans="1:24" x14ac:dyDescent="0.3">
      <c r="A319" s="1">
        <v>42186</v>
      </c>
      <c r="B319" t="s">
        <v>486</v>
      </c>
      <c r="C319" t="s">
        <v>32</v>
      </c>
      <c r="D319" t="s">
        <v>40</v>
      </c>
      <c r="E319" t="s">
        <v>44</v>
      </c>
      <c r="F319" t="s">
        <v>26</v>
      </c>
      <c r="G319" t="s">
        <v>1</v>
      </c>
      <c r="H319">
        <f>VLOOKUP(G319,Currency!$A$1:$B$16,2,FALSE)</f>
        <v>1.1200000000000001</v>
      </c>
      <c r="I319" s="3">
        <v>11218.9776666668</v>
      </c>
      <c r="J319" s="3">
        <v>3186121</v>
      </c>
      <c r="K319" s="2">
        <v>0.54306075789999997</v>
      </c>
      <c r="L319" s="3">
        <v>6092.5865145232001</v>
      </c>
      <c r="M319" s="3">
        <v>16828.466499999999</v>
      </c>
      <c r="N319" s="3">
        <v>64455280.990000002</v>
      </c>
      <c r="O319" s="2">
        <v>1.0133421490000001</v>
      </c>
      <c r="P319" s="3">
        <v>17457.144640956602</v>
      </c>
      <c r="Q319" s="3">
        <v>48887.333333333299</v>
      </c>
      <c r="R319" s="3">
        <v>73331</v>
      </c>
      <c r="S319" s="3"/>
      <c r="T319" s="3"/>
      <c r="U319" s="3"/>
      <c r="V319" s="3">
        <f t="shared" si="12"/>
        <v>54753.813333333303</v>
      </c>
      <c r="W319" s="3">
        <f t="shared" si="13"/>
        <v>82130.720000000001</v>
      </c>
      <c r="X319" s="7">
        <f t="shared" si="14"/>
        <v>136884.5333333333</v>
      </c>
    </row>
    <row r="320" spans="1:24" x14ac:dyDescent="0.3">
      <c r="A320" s="1">
        <v>42186</v>
      </c>
      <c r="B320" t="s">
        <v>650</v>
      </c>
      <c r="C320" t="s">
        <v>31</v>
      </c>
      <c r="D320" t="s">
        <v>36</v>
      </c>
      <c r="E320" t="s">
        <v>44</v>
      </c>
      <c r="F320" t="s">
        <v>20</v>
      </c>
      <c r="G320" t="s">
        <v>0</v>
      </c>
      <c r="H320">
        <f>VLOOKUP(G320,Currency!$A$1:$B$16,2,FALSE)</f>
        <v>1</v>
      </c>
      <c r="I320" s="3">
        <v>16800</v>
      </c>
      <c r="J320" s="3">
        <v>1892928.58</v>
      </c>
      <c r="K320" s="2">
        <v>0.5432256889</v>
      </c>
      <c r="L320" s="3">
        <v>9126.19157352</v>
      </c>
      <c r="M320" s="3">
        <v>25200</v>
      </c>
      <c r="N320" s="3">
        <v>5650235.8099999996</v>
      </c>
      <c r="O320" s="2">
        <v>0.83729342790000005</v>
      </c>
      <c r="P320" s="3">
        <v>18639.67101192</v>
      </c>
      <c r="Q320" s="3">
        <v>72000</v>
      </c>
      <c r="R320" s="3">
        <v>117300</v>
      </c>
      <c r="S320" s="3"/>
      <c r="T320" s="3"/>
      <c r="U320" s="3"/>
      <c r="V320" s="3">
        <f t="shared" si="12"/>
        <v>72000</v>
      </c>
      <c r="W320" s="3">
        <f t="shared" si="13"/>
        <v>117300</v>
      </c>
      <c r="X320" s="7">
        <f t="shared" si="14"/>
        <v>189300</v>
      </c>
    </row>
    <row r="321" spans="1:24" x14ac:dyDescent="0.3">
      <c r="A321" s="1">
        <v>42186</v>
      </c>
      <c r="B321" t="s">
        <v>191</v>
      </c>
      <c r="C321" t="s">
        <v>31</v>
      </c>
      <c r="D321" t="s">
        <v>36</v>
      </c>
      <c r="E321" t="s">
        <v>44</v>
      </c>
      <c r="F321" t="s">
        <v>20</v>
      </c>
      <c r="G321" t="s">
        <v>0</v>
      </c>
      <c r="H321">
        <f>VLOOKUP(G321,Currency!$A$1:$B$16,2,FALSE)</f>
        <v>1</v>
      </c>
      <c r="I321" s="3">
        <v>16800</v>
      </c>
      <c r="J321" s="3">
        <v>1800153.95</v>
      </c>
      <c r="K321" s="2">
        <v>0.54450547630000001</v>
      </c>
      <c r="L321" s="3">
        <v>9147.6920018399996</v>
      </c>
      <c r="M321" s="3">
        <v>25200</v>
      </c>
      <c r="N321" s="3">
        <v>20190486.079999998</v>
      </c>
      <c r="O321" s="2">
        <v>0.90961092899999996</v>
      </c>
      <c r="P321" s="3">
        <v>21555.51265728</v>
      </c>
      <c r="Q321" s="3">
        <v>72000</v>
      </c>
      <c r="R321" s="3">
        <v>93391</v>
      </c>
      <c r="S321" s="3"/>
      <c r="T321" s="3"/>
      <c r="U321" s="3"/>
      <c r="V321" s="3">
        <f t="shared" si="12"/>
        <v>72000</v>
      </c>
      <c r="W321" s="3">
        <f t="shared" si="13"/>
        <v>93391</v>
      </c>
      <c r="X321" s="7">
        <f t="shared" si="14"/>
        <v>165391</v>
      </c>
    </row>
    <row r="322" spans="1:24" x14ac:dyDescent="0.3">
      <c r="A322" s="1">
        <v>42186</v>
      </c>
      <c r="B322" t="s">
        <v>420</v>
      </c>
      <c r="C322" t="s">
        <v>32</v>
      </c>
      <c r="D322" t="s">
        <v>40</v>
      </c>
      <c r="E322" t="s">
        <v>44</v>
      </c>
      <c r="F322" t="s">
        <v>26</v>
      </c>
      <c r="G322" t="s">
        <v>5</v>
      </c>
      <c r="H322">
        <f>VLOOKUP(G322,Currency!$A$1:$B$16,2,FALSE)</f>
        <v>1.3</v>
      </c>
      <c r="I322" s="3">
        <v>11775.6229999999</v>
      </c>
      <c r="J322" s="3">
        <v>6670898</v>
      </c>
      <c r="K322" s="2">
        <v>0.54668017479999997</v>
      </c>
      <c r="L322" s="3">
        <v>6437.4996400187993</v>
      </c>
      <c r="M322" s="3">
        <v>17663.434499999999</v>
      </c>
      <c r="N322" s="3">
        <v>54596807</v>
      </c>
      <c r="O322" s="2">
        <v>1.0080182651</v>
      </c>
      <c r="P322" s="3">
        <v>18059.998781466202</v>
      </c>
      <c r="Q322" s="3">
        <v>50894.666666666701</v>
      </c>
      <c r="R322" s="3">
        <v>76342</v>
      </c>
      <c r="S322" s="3"/>
      <c r="T322" s="3"/>
      <c r="U322" s="3"/>
      <c r="V322" s="3">
        <f t="shared" si="12"/>
        <v>66163.066666666709</v>
      </c>
      <c r="W322" s="3">
        <f t="shared" si="13"/>
        <v>99244.6</v>
      </c>
      <c r="X322" s="7">
        <f t="shared" si="14"/>
        <v>165407.66666666672</v>
      </c>
    </row>
    <row r="323" spans="1:24" x14ac:dyDescent="0.3">
      <c r="A323" s="1">
        <v>42186</v>
      </c>
      <c r="B323" t="s">
        <v>445</v>
      </c>
      <c r="C323" t="s">
        <v>32</v>
      </c>
      <c r="D323" t="s">
        <v>40</v>
      </c>
      <c r="E323" t="s">
        <v>44</v>
      </c>
      <c r="F323" t="s">
        <v>26</v>
      </c>
      <c r="G323" t="s">
        <v>5</v>
      </c>
      <c r="H323">
        <f>VLOOKUP(G323,Currency!$A$1:$B$16,2,FALSE)</f>
        <v>1.3</v>
      </c>
      <c r="I323" s="3">
        <v>10388.6886666669</v>
      </c>
      <c r="J323" s="3">
        <v>6670898</v>
      </c>
      <c r="K323" s="2">
        <v>0.54668017479999997</v>
      </c>
      <c r="L323" s="3">
        <v>5679.2901362361999</v>
      </c>
      <c r="M323" s="3">
        <v>15583.032999999999</v>
      </c>
      <c r="N323" s="3">
        <v>54596807</v>
      </c>
      <c r="O323" s="2">
        <v>1.0080182651</v>
      </c>
      <c r="P323" s="3">
        <v>15932.889891348601</v>
      </c>
      <c r="Q323" s="3">
        <v>45314</v>
      </c>
      <c r="R323" s="3">
        <v>67971</v>
      </c>
      <c r="S323" s="3"/>
      <c r="T323" s="3"/>
      <c r="U323" s="3"/>
      <c r="V323" s="3">
        <f t="shared" ref="V323:V386" si="15">Q323*H323</f>
        <v>58908.200000000004</v>
      </c>
      <c r="W323" s="3">
        <f t="shared" ref="W323:W386" si="16">R323*H323</f>
        <v>88362.3</v>
      </c>
      <c r="X323" s="7">
        <f t="shared" si="14"/>
        <v>147270.5</v>
      </c>
    </row>
    <row r="324" spans="1:24" x14ac:dyDescent="0.3">
      <c r="A324" s="1">
        <v>42186</v>
      </c>
      <c r="B324" t="s">
        <v>490</v>
      </c>
      <c r="C324" t="s">
        <v>32</v>
      </c>
      <c r="D324" t="s">
        <v>40</v>
      </c>
      <c r="E324" t="s">
        <v>46</v>
      </c>
      <c r="F324" t="s">
        <v>26</v>
      </c>
      <c r="G324" t="s">
        <v>5</v>
      </c>
      <c r="H324">
        <f>VLOOKUP(G324,Currency!$A$1:$B$16,2,FALSE)</f>
        <v>1.3</v>
      </c>
      <c r="I324" s="3">
        <v>16128.777333333301</v>
      </c>
      <c r="J324" s="3">
        <v>6670898</v>
      </c>
      <c r="K324" s="2">
        <v>0.54668017479999997</v>
      </c>
      <c r="L324" s="3">
        <v>8817.282811896901</v>
      </c>
      <c r="M324" s="3">
        <v>24193.166000000001</v>
      </c>
      <c r="N324" s="3">
        <v>54596807</v>
      </c>
      <c r="O324" s="2">
        <v>1.0080182651</v>
      </c>
      <c r="P324" s="3">
        <v>24736.330212553501</v>
      </c>
      <c r="Q324" s="3">
        <v>69709.333333333299</v>
      </c>
      <c r="R324" s="3">
        <v>104564</v>
      </c>
      <c r="S324" s="3"/>
      <c r="T324" s="3"/>
      <c r="U324" s="3"/>
      <c r="V324" s="3">
        <f t="shared" si="15"/>
        <v>90622.133333333288</v>
      </c>
      <c r="W324" s="3">
        <f t="shared" si="16"/>
        <v>135933.20000000001</v>
      </c>
      <c r="X324" s="7">
        <f t="shared" ref="X324:X387" si="17">V324+W324</f>
        <v>226555.33333333331</v>
      </c>
    </row>
    <row r="325" spans="1:24" x14ac:dyDescent="0.3">
      <c r="A325" s="1">
        <v>42186</v>
      </c>
      <c r="B325" t="s">
        <v>491</v>
      </c>
      <c r="C325" t="s">
        <v>32</v>
      </c>
      <c r="D325" t="s">
        <v>40</v>
      </c>
      <c r="E325" t="s">
        <v>46</v>
      </c>
      <c r="F325" t="s">
        <v>26</v>
      </c>
      <c r="G325" t="s">
        <v>5</v>
      </c>
      <c r="H325">
        <f>VLOOKUP(G325,Currency!$A$1:$B$16,2,FALSE)</f>
        <v>1.3</v>
      </c>
      <c r="I325" s="3">
        <v>13279.219000000099</v>
      </c>
      <c r="J325" s="3">
        <v>6670898</v>
      </c>
      <c r="K325" s="2">
        <v>0.54668017479999997</v>
      </c>
      <c r="L325" s="3">
        <v>7259.4857641274994</v>
      </c>
      <c r="M325" s="3">
        <v>19918.8285</v>
      </c>
      <c r="N325" s="3">
        <v>54596807</v>
      </c>
      <c r="O325" s="2">
        <v>1.0080182651</v>
      </c>
      <c r="P325" s="3">
        <v>20366.028953102799</v>
      </c>
      <c r="Q325" s="3">
        <v>57393.5133333333</v>
      </c>
      <c r="R325" s="3">
        <v>86090.27</v>
      </c>
      <c r="S325" s="3"/>
      <c r="T325" s="3"/>
      <c r="U325" s="3"/>
      <c r="V325" s="3">
        <f t="shared" si="15"/>
        <v>74611.567333333296</v>
      </c>
      <c r="W325" s="3">
        <f t="shared" si="16"/>
        <v>111917.35100000001</v>
      </c>
      <c r="X325" s="7">
        <f t="shared" si="17"/>
        <v>186528.91833333331</v>
      </c>
    </row>
    <row r="326" spans="1:24" x14ac:dyDescent="0.3">
      <c r="A326" s="1">
        <v>42186</v>
      </c>
      <c r="B326" t="s">
        <v>131</v>
      </c>
      <c r="C326" t="s">
        <v>31</v>
      </c>
      <c r="D326" t="s">
        <v>36</v>
      </c>
      <c r="E326" t="s">
        <v>45</v>
      </c>
      <c r="F326" t="s">
        <v>19</v>
      </c>
      <c r="G326" t="s">
        <v>0</v>
      </c>
      <c r="H326">
        <f>VLOOKUP(G326,Currency!$A$1:$B$16,2,FALSE)</f>
        <v>1</v>
      </c>
      <c r="I326" s="3">
        <v>25666.666666666901</v>
      </c>
      <c r="J326" s="3">
        <v>15495855.24</v>
      </c>
      <c r="K326" s="2">
        <v>0.54773832690000002</v>
      </c>
      <c r="L326" s="3">
        <v>2450.5674475333999</v>
      </c>
      <c r="M326" s="3">
        <v>38500</v>
      </c>
      <c r="N326" s="3">
        <v>47067425.520000003</v>
      </c>
      <c r="O326" s="2">
        <v>0.91380419160000004</v>
      </c>
      <c r="P326" s="3">
        <v>25225.845506400001</v>
      </c>
      <c r="Q326" s="3">
        <v>110000</v>
      </c>
      <c r="R326" s="3">
        <v>122062</v>
      </c>
      <c r="S326" s="3"/>
      <c r="T326" s="3"/>
      <c r="U326" s="3"/>
      <c r="V326" s="3">
        <f t="shared" si="15"/>
        <v>110000</v>
      </c>
      <c r="W326" s="3">
        <f t="shared" si="16"/>
        <v>122062</v>
      </c>
      <c r="X326" s="7">
        <f t="shared" si="17"/>
        <v>232062</v>
      </c>
    </row>
    <row r="327" spans="1:24" x14ac:dyDescent="0.3">
      <c r="A327" s="1">
        <v>42186</v>
      </c>
      <c r="B327" t="s">
        <v>564</v>
      </c>
      <c r="C327" t="s">
        <v>31</v>
      </c>
      <c r="D327" t="s">
        <v>36</v>
      </c>
      <c r="E327" t="s">
        <v>44</v>
      </c>
      <c r="F327" t="s">
        <v>20</v>
      </c>
      <c r="G327" t="s">
        <v>0</v>
      </c>
      <c r="H327">
        <f>VLOOKUP(G327,Currency!$A$1:$B$16,2,FALSE)</f>
        <v>1</v>
      </c>
      <c r="I327" s="3">
        <v>16800</v>
      </c>
      <c r="J327" s="3">
        <v>3179535.82</v>
      </c>
      <c r="K327" s="2">
        <v>0.54889091830000003</v>
      </c>
      <c r="L327" s="3">
        <v>9221.36742744</v>
      </c>
      <c r="M327" s="3">
        <v>25200</v>
      </c>
      <c r="N327" s="3">
        <v>22473921.73</v>
      </c>
      <c r="O327" s="2">
        <v>1.0357277011999999</v>
      </c>
      <c r="P327" s="3">
        <v>27720.946597680002</v>
      </c>
      <c r="Q327" s="3">
        <v>72000</v>
      </c>
      <c r="R327" s="3">
        <v>110967</v>
      </c>
      <c r="S327" s="3"/>
      <c r="T327" s="3"/>
      <c r="U327" s="3"/>
      <c r="V327" s="3">
        <f t="shared" si="15"/>
        <v>72000</v>
      </c>
      <c r="W327" s="3">
        <f t="shared" si="16"/>
        <v>110967</v>
      </c>
      <c r="X327" s="7">
        <f t="shared" si="17"/>
        <v>182967</v>
      </c>
    </row>
    <row r="328" spans="1:24" x14ac:dyDescent="0.3">
      <c r="A328" s="1">
        <v>42186</v>
      </c>
      <c r="B328" t="s">
        <v>132</v>
      </c>
      <c r="C328" t="s">
        <v>31</v>
      </c>
      <c r="D328" t="s">
        <v>36</v>
      </c>
      <c r="E328" t="s">
        <v>46</v>
      </c>
      <c r="F328" t="s">
        <v>20</v>
      </c>
      <c r="G328" t="s">
        <v>0</v>
      </c>
      <c r="H328">
        <f>VLOOKUP(G328,Currency!$A$1:$B$16,2,FALSE)</f>
        <v>1</v>
      </c>
      <c r="I328" s="3">
        <v>22633.333333333099</v>
      </c>
      <c r="J328" s="3">
        <v>3732498.56</v>
      </c>
      <c r="K328" s="2">
        <v>0.54889096299999995</v>
      </c>
      <c r="L328" s="3">
        <v>12423.2321292332</v>
      </c>
      <c r="M328" s="3">
        <v>33950</v>
      </c>
      <c r="N328" s="3">
        <v>22473921.73</v>
      </c>
      <c r="O328" s="2">
        <v>1.0357277011999999</v>
      </c>
      <c r="P328" s="3">
        <v>37346.275277429995</v>
      </c>
      <c r="Q328" s="3">
        <v>97000</v>
      </c>
      <c r="R328" s="3">
        <v>108497</v>
      </c>
      <c r="S328" s="3"/>
      <c r="T328" s="3"/>
      <c r="U328" s="3"/>
      <c r="V328" s="3">
        <f t="shared" si="15"/>
        <v>97000</v>
      </c>
      <c r="W328" s="3">
        <f t="shared" si="16"/>
        <v>108497</v>
      </c>
      <c r="X328" s="7">
        <f t="shared" si="17"/>
        <v>205497</v>
      </c>
    </row>
    <row r="329" spans="1:24" x14ac:dyDescent="0.3">
      <c r="A329" s="1">
        <v>42186</v>
      </c>
      <c r="B329" t="s">
        <v>720</v>
      </c>
      <c r="C329" t="s">
        <v>31</v>
      </c>
      <c r="D329" t="s">
        <v>36</v>
      </c>
      <c r="E329" t="s">
        <v>44</v>
      </c>
      <c r="F329" t="s">
        <v>20</v>
      </c>
      <c r="G329" t="s">
        <v>0</v>
      </c>
      <c r="H329">
        <f>VLOOKUP(G329,Currency!$A$1:$B$16,2,FALSE)</f>
        <v>1</v>
      </c>
      <c r="I329" s="3">
        <v>16800</v>
      </c>
      <c r="J329" s="3">
        <v>2480883.66</v>
      </c>
      <c r="K329" s="2">
        <v>0.54920169689999998</v>
      </c>
      <c r="L329" s="3">
        <v>9226.5885079199998</v>
      </c>
      <c r="M329" s="3">
        <v>25200</v>
      </c>
      <c r="N329" s="3">
        <v>8942048.3699999992</v>
      </c>
      <c r="O329" s="2">
        <v>0.94017848839999996</v>
      </c>
      <c r="P329" s="3">
        <v>22787.996651280002</v>
      </c>
      <c r="Q329" s="3">
        <v>72000</v>
      </c>
      <c r="R329" s="3">
        <v>121660</v>
      </c>
      <c r="S329" s="3"/>
      <c r="T329" s="3"/>
      <c r="U329" s="3"/>
      <c r="V329" s="3">
        <f t="shared" si="15"/>
        <v>72000</v>
      </c>
      <c r="W329" s="3">
        <f t="shared" si="16"/>
        <v>121660</v>
      </c>
      <c r="X329" s="7">
        <f t="shared" si="17"/>
        <v>193660</v>
      </c>
    </row>
    <row r="330" spans="1:24" x14ac:dyDescent="0.3">
      <c r="A330" s="1">
        <v>42186</v>
      </c>
      <c r="B330" t="s">
        <v>327</v>
      </c>
      <c r="C330" t="s">
        <v>31</v>
      </c>
      <c r="D330" t="s">
        <v>37</v>
      </c>
      <c r="E330" t="s">
        <v>62</v>
      </c>
      <c r="F330" t="s">
        <v>24</v>
      </c>
      <c r="G330" t="s">
        <v>0</v>
      </c>
      <c r="H330">
        <f>VLOOKUP(G330,Currency!$A$1:$B$16,2,FALSE)</f>
        <v>1</v>
      </c>
      <c r="I330" s="3">
        <v>42000</v>
      </c>
      <c r="J330" s="3">
        <v>714832.3</v>
      </c>
      <c r="K330" s="2">
        <v>0.55324561299999997</v>
      </c>
      <c r="L330" s="3">
        <v>23236.315746</v>
      </c>
      <c r="M330" s="3"/>
      <c r="N330" s="3">
        <v>0</v>
      </c>
      <c r="O330" s="2"/>
      <c r="P330" s="3">
        <v>0</v>
      </c>
      <c r="Q330" s="3">
        <v>72000</v>
      </c>
      <c r="R330" s="3">
        <v>103841</v>
      </c>
      <c r="S330" s="3"/>
      <c r="T330" s="3"/>
      <c r="U330" s="3"/>
      <c r="V330" s="3">
        <f t="shared" si="15"/>
        <v>72000</v>
      </c>
      <c r="W330" s="3">
        <f t="shared" si="16"/>
        <v>103841</v>
      </c>
      <c r="X330" s="7">
        <f t="shared" si="17"/>
        <v>175841</v>
      </c>
    </row>
    <row r="331" spans="1:24" x14ac:dyDescent="0.3">
      <c r="A331" s="1">
        <v>42186</v>
      </c>
      <c r="B331" t="s">
        <v>326</v>
      </c>
      <c r="C331" t="s">
        <v>31</v>
      </c>
      <c r="D331" t="s">
        <v>36</v>
      </c>
      <c r="E331" t="s">
        <v>45</v>
      </c>
      <c r="F331" t="s">
        <v>19</v>
      </c>
      <c r="G331" t="s">
        <v>0</v>
      </c>
      <c r="H331">
        <f>VLOOKUP(G331,Currency!$A$1:$B$16,2,FALSE)</f>
        <v>1</v>
      </c>
      <c r="I331" s="3">
        <v>25666.666666666901</v>
      </c>
      <c r="J331" s="3">
        <v>19004769.329999998</v>
      </c>
      <c r="K331" s="2">
        <v>0.5552251601</v>
      </c>
      <c r="L331" s="3">
        <v>2834.8915518000003</v>
      </c>
      <c r="M331" s="3">
        <v>38500</v>
      </c>
      <c r="N331" s="3">
        <v>49355924.210000001</v>
      </c>
      <c r="O331" s="2">
        <v>0.9065905756</v>
      </c>
      <c r="P331" s="3">
        <v>24114.948642399999</v>
      </c>
      <c r="Q331" s="3">
        <v>110000</v>
      </c>
      <c r="R331" s="3">
        <v>158527</v>
      </c>
      <c r="S331" s="3"/>
      <c r="T331" s="3"/>
      <c r="U331" s="3"/>
      <c r="V331" s="3">
        <f t="shared" si="15"/>
        <v>110000</v>
      </c>
      <c r="W331" s="3">
        <f t="shared" si="16"/>
        <v>158527</v>
      </c>
      <c r="X331" s="7">
        <f t="shared" si="17"/>
        <v>268527</v>
      </c>
    </row>
    <row r="332" spans="1:24" x14ac:dyDescent="0.3">
      <c r="A332" s="1">
        <v>42186</v>
      </c>
      <c r="B332" t="s">
        <v>809</v>
      </c>
      <c r="C332" t="s">
        <v>31</v>
      </c>
      <c r="D332" t="s">
        <v>36</v>
      </c>
      <c r="E332" t="s">
        <v>46</v>
      </c>
      <c r="F332" t="s">
        <v>20</v>
      </c>
      <c r="G332" t="s">
        <v>0</v>
      </c>
      <c r="H332">
        <f>VLOOKUP(G332,Currency!$A$1:$B$16,2,FALSE)</f>
        <v>1</v>
      </c>
      <c r="I332" s="3">
        <v>22633.333333333099</v>
      </c>
      <c r="J332" s="3">
        <v>4647648.99</v>
      </c>
      <c r="K332" s="2">
        <v>0.55563854550000003</v>
      </c>
      <c r="L332" s="3">
        <v>12575.9524131499</v>
      </c>
      <c r="M332" s="3">
        <v>33950</v>
      </c>
      <c r="N332" s="3">
        <v>21011730.09</v>
      </c>
      <c r="O332" s="2">
        <v>0.82946427089999997</v>
      </c>
      <c r="P332" s="3">
        <v>24686.499193930002</v>
      </c>
      <c r="Q332" s="3">
        <v>97000</v>
      </c>
      <c r="R332" s="3">
        <v>194916</v>
      </c>
      <c r="S332" s="3"/>
      <c r="T332" s="3"/>
      <c r="U332" s="3"/>
      <c r="V332" s="3">
        <f t="shared" si="15"/>
        <v>97000</v>
      </c>
      <c r="W332" s="3">
        <f t="shared" si="16"/>
        <v>194916</v>
      </c>
      <c r="X332" s="7">
        <f t="shared" si="17"/>
        <v>291916</v>
      </c>
    </row>
    <row r="333" spans="1:24" x14ac:dyDescent="0.3">
      <c r="A333" s="1">
        <v>42186</v>
      </c>
      <c r="B333" t="s">
        <v>1065</v>
      </c>
      <c r="C333" t="s">
        <v>31</v>
      </c>
      <c r="D333" t="s">
        <v>41</v>
      </c>
      <c r="E333" t="s">
        <v>57</v>
      </c>
      <c r="F333" t="s">
        <v>28</v>
      </c>
      <c r="G333" t="s">
        <v>0</v>
      </c>
      <c r="H333">
        <f>VLOOKUP(G333,Currency!$A$1:$B$16,2,FALSE)</f>
        <v>1</v>
      </c>
      <c r="I333" s="3">
        <v>3896.2840000000001</v>
      </c>
      <c r="J333" s="3">
        <v>9518015.9199999999</v>
      </c>
      <c r="K333" s="2">
        <v>0.55596747010000003</v>
      </c>
      <c r="L333" s="3">
        <v>2166.2071582711001</v>
      </c>
      <c r="M333" s="3">
        <v>5844.4260000000004</v>
      </c>
      <c r="N333" s="3">
        <v>32307460.16</v>
      </c>
      <c r="O333" s="2">
        <v>0.9727233368</v>
      </c>
      <c r="P333" s="3">
        <v>5589.3596967580006</v>
      </c>
      <c r="Q333" s="3">
        <v>16874.759999999998</v>
      </c>
      <c r="R333" s="3">
        <v>140623</v>
      </c>
      <c r="S333" s="3"/>
      <c r="T333" s="3"/>
      <c r="U333" s="3"/>
      <c r="V333" s="3">
        <f t="shared" si="15"/>
        <v>16874.759999999998</v>
      </c>
      <c r="W333" s="3">
        <f t="shared" si="16"/>
        <v>140623</v>
      </c>
      <c r="X333" s="7">
        <f t="shared" si="17"/>
        <v>157497.76</v>
      </c>
    </row>
    <row r="334" spans="1:24" x14ac:dyDescent="0.3">
      <c r="A334" s="1">
        <v>42186</v>
      </c>
      <c r="B334" t="s">
        <v>982</v>
      </c>
      <c r="C334" t="s">
        <v>31</v>
      </c>
      <c r="D334" t="s">
        <v>41</v>
      </c>
      <c r="E334" t="s">
        <v>57</v>
      </c>
      <c r="F334" t="s">
        <v>28</v>
      </c>
      <c r="G334" t="s">
        <v>0</v>
      </c>
      <c r="H334">
        <f>VLOOKUP(G334,Currency!$A$1:$B$16,2,FALSE)</f>
        <v>1</v>
      </c>
      <c r="I334" s="3">
        <v>4025.88</v>
      </c>
      <c r="J334" s="3">
        <v>4561073.9400000004</v>
      </c>
      <c r="K334" s="2">
        <v>0.5559785209</v>
      </c>
      <c r="L334" s="3">
        <v>2238.3028077209001</v>
      </c>
      <c r="M334" s="3">
        <v>6038.82</v>
      </c>
      <c r="N334" s="3">
        <v>14120261.189999999</v>
      </c>
      <c r="O334" s="2">
        <v>0.98401552800000003</v>
      </c>
      <c r="P334" s="3">
        <v>5884.3762412751003</v>
      </c>
      <c r="Q334" s="3">
        <v>17471.88</v>
      </c>
      <c r="R334" s="3">
        <v>145599</v>
      </c>
      <c r="S334" s="3"/>
      <c r="T334" s="3"/>
      <c r="U334" s="3"/>
      <c r="V334" s="3">
        <f t="shared" si="15"/>
        <v>17471.88</v>
      </c>
      <c r="W334" s="3">
        <f t="shared" si="16"/>
        <v>145599</v>
      </c>
      <c r="X334" s="7">
        <f t="shared" si="17"/>
        <v>163070.88</v>
      </c>
    </row>
    <row r="335" spans="1:24" x14ac:dyDescent="0.3">
      <c r="A335" s="1">
        <v>42186</v>
      </c>
      <c r="B335" t="s">
        <v>913</v>
      </c>
      <c r="C335" t="s">
        <v>31</v>
      </c>
      <c r="D335" t="s">
        <v>41</v>
      </c>
      <c r="E335" t="s">
        <v>52</v>
      </c>
      <c r="F335" t="s">
        <v>28</v>
      </c>
      <c r="G335" t="s">
        <v>0</v>
      </c>
      <c r="H335">
        <f>VLOOKUP(G335,Currency!$A$1:$B$16,2,FALSE)</f>
        <v>1</v>
      </c>
      <c r="I335" s="3">
        <v>7642.3600000000997</v>
      </c>
      <c r="J335" s="3">
        <v>6260412.5999999996</v>
      </c>
      <c r="K335" s="2">
        <v>0.5560302385</v>
      </c>
      <c r="L335" s="3">
        <v>4249.3832535028996</v>
      </c>
      <c r="M335" s="3">
        <v>11463.54</v>
      </c>
      <c r="N335" s="3">
        <v>26543695.23</v>
      </c>
      <c r="O335" s="2">
        <v>1.0911929095999999</v>
      </c>
      <c r="P335" s="3">
        <v>14390.641987594001</v>
      </c>
      <c r="Q335" s="3">
        <v>33099</v>
      </c>
      <c r="R335" s="3">
        <v>165495</v>
      </c>
      <c r="S335" s="3"/>
      <c r="T335" s="3"/>
      <c r="U335" s="3"/>
      <c r="V335" s="3">
        <f t="shared" si="15"/>
        <v>33099</v>
      </c>
      <c r="W335" s="3">
        <f t="shared" si="16"/>
        <v>165495</v>
      </c>
      <c r="X335" s="7">
        <f t="shared" si="17"/>
        <v>198594</v>
      </c>
    </row>
    <row r="336" spans="1:24" x14ac:dyDescent="0.3">
      <c r="A336" s="1">
        <v>42186</v>
      </c>
      <c r="B336" t="s">
        <v>500</v>
      </c>
      <c r="C336" t="s">
        <v>33</v>
      </c>
      <c r="D336" t="s">
        <v>40</v>
      </c>
      <c r="E336" t="s">
        <v>46</v>
      </c>
      <c r="F336" t="s">
        <v>25</v>
      </c>
      <c r="G336" t="s">
        <v>13</v>
      </c>
      <c r="H336">
        <f>VLOOKUP(G336,Currency!$A$1:$B$16,2,FALSE)</f>
        <v>1.4E-2</v>
      </c>
      <c r="I336" s="3">
        <v>757254.24399999995</v>
      </c>
      <c r="J336" s="3">
        <v>1586273.77</v>
      </c>
      <c r="K336" s="2">
        <v>0.55763024940000006</v>
      </c>
      <c r="L336" s="3">
        <v>422267.87294092809</v>
      </c>
      <c r="M336" s="3">
        <v>1135881.3659999999</v>
      </c>
      <c r="N336" s="3">
        <v>15250387.130000001</v>
      </c>
      <c r="O336" s="2">
        <v>0.84563858810000003</v>
      </c>
      <c r="P336" s="3">
        <v>855343.36379477801</v>
      </c>
      <c r="Q336" s="3">
        <v>3312987.3333333302</v>
      </c>
      <c r="R336" s="3">
        <v>4969481</v>
      </c>
      <c r="S336" s="3"/>
      <c r="T336" s="3"/>
      <c r="U336" s="3"/>
      <c r="V336" s="3">
        <f t="shared" si="15"/>
        <v>46381.822666666623</v>
      </c>
      <c r="W336" s="3">
        <f t="shared" si="16"/>
        <v>69572.733999999997</v>
      </c>
      <c r="X336" s="7">
        <f t="shared" si="17"/>
        <v>115954.55666666661</v>
      </c>
    </row>
    <row r="337" spans="1:24" x14ac:dyDescent="0.3">
      <c r="A337" s="1">
        <v>42186</v>
      </c>
      <c r="B337" t="s">
        <v>1062</v>
      </c>
      <c r="C337" t="s">
        <v>31</v>
      </c>
      <c r="D337" t="s">
        <v>41</v>
      </c>
      <c r="E337" t="s">
        <v>57</v>
      </c>
      <c r="F337" t="s">
        <v>28</v>
      </c>
      <c r="G337" t="s">
        <v>0</v>
      </c>
      <c r="H337">
        <f>VLOOKUP(G337,Currency!$A$1:$B$16,2,FALSE)</f>
        <v>1</v>
      </c>
      <c r="I337" s="3">
        <v>3898.66</v>
      </c>
      <c r="J337" s="3">
        <v>7828498.3300000001</v>
      </c>
      <c r="K337" s="2">
        <v>0.55818460790000002</v>
      </c>
      <c r="L337" s="3">
        <v>2176.1720034353998</v>
      </c>
      <c r="M337" s="3">
        <v>5847.99</v>
      </c>
      <c r="N337" s="3">
        <v>17709872.379999999</v>
      </c>
      <c r="O337" s="2">
        <v>1.1362174045</v>
      </c>
      <c r="P337" s="3">
        <v>8078.4644541574999</v>
      </c>
      <c r="Q337" s="3">
        <v>16919.759999999998</v>
      </c>
      <c r="R337" s="3">
        <v>140998</v>
      </c>
      <c r="S337" s="3"/>
      <c r="T337" s="3"/>
      <c r="U337" s="3"/>
      <c r="V337" s="3">
        <f t="shared" si="15"/>
        <v>16919.759999999998</v>
      </c>
      <c r="W337" s="3">
        <f t="shared" si="16"/>
        <v>140998</v>
      </c>
      <c r="X337" s="7">
        <f t="shared" si="17"/>
        <v>157917.76000000001</v>
      </c>
    </row>
    <row r="338" spans="1:24" x14ac:dyDescent="0.3">
      <c r="A338" s="1">
        <v>42186</v>
      </c>
      <c r="B338" t="s">
        <v>136</v>
      </c>
      <c r="C338" t="s">
        <v>31</v>
      </c>
      <c r="D338" t="s">
        <v>36</v>
      </c>
      <c r="E338" t="s">
        <v>43</v>
      </c>
      <c r="F338" t="s">
        <v>19</v>
      </c>
      <c r="G338" t="s">
        <v>0</v>
      </c>
      <c r="H338">
        <f>VLOOKUP(G338,Currency!$A$1:$B$16,2,FALSE)</f>
        <v>1</v>
      </c>
      <c r="I338" s="3">
        <v>35000</v>
      </c>
      <c r="J338" s="3">
        <v>20492910.489999998</v>
      </c>
      <c r="K338" s="2">
        <v>0.55910410580000003</v>
      </c>
      <c r="L338" s="3">
        <v>4137.2874059999995</v>
      </c>
      <c r="M338" s="3">
        <v>52500</v>
      </c>
      <c r="N338" s="3">
        <v>81935760.439999998</v>
      </c>
      <c r="O338" s="2">
        <v>0.94267759390000005</v>
      </c>
      <c r="P338" s="3">
        <v>40462.294718999998</v>
      </c>
      <c r="Q338" s="3">
        <v>150000</v>
      </c>
      <c r="R338" s="3">
        <v>173316</v>
      </c>
      <c r="S338" s="3"/>
      <c r="T338" s="3"/>
      <c r="U338" s="3"/>
      <c r="V338" s="3">
        <f t="shared" si="15"/>
        <v>150000</v>
      </c>
      <c r="W338" s="3">
        <f t="shared" si="16"/>
        <v>173316</v>
      </c>
      <c r="X338" s="7">
        <f t="shared" si="17"/>
        <v>323316</v>
      </c>
    </row>
    <row r="339" spans="1:24" x14ac:dyDescent="0.3">
      <c r="A339" s="1">
        <v>42186</v>
      </c>
      <c r="B339" t="s">
        <v>457</v>
      </c>
      <c r="C339" t="s">
        <v>32</v>
      </c>
      <c r="D339" t="s">
        <v>40</v>
      </c>
      <c r="E339" t="s">
        <v>44</v>
      </c>
      <c r="F339" t="s">
        <v>26</v>
      </c>
      <c r="G339" t="s">
        <v>10</v>
      </c>
      <c r="H339">
        <f>VLOOKUP(G339,Currency!$A$1:$B$16,2,FALSE)</f>
        <v>0.1</v>
      </c>
      <c r="I339" s="3">
        <v>96000</v>
      </c>
      <c r="J339" s="3">
        <v>1236197</v>
      </c>
      <c r="K339" s="2">
        <v>0.5614080118</v>
      </c>
      <c r="L339" s="3">
        <v>53895.169132800002</v>
      </c>
      <c r="M339" s="3">
        <v>144000</v>
      </c>
      <c r="N339" s="3">
        <v>3496275</v>
      </c>
      <c r="O339" s="2">
        <v>0.90014417920000001</v>
      </c>
      <c r="P339" s="3">
        <v>120993.21888479999</v>
      </c>
      <c r="Q339" s="3">
        <v>576000</v>
      </c>
      <c r="R339" s="3">
        <v>864000</v>
      </c>
      <c r="S339" s="3"/>
      <c r="T339" s="3"/>
      <c r="U339" s="3"/>
      <c r="V339" s="3">
        <f t="shared" si="15"/>
        <v>57600</v>
      </c>
      <c r="W339" s="3">
        <f t="shared" si="16"/>
        <v>86400</v>
      </c>
      <c r="X339" s="7">
        <f t="shared" si="17"/>
        <v>144000</v>
      </c>
    </row>
    <row r="340" spans="1:24" x14ac:dyDescent="0.3">
      <c r="A340" s="1">
        <v>42186</v>
      </c>
      <c r="B340" t="s">
        <v>184</v>
      </c>
      <c r="C340" t="s">
        <v>31</v>
      </c>
      <c r="D340" t="s">
        <v>36</v>
      </c>
      <c r="E340" t="s">
        <v>46</v>
      </c>
      <c r="F340" t="s">
        <v>20</v>
      </c>
      <c r="G340" t="s">
        <v>0</v>
      </c>
      <c r="H340">
        <f>VLOOKUP(G340,Currency!$A$1:$B$16,2,FALSE)</f>
        <v>1</v>
      </c>
      <c r="I340" s="3">
        <v>22633.333333333099</v>
      </c>
      <c r="J340" s="3">
        <v>3395219</v>
      </c>
      <c r="K340" s="2">
        <v>0.56552187359999995</v>
      </c>
      <c r="L340" s="3">
        <v>12799.6450724799</v>
      </c>
      <c r="M340" s="3">
        <v>33950</v>
      </c>
      <c r="N340" s="3">
        <v>59461838.710000001</v>
      </c>
      <c r="O340" s="2">
        <v>0.90750880550000002</v>
      </c>
      <c r="P340" s="3">
        <v>28925.878314759997</v>
      </c>
      <c r="Q340" s="3">
        <v>97000</v>
      </c>
      <c r="R340" s="3">
        <v>124800</v>
      </c>
      <c r="S340" s="3"/>
      <c r="T340" s="3"/>
      <c r="U340" s="3"/>
      <c r="V340" s="3">
        <f t="shared" si="15"/>
        <v>97000</v>
      </c>
      <c r="W340" s="3">
        <f t="shared" si="16"/>
        <v>124800</v>
      </c>
      <c r="X340" s="7">
        <f t="shared" si="17"/>
        <v>221800</v>
      </c>
    </row>
    <row r="341" spans="1:24" x14ac:dyDescent="0.3">
      <c r="A341" s="1">
        <v>42186</v>
      </c>
      <c r="B341" t="s">
        <v>323</v>
      </c>
      <c r="C341" t="s">
        <v>31</v>
      </c>
      <c r="D341" t="s">
        <v>36</v>
      </c>
      <c r="E341" t="s">
        <v>44</v>
      </c>
      <c r="F341" t="s">
        <v>20</v>
      </c>
      <c r="G341" t="s">
        <v>0</v>
      </c>
      <c r="H341">
        <f>VLOOKUP(G341,Currency!$A$1:$B$16,2,FALSE)</f>
        <v>1</v>
      </c>
      <c r="I341" s="3">
        <v>16800</v>
      </c>
      <c r="J341" s="3">
        <v>3395219</v>
      </c>
      <c r="K341" s="2">
        <v>0.56552187359999995</v>
      </c>
      <c r="L341" s="3">
        <v>9500.7674764799995</v>
      </c>
      <c r="M341" s="3">
        <v>25200</v>
      </c>
      <c r="N341" s="3">
        <v>59461838.710000001</v>
      </c>
      <c r="O341" s="2">
        <v>0.90750880550000002</v>
      </c>
      <c r="P341" s="3">
        <v>21470.755037760002</v>
      </c>
      <c r="Q341" s="3">
        <v>72000</v>
      </c>
      <c r="R341" s="3">
        <v>103675</v>
      </c>
      <c r="S341" s="3"/>
      <c r="T341" s="3"/>
      <c r="U341" s="3"/>
      <c r="V341" s="3">
        <f t="shared" si="15"/>
        <v>72000</v>
      </c>
      <c r="W341" s="3">
        <f t="shared" si="16"/>
        <v>103675</v>
      </c>
      <c r="X341" s="7">
        <f t="shared" si="17"/>
        <v>175675</v>
      </c>
    </row>
    <row r="342" spans="1:24" x14ac:dyDescent="0.3">
      <c r="A342" s="1">
        <v>42186</v>
      </c>
      <c r="B342" t="s">
        <v>713</v>
      </c>
      <c r="C342" t="s">
        <v>31</v>
      </c>
      <c r="D342" t="s">
        <v>36</v>
      </c>
      <c r="E342" t="s">
        <v>44</v>
      </c>
      <c r="F342" t="s">
        <v>20</v>
      </c>
      <c r="G342" t="s">
        <v>0</v>
      </c>
      <c r="H342">
        <f>VLOOKUP(G342,Currency!$A$1:$B$16,2,FALSE)</f>
        <v>1</v>
      </c>
      <c r="I342" s="3">
        <v>16800</v>
      </c>
      <c r="J342" s="3">
        <v>3395219</v>
      </c>
      <c r="K342" s="2">
        <v>0.56552187359999995</v>
      </c>
      <c r="L342" s="3">
        <v>9500.7674764799995</v>
      </c>
      <c r="M342" s="3">
        <v>25200</v>
      </c>
      <c r="N342" s="3">
        <v>59461838.710000001</v>
      </c>
      <c r="O342" s="2">
        <v>0.90750880550000002</v>
      </c>
      <c r="P342" s="3">
        <v>21470.755037760002</v>
      </c>
      <c r="Q342" s="3">
        <v>72000</v>
      </c>
      <c r="R342" s="3">
        <v>121200</v>
      </c>
      <c r="S342" s="3"/>
      <c r="T342" s="3"/>
      <c r="U342" s="3"/>
      <c r="V342" s="3">
        <f t="shared" si="15"/>
        <v>72000</v>
      </c>
      <c r="W342" s="3">
        <f t="shared" si="16"/>
        <v>121200</v>
      </c>
      <c r="X342" s="7">
        <f t="shared" si="17"/>
        <v>193200</v>
      </c>
    </row>
    <row r="343" spans="1:24" x14ac:dyDescent="0.3">
      <c r="A343" s="1">
        <v>42186</v>
      </c>
      <c r="B343" t="s">
        <v>247</v>
      </c>
      <c r="C343" t="s">
        <v>31</v>
      </c>
      <c r="D343" t="s">
        <v>36</v>
      </c>
      <c r="E343" t="s">
        <v>44</v>
      </c>
      <c r="F343" t="s">
        <v>20</v>
      </c>
      <c r="G343" t="s">
        <v>0</v>
      </c>
      <c r="H343">
        <f>VLOOKUP(G343,Currency!$A$1:$B$16,2,FALSE)</f>
        <v>1</v>
      </c>
      <c r="I343" s="3">
        <v>16800</v>
      </c>
      <c r="J343" s="3">
        <v>2666260.7999999998</v>
      </c>
      <c r="K343" s="2">
        <v>0.56762167939999997</v>
      </c>
      <c r="L343" s="3">
        <v>9536.0442139199986</v>
      </c>
      <c r="M343" s="3">
        <v>25200</v>
      </c>
      <c r="N343" s="3">
        <v>16411257.09</v>
      </c>
      <c r="O343" s="2">
        <v>0.79504347099999995</v>
      </c>
      <c r="P343" s="3">
        <v>16936.152750720001</v>
      </c>
      <c r="Q343" s="3">
        <v>72000</v>
      </c>
      <c r="R343" s="3">
        <v>97363</v>
      </c>
      <c r="S343" s="3"/>
      <c r="T343" s="3"/>
      <c r="U343" s="3"/>
      <c r="V343" s="3">
        <f t="shared" si="15"/>
        <v>72000</v>
      </c>
      <c r="W343" s="3">
        <f t="shared" si="16"/>
        <v>97363</v>
      </c>
      <c r="X343" s="7">
        <f t="shared" si="17"/>
        <v>169363</v>
      </c>
    </row>
    <row r="344" spans="1:24" x14ac:dyDescent="0.3">
      <c r="A344" s="1">
        <v>42186</v>
      </c>
      <c r="B344" t="s">
        <v>921</v>
      </c>
      <c r="C344" t="s">
        <v>31</v>
      </c>
      <c r="D344" t="s">
        <v>41</v>
      </c>
      <c r="E344" t="s">
        <v>51</v>
      </c>
      <c r="F344" t="s">
        <v>28</v>
      </c>
      <c r="G344" t="s">
        <v>0</v>
      </c>
      <c r="H344">
        <f>VLOOKUP(G344,Currency!$A$1:$B$16,2,FALSE)</f>
        <v>1</v>
      </c>
      <c r="I344" s="3">
        <v>6432.9</v>
      </c>
      <c r="J344" s="3">
        <v>5724325.1299999999</v>
      </c>
      <c r="K344" s="2">
        <v>0.57096774790000004</v>
      </c>
      <c r="L344" s="3">
        <v>3672.9784254659003</v>
      </c>
      <c r="M344" s="3">
        <v>9649.35</v>
      </c>
      <c r="N344" s="3">
        <v>33782649.780000001</v>
      </c>
      <c r="O344" s="2">
        <v>1.0339181099999999</v>
      </c>
      <c r="P344" s="3">
        <v>10565.7556012398</v>
      </c>
      <c r="Q344" s="3">
        <v>28116</v>
      </c>
      <c r="R344" s="3">
        <v>140580</v>
      </c>
      <c r="S344" s="3"/>
      <c r="T344" s="3"/>
      <c r="U344" s="3"/>
      <c r="V344" s="3">
        <f t="shared" si="15"/>
        <v>28116</v>
      </c>
      <c r="W344" s="3">
        <f t="shared" si="16"/>
        <v>140580</v>
      </c>
      <c r="X344" s="7">
        <f t="shared" si="17"/>
        <v>168696</v>
      </c>
    </row>
    <row r="345" spans="1:24" x14ac:dyDescent="0.3">
      <c r="A345" s="1">
        <v>42186</v>
      </c>
      <c r="B345" t="s">
        <v>877</v>
      </c>
      <c r="C345" t="s">
        <v>31</v>
      </c>
      <c r="D345" t="s">
        <v>41</v>
      </c>
      <c r="E345" t="s">
        <v>53</v>
      </c>
      <c r="F345" t="s">
        <v>29</v>
      </c>
      <c r="G345" t="s">
        <v>0</v>
      </c>
      <c r="H345">
        <f>VLOOKUP(G345,Currency!$A$1:$B$16,2,FALSE)</f>
        <v>1</v>
      </c>
      <c r="I345" s="3">
        <v>6781.68</v>
      </c>
      <c r="J345" s="3">
        <v>33824619.520000003</v>
      </c>
      <c r="K345" s="2">
        <v>0.57177235360000001</v>
      </c>
      <c r="L345" s="3">
        <v>0</v>
      </c>
      <c r="M345" s="3">
        <v>10172.52</v>
      </c>
      <c r="N345" s="3">
        <v>99304598.739999995</v>
      </c>
      <c r="O345" s="2">
        <v>0.90976556239999995</v>
      </c>
      <c r="P345" s="3">
        <v>0</v>
      </c>
      <c r="Q345" s="3">
        <v>29431.8</v>
      </c>
      <c r="R345" s="3">
        <v>147159</v>
      </c>
      <c r="S345" s="3"/>
      <c r="T345" s="3"/>
      <c r="U345" s="3"/>
      <c r="V345" s="3">
        <f t="shared" si="15"/>
        <v>29431.8</v>
      </c>
      <c r="W345" s="3">
        <f t="shared" si="16"/>
        <v>147159</v>
      </c>
      <c r="X345" s="7">
        <f t="shared" si="17"/>
        <v>176590.8</v>
      </c>
    </row>
    <row r="346" spans="1:24" x14ac:dyDescent="0.3">
      <c r="A346" s="1">
        <v>42186</v>
      </c>
      <c r="B346" t="s">
        <v>879</v>
      </c>
      <c r="C346" t="s">
        <v>31</v>
      </c>
      <c r="D346" t="s">
        <v>41</v>
      </c>
      <c r="E346" t="s">
        <v>53</v>
      </c>
      <c r="F346" t="s">
        <v>29</v>
      </c>
      <c r="G346" t="s">
        <v>0</v>
      </c>
      <c r="H346">
        <f>VLOOKUP(G346,Currency!$A$1:$B$16,2,FALSE)</f>
        <v>1</v>
      </c>
      <c r="I346" s="3">
        <v>7550.8133333331998</v>
      </c>
      <c r="J346" s="3">
        <v>33824619.520000003</v>
      </c>
      <c r="K346" s="2">
        <v>0.57177235360000001</v>
      </c>
      <c r="L346" s="3">
        <v>0</v>
      </c>
      <c r="M346" s="3">
        <v>11326.22</v>
      </c>
      <c r="N346" s="3">
        <v>99304598.739999995</v>
      </c>
      <c r="O346" s="2">
        <v>0.90976556239999995</v>
      </c>
      <c r="P346" s="3">
        <v>0</v>
      </c>
      <c r="Q346" s="3">
        <v>32621.8</v>
      </c>
      <c r="R346" s="3">
        <v>163109</v>
      </c>
      <c r="S346" s="3"/>
      <c r="T346" s="3"/>
      <c r="U346" s="3"/>
      <c r="V346" s="3">
        <f t="shared" si="15"/>
        <v>32621.8</v>
      </c>
      <c r="W346" s="3">
        <f t="shared" si="16"/>
        <v>163109</v>
      </c>
      <c r="X346" s="7">
        <f t="shared" si="17"/>
        <v>195730.8</v>
      </c>
    </row>
    <row r="347" spans="1:24" x14ac:dyDescent="0.3">
      <c r="A347" s="1">
        <v>42186</v>
      </c>
      <c r="B347" t="s">
        <v>941</v>
      </c>
      <c r="C347" t="s">
        <v>31</v>
      </c>
      <c r="D347" t="s">
        <v>41</v>
      </c>
      <c r="E347" t="s">
        <v>54</v>
      </c>
      <c r="F347" t="s">
        <v>29</v>
      </c>
      <c r="G347" t="s">
        <v>0</v>
      </c>
      <c r="H347">
        <f>VLOOKUP(G347,Currency!$A$1:$B$16,2,FALSE)</f>
        <v>1</v>
      </c>
      <c r="I347" s="3">
        <v>5043.8933333330997</v>
      </c>
      <c r="J347" s="3">
        <v>33824619.520000003</v>
      </c>
      <c r="K347" s="2">
        <v>0.57177235360000001</v>
      </c>
      <c r="L347" s="3">
        <v>0</v>
      </c>
      <c r="M347" s="3">
        <v>7565.84</v>
      </c>
      <c r="N347" s="3">
        <v>99304598.739999995</v>
      </c>
      <c r="O347" s="2">
        <v>0.90976556239999995</v>
      </c>
      <c r="P347" s="3">
        <v>0</v>
      </c>
      <c r="Q347" s="3">
        <v>21979</v>
      </c>
      <c r="R347" s="3">
        <v>109895</v>
      </c>
      <c r="S347" s="3"/>
      <c r="T347" s="3"/>
      <c r="U347" s="3"/>
      <c r="V347" s="3">
        <f t="shared" si="15"/>
        <v>21979</v>
      </c>
      <c r="W347" s="3">
        <f t="shared" si="16"/>
        <v>109895</v>
      </c>
      <c r="X347" s="7">
        <f t="shared" si="17"/>
        <v>131874</v>
      </c>
    </row>
    <row r="348" spans="1:24" x14ac:dyDescent="0.3">
      <c r="A348" s="1">
        <v>42186</v>
      </c>
      <c r="B348" t="s">
        <v>942</v>
      </c>
      <c r="C348" t="s">
        <v>31</v>
      </c>
      <c r="D348" t="s">
        <v>41</v>
      </c>
      <c r="E348" t="s">
        <v>53</v>
      </c>
      <c r="F348" t="s">
        <v>29</v>
      </c>
      <c r="G348" t="s">
        <v>0</v>
      </c>
      <c r="H348">
        <f>VLOOKUP(G348,Currency!$A$1:$B$16,2,FALSE)</f>
        <v>1</v>
      </c>
      <c r="I348" s="3">
        <v>6702.06</v>
      </c>
      <c r="J348" s="3">
        <v>33824619.520000003</v>
      </c>
      <c r="K348" s="2">
        <v>0.57177235360000001</v>
      </c>
      <c r="L348" s="3">
        <v>0</v>
      </c>
      <c r="M348" s="3">
        <v>10053.09</v>
      </c>
      <c r="N348" s="3">
        <v>99304598.739999995</v>
      </c>
      <c r="O348" s="2">
        <v>0.90976556239999995</v>
      </c>
      <c r="P348" s="3">
        <v>0</v>
      </c>
      <c r="Q348" s="3">
        <v>29086.2</v>
      </c>
      <c r="R348" s="3">
        <v>145431</v>
      </c>
      <c r="S348" s="3"/>
      <c r="T348" s="3"/>
      <c r="U348" s="3"/>
      <c r="V348" s="3">
        <f t="shared" si="15"/>
        <v>29086.2</v>
      </c>
      <c r="W348" s="3">
        <f t="shared" si="16"/>
        <v>145431</v>
      </c>
      <c r="X348" s="7">
        <f t="shared" si="17"/>
        <v>174517.2</v>
      </c>
    </row>
    <row r="349" spans="1:24" x14ac:dyDescent="0.3">
      <c r="A349" s="1">
        <v>42186</v>
      </c>
      <c r="B349" t="s">
        <v>945</v>
      </c>
      <c r="C349" t="s">
        <v>31</v>
      </c>
      <c r="D349" t="s">
        <v>41</v>
      </c>
      <c r="E349" t="s">
        <v>53</v>
      </c>
      <c r="F349" t="s">
        <v>29</v>
      </c>
      <c r="G349" t="s">
        <v>0</v>
      </c>
      <c r="H349">
        <f>VLOOKUP(G349,Currency!$A$1:$B$16,2,FALSE)</f>
        <v>1</v>
      </c>
      <c r="I349" s="3">
        <v>6728.3200000000998</v>
      </c>
      <c r="J349" s="3">
        <v>33824619.520000003</v>
      </c>
      <c r="K349" s="2">
        <v>0.57177235360000001</v>
      </c>
      <c r="L349" s="3">
        <v>0</v>
      </c>
      <c r="M349" s="3">
        <v>10092.48</v>
      </c>
      <c r="N349" s="3">
        <v>99304598.739999995</v>
      </c>
      <c r="O349" s="2">
        <v>0.90976556239999995</v>
      </c>
      <c r="P349" s="3">
        <v>0</v>
      </c>
      <c r="Q349" s="3">
        <v>29313.599999999999</v>
      </c>
      <c r="R349" s="3">
        <v>146568</v>
      </c>
      <c r="S349" s="3"/>
      <c r="T349" s="3"/>
      <c r="U349" s="3"/>
      <c r="V349" s="3">
        <f t="shared" si="15"/>
        <v>29313.599999999999</v>
      </c>
      <c r="W349" s="3">
        <f t="shared" si="16"/>
        <v>146568</v>
      </c>
      <c r="X349" s="7">
        <f t="shared" si="17"/>
        <v>175881.60000000001</v>
      </c>
    </row>
    <row r="350" spans="1:24" x14ac:dyDescent="0.3">
      <c r="A350" s="1">
        <v>42186</v>
      </c>
      <c r="B350" t="s">
        <v>998</v>
      </c>
      <c r="C350" t="s">
        <v>31</v>
      </c>
      <c r="D350" t="s">
        <v>41</v>
      </c>
      <c r="E350" t="s">
        <v>56</v>
      </c>
      <c r="F350" t="s">
        <v>29</v>
      </c>
      <c r="G350" t="s">
        <v>0</v>
      </c>
      <c r="H350">
        <f>VLOOKUP(G350,Currency!$A$1:$B$16,2,FALSE)</f>
        <v>1</v>
      </c>
      <c r="I350" s="3">
        <v>3693.828</v>
      </c>
      <c r="J350" s="3">
        <v>33824619.520000003</v>
      </c>
      <c r="K350" s="2">
        <v>0.57177235360000001</v>
      </c>
      <c r="L350" s="3">
        <v>0</v>
      </c>
      <c r="M350" s="3">
        <v>5540.7420000000002</v>
      </c>
      <c r="N350" s="3">
        <v>99304598.739999995</v>
      </c>
      <c r="O350" s="2">
        <v>0.90976556239999995</v>
      </c>
      <c r="P350" s="3">
        <v>0</v>
      </c>
      <c r="Q350" s="3">
        <v>16030.8</v>
      </c>
      <c r="R350" s="3">
        <v>133590</v>
      </c>
      <c r="S350" s="3"/>
      <c r="T350" s="3"/>
      <c r="U350" s="3"/>
      <c r="V350" s="3">
        <f t="shared" si="15"/>
        <v>16030.8</v>
      </c>
      <c r="W350" s="3">
        <f t="shared" si="16"/>
        <v>133590</v>
      </c>
      <c r="X350" s="7">
        <f t="shared" si="17"/>
        <v>149620.79999999999</v>
      </c>
    </row>
    <row r="351" spans="1:24" x14ac:dyDescent="0.3">
      <c r="A351" s="1">
        <v>42186</v>
      </c>
      <c r="B351" t="s">
        <v>1041</v>
      </c>
      <c r="C351" t="s">
        <v>31</v>
      </c>
      <c r="D351" t="s">
        <v>41</v>
      </c>
      <c r="E351" t="s">
        <v>56</v>
      </c>
      <c r="F351" t="s">
        <v>29</v>
      </c>
      <c r="G351" t="s">
        <v>0</v>
      </c>
      <c r="H351">
        <f>VLOOKUP(G351,Currency!$A$1:$B$16,2,FALSE)</f>
        <v>1</v>
      </c>
      <c r="I351" s="3">
        <v>3360.5079999999998</v>
      </c>
      <c r="J351" s="3">
        <v>33824619.520000003</v>
      </c>
      <c r="K351" s="2">
        <v>0.57177235360000001</v>
      </c>
      <c r="L351" s="3">
        <v>0</v>
      </c>
      <c r="M351" s="3">
        <v>5040.7619999999997</v>
      </c>
      <c r="N351" s="3">
        <v>99304598.739999995</v>
      </c>
      <c r="O351" s="2">
        <v>0.90976556239999995</v>
      </c>
      <c r="P351" s="3">
        <v>0</v>
      </c>
      <c r="Q351" s="3">
        <v>14673</v>
      </c>
      <c r="R351" s="3">
        <v>122275</v>
      </c>
      <c r="S351" s="3"/>
      <c r="T351" s="3"/>
      <c r="U351" s="3"/>
      <c r="V351" s="3">
        <f t="shared" si="15"/>
        <v>14673</v>
      </c>
      <c r="W351" s="3">
        <f t="shared" si="16"/>
        <v>122275</v>
      </c>
      <c r="X351" s="7">
        <f t="shared" si="17"/>
        <v>136948</v>
      </c>
    </row>
    <row r="352" spans="1:24" x14ac:dyDescent="0.3">
      <c r="A352" s="1">
        <v>42186</v>
      </c>
      <c r="B352" t="s">
        <v>1042</v>
      </c>
      <c r="C352" t="s">
        <v>31</v>
      </c>
      <c r="D352" t="s">
        <v>41</v>
      </c>
      <c r="E352" t="s">
        <v>56</v>
      </c>
      <c r="F352" t="s">
        <v>29</v>
      </c>
      <c r="G352" t="s">
        <v>0</v>
      </c>
      <c r="H352">
        <f>VLOOKUP(G352,Currency!$A$1:$B$16,2,FALSE)</f>
        <v>1</v>
      </c>
      <c r="I352" s="3">
        <v>3670.0479999999998</v>
      </c>
      <c r="J352" s="3">
        <v>33824619.520000003</v>
      </c>
      <c r="K352" s="2">
        <v>0.57177235360000001</v>
      </c>
      <c r="L352" s="3">
        <v>0</v>
      </c>
      <c r="M352" s="3">
        <v>5505.0720000000001</v>
      </c>
      <c r="N352" s="3">
        <v>99304598.739999995</v>
      </c>
      <c r="O352" s="2">
        <v>0.90976556239999995</v>
      </c>
      <c r="P352" s="3">
        <v>0</v>
      </c>
      <c r="Q352" s="3">
        <v>15927.6</v>
      </c>
      <c r="R352" s="3">
        <v>132730</v>
      </c>
      <c r="S352" s="3"/>
      <c r="T352" s="3"/>
      <c r="U352" s="3"/>
      <c r="V352" s="3">
        <f t="shared" si="15"/>
        <v>15927.6</v>
      </c>
      <c r="W352" s="3">
        <f t="shared" si="16"/>
        <v>132730</v>
      </c>
      <c r="X352" s="7">
        <f t="shared" si="17"/>
        <v>148657.60000000001</v>
      </c>
    </row>
    <row r="353" spans="1:24" x14ac:dyDescent="0.3">
      <c r="A353" s="1">
        <v>42186</v>
      </c>
      <c r="B353" t="s">
        <v>1047</v>
      </c>
      <c r="C353" t="s">
        <v>31</v>
      </c>
      <c r="D353" t="s">
        <v>41</v>
      </c>
      <c r="E353" t="s">
        <v>56</v>
      </c>
      <c r="F353" t="s">
        <v>29</v>
      </c>
      <c r="G353" t="s">
        <v>0</v>
      </c>
      <c r="H353">
        <f>VLOOKUP(G353,Currency!$A$1:$B$16,2,FALSE)</f>
        <v>1</v>
      </c>
      <c r="I353" s="3">
        <v>3754.9720000000002</v>
      </c>
      <c r="J353" s="3">
        <v>33824619.520000003</v>
      </c>
      <c r="K353" s="2">
        <v>0.57177235360000001</v>
      </c>
      <c r="L353" s="3">
        <v>0</v>
      </c>
      <c r="M353" s="3">
        <v>5632.4579999999996</v>
      </c>
      <c r="N353" s="3">
        <v>99304598.739999995</v>
      </c>
      <c r="O353" s="2">
        <v>0.90976556239999995</v>
      </c>
      <c r="P353" s="3">
        <v>0</v>
      </c>
      <c r="Q353" s="3">
        <v>16262.76</v>
      </c>
      <c r="R353" s="3">
        <v>135523</v>
      </c>
      <c r="S353" s="3"/>
      <c r="T353" s="3"/>
      <c r="U353" s="3"/>
      <c r="V353" s="3">
        <f t="shared" si="15"/>
        <v>16262.76</v>
      </c>
      <c r="W353" s="3">
        <f t="shared" si="16"/>
        <v>135523</v>
      </c>
      <c r="X353" s="7">
        <f t="shared" si="17"/>
        <v>151785.76</v>
      </c>
    </row>
    <row r="354" spans="1:24" x14ac:dyDescent="0.3">
      <c r="A354" s="1">
        <v>42186</v>
      </c>
      <c r="B354" t="s">
        <v>1070</v>
      </c>
      <c r="C354" t="s">
        <v>31</v>
      </c>
      <c r="D354" t="s">
        <v>41</v>
      </c>
      <c r="E354" t="s">
        <v>56</v>
      </c>
      <c r="F354" t="s">
        <v>29</v>
      </c>
      <c r="G354" t="s">
        <v>0</v>
      </c>
      <c r="H354">
        <f>VLOOKUP(G354,Currency!$A$1:$B$16,2,FALSE)</f>
        <v>1</v>
      </c>
      <c r="I354" s="3">
        <v>3893.5079999999998</v>
      </c>
      <c r="J354" s="3">
        <v>33824619.520000003</v>
      </c>
      <c r="K354" s="2">
        <v>0.57177235360000001</v>
      </c>
      <c r="L354" s="3">
        <v>0</v>
      </c>
      <c r="M354" s="3">
        <v>5840.2619999999997</v>
      </c>
      <c r="N354" s="3">
        <v>99304598.739999995</v>
      </c>
      <c r="O354" s="2">
        <v>0.90976556239999995</v>
      </c>
      <c r="P354" s="3">
        <v>0</v>
      </c>
      <c r="Q354" s="3">
        <v>16862.759999999998</v>
      </c>
      <c r="R354" s="3">
        <v>140523</v>
      </c>
      <c r="S354" s="3"/>
      <c r="T354" s="3"/>
      <c r="U354" s="3"/>
      <c r="V354" s="3">
        <f t="shared" si="15"/>
        <v>16862.759999999998</v>
      </c>
      <c r="W354" s="3">
        <f t="shared" si="16"/>
        <v>140523</v>
      </c>
      <c r="X354" s="7">
        <f t="shared" si="17"/>
        <v>157385.76</v>
      </c>
    </row>
    <row r="355" spans="1:24" x14ac:dyDescent="0.3">
      <c r="A355" s="1">
        <v>42186</v>
      </c>
      <c r="B355" t="s">
        <v>1071</v>
      </c>
      <c r="C355" t="s">
        <v>31</v>
      </c>
      <c r="D355" t="s">
        <v>41</v>
      </c>
      <c r="E355" t="s">
        <v>56</v>
      </c>
      <c r="F355" t="s">
        <v>29</v>
      </c>
      <c r="G355" t="s">
        <v>0</v>
      </c>
      <c r="H355">
        <f>VLOOKUP(G355,Currency!$A$1:$B$16,2,FALSE)</f>
        <v>1</v>
      </c>
      <c r="I355" s="3">
        <v>3936.1759999999999</v>
      </c>
      <c r="J355" s="3">
        <v>33824619.520000003</v>
      </c>
      <c r="K355" s="2">
        <v>0.57177235360000001</v>
      </c>
      <c r="L355" s="3">
        <v>0</v>
      </c>
      <c r="M355" s="3">
        <v>5904.2640000000001</v>
      </c>
      <c r="N355" s="3">
        <v>99304598.739999995</v>
      </c>
      <c r="O355" s="2">
        <v>0.90976556239999995</v>
      </c>
      <c r="P355" s="3">
        <v>0</v>
      </c>
      <c r="Q355" s="3">
        <v>17082.599999999999</v>
      </c>
      <c r="R355" s="3">
        <v>142355</v>
      </c>
      <c r="S355" s="3"/>
      <c r="T355" s="3"/>
      <c r="U355" s="3"/>
      <c r="V355" s="3">
        <f t="shared" si="15"/>
        <v>17082.599999999999</v>
      </c>
      <c r="W355" s="3">
        <f t="shared" si="16"/>
        <v>142355</v>
      </c>
      <c r="X355" s="7">
        <f t="shared" si="17"/>
        <v>159437.6</v>
      </c>
    </row>
    <row r="356" spans="1:24" x14ac:dyDescent="0.3">
      <c r="A356" s="1">
        <v>42186</v>
      </c>
      <c r="B356" t="s">
        <v>865</v>
      </c>
      <c r="C356" t="s">
        <v>31</v>
      </c>
      <c r="D356" t="s">
        <v>41</v>
      </c>
      <c r="E356" t="s">
        <v>51</v>
      </c>
      <c r="F356" t="s">
        <v>28</v>
      </c>
      <c r="G356" t="s">
        <v>0</v>
      </c>
      <c r="H356">
        <f>VLOOKUP(G356,Currency!$A$1:$B$16,2,FALSE)</f>
        <v>1</v>
      </c>
      <c r="I356" s="3">
        <v>7407.7533333332003</v>
      </c>
      <c r="J356" s="3">
        <v>6184099.5700000003</v>
      </c>
      <c r="K356" s="2">
        <v>0.57259928920000003</v>
      </c>
      <c r="L356" s="3">
        <v>4241.6742932355</v>
      </c>
      <c r="M356" s="3">
        <v>11111.63</v>
      </c>
      <c r="N356" s="3">
        <v>13719235.529999999</v>
      </c>
      <c r="O356" s="2">
        <v>0.85990044669999999</v>
      </c>
      <c r="P356" s="3">
        <v>8620.8549606819997</v>
      </c>
      <c r="Q356" s="3">
        <v>32214.400000000001</v>
      </c>
      <c r="R356" s="3">
        <v>161072</v>
      </c>
      <c r="S356" s="3"/>
      <c r="T356" s="3"/>
      <c r="U356" s="3"/>
      <c r="V356" s="3">
        <f t="shared" si="15"/>
        <v>32214.400000000001</v>
      </c>
      <c r="W356" s="3">
        <f t="shared" si="16"/>
        <v>161072</v>
      </c>
      <c r="X356" s="7">
        <f t="shared" si="17"/>
        <v>193286.39999999999</v>
      </c>
    </row>
    <row r="357" spans="1:24" x14ac:dyDescent="0.3">
      <c r="A357" s="1">
        <v>42186</v>
      </c>
      <c r="B357" t="s">
        <v>165</v>
      </c>
      <c r="C357" t="s">
        <v>31</v>
      </c>
      <c r="D357" t="s">
        <v>36</v>
      </c>
      <c r="E357" t="s">
        <v>46</v>
      </c>
      <c r="F357" t="s">
        <v>20</v>
      </c>
      <c r="G357" t="s">
        <v>0</v>
      </c>
      <c r="H357">
        <f>VLOOKUP(G357,Currency!$A$1:$B$16,2,FALSE)</f>
        <v>1</v>
      </c>
      <c r="I357" s="3">
        <v>22633.333333333099</v>
      </c>
      <c r="J357" s="3">
        <v>2654495.81</v>
      </c>
      <c r="K357" s="2">
        <v>0.57550942900000002</v>
      </c>
      <c r="L357" s="3">
        <v>13025.696743033201</v>
      </c>
      <c r="M357" s="3">
        <v>33950</v>
      </c>
      <c r="N357" s="3">
        <v>22065852.280000001</v>
      </c>
      <c r="O357" s="2">
        <v>1.1499209193</v>
      </c>
      <c r="P357" s="3">
        <v>48201.482587300001</v>
      </c>
      <c r="Q357" s="3">
        <v>97000</v>
      </c>
      <c r="R357" s="3">
        <v>122088</v>
      </c>
      <c r="S357" s="3"/>
      <c r="T357" s="3"/>
      <c r="U357" s="3"/>
      <c r="V357" s="3">
        <f t="shared" si="15"/>
        <v>97000</v>
      </c>
      <c r="W357" s="3">
        <f t="shared" si="16"/>
        <v>122088</v>
      </c>
      <c r="X357" s="7">
        <f t="shared" si="17"/>
        <v>219088</v>
      </c>
    </row>
    <row r="358" spans="1:24" x14ac:dyDescent="0.3">
      <c r="A358" s="1">
        <v>42186</v>
      </c>
      <c r="B358" t="s">
        <v>751</v>
      </c>
      <c r="C358" t="s">
        <v>31</v>
      </c>
      <c r="D358" t="s">
        <v>36</v>
      </c>
      <c r="E358" t="s">
        <v>44</v>
      </c>
      <c r="F358" t="s">
        <v>20</v>
      </c>
      <c r="G358" t="s">
        <v>0</v>
      </c>
      <c r="H358">
        <f>VLOOKUP(G358,Currency!$A$1:$B$16,2,FALSE)</f>
        <v>1</v>
      </c>
      <c r="I358" s="3">
        <v>16800</v>
      </c>
      <c r="J358" s="3">
        <v>2654495.81</v>
      </c>
      <c r="K358" s="2">
        <v>0.57550942900000002</v>
      </c>
      <c r="L358" s="3">
        <v>9668.5584072000001</v>
      </c>
      <c r="M358" s="3">
        <v>25200</v>
      </c>
      <c r="N358" s="3">
        <v>22065852.280000001</v>
      </c>
      <c r="O358" s="2">
        <v>1.1499209193</v>
      </c>
      <c r="P358" s="3">
        <v>35778.420064799997</v>
      </c>
      <c r="Q358" s="3">
        <v>72000</v>
      </c>
      <c r="R358" s="3">
        <v>124659</v>
      </c>
      <c r="S358" s="3"/>
      <c r="T358" s="3"/>
      <c r="U358" s="3"/>
      <c r="V358" s="3">
        <f t="shared" si="15"/>
        <v>72000</v>
      </c>
      <c r="W358" s="3">
        <f t="shared" si="16"/>
        <v>124659</v>
      </c>
      <c r="X358" s="7">
        <f t="shared" si="17"/>
        <v>196659</v>
      </c>
    </row>
    <row r="359" spans="1:24" x14ac:dyDescent="0.3">
      <c r="A359" s="1">
        <v>42186</v>
      </c>
      <c r="B359" t="s">
        <v>726</v>
      </c>
      <c r="C359" t="s">
        <v>31</v>
      </c>
      <c r="D359" t="s">
        <v>36</v>
      </c>
      <c r="E359" t="s">
        <v>44</v>
      </c>
      <c r="F359" t="s">
        <v>20</v>
      </c>
      <c r="G359" t="s">
        <v>0</v>
      </c>
      <c r="H359">
        <f>VLOOKUP(G359,Currency!$A$1:$B$16,2,FALSE)</f>
        <v>1</v>
      </c>
      <c r="I359" s="3">
        <v>16800</v>
      </c>
      <c r="J359" s="3">
        <v>2218026.39</v>
      </c>
      <c r="K359" s="2">
        <v>0.57724039069999999</v>
      </c>
      <c r="L359" s="3">
        <v>9697.6385637599997</v>
      </c>
      <c r="M359" s="3">
        <v>25200</v>
      </c>
      <c r="N359" s="3">
        <v>8052993.1299999999</v>
      </c>
      <c r="O359" s="2">
        <v>0.91448786820000005</v>
      </c>
      <c r="P359" s="3">
        <v>21752.15084532</v>
      </c>
      <c r="Q359" s="3">
        <v>72000</v>
      </c>
      <c r="R359" s="3">
        <v>122400</v>
      </c>
      <c r="S359" s="3"/>
      <c r="T359" s="3"/>
      <c r="U359" s="3"/>
      <c r="V359" s="3">
        <f t="shared" si="15"/>
        <v>72000</v>
      </c>
      <c r="W359" s="3">
        <f t="shared" si="16"/>
        <v>122400</v>
      </c>
      <c r="X359" s="7">
        <f t="shared" si="17"/>
        <v>194400</v>
      </c>
    </row>
    <row r="360" spans="1:24" x14ac:dyDescent="0.3">
      <c r="A360" s="1">
        <v>42186</v>
      </c>
      <c r="B360" t="s">
        <v>859</v>
      </c>
      <c r="C360" t="s">
        <v>31</v>
      </c>
      <c r="D360" t="s">
        <v>41</v>
      </c>
      <c r="E360" t="s">
        <v>51</v>
      </c>
      <c r="F360" t="s">
        <v>28</v>
      </c>
      <c r="G360" t="s">
        <v>0</v>
      </c>
      <c r="H360">
        <f>VLOOKUP(G360,Currency!$A$1:$B$16,2,FALSE)</f>
        <v>1</v>
      </c>
      <c r="I360" s="3">
        <v>6979.4733333330996</v>
      </c>
      <c r="J360" s="3">
        <v>8038387.3799999999</v>
      </c>
      <c r="K360" s="2">
        <v>0.57864733189999995</v>
      </c>
      <c r="L360" s="3">
        <v>4038.6536224004003</v>
      </c>
      <c r="M360" s="3">
        <v>10469.209999999999</v>
      </c>
      <c r="N360" s="3">
        <v>24404651.449999999</v>
      </c>
      <c r="O360" s="2">
        <v>0.95542921680000004</v>
      </c>
      <c r="P360" s="3">
        <v>9722.6165775129011</v>
      </c>
      <c r="Q360" s="3">
        <v>30272.799999999999</v>
      </c>
      <c r="R360" s="3">
        <v>151364</v>
      </c>
      <c r="S360" s="3"/>
      <c r="T360" s="3"/>
      <c r="U360" s="3"/>
      <c r="V360" s="3">
        <f t="shared" si="15"/>
        <v>30272.799999999999</v>
      </c>
      <c r="W360" s="3">
        <f t="shared" si="16"/>
        <v>151364</v>
      </c>
      <c r="X360" s="7">
        <f t="shared" si="17"/>
        <v>181636.8</v>
      </c>
    </row>
    <row r="361" spans="1:24" x14ac:dyDescent="0.3">
      <c r="A361" s="1">
        <v>42186</v>
      </c>
      <c r="B361" t="s">
        <v>936</v>
      </c>
      <c r="C361" t="s">
        <v>31</v>
      </c>
      <c r="D361" t="s">
        <v>41</v>
      </c>
      <c r="E361" t="s">
        <v>51</v>
      </c>
      <c r="F361" t="s">
        <v>28</v>
      </c>
      <c r="G361" t="s">
        <v>0</v>
      </c>
      <c r="H361">
        <f>VLOOKUP(G361,Currency!$A$1:$B$16,2,FALSE)</f>
        <v>1</v>
      </c>
      <c r="I361" s="3">
        <v>7221.6</v>
      </c>
      <c r="J361" s="3">
        <v>5598920.3300000001</v>
      </c>
      <c r="K361" s="2">
        <v>0.57962611959999999</v>
      </c>
      <c r="L361" s="3">
        <v>4185.8279853034001</v>
      </c>
      <c r="M361" s="3">
        <v>10832.4</v>
      </c>
      <c r="N361" s="3">
        <v>22674311.960000001</v>
      </c>
      <c r="O361" s="2">
        <v>0.76757565390000004</v>
      </c>
      <c r="P361" s="3">
        <v>6804.0584208568998</v>
      </c>
      <c r="Q361" s="3">
        <v>31212</v>
      </c>
      <c r="R361" s="3">
        <v>156060</v>
      </c>
      <c r="S361" s="3"/>
      <c r="T361" s="3"/>
      <c r="U361" s="3"/>
      <c r="V361" s="3">
        <f t="shared" si="15"/>
        <v>31212</v>
      </c>
      <c r="W361" s="3">
        <f t="shared" si="16"/>
        <v>156060</v>
      </c>
      <c r="X361" s="7">
        <f t="shared" si="17"/>
        <v>187272</v>
      </c>
    </row>
    <row r="362" spans="1:24" x14ac:dyDescent="0.3">
      <c r="A362" s="1">
        <v>42186</v>
      </c>
      <c r="B362" t="s">
        <v>585</v>
      </c>
      <c r="C362" t="s">
        <v>31</v>
      </c>
      <c r="D362" t="s">
        <v>36</v>
      </c>
      <c r="E362" t="s">
        <v>44</v>
      </c>
      <c r="F362" t="s">
        <v>20</v>
      </c>
      <c r="G362" t="s">
        <v>0</v>
      </c>
      <c r="H362">
        <f>VLOOKUP(G362,Currency!$A$1:$B$16,2,FALSE)</f>
        <v>1</v>
      </c>
      <c r="I362" s="3">
        <v>16800</v>
      </c>
      <c r="J362" s="3">
        <v>2447040.37</v>
      </c>
      <c r="K362" s="2">
        <v>0.58122271029999995</v>
      </c>
      <c r="L362" s="3">
        <v>9764.5415330399992</v>
      </c>
      <c r="M362" s="3">
        <v>25200</v>
      </c>
      <c r="N362" s="3">
        <v>6001069.5899999999</v>
      </c>
      <c r="O362" s="2">
        <v>0.84819455330000004</v>
      </c>
      <c r="P362" s="3">
        <v>19079.20438956</v>
      </c>
      <c r="Q362" s="3">
        <v>72000</v>
      </c>
      <c r="R362" s="3">
        <v>112200</v>
      </c>
      <c r="S362" s="3"/>
      <c r="T362" s="3"/>
      <c r="U362" s="3"/>
      <c r="V362" s="3">
        <f t="shared" si="15"/>
        <v>72000</v>
      </c>
      <c r="W362" s="3">
        <f t="shared" si="16"/>
        <v>112200</v>
      </c>
      <c r="X362" s="7">
        <f t="shared" si="17"/>
        <v>184200</v>
      </c>
    </row>
    <row r="363" spans="1:24" x14ac:dyDescent="0.3">
      <c r="A363" s="1">
        <v>42186</v>
      </c>
      <c r="B363" t="s">
        <v>1021</v>
      </c>
      <c r="C363" t="s">
        <v>31</v>
      </c>
      <c r="D363" t="s">
        <v>41</v>
      </c>
      <c r="E363" t="s">
        <v>57</v>
      </c>
      <c r="F363" t="s">
        <v>28</v>
      </c>
      <c r="G363" t="s">
        <v>0</v>
      </c>
      <c r="H363">
        <f>VLOOKUP(G363,Currency!$A$1:$B$16,2,FALSE)</f>
        <v>1</v>
      </c>
      <c r="I363" s="3">
        <v>3728.44</v>
      </c>
      <c r="J363" s="3">
        <v>4361592.72</v>
      </c>
      <c r="K363" s="2">
        <v>0.58166853699999999</v>
      </c>
      <c r="L363" s="3">
        <v>2168.7162400922998</v>
      </c>
      <c r="M363" s="3">
        <v>5592.66</v>
      </c>
      <c r="N363" s="3">
        <v>18236619.149999999</v>
      </c>
      <c r="O363" s="2">
        <v>1.0387332534</v>
      </c>
      <c r="P363" s="3">
        <v>6199.2013673762995</v>
      </c>
      <c r="Q363" s="3">
        <v>16181.04</v>
      </c>
      <c r="R363" s="3">
        <v>134842</v>
      </c>
      <c r="S363" s="3"/>
      <c r="T363" s="3"/>
      <c r="U363" s="3"/>
      <c r="V363" s="3">
        <f t="shared" si="15"/>
        <v>16181.04</v>
      </c>
      <c r="W363" s="3">
        <f t="shared" si="16"/>
        <v>134842</v>
      </c>
      <c r="X363" s="7">
        <f t="shared" si="17"/>
        <v>151023.04000000001</v>
      </c>
    </row>
    <row r="364" spans="1:24" x14ac:dyDescent="0.3">
      <c r="A364" s="1">
        <v>42186</v>
      </c>
      <c r="B364" t="s">
        <v>517</v>
      </c>
      <c r="C364" t="s">
        <v>31</v>
      </c>
      <c r="D364" t="s">
        <v>36</v>
      </c>
      <c r="E364" t="s">
        <v>44</v>
      </c>
      <c r="F364" t="s">
        <v>20</v>
      </c>
      <c r="G364" t="s">
        <v>0</v>
      </c>
      <c r="H364">
        <f>VLOOKUP(G364,Currency!$A$1:$B$16,2,FALSE)</f>
        <v>1</v>
      </c>
      <c r="I364" s="3">
        <v>16800</v>
      </c>
      <c r="J364" s="3">
        <v>2218026.39</v>
      </c>
      <c r="K364" s="2">
        <v>0.58173466910000005</v>
      </c>
      <c r="L364" s="3">
        <v>9773.1424408799994</v>
      </c>
      <c r="M364" s="3">
        <v>25200</v>
      </c>
      <c r="N364" s="3">
        <v>3769711.36</v>
      </c>
      <c r="O364" s="2">
        <v>1.0197601097</v>
      </c>
      <c r="P364" s="3">
        <v>26594.273341439999</v>
      </c>
      <c r="Q364" s="3">
        <v>72000</v>
      </c>
      <c r="R364" s="3">
        <v>108187</v>
      </c>
      <c r="S364" s="3"/>
      <c r="T364" s="3"/>
      <c r="U364" s="3"/>
      <c r="V364" s="3">
        <f t="shared" si="15"/>
        <v>72000</v>
      </c>
      <c r="W364" s="3">
        <f t="shared" si="16"/>
        <v>108187</v>
      </c>
      <c r="X364" s="7">
        <f t="shared" si="17"/>
        <v>180187</v>
      </c>
    </row>
    <row r="365" spans="1:24" x14ac:dyDescent="0.3">
      <c r="A365" s="1">
        <v>42186</v>
      </c>
      <c r="B365" t="s">
        <v>198</v>
      </c>
      <c r="C365" t="s">
        <v>31</v>
      </c>
      <c r="D365" t="s">
        <v>38</v>
      </c>
      <c r="E365" t="s">
        <v>63</v>
      </c>
      <c r="F365" t="s">
        <v>22</v>
      </c>
      <c r="G365" t="s">
        <v>0</v>
      </c>
      <c r="H365">
        <f>VLOOKUP(G365,Currency!$A$1:$B$16,2,FALSE)</f>
        <v>1</v>
      </c>
      <c r="I365" s="3">
        <v>56583.333333333103</v>
      </c>
      <c r="J365" s="3">
        <v>2666360.2599999998</v>
      </c>
      <c r="K365" s="2">
        <v>0.58251535369999996</v>
      </c>
      <c r="L365" s="3">
        <v>32960.660430191499</v>
      </c>
      <c r="M365" s="3"/>
      <c r="N365" s="3">
        <v>0</v>
      </c>
      <c r="O365" s="2"/>
      <c r="P365" s="3">
        <v>0</v>
      </c>
      <c r="Q365" s="3">
        <v>97000</v>
      </c>
      <c r="R365" s="3">
        <v>127086</v>
      </c>
      <c r="S365" s="3"/>
      <c r="T365" s="3"/>
      <c r="U365" s="3"/>
      <c r="V365" s="3">
        <f t="shared" si="15"/>
        <v>97000</v>
      </c>
      <c r="W365" s="3">
        <f t="shared" si="16"/>
        <v>127086</v>
      </c>
      <c r="X365" s="7">
        <f t="shared" si="17"/>
        <v>224086</v>
      </c>
    </row>
    <row r="366" spans="1:24" x14ac:dyDescent="0.3">
      <c r="A366" s="1">
        <v>42186</v>
      </c>
      <c r="B366" t="s">
        <v>733</v>
      </c>
      <c r="C366" t="s">
        <v>31</v>
      </c>
      <c r="D366" t="s">
        <v>36</v>
      </c>
      <c r="E366" t="s">
        <v>44</v>
      </c>
      <c r="F366" t="s">
        <v>20</v>
      </c>
      <c r="G366" t="s">
        <v>0</v>
      </c>
      <c r="H366">
        <f>VLOOKUP(G366,Currency!$A$1:$B$16,2,FALSE)</f>
        <v>1</v>
      </c>
      <c r="I366" s="3">
        <v>16800</v>
      </c>
      <c r="J366" s="3">
        <v>3029159.47</v>
      </c>
      <c r="K366" s="2">
        <v>0.58270364450000001</v>
      </c>
      <c r="L366" s="3">
        <v>9789.4212275999998</v>
      </c>
      <c r="M366" s="3">
        <v>25200</v>
      </c>
      <c r="N366" s="3">
        <v>8665099.6600000001</v>
      </c>
      <c r="O366" s="2">
        <v>0.83414683079999996</v>
      </c>
      <c r="P366" s="3">
        <v>18512.80021836</v>
      </c>
      <c r="Q366" s="3">
        <v>72000</v>
      </c>
      <c r="R366" s="3">
        <v>122593</v>
      </c>
      <c r="S366" s="3"/>
      <c r="T366" s="3"/>
      <c r="U366" s="3"/>
      <c r="V366" s="3">
        <f t="shared" si="15"/>
        <v>72000</v>
      </c>
      <c r="W366" s="3">
        <f t="shared" si="16"/>
        <v>122593</v>
      </c>
      <c r="X366" s="7">
        <f t="shared" si="17"/>
        <v>194593</v>
      </c>
    </row>
    <row r="367" spans="1:24" x14ac:dyDescent="0.3">
      <c r="A367" s="1">
        <v>42186</v>
      </c>
      <c r="B367" t="s">
        <v>563</v>
      </c>
      <c r="C367" t="s">
        <v>31</v>
      </c>
      <c r="D367" t="s">
        <v>36</v>
      </c>
      <c r="E367" t="s">
        <v>44</v>
      </c>
      <c r="F367" t="s">
        <v>20</v>
      </c>
      <c r="G367" t="s">
        <v>0</v>
      </c>
      <c r="H367">
        <f>VLOOKUP(G367,Currency!$A$1:$B$16,2,FALSE)</f>
        <v>1</v>
      </c>
      <c r="I367" s="3">
        <v>16800</v>
      </c>
      <c r="J367" s="3">
        <v>2666817.9</v>
      </c>
      <c r="K367" s="2">
        <v>0.58423670250000004</v>
      </c>
      <c r="L367" s="3">
        <v>9815.1766019999995</v>
      </c>
      <c r="M367" s="3">
        <v>25200</v>
      </c>
      <c r="N367" s="3">
        <v>2382414.21</v>
      </c>
      <c r="O367" s="2">
        <v>0.83550253839999999</v>
      </c>
      <c r="P367" s="3">
        <v>18567.462347280001</v>
      </c>
      <c r="Q367" s="3">
        <v>72000</v>
      </c>
      <c r="R367" s="3">
        <v>110913</v>
      </c>
      <c r="S367" s="3"/>
      <c r="T367" s="3"/>
      <c r="U367" s="3"/>
      <c r="V367" s="3">
        <f t="shared" si="15"/>
        <v>72000</v>
      </c>
      <c r="W367" s="3">
        <f t="shared" si="16"/>
        <v>110913</v>
      </c>
      <c r="X367" s="7">
        <f t="shared" si="17"/>
        <v>182913</v>
      </c>
    </row>
    <row r="368" spans="1:24" x14ac:dyDescent="0.3">
      <c r="A368" s="1">
        <v>42186</v>
      </c>
      <c r="B368" t="s">
        <v>919</v>
      </c>
      <c r="C368" t="s">
        <v>31</v>
      </c>
      <c r="D368" t="s">
        <v>41</v>
      </c>
      <c r="E368" t="s">
        <v>51</v>
      </c>
      <c r="F368" t="s">
        <v>28</v>
      </c>
      <c r="G368" t="s">
        <v>0</v>
      </c>
      <c r="H368">
        <f>VLOOKUP(G368,Currency!$A$1:$B$16,2,FALSE)</f>
        <v>1</v>
      </c>
      <c r="I368" s="3">
        <v>7154.3199999998997</v>
      </c>
      <c r="J368" s="3">
        <v>10623592.439999999</v>
      </c>
      <c r="K368" s="2">
        <v>0.58751147849999996</v>
      </c>
      <c r="L368" s="3">
        <v>4203.2451208620996</v>
      </c>
      <c r="M368" s="3">
        <v>10731.48</v>
      </c>
      <c r="N368" s="3">
        <v>27133281.309999999</v>
      </c>
      <c r="O368" s="2">
        <v>1.0406933506</v>
      </c>
      <c r="P368" s="3">
        <v>11954.239658885899</v>
      </c>
      <c r="Q368" s="3">
        <v>31300.2</v>
      </c>
      <c r="R368" s="3">
        <v>156501</v>
      </c>
      <c r="S368" s="3"/>
      <c r="T368" s="3"/>
      <c r="U368" s="3"/>
      <c r="V368" s="3">
        <f t="shared" si="15"/>
        <v>31300.2</v>
      </c>
      <c r="W368" s="3">
        <f t="shared" si="16"/>
        <v>156501</v>
      </c>
      <c r="X368" s="7">
        <f t="shared" si="17"/>
        <v>187801.2</v>
      </c>
    </row>
    <row r="369" spans="1:24" x14ac:dyDescent="0.3">
      <c r="A369" s="1">
        <v>42186</v>
      </c>
      <c r="B369" t="s">
        <v>193</v>
      </c>
      <c r="C369" t="s">
        <v>31</v>
      </c>
      <c r="D369" t="s">
        <v>36</v>
      </c>
      <c r="E369" t="s">
        <v>47</v>
      </c>
      <c r="F369" t="s">
        <v>20</v>
      </c>
      <c r="G369" t="s">
        <v>0</v>
      </c>
      <c r="H369">
        <f>VLOOKUP(G369,Currency!$A$1:$B$16,2,FALSE)</f>
        <v>1</v>
      </c>
      <c r="I369" s="3">
        <v>12133.333333333099</v>
      </c>
      <c r="J369" s="3">
        <v>5018209.5199999996</v>
      </c>
      <c r="K369" s="2">
        <v>0.58780171859999997</v>
      </c>
      <c r="L369" s="3">
        <v>7131.9941856798996</v>
      </c>
      <c r="M369" s="3">
        <v>18200</v>
      </c>
      <c r="N369" s="3">
        <v>60871250.850000001</v>
      </c>
      <c r="O369" s="2">
        <v>0.96273322120000004</v>
      </c>
      <c r="P369" s="3">
        <v>17114.791400980001</v>
      </c>
      <c r="Q369" s="3">
        <v>52000</v>
      </c>
      <c r="R369" s="3">
        <v>67617</v>
      </c>
      <c r="S369" s="3"/>
      <c r="T369" s="3"/>
      <c r="U369" s="3"/>
      <c r="V369" s="3">
        <f t="shared" si="15"/>
        <v>52000</v>
      </c>
      <c r="W369" s="3">
        <f t="shared" si="16"/>
        <v>67617</v>
      </c>
      <c r="X369" s="7">
        <f t="shared" si="17"/>
        <v>119617</v>
      </c>
    </row>
    <row r="370" spans="1:24" x14ac:dyDescent="0.3">
      <c r="A370" s="1">
        <v>42186</v>
      </c>
      <c r="B370" t="s">
        <v>988</v>
      </c>
      <c r="C370" t="s">
        <v>31</v>
      </c>
      <c r="D370" t="s">
        <v>41</v>
      </c>
      <c r="E370" t="s">
        <v>57</v>
      </c>
      <c r="F370" t="s">
        <v>28</v>
      </c>
      <c r="G370" t="s">
        <v>0</v>
      </c>
      <c r="H370">
        <f>VLOOKUP(G370,Currency!$A$1:$B$16,2,FALSE)</f>
        <v>1</v>
      </c>
      <c r="I370" s="3">
        <v>4093.944</v>
      </c>
      <c r="J370" s="3">
        <v>5905996.04</v>
      </c>
      <c r="K370" s="2">
        <v>0.58835950299999995</v>
      </c>
      <c r="L370" s="3">
        <v>2408.7108571498002</v>
      </c>
      <c r="M370" s="3">
        <v>6140.9160000000002</v>
      </c>
      <c r="N370" s="3">
        <v>72772498.140000001</v>
      </c>
      <c r="O370" s="2">
        <v>0.89412625670000001</v>
      </c>
      <c r="P370" s="3">
        <v>5100.6571771397994</v>
      </c>
      <c r="Q370" s="3">
        <v>17723.52</v>
      </c>
      <c r="R370" s="3">
        <v>147696</v>
      </c>
      <c r="S370" s="3"/>
      <c r="T370" s="3"/>
      <c r="U370" s="3"/>
      <c r="V370" s="3">
        <f t="shared" si="15"/>
        <v>17723.52</v>
      </c>
      <c r="W370" s="3">
        <f t="shared" si="16"/>
        <v>147696</v>
      </c>
      <c r="X370" s="7">
        <f t="shared" si="17"/>
        <v>165419.51999999999</v>
      </c>
    </row>
    <row r="371" spans="1:24" x14ac:dyDescent="0.3">
      <c r="A371" s="1">
        <v>42186</v>
      </c>
      <c r="B371" t="s">
        <v>495</v>
      </c>
      <c r="C371" t="s">
        <v>32</v>
      </c>
      <c r="D371" t="s">
        <v>40</v>
      </c>
      <c r="E371" t="s">
        <v>46</v>
      </c>
      <c r="F371" t="s">
        <v>26</v>
      </c>
      <c r="G371" t="s">
        <v>5</v>
      </c>
      <c r="H371">
        <f>VLOOKUP(G371,Currency!$A$1:$B$16,2,FALSE)</f>
        <v>1.3</v>
      </c>
      <c r="I371" s="3">
        <v>17466.976999999999</v>
      </c>
      <c r="J371" s="3">
        <v>2331408</v>
      </c>
      <c r="K371" s="2">
        <v>0.58962313030000002</v>
      </c>
      <c r="L371" s="3">
        <v>10298.933655618101</v>
      </c>
      <c r="M371" s="3">
        <v>26200.465499999998</v>
      </c>
      <c r="N371" s="3">
        <v>16245292</v>
      </c>
      <c r="O371" s="2">
        <v>0.79829956769999999</v>
      </c>
      <c r="P371" s="3">
        <v>17745.033150978001</v>
      </c>
      <c r="Q371" s="3">
        <v>76113.333333333299</v>
      </c>
      <c r="R371" s="3">
        <v>114170</v>
      </c>
      <c r="S371" s="3"/>
      <c r="T371" s="3"/>
      <c r="U371" s="3"/>
      <c r="V371" s="3">
        <f t="shared" si="15"/>
        <v>98947.333333333299</v>
      </c>
      <c r="W371" s="3">
        <f t="shared" si="16"/>
        <v>148421</v>
      </c>
      <c r="X371" s="7">
        <f t="shared" si="17"/>
        <v>247368.33333333331</v>
      </c>
    </row>
    <row r="372" spans="1:24" x14ac:dyDescent="0.3">
      <c r="A372" s="1">
        <v>42186</v>
      </c>
      <c r="B372" t="s">
        <v>230</v>
      </c>
      <c r="C372" t="s">
        <v>31</v>
      </c>
      <c r="D372" t="s">
        <v>39</v>
      </c>
      <c r="E372" t="s">
        <v>46</v>
      </c>
      <c r="F372" t="s">
        <v>23</v>
      </c>
      <c r="G372" t="s">
        <v>0</v>
      </c>
      <c r="H372">
        <f>VLOOKUP(G372,Currency!$A$1:$B$16,2,FALSE)</f>
        <v>1</v>
      </c>
      <c r="I372" s="3">
        <v>16975</v>
      </c>
      <c r="J372" s="3">
        <v>11256800.029999999</v>
      </c>
      <c r="K372" s="2">
        <v>0.59119610499999997</v>
      </c>
      <c r="L372" s="3">
        <v>10035.553882375001</v>
      </c>
      <c r="M372" s="3">
        <v>39608.333333333103</v>
      </c>
      <c r="N372" s="3">
        <v>30164392.949999999</v>
      </c>
      <c r="O372" s="2">
        <v>0.93975224160000004</v>
      </c>
      <c r="P372" s="3">
        <v>35790.232059248105</v>
      </c>
      <c r="Q372" s="3">
        <v>97000</v>
      </c>
      <c r="R372" s="3">
        <v>129558</v>
      </c>
      <c r="S372" s="3"/>
      <c r="T372" s="3"/>
      <c r="U372" s="3"/>
      <c r="V372" s="3">
        <f t="shared" si="15"/>
        <v>97000</v>
      </c>
      <c r="W372" s="3">
        <f t="shared" si="16"/>
        <v>129558</v>
      </c>
      <c r="X372" s="7">
        <f t="shared" si="17"/>
        <v>226558</v>
      </c>
    </row>
    <row r="373" spans="1:24" x14ac:dyDescent="0.3">
      <c r="A373" s="1">
        <v>42186</v>
      </c>
      <c r="B373" t="s">
        <v>468</v>
      </c>
      <c r="C373" t="s">
        <v>32</v>
      </c>
      <c r="D373" t="s">
        <v>40</v>
      </c>
      <c r="E373" t="s">
        <v>44</v>
      </c>
      <c r="F373" t="s">
        <v>26</v>
      </c>
      <c r="G373" t="s">
        <v>5</v>
      </c>
      <c r="H373">
        <f>VLOOKUP(G373,Currency!$A$1:$B$16,2,FALSE)</f>
        <v>1.3</v>
      </c>
      <c r="I373" s="3">
        <v>10011.200333333099</v>
      </c>
      <c r="J373" s="3">
        <v>2547329</v>
      </c>
      <c r="K373" s="2">
        <v>0.59356613930000002</v>
      </c>
      <c r="L373" s="3">
        <v>5942.3095316153995</v>
      </c>
      <c r="M373" s="3">
        <v>15016.800499999999</v>
      </c>
      <c r="N373" s="3">
        <v>7449893</v>
      </c>
      <c r="O373" s="2">
        <v>0.50888268869999997</v>
      </c>
      <c r="P373" s="3">
        <v>3216.7834022780999</v>
      </c>
      <c r="Q373" s="3">
        <v>43268.86</v>
      </c>
      <c r="R373" s="3">
        <v>64903.29</v>
      </c>
      <c r="S373" s="3"/>
      <c r="T373" s="3"/>
      <c r="U373" s="3"/>
      <c r="V373" s="3">
        <f t="shared" si="15"/>
        <v>56249.518000000004</v>
      </c>
      <c r="W373" s="3">
        <f t="shared" si="16"/>
        <v>84374.277000000002</v>
      </c>
      <c r="X373" s="7">
        <f t="shared" si="17"/>
        <v>140623.79500000001</v>
      </c>
    </row>
    <row r="374" spans="1:24" x14ac:dyDescent="0.3">
      <c r="A374" s="1">
        <v>42186</v>
      </c>
      <c r="B374" t="s">
        <v>497</v>
      </c>
      <c r="C374" t="s">
        <v>32</v>
      </c>
      <c r="D374" t="s">
        <v>40</v>
      </c>
      <c r="E374" t="s">
        <v>46</v>
      </c>
      <c r="F374" t="s">
        <v>26</v>
      </c>
      <c r="G374" t="s">
        <v>5</v>
      </c>
      <c r="H374">
        <f>VLOOKUP(G374,Currency!$A$1:$B$16,2,FALSE)</f>
        <v>1.3</v>
      </c>
      <c r="I374" s="3">
        <v>15319.444</v>
      </c>
      <c r="J374" s="3">
        <v>2547329</v>
      </c>
      <c r="K374" s="2">
        <v>0.59356613930000002</v>
      </c>
      <c r="L374" s="3">
        <v>9093.1032313024989</v>
      </c>
      <c r="M374" s="3">
        <v>22979.166000000001</v>
      </c>
      <c r="N374" s="3">
        <v>7449893</v>
      </c>
      <c r="O374" s="2">
        <v>0.50888268869999997</v>
      </c>
      <c r="P374" s="3">
        <v>4922.4200446022005</v>
      </c>
      <c r="Q374" s="3">
        <v>67155.333333333299</v>
      </c>
      <c r="R374" s="3">
        <v>100733</v>
      </c>
      <c r="S374" s="3"/>
      <c r="T374" s="3"/>
      <c r="U374" s="3"/>
      <c r="V374" s="3">
        <f t="shared" si="15"/>
        <v>87301.933333333291</v>
      </c>
      <c r="W374" s="3">
        <f t="shared" si="16"/>
        <v>130952.90000000001</v>
      </c>
      <c r="X374" s="7">
        <f t="shared" si="17"/>
        <v>218254.83333333331</v>
      </c>
    </row>
    <row r="375" spans="1:24" x14ac:dyDescent="0.3">
      <c r="A375" s="1">
        <v>42186</v>
      </c>
      <c r="B375" t="s">
        <v>862</v>
      </c>
      <c r="C375" t="s">
        <v>31</v>
      </c>
      <c r="D375" t="s">
        <v>41</v>
      </c>
      <c r="E375" t="s">
        <v>51</v>
      </c>
      <c r="F375" t="s">
        <v>28</v>
      </c>
      <c r="G375" t="s">
        <v>0</v>
      </c>
      <c r="H375">
        <f>VLOOKUP(G375,Currency!$A$1:$B$16,2,FALSE)</f>
        <v>1</v>
      </c>
      <c r="I375" s="3">
        <v>7285.06</v>
      </c>
      <c r="J375" s="3">
        <v>4665010.34</v>
      </c>
      <c r="K375" s="2">
        <v>0.59457245690000005</v>
      </c>
      <c r="L375" s="3">
        <v>4331.4960228639002</v>
      </c>
      <c r="M375" s="3">
        <v>10927.59</v>
      </c>
      <c r="N375" s="3">
        <v>21041148.91</v>
      </c>
      <c r="O375" s="2">
        <v>0.9255452301</v>
      </c>
      <c r="P375" s="3">
        <v>9625.8120820185995</v>
      </c>
      <c r="Q375" s="3">
        <v>31616.400000000001</v>
      </c>
      <c r="R375" s="3">
        <v>158082</v>
      </c>
      <c r="S375" s="3"/>
      <c r="T375" s="3"/>
      <c r="U375" s="3"/>
      <c r="V375" s="3">
        <f t="shared" si="15"/>
        <v>31616.400000000001</v>
      </c>
      <c r="W375" s="3">
        <f t="shared" si="16"/>
        <v>158082</v>
      </c>
      <c r="X375" s="7">
        <f t="shared" si="17"/>
        <v>189698.4</v>
      </c>
    </row>
    <row r="376" spans="1:24" x14ac:dyDescent="0.3">
      <c r="A376" s="1">
        <v>42186</v>
      </c>
      <c r="B376" t="s">
        <v>359</v>
      </c>
      <c r="C376" t="s">
        <v>31</v>
      </c>
      <c r="D376" t="s">
        <v>36</v>
      </c>
      <c r="E376" t="s">
        <v>44</v>
      </c>
      <c r="F376" t="s">
        <v>20</v>
      </c>
      <c r="G376" t="s">
        <v>0</v>
      </c>
      <c r="H376">
        <f>VLOOKUP(G376,Currency!$A$1:$B$16,2,FALSE)</f>
        <v>1</v>
      </c>
      <c r="I376" s="3">
        <v>16800</v>
      </c>
      <c r="J376" s="3">
        <v>3388064.63</v>
      </c>
      <c r="K376" s="2">
        <v>0.59515234039999998</v>
      </c>
      <c r="L376" s="3">
        <v>9998.5593187199993</v>
      </c>
      <c r="M376" s="3">
        <v>25200</v>
      </c>
      <c r="N376" s="3">
        <v>13276964.630000001</v>
      </c>
      <c r="O376" s="2">
        <v>0.75261638320000002</v>
      </c>
      <c r="P376" s="3">
        <v>15225.492570120001</v>
      </c>
      <c r="Q376" s="3">
        <v>72000</v>
      </c>
      <c r="R376" s="3">
        <v>106116</v>
      </c>
      <c r="S376" s="3"/>
      <c r="T376" s="3"/>
      <c r="U376" s="3"/>
      <c r="V376" s="3">
        <f t="shared" si="15"/>
        <v>72000</v>
      </c>
      <c r="W376" s="3">
        <f t="shared" si="16"/>
        <v>106116</v>
      </c>
      <c r="X376" s="7">
        <f t="shared" si="17"/>
        <v>178116</v>
      </c>
    </row>
    <row r="377" spans="1:24" x14ac:dyDescent="0.3">
      <c r="A377" s="1">
        <v>42186</v>
      </c>
      <c r="B377" t="s">
        <v>397</v>
      </c>
      <c r="C377" t="s">
        <v>33</v>
      </c>
      <c r="D377" t="s">
        <v>40</v>
      </c>
      <c r="E377" t="s">
        <v>46</v>
      </c>
      <c r="F377" t="s">
        <v>25</v>
      </c>
      <c r="G377" t="s">
        <v>2</v>
      </c>
      <c r="H377">
        <f>VLOOKUP(G377,Currency!$A$1:$B$16,2,FALSE)</f>
        <v>0.73</v>
      </c>
      <c r="I377" s="3">
        <v>26681.0226666667</v>
      </c>
      <c r="J377" s="3">
        <v>1812656.21</v>
      </c>
      <c r="K377" s="2">
        <v>0.59595877259999996</v>
      </c>
      <c r="L377" s="3">
        <v>15900.7895201395</v>
      </c>
      <c r="M377" s="3">
        <v>40021.534</v>
      </c>
      <c r="N377" s="3">
        <v>33490246.640000001</v>
      </c>
      <c r="O377" s="2">
        <v>0.98554221990000002</v>
      </c>
      <c r="P377" s="3">
        <v>39095.737937860496</v>
      </c>
      <c r="Q377" s="3">
        <v>115792.66666666701</v>
      </c>
      <c r="R377" s="3">
        <v>173689</v>
      </c>
      <c r="S377" s="3"/>
      <c r="T377" s="3"/>
      <c r="U377" s="3"/>
      <c r="V377" s="3">
        <f t="shared" si="15"/>
        <v>84528.646666666915</v>
      </c>
      <c r="W377" s="3">
        <f t="shared" si="16"/>
        <v>126792.97</v>
      </c>
      <c r="X377" s="7">
        <f t="shared" si="17"/>
        <v>211321.61666666693</v>
      </c>
    </row>
    <row r="378" spans="1:24" x14ac:dyDescent="0.3">
      <c r="A378" s="1">
        <v>42186</v>
      </c>
      <c r="B378" t="s">
        <v>882</v>
      </c>
      <c r="C378" t="s">
        <v>31</v>
      </c>
      <c r="D378" t="s">
        <v>41</v>
      </c>
      <c r="E378" t="s">
        <v>54</v>
      </c>
      <c r="F378" t="s">
        <v>27</v>
      </c>
      <c r="G378" t="s">
        <v>0</v>
      </c>
      <c r="H378">
        <f>VLOOKUP(G378,Currency!$A$1:$B$16,2,FALSE)</f>
        <v>1</v>
      </c>
      <c r="I378" s="3">
        <v>5608.335</v>
      </c>
      <c r="J378" s="3">
        <v>128326191.03</v>
      </c>
      <c r="K378" s="2">
        <v>0.59773521220000003</v>
      </c>
      <c r="L378" s="3">
        <v>0</v>
      </c>
      <c r="M378" s="3">
        <v>13086.1150000001</v>
      </c>
      <c r="N378" s="3">
        <v>424274851.69999999</v>
      </c>
      <c r="O378" s="2">
        <v>1.0516809504</v>
      </c>
      <c r="P378" s="3">
        <v>0</v>
      </c>
      <c r="Q378" s="3">
        <v>32452.799999999999</v>
      </c>
      <c r="R378" s="3">
        <v>162264</v>
      </c>
      <c r="S378" s="3"/>
      <c r="T378" s="3"/>
      <c r="U378" s="3"/>
      <c r="V378" s="3">
        <f t="shared" si="15"/>
        <v>32452.799999999999</v>
      </c>
      <c r="W378" s="3">
        <f t="shared" si="16"/>
        <v>162264</v>
      </c>
      <c r="X378" s="7">
        <f t="shared" si="17"/>
        <v>194716.79999999999</v>
      </c>
    </row>
    <row r="379" spans="1:24" x14ac:dyDescent="0.3">
      <c r="A379" s="1">
        <v>42186</v>
      </c>
      <c r="B379" t="s">
        <v>884</v>
      </c>
      <c r="C379" t="s">
        <v>31</v>
      </c>
      <c r="D379" t="s">
        <v>41</v>
      </c>
      <c r="E379" t="s">
        <v>53</v>
      </c>
      <c r="F379" t="s">
        <v>27</v>
      </c>
      <c r="G379" t="s">
        <v>0</v>
      </c>
      <c r="H379">
        <f>VLOOKUP(G379,Currency!$A$1:$B$16,2,FALSE)</f>
        <v>1</v>
      </c>
      <c r="I379" s="3">
        <v>5412.8850000000002</v>
      </c>
      <c r="J379" s="3">
        <v>128326191.03</v>
      </c>
      <c r="K379" s="2">
        <v>0.59773521220000003</v>
      </c>
      <c r="L379" s="3">
        <v>0</v>
      </c>
      <c r="M379" s="3">
        <v>12630.065000000101</v>
      </c>
      <c r="N379" s="3">
        <v>424274851.69999999</v>
      </c>
      <c r="O379" s="2">
        <v>1.0516809504</v>
      </c>
      <c r="P379" s="3">
        <v>0</v>
      </c>
      <c r="Q379" s="3">
        <v>31321.8</v>
      </c>
      <c r="R379" s="3">
        <v>156609</v>
      </c>
      <c r="S379" s="3"/>
      <c r="T379" s="3"/>
      <c r="U379" s="3"/>
      <c r="V379" s="3">
        <f t="shared" si="15"/>
        <v>31321.8</v>
      </c>
      <c r="W379" s="3">
        <f t="shared" si="16"/>
        <v>156609</v>
      </c>
      <c r="X379" s="7">
        <f t="shared" si="17"/>
        <v>187930.8</v>
      </c>
    </row>
    <row r="380" spans="1:24" x14ac:dyDescent="0.3">
      <c r="A380" s="1">
        <v>42186</v>
      </c>
      <c r="B380" t="s">
        <v>886</v>
      </c>
      <c r="C380" t="s">
        <v>31</v>
      </c>
      <c r="D380" t="s">
        <v>41</v>
      </c>
      <c r="E380" t="s">
        <v>53</v>
      </c>
      <c r="F380" t="s">
        <v>27</v>
      </c>
      <c r="G380" t="s">
        <v>0</v>
      </c>
      <c r="H380">
        <f>VLOOKUP(G380,Currency!$A$1:$B$16,2,FALSE)</f>
        <v>1</v>
      </c>
      <c r="I380" s="3">
        <v>5107.33</v>
      </c>
      <c r="J380" s="3">
        <v>128326191.03</v>
      </c>
      <c r="K380" s="2">
        <v>0.59773521220000003</v>
      </c>
      <c r="L380" s="3">
        <v>0</v>
      </c>
      <c r="M380" s="3">
        <v>11917.1033333332</v>
      </c>
      <c r="N380" s="3">
        <v>424274851.69999999</v>
      </c>
      <c r="O380" s="2">
        <v>1.0516809504</v>
      </c>
      <c r="P380" s="3">
        <v>0</v>
      </c>
      <c r="Q380" s="3">
        <v>29792.799999999999</v>
      </c>
      <c r="R380" s="3">
        <v>148964</v>
      </c>
      <c r="S380" s="3"/>
      <c r="T380" s="3"/>
      <c r="U380" s="3"/>
      <c r="V380" s="3">
        <f t="shared" si="15"/>
        <v>29792.799999999999</v>
      </c>
      <c r="W380" s="3">
        <f t="shared" si="16"/>
        <v>148964</v>
      </c>
      <c r="X380" s="7">
        <f t="shared" si="17"/>
        <v>178756.8</v>
      </c>
    </row>
    <row r="381" spans="1:24" x14ac:dyDescent="0.3">
      <c r="A381" s="1">
        <v>42186</v>
      </c>
      <c r="B381" t="s">
        <v>891</v>
      </c>
      <c r="C381" t="s">
        <v>31</v>
      </c>
      <c r="D381" t="s">
        <v>41</v>
      </c>
      <c r="E381" t="s">
        <v>53</v>
      </c>
      <c r="F381" t="s">
        <v>27</v>
      </c>
      <c r="G381" t="s">
        <v>0</v>
      </c>
      <c r="H381">
        <f>VLOOKUP(G381,Currency!$A$1:$B$16,2,FALSE)</f>
        <v>1</v>
      </c>
      <c r="I381" s="3">
        <v>5138.9049999999997</v>
      </c>
      <c r="J381" s="3">
        <v>128326191.03</v>
      </c>
      <c r="K381" s="2">
        <v>0.59773521220000003</v>
      </c>
      <c r="L381" s="3">
        <v>0</v>
      </c>
      <c r="M381" s="3">
        <v>11990.778333333201</v>
      </c>
      <c r="N381" s="3">
        <v>424274851.69999999</v>
      </c>
      <c r="O381" s="2">
        <v>1.0516809504</v>
      </c>
      <c r="P381" s="3">
        <v>0</v>
      </c>
      <c r="Q381" s="3">
        <v>29736.400000000001</v>
      </c>
      <c r="R381" s="3">
        <v>148682</v>
      </c>
      <c r="S381" s="3"/>
      <c r="T381" s="3"/>
      <c r="U381" s="3"/>
      <c r="V381" s="3">
        <f t="shared" si="15"/>
        <v>29736.400000000001</v>
      </c>
      <c r="W381" s="3">
        <f t="shared" si="16"/>
        <v>148682</v>
      </c>
      <c r="X381" s="7">
        <f t="shared" si="17"/>
        <v>178418.4</v>
      </c>
    </row>
    <row r="382" spans="1:24" x14ac:dyDescent="0.3">
      <c r="A382" s="1">
        <v>42186</v>
      </c>
      <c r="B382" t="s">
        <v>892</v>
      </c>
      <c r="C382" t="s">
        <v>31</v>
      </c>
      <c r="D382" t="s">
        <v>41</v>
      </c>
      <c r="E382" t="s">
        <v>53</v>
      </c>
      <c r="F382" t="s">
        <v>27</v>
      </c>
      <c r="G382" t="s">
        <v>0</v>
      </c>
      <c r="H382">
        <f>VLOOKUP(G382,Currency!$A$1:$B$16,2,FALSE)</f>
        <v>1</v>
      </c>
      <c r="I382" s="3">
        <v>5397.1549999999997</v>
      </c>
      <c r="J382" s="3">
        <v>128326191.03</v>
      </c>
      <c r="K382" s="2">
        <v>0.59773521220000003</v>
      </c>
      <c r="L382" s="3">
        <v>0</v>
      </c>
      <c r="M382" s="3">
        <v>12593.3616666668</v>
      </c>
      <c r="N382" s="3">
        <v>424274851.69999999</v>
      </c>
      <c r="O382" s="2">
        <v>1.0516809504</v>
      </c>
      <c r="P382" s="3">
        <v>0</v>
      </c>
      <c r="Q382" s="3">
        <v>31230.799999999999</v>
      </c>
      <c r="R382" s="3">
        <v>156154</v>
      </c>
      <c r="S382" s="3"/>
      <c r="T382" s="3"/>
      <c r="U382" s="3"/>
      <c r="V382" s="3">
        <f t="shared" si="15"/>
        <v>31230.799999999999</v>
      </c>
      <c r="W382" s="3">
        <f t="shared" si="16"/>
        <v>156154</v>
      </c>
      <c r="X382" s="7">
        <f t="shared" si="17"/>
        <v>187384.8</v>
      </c>
    </row>
    <row r="383" spans="1:24" x14ac:dyDescent="0.3">
      <c r="A383" s="1">
        <v>42186</v>
      </c>
      <c r="B383" t="s">
        <v>949</v>
      </c>
      <c r="C383" t="s">
        <v>31</v>
      </c>
      <c r="D383" t="s">
        <v>41</v>
      </c>
      <c r="E383" t="s">
        <v>53</v>
      </c>
      <c r="F383" t="s">
        <v>27</v>
      </c>
      <c r="G383" t="s">
        <v>0</v>
      </c>
      <c r="H383">
        <f>VLOOKUP(G383,Currency!$A$1:$B$16,2,FALSE)</f>
        <v>1</v>
      </c>
      <c r="I383" s="3">
        <v>4654.4650000000001</v>
      </c>
      <c r="J383" s="3">
        <v>128326191.03</v>
      </c>
      <c r="K383" s="2">
        <v>0.59773521220000003</v>
      </c>
      <c r="L383" s="3">
        <v>0</v>
      </c>
      <c r="M383" s="3">
        <v>10860.4183333332</v>
      </c>
      <c r="N383" s="3">
        <v>424274851.69999999</v>
      </c>
      <c r="O383" s="2">
        <v>1.0516809504</v>
      </c>
      <c r="P383" s="3">
        <v>0</v>
      </c>
      <c r="Q383" s="3">
        <v>26933.200000000001</v>
      </c>
      <c r="R383" s="3">
        <v>134666</v>
      </c>
      <c r="S383" s="3"/>
      <c r="T383" s="3"/>
      <c r="U383" s="3"/>
      <c r="V383" s="3">
        <f t="shared" si="15"/>
        <v>26933.200000000001</v>
      </c>
      <c r="W383" s="3">
        <f t="shared" si="16"/>
        <v>134666</v>
      </c>
      <c r="X383" s="7">
        <f t="shared" si="17"/>
        <v>161599.20000000001</v>
      </c>
    </row>
    <row r="384" spans="1:24" x14ac:dyDescent="0.3">
      <c r="A384" s="1">
        <v>42186</v>
      </c>
      <c r="B384" t="s">
        <v>950</v>
      </c>
      <c r="C384" t="s">
        <v>31</v>
      </c>
      <c r="D384" t="s">
        <v>41</v>
      </c>
      <c r="E384" t="s">
        <v>53</v>
      </c>
      <c r="F384" t="s">
        <v>27</v>
      </c>
      <c r="G384" t="s">
        <v>0</v>
      </c>
      <c r="H384">
        <f>VLOOKUP(G384,Currency!$A$1:$B$16,2,FALSE)</f>
        <v>1</v>
      </c>
      <c r="I384" s="3">
        <v>5525.1750000000002</v>
      </c>
      <c r="J384" s="3">
        <v>128326191.03</v>
      </c>
      <c r="K384" s="2">
        <v>0.59773521220000003</v>
      </c>
      <c r="L384" s="3">
        <v>0</v>
      </c>
      <c r="M384" s="3">
        <v>12892.074999999901</v>
      </c>
      <c r="N384" s="3">
        <v>424274851.69999999</v>
      </c>
      <c r="O384" s="2">
        <v>1.0516809504</v>
      </c>
      <c r="P384" s="3">
        <v>0</v>
      </c>
      <c r="Q384" s="3">
        <v>31971.599999999999</v>
      </c>
      <c r="R384" s="3">
        <v>159858</v>
      </c>
      <c r="S384" s="3"/>
      <c r="T384" s="3"/>
      <c r="U384" s="3"/>
      <c r="V384" s="3">
        <f t="shared" si="15"/>
        <v>31971.599999999999</v>
      </c>
      <c r="W384" s="3">
        <f t="shared" si="16"/>
        <v>159858</v>
      </c>
      <c r="X384" s="7">
        <f t="shared" si="17"/>
        <v>191829.6</v>
      </c>
    </row>
    <row r="385" spans="1:24" x14ac:dyDescent="0.3">
      <c r="A385" s="1">
        <v>42186</v>
      </c>
      <c r="B385" t="s">
        <v>953</v>
      </c>
      <c r="C385" t="s">
        <v>31</v>
      </c>
      <c r="D385" t="s">
        <v>41</v>
      </c>
      <c r="E385" t="s">
        <v>53</v>
      </c>
      <c r="F385" t="s">
        <v>27</v>
      </c>
      <c r="G385" t="s">
        <v>0</v>
      </c>
      <c r="H385">
        <f>VLOOKUP(G385,Currency!$A$1:$B$16,2,FALSE)</f>
        <v>1</v>
      </c>
      <c r="I385" s="3">
        <v>5343.7950000000001</v>
      </c>
      <c r="J385" s="3">
        <v>128326191.03</v>
      </c>
      <c r="K385" s="2">
        <v>0.59773521220000003</v>
      </c>
      <c r="L385" s="3">
        <v>0</v>
      </c>
      <c r="M385" s="3">
        <v>12468.8549999999</v>
      </c>
      <c r="N385" s="3">
        <v>424274851.69999999</v>
      </c>
      <c r="O385" s="2">
        <v>1.0516809504</v>
      </c>
      <c r="P385" s="3">
        <v>0</v>
      </c>
      <c r="Q385" s="3">
        <v>30807.599999999999</v>
      </c>
      <c r="R385" s="3">
        <v>154038</v>
      </c>
      <c r="S385" s="3"/>
      <c r="T385" s="3"/>
      <c r="U385" s="3"/>
      <c r="V385" s="3">
        <f t="shared" si="15"/>
        <v>30807.599999999999</v>
      </c>
      <c r="W385" s="3">
        <f t="shared" si="16"/>
        <v>154038</v>
      </c>
      <c r="X385" s="7">
        <f t="shared" si="17"/>
        <v>184845.6</v>
      </c>
    </row>
    <row r="386" spans="1:24" x14ac:dyDescent="0.3">
      <c r="A386" s="1">
        <v>42186</v>
      </c>
      <c r="B386" t="s">
        <v>955</v>
      </c>
      <c r="C386" t="s">
        <v>31</v>
      </c>
      <c r="D386" t="s">
        <v>41</v>
      </c>
      <c r="E386" t="s">
        <v>53</v>
      </c>
      <c r="F386" t="s">
        <v>27</v>
      </c>
      <c r="G386" t="s">
        <v>0</v>
      </c>
      <c r="H386">
        <f>VLOOKUP(G386,Currency!$A$1:$B$16,2,FALSE)</f>
        <v>1</v>
      </c>
      <c r="I386" s="3">
        <v>5328.9750000000004</v>
      </c>
      <c r="J386" s="3">
        <v>128326191.03</v>
      </c>
      <c r="K386" s="2">
        <v>0.59773521220000003</v>
      </c>
      <c r="L386" s="3">
        <v>0</v>
      </c>
      <c r="M386" s="3">
        <v>12434.275</v>
      </c>
      <c r="N386" s="3">
        <v>424274851.69999999</v>
      </c>
      <c r="O386" s="2">
        <v>1.0516809504</v>
      </c>
      <c r="P386" s="3">
        <v>0</v>
      </c>
      <c r="Q386" s="3">
        <v>30837</v>
      </c>
      <c r="R386" s="3">
        <v>154185</v>
      </c>
      <c r="S386" s="3"/>
      <c r="T386" s="3"/>
      <c r="U386" s="3"/>
      <c r="V386" s="3">
        <f t="shared" si="15"/>
        <v>30837</v>
      </c>
      <c r="W386" s="3">
        <f t="shared" si="16"/>
        <v>154185</v>
      </c>
      <c r="X386" s="7">
        <f t="shared" si="17"/>
        <v>185022</v>
      </c>
    </row>
    <row r="387" spans="1:24" x14ac:dyDescent="0.3">
      <c r="A387" s="1">
        <v>42186</v>
      </c>
      <c r="B387" t="s">
        <v>957</v>
      </c>
      <c r="C387" t="s">
        <v>31</v>
      </c>
      <c r="D387" t="s">
        <v>41</v>
      </c>
      <c r="E387" t="s">
        <v>53</v>
      </c>
      <c r="F387" t="s">
        <v>27</v>
      </c>
      <c r="G387" t="s">
        <v>0</v>
      </c>
      <c r="H387">
        <f>VLOOKUP(G387,Currency!$A$1:$B$16,2,FALSE)</f>
        <v>1</v>
      </c>
      <c r="I387" s="3">
        <v>4917.5</v>
      </c>
      <c r="J387" s="3">
        <v>128326191.03</v>
      </c>
      <c r="K387" s="2">
        <v>0.59773521220000003</v>
      </c>
      <c r="L387" s="3">
        <v>0</v>
      </c>
      <c r="M387" s="3">
        <v>11474.166666666801</v>
      </c>
      <c r="N387" s="3">
        <v>424274851.69999999</v>
      </c>
      <c r="O387" s="2">
        <v>1.0516809504</v>
      </c>
      <c r="P387" s="3">
        <v>0</v>
      </c>
      <c r="Q387" s="3">
        <v>28455.200000000001</v>
      </c>
      <c r="R387" s="3">
        <v>142276</v>
      </c>
      <c r="S387" s="3"/>
      <c r="T387" s="3"/>
      <c r="U387" s="3"/>
      <c r="V387" s="3">
        <f t="shared" ref="V387:V450" si="18">Q387*H387</f>
        <v>28455.200000000001</v>
      </c>
      <c r="W387" s="3">
        <f t="shared" ref="W387:W450" si="19">R387*H387</f>
        <v>142276</v>
      </c>
      <c r="X387" s="7">
        <f t="shared" si="17"/>
        <v>170731.2</v>
      </c>
    </row>
    <row r="388" spans="1:24" x14ac:dyDescent="0.3">
      <c r="A388" s="1">
        <v>42186</v>
      </c>
      <c r="B388" t="s">
        <v>961</v>
      </c>
      <c r="C388" t="s">
        <v>31</v>
      </c>
      <c r="D388" t="s">
        <v>41</v>
      </c>
      <c r="E388" t="s">
        <v>53</v>
      </c>
      <c r="F388" t="s">
        <v>27</v>
      </c>
      <c r="G388" t="s">
        <v>0</v>
      </c>
      <c r="H388">
        <f>VLOOKUP(G388,Currency!$A$1:$B$16,2,FALSE)</f>
        <v>1</v>
      </c>
      <c r="I388" s="3">
        <v>5475.14</v>
      </c>
      <c r="J388" s="3">
        <v>128326191.03</v>
      </c>
      <c r="K388" s="2">
        <v>0.59773521220000003</v>
      </c>
      <c r="L388" s="3">
        <v>0</v>
      </c>
      <c r="M388" s="3">
        <v>12775.326666666901</v>
      </c>
      <c r="N388" s="3">
        <v>424274851.69999999</v>
      </c>
      <c r="O388" s="2">
        <v>1.0516809504</v>
      </c>
      <c r="P388" s="3">
        <v>0</v>
      </c>
      <c r="Q388" s="3">
        <v>31682</v>
      </c>
      <c r="R388" s="3">
        <v>158410</v>
      </c>
      <c r="S388" s="3"/>
      <c r="T388" s="3"/>
      <c r="U388" s="3"/>
      <c r="V388" s="3">
        <f t="shared" si="18"/>
        <v>31682</v>
      </c>
      <c r="W388" s="3">
        <f t="shared" si="19"/>
        <v>158410</v>
      </c>
      <c r="X388" s="7">
        <f t="shared" ref="X388:X451" si="20">V388+W388</f>
        <v>190092</v>
      </c>
    </row>
    <row r="389" spans="1:24" x14ac:dyDescent="0.3">
      <c r="A389" s="1">
        <v>42186</v>
      </c>
      <c r="B389" t="s">
        <v>962</v>
      </c>
      <c r="C389" t="s">
        <v>31</v>
      </c>
      <c r="D389" t="s">
        <v>41</v>
      </c>
      <c r="E389" t="s">
        <v>53</v>
      </c>
      <c r="F389" t="s">
        <v>27</v>
      </c>
      <c r="G389" t="s">
        <v>0</v>
      </c>
      <c r="H389">
        <f>VLOOKUP(G389,Currency!$A$1:$B$16,2,FALSE)</f>
        <v>1</v>
      </c>
      <c r="I389" s="3">
        <v>5471.68</v>
      </c>
      <c r="J389" s="3">
        <v>128326191.03</v>
      </c>
      <c r="K389" s="2">
        <v>0.59773521220000003</v>
      </c>
      <c r="L389" s="3">
        <v>0</v>
      </c>
      <c r="M389" s="3">
        <v>12767.253333333099</v>
      </c>
      <c r="N389" s="3">
        <v>424274851.69999999</v>
      </c>
      <c r="O389" s="2">
        <v>1.0516809504</v>
      </c>
      <c r="P389" s="3">
        <v>0</v>
      </c>
      <c r="Q389" s="3">
        <v>31600</v>
      </c>
      <c r="R389" s="3">
        <v>158000</v>
      </c>
      <c r="S389" s="3"/>
      <c r="T389" s="3"/>
      <c r="U389" s="3"/>
      <c r="V389" s="3">
        <f t="shared" si="18"/>
        <v>31600</v>
      </c>
      <c r="W389" s="3">
        <f t="shared" si="19"/>
        <v>158000</v>
      </c>
      <c r="X389" s="7">
        <f t="shared" si="20"/>
        <v>189600</v>
      </c>
    </row>
    <row r="390" spans="1:24" x14ac:dyDescent="0.3">
      <c r="A390" s="1">
        <v>42186</v>
      </c>
      <c r="B390" t="s">
        <v>965</v>
      </c>
      <c r="C390" t="s">
        <v>31</v>
      </c>
      <c r="D390" t="s">
        <v>41</v>
      </c>
      <c r="E390" t="s">
        <v>53</v>
      </c>
      <c r="F390" t="s">
        <v>27</v>
      </c>
      <c r="G390" t="s">
        <v>0</v>
      </c>
      <c r="H390">
        <f>VLOOKUP(G390,Currency!$A$1:$B$16,2,FALSE)</f>
        <v>1</v>
      </c>
      <c r="I390" s="3">
        <v>5133</v>
      </c>
      <c r="J390" s="3">
        <v>128326191.03</v>
      </c>
      <c r="K390" s="2">
        <v>0.59773521220000003</v>
      </c>
      <c r="L390" s="3">
        <v>0</v>
      </c>
      <c r="M390" s="3">
        <v>11977.0000000001</v>
      </c>
      <c r="N390" s="3">
        <v>424274851.69999999</v>
      </c>
      <c r="O390" s="2">
        <v>1.0516809504</v>
      </c>
      <c r="P390" s="3">
        <v>0</v>
      </c>
      <c r="Q390" s="3">
        <v>29580</v>
      </c>
      <c r="R390" s="3">
        <v>147900</v>
      </c>
      <c r="S390" s="3"/>
      <c r="T390" s="3"/>
      <c r="U390" s="3"/>
      <c r="V390" s="3">
        <f t="shared" si="18"/>
        <v>29580</v>
      </c>
      <c r="W390" s="3">
        <f t="shared" si="19"/>
        <v>147900</v>
      </c>
      <c r="X390" s="7">
        <f t="shared" si="20"/>
        <v>177480</v>
      </c>
    </row>
    <row r="391" spans="1:24" x14ac:dyDescent="0.3">
      <c r="A391" s="1">
        <v>42186</v>
      </c>
      <c r="B391" t="s">
        <v>969</v>
      </c>
      <c r="C391" t="s">
        <v>31</v>
      </c>
      <c r="D391" t="s">
        <v>41</v>
      </c>
      <c r="E391" t="s">
        <v>54</v>
      </c>
      <c r="F391" t="s">
        <v>27</v>
      </c>
      <c r="G391" t="s">
        <v>0</v>
      </c>
      <c r="H391">
        <f>VLOOKUP(G391,Currency!$A$1:$B$16,2,FALSE)</f>
        <v>1</v>
      </c>
      <c r="I391" s="3">
        <v>5996.9250000000002</v>
      </c>
      <c r="J391" s="3">
        <v>128326191.03</v>
      </c>
      <c r="K391" s="2">
        <v>0.59773521220000003</v>
      </c>
      <c r="L391" s="3">
        <v>0</v>
      </c>
      <c r="M391" s="3">
        <v>13992.825000000001</v>
      </c>
      <c r="N391" s="3">
        <v>424274851.69999999</v>
      </c>
      <c r="O391" s="2">
        <v>1.0516809504</v>
      </c>
      <c r="P391" s="3">
        <v>0</v>
      </c>
      <c r="Q391" s="3">
        <v>34630.199999999997</v>
      </c>
      <c r="R391" s="3">
        <v>173151</v>
      </c>
      <c r="S391" s="3"/>
      <c r="T391" s="3"/>
      <c r="U391" s="3"/>
      <c r="V391" s="3">
        <f t="shared" si="18"/>
        <v>34630.199999999997</v>
      </c>
      <c r="W391" s="3">
        <f t="shared" si="19"/>
        <v>173151</v>
      </c>
      <c r="X391" s="7">
        <f t="shared" si="20"/>
        <v>207781.2</v>
      </c>
    </row>
    <row r="392" spans="1:24" x14ac:dyDescent="0.3">
      <c r="A392" s="1">
        <v>42186</v>
      </c>
      <c r="B392" t="s">
        <v>1003</v>
      </c>
      <c r="C392" t="s">
        <v>31</v>
      </c>
      <c r="D392" t="s">
        <v>41</v>
      </c>
      <c r="E392" t="s">
        <v>56</v>
      </c>
      <c r="F392" t="s">
        <v>27</v>
      </c>
      <c r="G392" t="s">
        <v>0</v>
      </c>
      <c r="H392">
        <f>VLOOKUP(G392,Currency!$A$1:$B$16,2,FALSE)</f>
        <v>1</v>
      </c>
      <c r="I392" s="3">
        <v>2564.1480000000001</v>
      </c>
      <c r="J392" s="3">
        <v>128326191.03</v>
      </c>
      <c r="K392" s="2">
        <v>0.59773521220000003</v>
      </c>
      <c r="L392" s="3">
        <v>0</v>
      </c>
      <c r="M392" s="3">
        <v>5983.0119999999997</v>
      </c>
      <c r="N392" s="3">
        <v>424274851.69999999</v>
      </c>
      <c r="O392" s="2">
        <v>1.0516809504</v>
      </c>
      <c r="P392" s="3">
        <v>0</v>
      </c>
      <c r="Q392" s="3">
        <v>14837.52</v>
      </c>
      <c r="R392" s="3">
        <v>123646</v>
      </c>
      <c r="S392" s="3"/>
      <c r="T392" s="3"/>
      <c r="U392" s="3"/>
      <c r="V392" s="3">
        <f t="shared" si="18"/>
        <v>14837.52</v>
      </c>
      <c r="W392" s="3">
        <f t="shared" si="19"/>
        <v>123646</v>
      </c>
      <c r="X392" s="7">
        <f t="shared" si="20"/>
        <v>138483.51999999999</v>
      </c>
    </row>
    <row r="393" spans="1:24" x14ac:dyDescent="0.3">
      <c r="A393" s="1">
        <v>42186</v>
      </c>
      <c r="B393" t="s">
        <v>1005</v>
      </c>
      <c r="C393" t="s">
        <v>31</v>
      </c>
      <c r="D393" t="s">
        <v>41</v>
      </c>
      <c r="E393" t="s">
        <v>56</v>
      </c>
      <c r="F393" t="s">
        <v>27</v>
      </c>
      <c r="G393" t="s">
        <v>0</v>
      </c>
      <c r="H393">
        <f>VLOOKUP(G393,Currency!$A$1:$B$16,2,FALSE)</f>
        <v>1</v>
      </c>
      <c r="I393" s="3">
        <v>3045.99</v>
      </c>
      <c r="J393" s="3">
        <v>128326191.03</v>
      </c>
      <c r="K393" s="2">
        <v>0.59773521220000003</v>
      </c>
      <c r="L393" s="3">
        <v>0</v>
      </c>
      <c r="M393" s="3">
        <v>7107.31</v>
      </c>
      <c r="N393" s="3">
        <v>424274851.69999999</v>
      </c>
      <c r="O393" s="2">
        <v>1.0516809504</v>
      </c>
      <c r="P393" s="3">
        <v>0</v>
      </c>
      <c r="Q393" s="3">
        <v>17625.72</v>
      </c>
      <c r="R393" s="3">
        <v>146881</v>
      </c>
      <c r="S393" s="3"/>
      <c r="T393" s="3"/>
      <c r="U393" s="3"/>
      <c r="V393" s="3">
        <f t="shared" si="18"/>
        <v>17625.72</v>
      </c>
      <c r="W393" s="3">
        <f t="shared" si="19"/>
        <v>146881</v>
      </c>
      <c r="X393" s="7">
        <f t="shared" si="20"/>
        <v>164506.72</v>
      </c>
    </row>
    <row r="394" spans="1:24" x14ac:dyDescent="0.3">
      <c r="A394" s="1">
        <v>42186</v>
      </c>
      <c r="B394" t="s">
        <v>1006</v>
      </c>
      <c r="C394" t="s">
        <v>31</v>
      </c>
      <c r="D394" t="s">
        <v>41</v>
      </c>
      <c r="E394" t="s">
        <v>56</v>
      </c>
      <c r="F394" t="s">
        <v>27</v>
      </c>
      <c r="G394" t="s">
        <v>0</v>
      </c>
      <c r="H394">
        <f>VLOOKUP(G394,Currency!$A$1:$B$16,2,FALSE)</f>
        <v>1</v>
      </c>
      <c r="I394" s="3">
        <v>2863.5030000000002</v>
      </c>
      <c r="J394" s="3">
        <v>128326191.03</v>
      </c>
      <c r="K394" s="2">
        <v>0.59773521220000003</v>
      </c>
      <c r="L394" s="3">
        <v>0</v>
      </c>
      <c r="M394" s="3">
        <v>6681.5069999999996</v>
      </c>
      <c r="N394" s="3">
        <v>424274851.69999999</v>
      </c>
      <c r="O394" s="2">
        <v>1.0516809504</v>
      </c>
      <c r="P394" s="3">
        <v>0</v>
      </c>
      <c r="Q394" s="3">
        <v>16569.72</v>
      </c>
      <c r="R394" s="3">
        <v>138081</v>
      </c>
      <c r="S394" s="3"/>
      <c r="T394" s="3"/>
      <c r="U394" s="3"/>
      <c r="V394" s="3">
        <f t="shared" si="18"/>
        <v>16569.72</v>
      </c>
      <c r="W394" s="3">
        <f t="shared" si="19"/>
        <v>138081</v>
      </c>
      <c r="X394" s="7">
        <f t="shared" si="20"/>
        <v>154650.72</v>
      </c>
    </row>
    <row r="395" spans="1:24" x14ac:dyDescent="0.3">
      <c r="A395" s="1">
        <v>42186</v>
      </c>
      <c r="B395" t="s">
        <v>1007</v>
      </c>
      <c r="C395" t="s">
        <v>31</v>
      </c>
      <c r="D395" t="s">
        <v>41</v>
      </c>
      <c r="E395" t="s">
        <v>56</v>
      </c>
      <c r="F395" t="s">
        <v>27</v>
      </c>
      <c r="G395" t="s">
        <v>0</v>
      </c>
      <c r="H395">
        <f>VLOOKUP(G395,Currency!$A$1:$B$16,2,FALSE)</f>
        <v>1</v>
      </c>
      <c r="I395" s="3">
        <v>2680.38</v>
      </c>
      <c r="J395" s="3">
        <v>128326191.03</v>
      </c>
      <c r="K395" s="2">
        <v>0.59773521220000003</v>
      </c>
      <c r="L395" s="3">
        <v>0</v>
      </c>
      <c r="M395" s="3">
        <v>6254.22</v>
      </c>
      <c r="N395" s="3">
        <v>424274851.69999999</v>
      </c>
      <c r="O395" s="2">
        <v>1.0516809504</v>
      </c>
      <c r="P395" s="3">
        <v>0</v>
      </c>
      <c r="Q395" s="3">
        <v>15414.12</v>
      </c>
      <c r="R395" s="3">
        <v>128451</v>
      </c>
      <c r="S395" s="3"/>
      <c r="T395" s="3"/>
      <c r="U395" s="3"/>
      <c r="V395" s="3">
        <f t="shared" si="18"/>
        <v>15414.12</v>
      </c>
      <c r="W395" s="3">
        <f t="shared" si="19"/>
        <v>128451</v>
      </c>
      <c r="X395" s="7">
        <f t="shared" si="20"/>
        <v>143865.12</v>
      </c>
    </row>
    <row r="396" spans="1:24" x14ac:dyDescent="0.3">
      <c r="A396" s="1">
        <v>42186</v>
      </c>
      <c r="B396" t="s">
        <v>1009</v>
      </c>
      <c r="C396" t="s">
        <v>31</v>
      </c>
      <c r="D396" t="s">
        <v>41</v>
      </c>
      <c r="E396" t="s">
        <v>56</v>
      </c>
      <c r="F396" t="s">
        <v>27</v>
      </c>
      <c r="G396" t="s">
        <v>0</v>
      </c>
      <c r="H396">
        <f>VLOOKUP(G396,Currency!$A$1:$B$16,2,FALSE)</f>
        <v>1</v>
      </c>
      <c r="I396" s="3">
        <v>2043.5219999999999</v>
      </c>
      <c r="J396" s="3">
        <v>128326191.03</v>
      </c>
      <c r="K396" s="2">
        <v>0.59773521220000003</v>
      </c>
      <c r="L396" s="3">
        <v>0</v>
      </c>
      <c r="M396" s="3">
        <v>4768.2179999999998</v>
      </c>
      <c r="N396" s="3">
        <v>424274851.69999999</v>
      </c>
      <c r="O396" s="2">
        <v>1.0516809504</v>
      </c>
      <c r="P396" s="3">
        <v>0</v>
      </c>
      <c r="Q396" s="3">
        <v>11824.92</v>
      </c>
      <c r="R396" s="3">
        <v>98541</v>
      </c>
      <c r="S396" s="3"/>
      <c r="T396" s="3"/>
      <c r="U396" s="3"/>
      <c r="V396" s="3">
        <f t="shared" si="18"/>
        <v>11824.92</v>
      </c>
      <c r="W396" s="3">
        <f t="shared" si="19"/>
        <v>98541</v>
      </c>
      <c r="X396" s="7">
        <f t="shared" si="20"/>
        <v>110365.92</v>
      </c>
    </row>
    <row r="397" spans="1:24" x14ac:dyDescent="0.3">
      <c r="A397" s="1">
        <v>42186</v>
      </c>
      <c r="B397" t="s">
        <v>1054</v>
      </c>
      <c r="C397" t="s">
        <v>31</v>
      </c>
      <c r="D397" t="s">
        <v>41</v>
      </c>
      <c r="E397" t="s">
        <v>56</v>
      </c>
      <c r="F397" t="s">
        <v>27</v>
      </c>
      <c r="G397" t="s">
        <v>0</v>
      </c>
      <c r="H397">
        <f>VLOOKUP(G397,Currency!$A$1:$B$16,2,FALSE)</f>
        <v>1</v>
      </c>
      <c r="I397" s="3">
        <v>2729.8919999999998</v>
      </c>
      <c r="J397" s="3">
        <v>128326191.03</v>
      </c>
      <c r="K397" s="2">
        <v>0.59773521220000003</v>
      </c>
      <c r="L397" s="3">
        <v>0</v>
      </c>
      <c r="M397" s="3">
        <v>6369.7479999999996</v>
      </c>
      <c r="N397" s="3">
        <v>424274851.69999999</v>
      </c>
      <c r="O397" s="2">
        <v>1.0516809504</v>
      </c>
      <c r="P397" s="3">
        <v>0</v>
      </c>
      <c r="Q397" s="3">
        <v>15960</v>
      </c>
      <c r="R397" s="3">
        <v>133000</v>
      </c>
      <c r="S397" s="3"/>
      <c r="T397" s="3"/>
      <c r="U397" s="3"/>
      <c r="V397" s="3">
        <f t="shared" si="18"/>
        <v>15960</v>
      </c>
      <c r="W397" s="3">
        <f t="shared" si="19"/>
        <v>133000</v>
      </c>
      <c r="X397" s="7">
        <f t="shared" si="20"/>
        <v>148960</v>
      </c>
    </row>
    <row r="398" spans="1:24" x14ac:dyDescent="0.3">
      <c r="A398" s="1">
        <v>42186</v>
      </c>
      <c r="B398" t="s">
        <v>1060</v>
      </c>
      <c r="C398" t="s">
        <v>31</v>
      </c>
      <c r="D398" t="s">
        <v>41</v>
      </c>
      <c r="E398" t="s">
        <v>56</v>
      </c>
      <c r="F398" t="s">
        <v>27</v>
      </c>
      <c r="G398" t="s">
        <v>0</v>
      </c>
      <c r="H398">
        <f>VLOOKUP(G398,Currency!$A$1:$B$16,2,FALSE)</f>
        <v>1</v>
      </c>
      <c r="I398" s="3">
        <v>2620.9050000000002</v>
      </c>
      <c r="J398" s="3">
        <v>128326191.03</v>
      </c>
      <c r="K398" s="2">
        <v>0.59773521220000003</v>
      </c>
      <c r="L398" s="3">
        <v>0</v>
      </c>
      <c r="M398" s="3">
        <v>6115.4449999999997</v>
      </c>
      <c r="N398" s="3">
        <v>424274851.69999999</v>
      </c>
      <c r="O398" s="2">
        <v>1.0516809504</v>
      </c>
      <c r="P398" s="3">
        <v>0</v>
      </c>
      <c r="Q398" s="3">
        <v>15165.96</v>
      </c>
      <c r="R398" s="3">
        <v>126383</v>
      </c>
      <c r="S398" s="3"/>
      <c r="T398" s="3"/>
      <c r="U398" s="3"/>
      <c r="V398" s="3">
        <f t="shared" si="18"/>
        <v>15165.96</v>
      </c>
      <c r="W398" s="3">
        <f t="shared" si="19"/>
        <v>126383</v>
      </c>
      <c r="X398" s="7">
        <f t="shared" si="20"/>
        <v>141548.96</v>
      </c>
    </row>
    <row r="399" spans="1:24" x14ac:dyDescent="0.3">
      <c r="A399" s="1">
        <v>42186</v>
      </c>
      <c r="B399" t="s">
        <v>451</v>
      </c>
      <c r="C399" t="s">
        <v>32</v>
      </c>
      <c r="D399" t="s">
        <v>40</v>
      </c>
      <c r="E399" t="s">
        <v>44</v>
      </c>
      <c r="F399" t="s">
        <v>26</v>
      </c>
      <c r="G399" t="s">
        <v>5</v>
      </c>
      <c r="H399">
        <f>VLOOKUP(G399,Currency!$A$1:$B$16,2,FALSE)</f>
        <v>1.3</v>
      </c>
      <c r="I399" s="3">
        <v>8239.9996666666993</v>
      </c>
      <c r="J399" s="3">
        <v>2064341</v>
      </c>
      <c r="K399" s="2">
        <v>0.60064782029999997</v>
      </c>
      <c r="L399" s="3">
        <v>4949.3378390561002</v>
      </c>
      <c r="M399" s="3">
        <v>12359.9995</v>
      </c>
      <c r="N399" s="3">
        <v>6577695</v>
      </c>
      <c r="O399" s="2">
        <v>0.9438031697</v>
      </c>
      <c r="P399" s="3">
        <v>11248.651028697499</v>
      </c>
      <c r="Q399" s="3">
        <v>36050</v>
      </c>
      <c r="R399" s="3">
        <v>54075</v>
      </c>
      <c r="S399" s="3"/>
      <c r="T399" s="3"/>
      <c r="U399" s="3"/>
      <c r="V399" s="3">
        <f t="shared" si="18"/>
        <v>46865</v>
      </c>
      <c r="W399" s="3">
        <f t="shared" si="19"/>
        <v>70297.5</v>
      </c>
      <c r="X399" s="7">
        <f t="shared" si="20"/>
        <v>117162.5</v>
      </c>
    </row>
    <row r="400" spans="1:24" x14ac:dyDescent="0.3">
      <c r="A400" s="1">
        <v>42186</v>
      </c>
      <c r="B400" t="s">
        <v>746</v>
      </c>
      <c r="C400" t="s">
        <v>31</v>
      </c>
      <c r="D400" t="s">
        <v>37</v>
      </c>
      <c r="E400" t="s">
        <v>62</v>
      </c>
      <c r="F400" t="s">
        <v>24</v>
      </c>
      <c r="G400" t="s">
        <v>0</v>
      </c>
      <c r="H400">
        <f>VLOOKUP(G400,Currency!$A$1:$B$16,2,FALSE)</f>
        <v>1</v>
      </c>
      <c r="I400" s="3">
        <v>42000</v>
      </c>
      <c r="J400" s="3">
        <v>714832.3</v>
      </c>
      <c r="K400" s="2">
        <v>0.60421073030000005</v>
      </c>
      <c r="L400" s="3">
        <v>25376.850672600001</v>
      </c>
      <c r="M400" s="3"/>
      <c r="N400" s="3">
        <v>0</v>
      </c>
      <c r="O400" s="2"/>
      <c r="P400" s="3">
        <v>0</v>
      </c>
      <c r="Q400" s="3">
        <v>72000</v>
      </c>
      <c r="R400" s="3">
        <v>124241</v>
      </c>
      <c r="S400" s="3"/>
      <c r="T400" s="3"/>
      <c r="U400" s="3"/>
      <c r="V400" s="3">
        <f t="shared" si="18"/>
        <v>72000</v>
      </c>
      <c r="W400" s="3">
        <f t="shared" si="19"/>
        <v>124241</v>
      </c>
      <c r="X400" s="7">
        <f t="shared" si="20"/>
        <v>196241</v>
      </c>
    </row>
    <row r="401" spans="1:24" x14ac:dyDescent="0.3">
      <c r="A401" s="1">
        <v>42186</v>
      </c>
      <c r="B401" t="s">
        <v>565</v>
      </c>
      <c r="C401" t="s">
        <v>31</v>
      </c>
      <c r="D401" t="s">
        <v>36</v>
      </c>
      <c r="E401" t="s">
        <v>44</v>
      </c>
      <c r="F401" t="s">
        <v>20</v>
      </c>
      <c r="G401" t="s">
        <v>0</v>
      </c>
      <c r="H401">
        <f>VLOOKUP(G401,Currency!$A$1:$B$16,2,FALSE)</f>
        <v>1</v>
      </c>
      <c r="I401" s="3">
        <v>16800</v>
      </c>
      <c r="J401" s="3">
        <v>3277471.68</v>
      </c>
      <c r="K401" s="2">
        <v>0.60426146839999995</v>
      </c>
      <c r="L401" s="3">
        <v>10151.59266912</v>
      </c>
      <c r="M401" s="3">
        <v>25200</v>
      </c>
      <c r="N401" s="3">
        <v>8613425.9499999993</v>
      </c>
      <c r="O401" s="2">
        <v>0.943781113</v>
      </c>
      <c r="P401" s="3">
        <v>22933.25447616</v>
      </c>
      <c r="Q401" s="3">
        <v>72000</v>
      </c>
      <c r="R401" s="3">
        <v>111044</v>
      </c>
      <c r="S401" s="3"/>
      <c r="T401" s="3"/>
      <c r="U401" s="3"/>
      <c r="V401" s="3">
        <f t="shared" si="18"/>
        <v>72000</v>
      </c>
      <c r="W401" s="3">
        <f t="shared" si="19"/>
        <v>111044</v>
      </c>
      <c r="X401" s="7">
        <f t="shared" si="20"/>
        <v>183044</v>
      </c>
    </row>
    <row r="402" spans="1:24" x14ac:dyDescent="0.3">
      <c r="A402" s="1">
        <v>42186</v>
      </c>
      <c r="B402" t="s">
        <v>452</v>
      </c>
      <c r="C402" t="s">
        <v>33</v>
      </c>
      <c r="D402" t="s">
        <v>40</v>
      </c>
      <c r="E402" t="s">
        <v>44</v>
      </c>
      <c r="F402" t="s">
        <v>25</v>
      </c>
      <c r="G402" t="s">
        <v>13</v>
      </c>
      <c r="H402">
        <f>VLOOKUP(G402,Currency!$A$1:$B$16,2,FALSE)</f>
        <v>1.4E-2</v>
      </c>
      <c r="I402" s="3">
        <v>406330.19999999902</v>
      </c>
      <c r="J402" s="3">
        <v>1369730.06</v>
      </c>
      <c r="K402" s="2">
        <v>0.6051717365</v>
      </c>
      <c r="L402" s="3">
        <v>245899.5527263917</v>
      </c>
      <c r="M402" s="3">
        <v>609495.30000000005</v>
      </c>
      <c r="N402" s="3">
        <v>46627345.140000001</v>
      </c>
      <c r="O402" s="2">
        <v>0.93843183330000002</v>
      </c>
      <c r="P402" s="3">
        <v>549454.48683896253</v>
      </c>
      <c r="Q402" s="3">
        <v>1801914</v>
      </c>
      <c r="R402" s="3">
        <v>2702871</v>
      </c>
      <c r="S402" s="3"/>
      <c r="T402" s="3"/>
      <c r="U402" s="3"/>
      <c r="V402" s="3">
        <f t="shared" si="18"/>
        <v>25226.796000000002</v>
      </c>
      <c r="W402" s="3">
        <f t="shared" si="19"/>
        <v>37840.194000000003</v>
      </c>
      <c r="X402" s="7">
        <f t="shared" si="20"/>
        <v>63066.990000000005</v>
      </c>
    </row>
    <row r="403" spans="1:24" x14ac:dyDescent="0.3">
      <c r="A403" s="1">
        <v>42186</v>
      </c>
      <c r="B403" t="s">
        <v>161</v>
      </c>
      <c r="C403" t="s">
        <v>31</v>
      </c>
      <c r="D403" t="s">
        <v>36</v>
      </c>
      <c r="E403" t="s">
        <v>45</v>
      </c>
      <c r="F403" t="s">
        <v>19</v>
      </c>
      <c r="G403" t="s">
        <v>0</v>
      </c>
      <c r="H403">
        <f>VLOOKUP(G403,Currency!$A$1:$B$16,2,FALSE)</f>
        <v>1</v>
      </c>
      <c r="I403" s="3">
        <v>25666.666666666901</v>
      </c>
      <c r="J403" s="3">
        <v>15504805.869999999</v>
      </c>
      <c r="K403" s="2">
        <v>0.60553758339999997</v>
      </c>
      <c r="L403" s="3">
        <v>5417.5959478667</v>
      </c>
      <c r="M403" s="3">
        <v>38500</v>
      </c>
      <c r="N403" s="3">
        <v>46358495.18</v>
      </c>
      <c r="O403" s="2">
        <v>0.89327401930000006</v>
      </c>
      <c r="P403" s="3">
        <v>22064.1989722</v>
      </c>
      <c r="Q403" s="3">
        <v>110000</v>
      </c>
      <c r="R403" s="3">
        <v>138013</v>
      </c>
      <c r="S403" s="3"/>
      <c r="T403" s="3"/>
      <c r="U403" s="3"/>
      <c r="V403" s="3">
        <f t="shared" si="18"/>
        <v>110000</v>
      </c>
      <c r="W403" s="3">
        <f t="shared" si="19"/>
        <v>138013</v>
      </c>
      <c r="X403" s="7">
        <f t="shared" si="20"/>
        <v>248013</v>
      </c>
    </row>
    <row r="404" spans="1:24" x14ac:dyDescent="0.3">
      <c r="A404" s="1">
        <v>42186</v>
      </c>
      <c r="B404" t="s">
        <v>501</v>
      </c>
      <c r="C404" t="s">
        <v>32</v>
      </c>
      <c r="D404" t="s">
        <v>40</v>
      </c>
      <c r="E404" t="s">
        <v>46</v>
      </c>
      <c r="F404" t="s">
        <v>26</v>
      </c>
      <c r="G404" t="s">
        <v>5</v>
      </c>
      <c r="H404">
        <f>VLOOKUP(G404,Currency!$A$1:$B$16,2,FALSE)</f>
        <v>1.3</v>
      </c>
      <c r="I404" s="3">
        <v>10860.443999999899</v>
      </c>
      <c r="J404" s="3">
        <v>1434286</v>
      </c>
      <c r="K404" s="2">
        <v>0.60666861559999996</v>
      </c>
      <c r="L404" s="3">
        <v>6588.6905262812998</v>
      </c>
      <c r="M404" s="3">
        <v>16290.665999999999</v>
      </c>
      <c r="N404" s="3">
        <v>4084937</v>
      </c>
      <c r="O404" s="2">
        <v>0.79275143039999996</v>
      </c>
      <c r="P404" s="3">
        <v>10888.7184372182</v>
      </c>
      <c r="Q404" s="3">
        <v>47133.333333333299</v>
      </c>
      <c r="R404" s="3">
        <v>70700</v>
      </c>
      <c r="S404" s="3"/>
      <c r="T404" s="3"/>
      <c r="U404" s="3"/>
      <c r="V404" s="3">
        <f t="shared" si="18"/>
        <v>61273.333333333292</v>
      </c>
      <c r="W404" s="3">
        <f t="shared" si="19"/>
        <v>91910</v>
      </c>
      <c r="X404" s="7">
        <f t="shared" si="20"/>
        <v>153183.33333333328</v>
      </c>
    </row>
    <row r="405" spans="1:24" x14ac:dyDescent="0.3">
      <c r="A405" s="1">
        <v>42186</v>
      </c>
      <c r="B405" t="s">
        <v>1025</v>
      </c>
      <c r="C405" t="s">
        <v>31</v>
      </c>
      <c r="D405" t="s">
        <v>41</v>
      </c>
      <c r="E405" t="s">
        <v>57</v>
      </c>
      <c r="F405" t="s">
        <v>28</v>
      </c>
      <c r="G405" t="s">
        <v>0</v>
      </c>
      <c r="H405">
        <f>VLOOKUP(G405,Currency!$A$1:$B$16,2,FALSE)</f>
        <v>1</v>
      </c>
      <c r="I405" s="3">
        <v>4098.2439999999997</v>
      </c>
      <c r="J405" s="3">
        <v>2995473.25</v>
      </c>
      <c r="K405" s="2">
        <v>0.60752919559999996</v>
      </c>
      <c r="L405" s="3">
        <v>2489.8028806924999</v>
      </c>
      <c r="M405" s="3">
        <v>6147.366</v>
      </c>
      <c r="N405" s="3">
        <v>21616907.75</v>
      </c>
      <c r="O405" s="2">
        <v>1.007263333</v>
      </c>
      <c r="P405" s="3">
        <v>6272.3870257265007</v>
      </c>
      <c r="Q405" s="3">
        <v>17785.919999999998</v>
      </c>
      <c r="R405" s="3">
        <v>148216</v>
      </c>
      <c r="S405" s="3"/>
      <c r="T405" s="3"/>
      <c r="U405" s="3"/>
      <c r="V405" s="3">
        <f t="shared" si="18"/>
        <v>17785.919999999998</v>
      </c>
      <c r="W405" s="3">
        <f t="shared" si="19"/>
        <v>148216</v>
      </c>
      <c r="X405" s="7">
        <f t="shared" si="20"/>
        <v>166001.91999999998</v>
      </c>
    </row>
    <row r="406" spans="1:24" x14ac:dyDescent="0.3">
      <c r="A406" s="1">
        <v>42186</v>
      </c>
      <c r="B406" t="s">
        <v>494</v>
      </c>
      <c r="C406" t="s">
        <v>32</v>
      </c>
      <c r="D406" t="s">
        <v>40</v>
      </c>
      <c r="E406" t="s">
        <v>46</v>
      </c>
      <c r="F406" t="s">
        <v>26</v>
      </c>
      <c r="G406" t="s">
        <v>1</v>
      </c>
      <c r="H406">
        <f>VLOOKUP(G406,Currency!$A$1:$B$16,2,FALSE)</f>
        <v>1.1200000000000001</v>
      </c>
      <c r="I406" s="3">
        <v>14153.177666666799</v>
      </c>
      <c r="J406" s="3">
        <v>1886712</v>
      </c>
      <c r="K406" s="2">
        <v>0.60830963390000004</v>
      </c>
      <c r="L406" s="3">
        <v>8609.5143249317007</v>
      </c>
      <c r="M406" s="3">
        <v>21229.766500000002</v>
      </c>
      <c r="N406" s="3">
        <v>5488899</v>
      </c>
      <c r="O406" s="2">
        <v>0.92074825390000004</v>
      </c>
      <c r="P406" s="3">
        <v>18537.7727960784</v>
      </c>
      <c r="Q406" s="3">
        <v>61673.333333333299</v>
      </c>
      <c r="R406" s="3">
        <v>92510</v>
      </c>
      <c r="S406" s="3"/>
      <c r="T406" s="3"/>
      <c r="U406" s="3"/>
      <c r="V406" s="3">
        <f t="shared" si="18"/>
        <v>69074.133333333302</v>
      </c>
      <c r="W406" s="3">
        <f t="shared" si="19"/>
        <v>103611.20000000001</v>
      </c>
      <c r="X406" s="7">
        <f t="shared" si="20"/>
        <v>172685.33333333331</v>
      </c>
    </row>
    <row r="407" spans="1:24" x14ac:dyDescent="0.3">
      <c r="A407" s="1">
        <v>42186</v>
      </c>
      <c r="B407" t="s">
        <v>266</v>
      </c>
      <c r="C407" t="s">
        <v>31</v>
      </c>
      <c r="D407" t="s">
        <v>36</v>
      </c>
      <c r="E407" t="s">
        <v>44</v>
      </c>
      <c r="F407" t="s">
        <v>20</v>
      </c>
      <c r="G407" t="s">
        <v>0</v>
      </c>
      <c r="H407">
        <f>VLOOKUP(G407,Currency!$A$1:$B$16,2,FALSE)</f>
        <v>1</v>
      </c>
      <c r="I407" s="3">
        <v>16800</v>
      </c>
      <c r="J407" s="3">
        <v>2332317.44</v>
      </c>
      <c r="K407" s="2">
        <v>0.60966272200000005</v>
      </c>
      <c r="L407" s="3">
        <v>10242.333729599999</v>
      </c>
      <c r="M407" s="3">
        <v>25200</v>
      </c>
      <c r="N407" s="3">
        <v>5765020.29</v>
      </c>
      <c r="O407" s="2">
        <v>0.85484125499999997</v>
      </c>
      <c r="P407" s="3">
        <v>19347.199401599999</v>
      </c>
      <c r="Q407" s="3">
        <v>72000</v>
      </c>
      <c r="R407" s="3">
        <v>99154</v>
      </c>
      <c r="S407" s="3"/>
      <c r="T407" s="3"/>
      <c r="U407" s="3"/>
      <c r="V407" s="3">
        <f t="shared" si="18"/>
        <v>72000</v>
      </c>
      <c r="W407" s="3">
        <f t="shared" si="19"/>
        <v>99154</v>
      </c>
      <c r="X407" s="7">
        <f t="shared" si="20"/>
        <v>171154</v>
      </c>
    </row>
    <row r="408" spans="1:24" x14ac:dyDescent="0.3">
      <c r="A408" s="1">
        <v>42186</v>
      </c>
      <c r="B408" t="s">
        <v>250</v>
      </c>
      <c r="C408" t="s">
        <v>31</v>
      </c>
      <c r="D408" t="s">
        <v>38</v>
      </c>
      <c r="E408" t="s">
        <v>61</v>
      </c>
      <c r="F408" t="s">
        <v>22</v>
      </c>
      <c r="G408" t="s">
        <v>0</v>
      </c>
      <c r="H408">
        <f>VLOOKUP(G408,Currency!$A$1:$B$16,2,FALSE)</f>
        <v>1</v>
      </c>
      <c r="I408" s="3">
        <v>46666.666666666897</v>
      </c>
      <c r="J408" s="3">
        <v>3438775.95</v>
      </c>
      <c r="K408" s="2">
        <v>0.61099795410000002</v>
      </c>
      <c r="L408" s="3">
        <v>28513.237858000099</v>
      </c>
      <c r="M408" s="3"/>
      <c r="N408" s="3">
        <v>0</v>
      </c>
      <c r="O408" s="2"/>
      <c r="P408" s="3">
        <v>0</v>
      </c>
      <c r="Q408" s="3">
        <v>80000</v>
      </c>
      <c r="R408" s="3">
        <v>108389</v>
      </c>
      <c r="S408" s="3"/>
      <c r="T408" s="3"/>
      <c r="U408" s="3"/>
      <c r="V408" s="3">
        <f t="shared" si="18"/>
        <v>80000</v>
      </c>
      <c r="W408" s="3">
        <f t="shared" si="19"/>
        <v>108389</v>
      </c>
      <c r="X408" s="7">
        <f t="shared" si="20"/>
        <v>188389</v>
      </c>
    </row>
    <row r="409" spans="1:24" x14ac:dyDescent="0.3">
      <c r="A409" s="1">
        <v>42186</v>
      </c>
      <c r="B409" t="s">
        <v>801</v>
      </c>
      <c r="C409" t="s">
        <v>31</v>
      </c>
      <c r="D409" t="s">
        <v>39</v>
      </c>
      <c r="E409" t="s">
        <v>44</v>
      </c>
      <c r="F409" t="s">
        <v>23</v>
      </c>
      <c r="G409" t="s">
        <v>0</v>
      </c>
      <c r="H409">
        <f>VLOOKUP(G409,Currency!$A$1:$B$16,2,FALSE)</f>
        <v>1</v>
      </c>
      <c r="I409" s="3">
        <v>12600</v>
      </c>
      <c r="J409" s="3">
        <v>4322499.9000000004</v>
      </c>
      <c r="K409" s="2">
        <v>0.61289087129999997</v>
      </c>
      <c r="L409" s="3">
        <v>7722.4249783799996</v>
      </c>
      <c r="M409" s="3">
        <v>29400</v>
      </c>
      <c r="N409" s="3">
        <v>9065509.3399999999</v>
      </c>
      <c r="O409" s="2">
        <v>0.88710310459999997</v>
      </c>
      <c r="P409" s="3">
        <v>24089.330041560002</v>
      </c>
      <c r="Q409" s="3">
        <v>72000</v>
      </c>
      <c r="R409" s="3">
        <v>138118</v>
      </c>
      <c r="S409" s="3"/>
      <c r="T409" s="3"/>
      <c r="U409" s="3"/>
      <c r="V409" s="3">
        <f t="shared" si="18"/>
        <v>72000</v>
      </c>
      <c r="W409" s="3">
        <f t="shared" si="19"/>
        <v>138118</v>
      </c>
      <c r="X409" s="7">
        <f t="shared" si="20"/>
        <v>210118</v>
      </c>
    </row>
    <row r="410" spans="1:24" x14ac:dyDescent="0.3">
      <c r="A410" s="1">
        <v>42186</v>
      </c>
      <c r="B410" t="s">
        <v>498</v>
      </c>
      <c r="C410" t="s">
        <v>32</v>
      </c>
      <c r="D410" t="s">
        <v>40</v>
      </c>
      <c r="E410" t="s">
        <v>44</v>
      </c>
      <c r="F410" t="s">
        <v>26</v>
      </c>
      <c r="G410" t="s">
        <v>5</v>
      </c>
      <c r="H410">
        <f>VLOOKUP(G410,Currency!$A$1:$B$16,2,FALSE)</f>
        <v>1.3</v>
      </c>
      <c r="I410" s="3">
        <v>10298.644</v>
      </c>
      <c r="J410" s="3">
        <v>1744016</v>
      </c>
      <c r="K410" s="2">
        <v>0.61326816210000001</v>
      </c>
      <c r="L410" s="3">
        <v>6315.8304780021999</v>
      </c>
      <c r="M410" s="3">
        <v>15447.966</v>
      </c>
      <c r="N410" s="3">
        <v>13092722</v>
      </c>
      <c r="O410" s="2">
        <v>0.83065943050000002</v>
      </c>
      <c r="P410" s="3">
        <v>11262.418223909401</v>
      </c>
      <c r="Q410" s="3">
        <v>44511.333333333299</v>
      </c>
      <c r="R410" s="3">
        <v>66767</v>
      </c>
      <c r="S410" s="3"/>
      <c r="T410" s="3"/>
      <c r="U410" s="3"/>
      <c r="V410" s="3">
        <f t="shared" si="18"/>
        <v>57864.733333333294</v>
      </c>
      <c r="W410" s="3">
        <f t="shared" si="19"/>
        <v>86797.1</v>
      </c>
      <c r="X410" s="7">
        <f t="shared" si="20"/>
        <v>144661.83333333331</v>
      </c>
    </row>
    <row r="411" spans="1:24" x14ac:dyDescent="0.3">
      <c r="A411" s="1">
        <v>42186</v>
      </c>
      <c r="B411" t="s">
        <v>460</v>
      </c>
      <c r="C411" t="s">
        <v>32</v>
      </c>
      <c r="D411" t="s">
        <v>40</v>
      </c>
      <c r="E411" t="s">
        <v>44</v>
      </c>
      <c r="F411" t="s">
        <v>26</v>
      </c>
      <c r="G411" t="s">
        <v>5</v>
      </c>
      <c r="H411">
        <f>VLOOKUP(G411,Currency!$A$1:$B$16,2,FALSE)</f>
        <v>1.3</v>
      </c>
      <c r="I411" s="3">
        <v>10591.733333333201</v>
      </c>
      <c r="J411" s="3">
        <v>1744016</v>
      </c>
      <c r="K411" s="2">
        <v>0.61337294899999995</v>
      </c>
      <c r="L411" s="3">
        <v>6496.6827096881998</v>
      </c>
      <c r="M411" s="3">
        <v>15887.6</v>
      </c>
      <c r="N411" s="3">
        <v>13092722</v>
      </c>
      <c r="O411" s="2">
        <v>0.83065943050000002</v>
      </c>
      <c r="P411" s="3">
        <v>11582.935628818901</v>
      </c>
      <c r="Q411" s="3">
        <v>45778</v>
      </c>
      <c r="R411" s="3">
        <v>68667</v>
      </c>
      <c r="S411" s="3"/>
      <c r="T411" s="3"/>
      <c r="U411" s="3"/>
      <c r="V411" s="3">
        <f t="shared" si="18"/>
        <v>59511.4</v>
      </c>
      <c r="W411" s="3">
        <f t="shared" si="19"/>
        <v>89267.1</v>
      </c>
      <c r="X411" s="7">
        <f t="shared" si="20"/>
        <v>148778.5</v>
      </c>
    </row>
    <row r="412" spans="1:24" x14ac:dyDescent="0.3">
      <c r="A412" s="1">
        <v>42186</v>
      </c>
      <c r="B412" t="s">
        <v>1063</v>
      </c>
      <c r="C412" t="s">
        <v>31</v>
      </c>
      <c r="D412" t="s">
        <v>41</v>
      </c>
      <c r="E412" t="s">
        <v>57</v>
      </c>
      <c r="F412" t="s">
        <v>28</v>
      </c>
      <c r="G412" t="s">
        <v>0</v>
      </c>
      <c r="H412">
        <f>VLOOKUP(G412,Currency!$A$1:$B$16,2,FALSE)</f>
        <v>1</v>
      </c>
      <c r="I412" s="3">
        <v>3878.74</v>
      </c>
      <c r="J412" s="3">
        <v>7155738.1799999997</v>
      </c>
      <c r="K412" s="2">
        <v>0.61398962700000004</v>
      </c>
      <c r="L412" s="3">
        <v>2381.5061258299997</v>
      </c>
      <c r="M412" s="3">
        <v>5818.11</v>
      </c>
      <c r="N412" s="3">
        <v>21699659.66</v>
      </c>
      <c r="O412" s="2">
        <v>1.0183820312</v>
      </c>
      <c r="P412" s="3">
        <v>6117.5663029587995</v>
      </c>
      <c r="Q412" s="3">
        <v>16818.599999999999</v>
      </c>
      <c r="R412" s="3">
        <v>140155</v>
      </c>
      <c r="S412" s="3"/>
      <c r="T412" s="3"/>
      <c r="U412" s="3"/>
      <c r="V412" s="3">
        <f t="shared" si="18"/>
        <v>16818.599999999999</v>
      </c>
      <c r="W412" s="3">
        <f t="shared" si="19"/>
        <v>140155</v>
      </c>
      <c r="X412" s="7">
        <f t="shared" si="20"/>
        <v>156973.6</v>
      </c>
    </row>
    <row r="413" spans="1:24" x14ac:dyDescent="0.3">
      <c r="A413" s="1">
        <v>42186</v>
      </c>
      <c r="B413" t="s">
        <v>159</v>
      </c>
      <c r="C413" t="s">
        <v>31</v>
      </c>
      <c r="D413" t="s">
        <v>36</v>
      </c>
      <c r="E413" t="s">
        <v>45</v>
      </c>
      <c r="F413" t="s">
        <v>19</v>
      </c>
      <c r="G413" t="s">
        <v>0</v>
      </c>
      <c r="H413">
        <f>VLOOKUP(G413,Currency!$A$1:$B$16,2,FALSE)</f>
        <v>1</v>
      </c>
      <c r="I413" s="3">
        <v>25666.666666666901</v>
      </c>
      <c r="J413" s="3">
        <v>11227216.09</v>
      </c>
      <c r="K413" s="2">
        <v>0.61448253730000002</v>
      </c>
      <c r="L413" s="3">
        <v>5876.7702480667003</v>
      </c>
      <c r="M413" s="3">
        <v>38500</v>
      </c>
      <c r="N413" s="3">
        <v>29198465.940000001</v>
      </c>
      <c r="O413" s="2">
        <v>0.87260900050000001</v>
      </c>
      <c r="P413" s="3">
        <v>18881.786076999997</v>
      </c>
      <c r="Q413" s="3">
        <v>110000</v>
      </c>
      <c r="R413" s="3">
        <v>137351</v>
      </c>
      <c r="S413" s="3"/>
      <c r="T413" s="3"/>
      <c r="U413" s="3"/>
      <c r="V413" s="3">
        <f t="shared" si="18"/>
        <v>110000</v>
      </c>
      <c r="W413" s="3">
        <f t="shared" si="19"/>
        <v>137351</v>
      </c>
      <c r="X413" s="7">
        <f t="shared" si="20"/>
        <v>247351</v>
      </c>
    </row>
    <row r="414" spans="1:24" x14ac:dyDescent="0.3">
      <c r="A414" s="1">
        <v>42186</v>
      </c>
      <c r="B414" t="s">
        <v>334</v>
      </c>
      <c r="C414" t="s">
        <v>31</v>
      </c>
      <c r="D414" t="s">
        <v>38</v>
      </c>
      <c r="E414" t="s">
        <v>63</v>
      </c>
      <c r="F414" t="s">
        <v>22</v>
      </c>
      <c r="G414" t="s">
        <v>0</v>
      </c>
      <c r="H414">
        <f>VLOOKUP(G414,Currency!$A$1:$B$16,2,FALSE)</f>
        <v>1</v>
      </c>
      <c r="I414" s="3">
        <v>56583.333333333103</v>
      </c>
      <c r="J414" s="3">
        <v>1889092.11</v>
      </c>
      <c r="K414" s="2">
        <v>0.61826669739999995</v>
      </c>
      <c r="L414" s="3">
        <v>34983.590627883197</v>
      </c>
      <c r="M414" s="3"/>
      <c r="N414" s="3">
        <v>0</v>
      </c>
      <c r="O414" s="2"/>
      <c r="P414" s="3">
        <v>0</v>
      </c>
      <c r="Q414" s="3">
        <v>97000</v>
      </c>
      <c r="R414" s="3">
        <v>140441</v>
      </c>
      <c r="S414" s="3"/>
      <c r="T414" s="3"/>
      <c r="U414" s="3"/>
      <c r="V414" s="3">
        <f t="shared" si="18"/>
        <v>97000</v>
      </c>
      <c r="W414" s="3">
        <f t="shared" si="19"/>
        <v>140441</v>
      </c>
      <c r="X414" s="7">
        <f t="shared" si="20"/>
        <v>237441</v>
      </c>
    </row>
    <row r="415" spans="1:24" x14ac:dyDescent="0.3">
      <c r="A415" s="1">
        <v>42186</v>
      </c>
      <c r="B415" t="s">
        <v>1027</v>
      </c>
      <c r="C415" t="s">
        <v>31</v>
      </c>
      <c r="D415" t="s">
        <v>41</v>
      </c>
      <c r="E415" t="s">
        <v>57</v>
      </c>
      <c r="F415" t="s">
        <v>28</v>
      </c>
      <c r="G415" t="s">
        <v>0</v>
      </c>
      <c r="H415">
        <f>VLOOKUP(G415,Currency!$A$1:$B$16,2,FALSE)</f>
        <v>1</v>
      </c>
      <c r="I415" s="3">
        <v>3686.7919999999999</v>
      </c>
      <c r="J415" s="3">
        <v>4665010.34</v>
      </c>
      <c r="K415" s="2">
        <v>0.61862152439999996</v>
      </c>
      <c r="L415" s="3">
        <v>2280.7288871856999</v>
      </c>
      <c r="M415" s="3">
        <v>5530.1880000000001</v>
      </c>
      <c r="N415" s="3">
        <v>11223251.470000001</v>
      </c>
      <c r="O415" s="2">
        <v>0.97796727890000001</v>
      </c>
      <c r="P415" s="3">
        <v>5335.2358560435005</v>
      </c>
      <c r="Q415" s="3">
        <v>15983.88</v>
      </c>
      <c r="R415" s="3">
        <v>133199</v>
      </c>
      <c r="S415" s="3"/>
      <c r="T415" s="3"/>
      <c r="U415" s="3"/>
      <c r="V415" s="3">
        <f t="shared" si="18"/>
        <v>15983.88</v>
      </c>
      <c r="W415" s="3">
        <f t="shared" si="19"/>
        <v>133199</v>
      </c>
      <c r="X415" s="7">
        <f t="shared" si="20"/>
        <v>149182.88</v>
      </c>
    </row>
    <row r="416" spans="1:24" x14ac:dyDescent="0.3">
      <c r="A416" s="1">
        <v>42186</v>
      </c>
      <c r="B416" t="s">
        <v>241</v>
      </c>
      <c r="C416" t="s">
        <v>31</v>
      </c>
      <c r="D416" t="s">
        <v>39</v>
      </c>
      <c r="E416" t="s">
        <v>44</v>
      </c>
      <c r="F416" t="s">
        <v>23</v>
      </c>
      <c r="G416" t="s">
        <v>0</v>
      </c>
      <c r="H416">
        <f>VLOOKUP(G416,Currency!$A$1:$B$16,2,FALSE)</f>
        <v>1</v>
      </c>
      <c r="I416" s="3">
        <v>12600</v>
      </c>
      <c r="J416" s="3">
        <v>1684869.19</v>
      </c>
      <c r="K416" s="2">
        <v>0.6190516962</v>
      </c>
      <c r="L416" s="3">
        <v>7800.0513721200005</v>
      </c>
      <c r="M416" s="3">
        <v>29400</v>
      </c>
      <c r="N416" s="3">
        <v>10358368.130000001</v>
      </c>
      <c r="O416" s="2">
        <v>1.0202286371</v>
      </c>
      <c r="P416" s="3">
        <v>31065.221406659999</v>
      </c>
      <c r="Q416" s="3">
        <v>72000</v>
      </c>
      <c r="R416" s="3">
        <v>97073</v>
      </c>
      <c r="S416" s="3"/>
      <c r="T416" s="3"/>
      <c r="U416" s="3"/>
      <c r="V416" s="3">
        <f t="shared" si="18"/>
        <v>72000</v>
      </c>
      <c r="W416" s="3">
        <f t="shared" si="19"/>
        <v>97073</v>
      </c>
      <c r="X416" s="7">
        <f t="shared" si="20"/>
        <v>169073</v>
      </c>
    </row>
    <row r="417" spans="1:24" x14ac:dyDescent="0.3">
      <c r="A417" s="1">
        <v>42186</v>
      </c>
      <c r="B417" t="s">
        <v>299</v>
      </c>
      <c r="C417" t="s">
        <v>31</v>
      </c>
      <c r="D417" t="s">
        <v>36</v>
      </c>
      <c r="E417" t="s">
        <v>47</v>
      </c>
      <c r="F417" t="s">
        <v>20</v>
      </c>
      <c r="G417" t="s">
        <v>0</v>
      </c>
      <c r="H417">
        <f>VLOOKUP(G417,Currency!$A$1:$B$16,2,FALSE)</f>
        <v>1</v>
      </c>
      <c r="I417" s="3">
        <v>12133.333333333099</v>
      </c>
      <c r="J417" s="3">
        <v>1148496.49</v>
      </c>
      <c r="K417" s="2">
        <v>0.61993419679999995</v>
      </c>
      <c r="L417" s="3">
        <v>7521.8682545065003</v>
      </c>
      <c r="M417" s="3">
        <v>18200</v>
      </c>
      <c r="N417" s="3">
        <v>13457401.51</v>
      </c>
      <c r="O417" s="2">
        <v>1.0296968809</v>
      </c>
      <c r="P417" s="3">
        <v>19713.3530503</v>
      </c>
      <c r="Q417" s="3">
        <v>52000</v>
      </c>
      <c r="R417" s="3">
        <v>73779</v>
      </c>
      <c r="S417" s="3"/>
      <c r="T417" s="3"/>
      <c r="U417" s="3"/>
      <c r="V417" s="3">
        <f t="shared" si="18"/>
        <v>52000</v>
      </c>
      <c r="W417" s="3">
        <f t="shared" si="19"/>
        <v>73779</v>
      </c>
      <c r="X417" s="7">
        <f t="shared" si="20"/>
        <v>125779</v>
      </c>
    </row>
    <row r="418" spans="1:24" x14ac:dyDescent="0.3">
      <c r="A418" s="1">
        <v>42186</v>
      </c>
      <c r="B418" t="s">
        <v>850</v>
      </c>
      <c r="C418" t="s">
        <v>31</v>
      </c>
      <c r="D418" t="s">
        <v>41</v>
      </c>
      <c r="E418" t="s">
        <v>51</v>
      </c>
      <c r="F418" t="s">
        <v>28</v>
      </c>
      <c r="G418" t="s">
        <v>0</v>
      </c>
      <c r="H418">
        <f>VLOOKUP(G418,Currency!$A$1:$B$16,2,FALSE)</f>
        <v>1</v>
      </c>
      <c r="I418" s="3">
        <v>6614.8333333332002</v>
      </c>
      <c r="J418" s="3">
        <v>6753629.7800000003</v>
      </c>
      <c r="K418" s="2">
        <v>0.62283215059999997</v>
      </c>
      <c r="L418" s="3">
        <v>4119.9308708605004</v>
      </c>
      <c r="M418" s="3">
        <v>9922.25</v>
      </c>
      <c r="N418" s="3">
        <v>54596807</v>
      </c>
      <c r="O418" s="2">
        <v>1.0080182651</v>
      </c>
      <c r="P418" s="3">
        <v>10145.015846686199</v>
      </c>
      <c r="Q418" s="3">
        <v>28694.799999999999</v>
      </c>
      <c r="R418" s="3">
        <v>143474</v>
      </c>
      <c r="S418" s="3"/>
      <c r="T418" s="3"/>
      <c r="U418" s="3"/>
      <c r="V418" s="3">
        <f t="shared" si="18"/>
        <v>28694.799999999999</v>
      </c>
      <c r="W418" s="3">
        <f t="shared" si="19"/>
        <v>143474</v>
      </c>
      <c r="X418" s="7">
        <f t="shared" si="20"/>
        <v>172168.8</v>
      </c>
    </row>
    <row r="419" spans="1:24" x14ac:dyDescent="0.3">
      <c r="A419" s="1">
        <v>42186</v>
      </c>
      <c r="B419" t="s">
        <v>268</v>
      </c>
      <c r="C419" t="s">
        <v>31</v>
      </c>
      <c r="D419" t="s">
        <v>36</v>
      </c>
      <c r="E419" t="s">
        <v>44</v>
      </c>
      <c r="F419" t="s">
        <v>20</v>
      </c>
      <c r="G419" t="s">
        <v>0</v>
      </c>
      <c r="H419">
        <f>VLOOKUP(G419,Currency!$A$1:$B$16,2,FALSE)</f>
        <v>1</v>
      </c>
      <c r="I419" s="3">
        <v>16800</v>
      </c>
      <c r="J419" s="3">
        <v>3088367.01</v>
      </c>
      <c r="K419" s="2">
        <v>0.62307323339999998</v>
      </c>
      <c r="L419" s="3">
        <v>10467.630321120001</v>
      </c>
      <c r="M419" s="3">
        <v>25200</v>
      </c>
      <c r="N419" s="3">
        <v>13138635.17</v>
      </c>
      <c r="O419" s="2">
        <v>0.98623194209999998</v>
      </c>
      <c r="P419" s="3">
        <v>24644.871906480003</v>
      </c>
      <c r="Q419" s="3">
        <v>72000</v>
      </c>
      <c r="R419" s="3">
        <v>99301</v>
      </c>
      <c r="S419" s="3"/>
      <c r="T419" s="3"/>
      <c r="U419" s="3"/>
      <c r="V419" s="3">
        <f t="shared" si="18"/>
        <v>72000</v>
      </c>
      <c r="W419" s="3">
        <f t="shared" si="19"/>
        <v>99301</v>
      </c>
      <c r="X419" s="7">
        <f t="shared" si="20"/>
        <v>171301</v>
      </c>
    </row>
    <row r="420" spans="1:24" x14ac:dyDescent="0.3">
      <c r="A420" s="1">
        <v>42186</v>
      </c>
      <c r="B420" t="s">
        <v>1032</v>
      </c>
      <c r="C420" t="s">
        <v>31</v>
      </c>
      <c r="D420" t="s">
        <v>41</v>
      </c>
      <c r="E420" t="s">
        <v>57</v>
      </c>
      <c r="F420" t="s">
        <v>28</v>
      </c>
      <c r="G420" t="s">
        <v>0</v>
      </c>
      <c r="H420">
        <f>VLOOKUP(G420,Currency!$A$1:$B$16,2,FALSE)</f>
        <v>1</v>
      </c>
      <c r="I420" s="3">
        <v>3995.3359999999998</v>
      </c>
      <c r="J420" s="3">
        <v>3543533.05</v>
      </c>
      <c r="K420" s="2">
        <v>0.62373076559999996</v>
      </c>
      <c r="L420" s="3">
        <v>2492.0139821091998</v>
      </c>
      <c r="M420" s="3">
        <v>5993.0039999999999</v>
      </c>
      <c r="N420" s="3">
        <v>22400763.010000002</v>
      </c>
      <c r="O420" s="2">
        <v>0.8585983572</v>
      </c>
      <c r="P420" s="3">
        <v>4637.131022429</v>
      </c>
      <c r="Q420" s="3">
        <v>17268</v>
      </c>
      <c r="R420" s="3">
        <v>143900</v>
      </c>
      <c r="S420" s="3"/>
      <c r="T420" s="3"/>
      <c r="U420" s="3"/>
      <c r="V420" s="3">
        <f t="shared" si="18"/>
        <v>17268</v>
      </c>
      <c r="W420" s="3">
        <f t="shared" si="19"/>
        <v>143900</v>
      </c>
      <c r="X420" s="7">
        <f t="shared" si="20"/>
        <v>161168</v>
      </c>
    </row>
    <row r="421" spans="1:24" x14ac:dyDescent="0.3">
      <c r="A421" s="1">
        <v>42186</v>
      </c>
      <c r="B421" t="s">
        <v>986</v>
      </c>
      <c r="C421" t="s">
        <v>31</v>
      </c>
      <c r="D421" t="s">
        <v>41</v>
      </c>
      <c r="E421" t="s">
        <v>57</v>
      </c>
      <c r="F421" t="s">
        <v>28</v>
      </c>
      <c r="G421" t="s">
        <v>0</v>
      </c>
      <c r="H421">
        <f>VLOOKUP(G421,Currency!$A$1:$B$16,2,FALSE)</f>
        <v>1</v>
      </c>
      <c r="I421" s="3">
        <v>3885.6880000000001</v>
      </c>
      <c r="J421" s="3">
        <v>3322018.12</v>
      </c>
      <c r="K421" s="2">
        <v>0.62689912960000005</v>
      </c>
      <c r="L421" s="3">
        <v>2435.9344250971999</v>
      </c>
      <c r="M421" s="3">
        <v>5828.5320000000002</v>
      </c>
      <c r="N421" s="3">
        <v>12529475.109999999</v>
      </c>
      <c r="O421" s="2">
        <v>0.89858496470000004</v>
      </c>
      <c r="P421" s="3">
        <v>4882.7707542399003</v>
      </c>
      <c r="Q421" s="3">
        <v>16842.72</v>
      </c>
      <c r="R421" s="3">
        <v>140356</v>
      </c>
      <c r="S421" s="3"/>
      <c r="T421" s="3"/>
      <c r="U421" s="3"/>
      <c r="V421" s="3">
        <f t="shared" si="18"/>
        <v>16842.72</v>
      </c>
      <c r="W421" s="3">
        <f t="shared" si="19"/>
        <v>140356</v>
      </c>
      <c r="X421" s="7">
        <f t="shared" si="20"/>
        <v>157198.72</v>
      </c>
    </row>
    <row r="422" spans="1:24" x14ac:dyDescent="0.3">
      <c r="A422" s="1">
        <v>42186</v>
      </c>
      <c r="B422" t="s">
        <v>180</v>
      </c>
      <c r="C422" t="s">
        <v>31</v>
      </c>
      <c r="D422" t="s">
        <v>36</v>
      </c>
      <c r="E422" t="s">
        <v>45</v>
      </c>
      <c r="F422" t="s">
        <v>19</v>
      </c>
      <c r="G422" t="s">
        <v>0</v>
      </c>
      <c r="H422">
        <f>VLOOKUP(G422,Currency!$A$1:$B$16,2,FALSE)</f>
        <v>1</v>
      </c>
      <c r="I422" s="3">
        <v>25666.666666666901</v>
      </c>
      <c r="J422" s="3">
        <v>21074646.039999999</v>
      </c>
      <c r="K422" s="2">
        <v>0.62772717170000003</v>
      </c>
      <c r="L422" s="3">
        <v>6556.6614806000998</v>
      </c>
      <c r="M422" s="3">
        <v>38500</v>
      </c>
      <c r="N422" s="3">
        <v>57703334.640000001</v>
      </c>
      <c r="O422" s="2">
        <v>0.96320588900000004</v>
      </c>
      <c r="P422" s="3">
        <v>32833.706905999999</v>
      </c>
      <c r="Q422" s="3">
        <v>110000</v>
      </c>
      <c r="R422" s="3">
        <v>140647</v>
      </c>
      <c r="S422" s="3"/>
      <c r="T422" s="3"/>
      <c r="U422" s="3"/>
      <c r="V422" s="3">
        <f t="shared" si="18"/>
        <v>110000</v>
      </c>
      <c r="W422" s="3">
        <f t="shared" si="19"/>
        <v>140647</v>
      </c>
      <c r="X422" s="7">
        <f t="shared" si="20"/>
        <v>250647</v>
      </c>
    </row>
    <row r="423" spans="1:24" x14ac:dyDescent="0.3">
      <c r="A423" s="1">
        <v>42186</v>
      </c>
      <c r="B423" t="s">
        <v>976</v>
      </c>
      <c r="C423" t="s">
        <v>31</v>
      </c>
      <c r="D423" t="s">
        <v>41</v>
      </c>
      <c r="E423" t="s">
        <v>57</v>
      </c>
      <c r="F423" t="s">
        <v>28</v>
      </c>
      <c r="G423" t="s">
        <v>0</v>
      </c>
      <c r="H423">
        <f>VLOOKUP(G423,Currency!$A$1:$B$16,2,FALSE)</f>
        <v>1</v>
      </c>
      <c r="I423" s="3">
        <v>4096.6880000000001</v>
      </c>
      <c r="J423" s="3">
        <v>3726156.38</v>
      </c>
      <c r="K423" s="2">
        <v>0.62933189830000003</v>
      </c>
      <c r="L423" s="3">
        <v>2578.1764357827997</v>
      </c>
      <c r="M423" s="3">
        <v>6145.0320000000002</v>
      </c>
      <c r="N423" s="3">
        <v>14408229.58</v>
      </c>
      <c r="O423" s="2">
        <v>1.0481802033000001</v>
      </c>
      <c r="P423" s="3">
        <v>6974.0248946802003</v>
      </c>
      <c r="Q423" s="3">
        <v>17729.52</v>
      </c>
      <c r="R423" s="3">
        <v>147746</v>
      </c>
      <c r="S423" s="3"/>
      <c r="T423" s="3"/>
      <c r="U423" s="3"/>
      <c r="V423" s="3">
        <f t="shared" si="18"/>
        <v>17729.52</v>
      </c>
      <c r="W423" s="3">
        <f t="shared" si="19"/>
        <v>147746</v>
      </c>
      <c r="X423" s="7">
        <f t="shared" si="20"/>
        <v>165475.51999999999</v>
      </c>
    </row>
    <row r="424" spans="1:24" x14ac:dyDescent="0.3">
      <c r="A424" s="1">
        <v>42186</v>
      </c>
      <c r="B424" t="s">
        <v>493</v>
      </c>
      <c r="C424" t="s">
        <v>32</v>
      </c>
      <c r="D424" t="s">
        <v>40</v>
      </c>
      <c r="E424" t="s">
        <v>44</v>
      </c>
      <c r="F424" t="s">
        <v>26</v>
      </c>
      <c r="G424" t="s">
        <v>14</v>
      </c>
      <c r="H424">
        <f>VLOOKUP(G424,Currency!$A$1:$B$16,2,FALSE)</f>
        <v>0.15</v>
      </c>
      <c r="I424" s="3">
        <v>106666.666</v>
      </c>
      <c r="J424" s="3">
        <v>2021689</v>
      </c>
      <c r="K424" s="2">
        <v>0.63270477899999999</v>
      </c>
      <c r="L424" s="3">
        <v>67488.509338196905</v>
      </c>
      <c r="M424" s="3">
        <v>159999.99900000001</v>
      </c>
      <c r="N424" s="3">
        <v>3450962</v>
      </c>
      <c r="O424" s="2">
        <v>0.91597111470000003</v>
      </c>
      <c r="P424" s="3">
        <v>138488.60449444619</v>
      </c>
      <c r="Q424" s="3">
        <v>533333.33333333302</v>
      </c>
      <c r="R424" s="3">
        <v>800000</v>
      </c>
      <c r="S424" s="3"/>
      <c r="T424" s="3"/>
      <c r="U424" s="3"/>
      <c r="V424" s="3">
        <f t="shared" si="18"/>
        <v>79999.999999999956</v>
      </c>
      <c r="W424" s="3">
        <f t="shared" si="19"/>
        <v>120000</v>
      </c>
      <c r="X424" s="7">
        <f t="shared" si="20"/>
        <v>199999.99999999994</v>
      </c>
    </row>
    <row r="425" spans="1:24" x14ac:dyDescent="0.3">
      <c r="A425" s="1">
        <v>42186</v>
      </c>
      <c r="B425" t="s">
        <v>1023</v>
      </c>
      <c r="C425" t="s">
        <v>31</v>
      </c>
      <c r="D425" t="s">
        <v>41</v>
      </c>
      <c r="E425" t="s">
        <v>57</v>
      </c>
      <c r="F425" t="s">
        <v>28</v>
      </c>
      <c r="G425" t="s">
        <v>0</v>
      </c>
      <c r="H425">
        <f>VLOOKUP(G425,Currency!$A$1:$B$16,2,FALSE)</f>
        <v>1</v>
      </c>
      <c r="I425" s="3">
        <v>3828.5120000000002</v>
      </c>
      <c r="J425" s="3">
        <v>6638183.1100000003</v>
      </c>
      <c r="K425" s="2">
        <v>0.63367154690000005</v>
      </c>
      <c r="L425" s="3">
        <v>2426.0191213651997</v>
      </c>
      <c r="M425" s="3">
        <v>5742.768</v>
      </c>
      <c r="N425" s="3">
        <v>54729151.799999997</v>
      </c>
      <c r="O425" s="2">
        <v>1.0058497018000001</v>
      </c>
      <c r="P425" s="3">
        <v>5836.8297446286997</v>
      </c>
      <c r="Q425" s="3">
        <v>16615.32</v>
      </c>
      <c r="R425" s="3">
        <v>138461</v>
      </c>
      <c r="S425" s="3"/>
      <c r="T425" s="3"/>
      <c r="U425" s="3"/>
      <c r="V425" s="3">
        <f t="shared" si="18"/>
        <v>16615.32</v>
      </c>
      <c r="W425" s="3">
        <f t="shared" si="19"/>
        <v>138461</v>
      </c>
      <c r="X425" s="7">
        <f t="shared" si="20"/>
        <v>155076.32</v>
      </c>
    </row>
    <row r="426" spans="1:24" x14ac:dyDescent="0.3">
      <c r="A426" s="1">
        <v>42186</v>
      </c>
      <c r="B426" t="s">
        <v>310</v>
      </c>
      <c r="C426" t="s">
        <v>31</v>
      </c>
      <c r="D426" t="s">
        <v>36</v>
      </c>
      <c r="E426" t="s">
        <v>44</v>
      </c>
      <c r="F426" t="s">
        <v>20</v>
      </c>
      <c r="G426" t="s">
        <v>0</v>
      </c>
      <c r="H426">
        <f>VLOOKUP(G426,Currency!$A$1:$B$16,2,FALSE)</f>
        <v>1</v>
      </c>
      <c r="I426" s="3">
        <v>16800</v>
      </c>
      <c r="J426" s="3">
        <v>1788027.07</v>
      </c>
      <c r="K426" s="2">
        <v>0.63480244959999998</v>
      </c>
      <c r="L426" s="3">
        <v>10664.68115328</v>
      </c>
      <c r="M426" s="3">
        <v>25200</v>
      </c>
      <c r="N426" s="3">
        <v>6031683.1200000001</v>
      </c>
      <c r="O426" s="2">
        <v>0.96090711240000004</v>
      </c>
      <c r="P426" s="3">
        <v>23623.774770960001</v>
      </c>
      <c r="Q426" s="3">
        <v>72000</v>
      </c>
      <c r="R426" s="3">
        <v>103200</v>
      </c>
      <c r="S426" s="3"/>
      <c r="T426" s="3"/>
      <c r="U426" s="3"/>
      <c r="V426" s="3">
        <f t="shared" si="18"/>
        <v>72000</v>
      </c>
      <c r="W426" s="3">
        <f t="shared" si="19"/>
        <v>103200</v>
      </c>
      <c r="X426" s="7">
        <f t="shared" si="20"/>
        <v>175200</v>
      </c>
    </row>
    <row r="427" spans="1:24" x14ac:dyDescent="0.3">
      <c r="A427" s="1">
        <v>42186</v>
      </c>
      <c r="B427" t="s">
        <v>663</v>
      </c>
      <c r="C427" t="s">
        <v>31</v>
      </c>
      <c r="D427" t="s">
        <v>38</v>
      </c>
      <c r="E427" t="s">
        <v>61</v>
      </c>
      <c r="F427" t="s">
        <v>22</v>
      </c>
      <c r="G427" t="s">
        <v>0</v>
      </c>
      <c r="H427">
        <f>VLOOKUP(G427,Currency!$A$1:$B$16,2,FALSE)</f>
        <v>1</v>
      </c>
      <c r="I427" s="3">
        <v>46666.666666666897</v>
      </c>
      <c r="J427" s="3">
        <v>1991018.45</v>
      </c>
      <c r="K427" s="2">
        <v>0.63516112570000005</v>
      </c>
      <c r="L427" s="3">
        <v>29640.852532666799</v>
      </c>
      <c r="M427" s="3"/>
      <c r="N427" s="3">
        <v>0</v>
      </c>
      <c r="O427" s="2"/>
      <c r="P427" s="3">
        <v>0</v>
      </c>
      <c r="Q427" s="3">
        <v>80000</v>
      </c>
      <c r="R427" s="3">
        <v>131300</v>
      </c>
      <c r="S427" s="3"/>
      <c r="T427" s="3"/>
      <c r="U427" s="3"/>
      <c r="V427" s="3">
        <f t="shared" si="18"/>
        <v>80000</v>
      </c>
      <c r="W427" s="3">
        <f t="shared" si="19"/>
        <v>131300</v>
      </c>
      <c r="X427" s="7">
        <f t="shared" si="20"/>
        <v>211300</v>
      </c>
    </row>
    <row r="428" spans="1:24" x14ac:dyDescent="0.3">
      <c r="A428" s="1">
        <v>42186</v>
      </c>
      <c r="B428" t="s">
        <v>283</v>
      </c>
      <c r="C428" t="s">
        <v>31</v>
      </c>
      <c r="D428" t="s">
        <v>36</v>
      </c>
      <c r="E428" t="s">
        <v>44</v>
      </c>
      <c r="F428" t="s">
        <v>20</v>
      </c>
      <c r="G428" t="s">
        <v>0</v>
      </c>
      <c r="H428">
        <f>VLOOKUP(G428,Currency!$A$1:$B$16,2,FALSE)</f>
        <v>1</v>
      </c>
      <c r="I428" s="3">
        <v>16800</v>
      </c>
      <c r="J428" s="3">
        <v>3288478.68</v>
      </c>
      <c r="K428" s="2">
        <v>0.63516284160000003</v>
      </c>
      <c r="L428" s="3">
        <v>10670.735738879999</v>
      </c>
      <c r="M428" s="3">
        <v>25200</v>
      </c>
      <c r="N428" s="3">
        <v>6600119.4199999999</v>
      </c>
      <c r="O428" s="2">
        <v>0.96745517069999998</v>
      </c>
      <c r="P428" s="3">
        <v>23887.792482119999</v>
      </c>
      <c r="Q428" s="3">
        <v>72000</v>
      </c>
      <c r="R428" s="3">
        <v>100505</v>
      </c>
      <c r="S428" s="3"/>
      <c r="T428" s="3"/>
      <c r="U428" s="3"/>
      <c r="V428" s="3">
        <f t="shared" si="18"/>
        <v>72000</v>
      </c>
      <c r="W428" s="3">
        <f t="shared" si="19"/>
        <v>100505</v>
      </c>
      <c r="X428" s="7">
        <f t="shared" si="20"/>
        <v>172505</v>
      </c>
    </row>
    <row r="429" spans="1:24" x14ac:dyDescent="0.3">
      <c r="A429" s="1">
        <v>42186</v>
      </c>
      <c r="B429" t="s">
        <v>296</v>
      </c>
      <c r="C429" t="s">
        <v>31</v>
      </c>
      <c r="D429" t="s">
        <v>36</v>
      </c>
      <c r="E429" t="s">
        <v>45</v>
      </c>
      <c r="F429" t="s">
        <v>19</v>
      </c>
      <c r="G429" t="s">
        <v>0</v>
      </c>
      <c r="H429">
        <f>VLOOKUP(G429,Currency!$A$1:$B$16,2,FALSE)</f>
        <v>1</v>
      </c>
      <c r="I429" s="3">
        <v>25666.666666666901</v>
      </c>
      <c r="J429" s="3">
        <v>16421155.390000001</v>
      </c>
      <c r="K429" s="2">
        <v>0.63837682070000001</v>
      </c>
      <c r="L429" s="3">
        <v>7103.3434626000999</v>
      </c>
      <c r="M429" s="3">
        <v>38500</v>
      </c>
      <c r="N429" s="3">
        <v>41178655.350000001</v>
      </c>
      <c r="O429" s="2">
        <v>1.0862470369999999</v>
      </c>
      <c r="P429" s="3">
        <v>61743.576471499997</v>
      </c>
      <c r="Q429" s="3">
        <v>110000</v>
      </c>
      <c r="R429" s="3">
        <v>155697</v>
      </c>
      <c r="S429" s="3"/>
      <c r="T429" s="3"/>
      <c r="U429" s="3"/>
      <c r="V429" s="3">
        <f t="shared" si="18"/>
        <v>110000</v>
      </c>
      <c r="W429" s="3">
        <f t="shared" si="19"/>
        <v>155697</v>
      </c>
      <c r="X429" s="7">
        <f t="shared" si="20"/>
        <v>265697</v>
      </c>
    </row>
    <row r="430" spans="1:24" x14ac:dyDescent="0.3">
      <c r="A430" s="1">
        <v>42186</v>
      </c>
      <c r="B430" t="s">
        <v>531</v>
      </c>
      <c r="C430" t="s">
        <v>31</v>
      </c>
      <c r="D430" t="s">
        <v>37</v>
      </c>
      <c r="E430" t="s">
        <v>47</v>
      </c>
      <c r="F430" t="s">
        <v>21</v>
      </c>
      <c r="G430" t="s">
        <v>0</v>
      </c>
      <c r="H430">
        <f>VLOOKUP(G430,Currency!$A$1:$B$16,2,FALSE)</f>
        <v>1</v>
      </c>
      <c r="I430" s="3">
        <v>12133.333333333099</v>
      </c>
      <c r="J430" s="3">
        <v>1044754.87</v>
      </c>
      <c r="K430" s="2">
        <v>0.63976405970000005</v>
      </c>
      <c r="L430" s="3">
        <v>7762.4705910265002</v>
      </c>
      <c r="M430" s="3">
        <v>18200</v>
      </c>
      <c r="N430" s="3">
        <v>5929632.8799999999</v>
      </c>
      <c r="O430" s="2">
        <v>0.88702309680000002</v>
      </c>
      <c r="P430" s="3">
        <v>14910.11257918</v>
      </c>
      <c r="Q430" s="3">
        <v>52000</v>
      </c>
      <c r="R430" s="3">
        <v>78780</v>
      </c>
      <c r="S430" s="3"/>
      <c r="T430" s="3"/>
      <c r="U430" s="3"/>
      <c r="V430" s="3">
        <f t="shared" si="18"/>
        <v>52000</v>
      </c>
      <c r="W430" s="3">
        <f t="shared" si="19"/>
        <v>78780</v>
      </c>
      <c r="X430" s="7">
        <f t="shared" si="20"/>
        <v>130780</v>
      </c>
    </row>
    <row r="431" spans="1:24" x14ac:dyDescent="0.3">
      <c r="A431" s="1">
        <v>42186</v>
      </c>
      <c r="B431" t="s">
        <v>446</v>
      </c>
      <c r="C431" t="s">
        <v>32</v>
      </c>
      <c r="D431" t="s">
        <v>40</v>
      </c>
      <c r="E431" t="s">
        <v>47</v>
      </c>
      <c r="F431" t="s">
        <v>26</v>
      </c>
      <c r="G431" t="s">
        <v>5</v>
      </c>
      <c r="H431">
        <f>VLOOKUP(G431,Currency!$A$1:$B$16,2,FALSE)</f>
        <v>1.3</v>
      </c>
      <c r="I431" s="3">
        <v>5359.9996666667003</v>
      </c>
      <c r="J431" s="3">
        <v>2062791</v>
      </c>
      <c r="K431" s="2">
        <v>0.64056963600000005</v>
      </c>
      <c r="L431" s="3">
        <v>3433.4530354368003</v>
      </c>
      <c r="M431" s="3">
        <v>8039.9994999999999</v>
      </c>
      <c r="N431" s="3">
        <v>98284331.959999993</v>
      </c>
      <c r="O431" s="2">
        <v>0.9734320675</v>
      </c>
      <c r="P431" s="3">
        <v>7698.2296375742999</v>
      </c>
      <c r="Q431" s="3">
        <v>23450</v>
      </c>
      <c r="R431" s="3">
        <v>35175</v>
      </c>
      <c r="S431" s="3"/>
      <c r="T431" s="3"/>
      <c r="U431" s="3"/>
      <c r="V431" s="3">
        <f t="shared" si="18"/>
        <v>30485</v>
      </c>
      <c r="W431" s="3">
        <f t="shared" si="19"/>
        <v>45727.5</v>
      </c>
      <c r="X431" s="7">
        <f t="shared" si="20"/>
        <v>76212.5</v>
      </c>
    </row>
    <row r="432" spans="1:24" x14ac:dyDescent="0.3">
      <c r="A432" s="1">
        <v>42186</v>
      </c>
      <c r="B432" t="s">
        <v>229</v>
      </c>
      <c r="C432" t="s">
        <v>31</v>
      </c>
      <c r="D432" t="s">
        <v>36</v>
      </c>
      <c r="E432" t="s">
        <v>45</v>
      </c>
      <c r="F432" t="s">
        <v>19</v>
      </c>
      <c r="G432" t="s">
        <v>0</v>
      </c>
      <c r="H432">
        <f>VLOOKUP(G432,Currency!$A$1:$B$16,2,FALSE)</f>
        <v>1</v>
      </c>
      <c r="I432" s="3">
        <v>25666.666666666901</v>
      </c>
      <c r="J432" s="3">
        <v>18746722.460000001</v>
      </c>
      <c r="K432" s="2">
        <v>0.64269335949999995</v>
      </c>
      <c r="L432" s="3">
        <v>7324.9257876666998</v>
      </c>
      <c r="M432" s="3">
        <v>38500</v>
      </c>
      <c r="N432" s="3">
        <v>90047020.030000001</v>
      </c>
      <c r="O432" s="2">
        <v>0.92851746449999994</v>
      </c>
      <c r="P432" s="3">
        <v>27491.689533000001</v>
      </c>
      <c r="Q432" s="3">
        <v>110000</v>
      </c>
      <c r="R432" s="3">
        <v>146867</v>
      </c>
      <c r="S432" s="3"/>
      <c r="T432" s="3"/>
      <c r="U432" s="3"/>
      <c r="V432" s="3">
        <f t="shared" si="18"/>
        <v>110000</v>
      </c>
      <c r="W432" s="3">
        <f t="shared" si="19"/>
        <v>146867</v>
      </c>
      <c r="X432" s="7">
        <f t="shared" si="20"/>
        <v>256867</v>
      </c>
    </row>
    <row r="433" spans="1:24" x14ac:dyDescent="0.3">
      <c r="A433" s="1">
        <v>42186</v>
      </c>
      <c r="B433" t="s">
        <v>366</v>
      </c>
      <c r="C433" t="s">
        <v>31</v>
      </c>
      <c r="D433" t="s">
        <v>36</v>
      </c>
      <c r="E433" t="s">
        <v>47</v>
      </c>
      <c r="F433" t="s">
        <v>20</v>
      </c>
      <c r="G433" t="s">
        <v>0</v>
      </c>
      <c r="H433">
        <f>VLOOKUP(G433,Currency!$A$1:$B$16,2,FALSE)</f>
        <v>1</v>
      </c>
      <c r="I433" s="3">
        <v>12133.333333333099</v>
      </c>
      <c r="J433" s="3">
        <v>4391368.4400000004</v>
      </c>
      <c r="K433" s="2">
        <v>0.64532951599999999</v>
      </c>
      <c r="L433" s="3">
        <v>7829.9981274665006</v>
      </c>
      <c r="M433" s="3">
        <v>18200</v>
      </c>
      <c r="N433" s="3">
        <v>54596807</v>
      </c>
      <c r="O433" s="2">
        <v>1.0080182651</v>
      </c>
      <c r="P433" s="3">
        <v>18608.610789859998</v>
      </c>
      <c r="Q433" s="3">
        <v>52000</v>
      </c>
      <c r="R433" s="3">
        <v>76893</v>
      </c>
      <c r="S433" s="3"/>
      <c r="T433" s="3"/>
      <c r="U433" s="3"/>
      <c r="V433" s="3">
        <f t="shared" si="18"/>
        <v>52000</v>
      </c>
      <c r="W433" s="3">
        <f t="shared" si="19"/>
        <v>76893</v>
      </c>
      <c r="X433" s="7">
        <f t="shared" si="20"/>
        <v>128893</v>
      </c>
    </row>
    <row r="434" spans="1:24" x14ac:dyDescent="0.3">
      <c r="A434" s="1">
        <v>42186</v>
      </c>
      <c r="B434" t="s">
        <v>673</v>
      </c>
      <c r="C434" t="s">
        <v>31</v>
      </c>
      <c r="D434" t="s">
        <v>36</v>
      </c>
      <c r="E434" t="s">
        <v>44</v>
      </c>
      <c r="F434" t="s">
        <v>20</v>
      </c>
      <c r="G434" t="s">
        <v>0</v>
      </c>
      <c r="H434">
        <f>VLOOKUP(G434,Currency!$A$1:$B$16,2,FALSE)</f>
        <v>1</v>
      </c>
      <c r="I434" s="3">
        <v>16800</v>
      </c>
      <c r="J434" s="3">
        <v>4391368.4400000004</v>
      </c>
      <c r="K434" s="2">
        <v>0.64532951599999999</v>
      </c>
      <c r="L434" s="3">
        <v>10841.5358688</v>
      </c>
      <c r="M434" s="3">
        <v>25200</v>
      </c>
      <c r="N434" s="3">
        <v>54596807</v>
      </c>
      <c r="O434" s="2">
        <v>1.0080182651</v>
      </c>
      <c r="P434" s="3">
        <v>25765.768785959997</v>
      </c>
      <c r="Q434" s="3">
        <v>72000</v>
      </c>
      <c r="R434" s="3">
        <v>118632</v>
      </c>
      <c r="S434" s="3"/>
      <c r="T434" s="3"/>
      <c r="U434" s="3"/>
      <c r="V434" s="3">
        <f t="shared" si="18"/>
        <v>72000</v>
      </c>
      <c r="W434" s="3">
        <f t="shared" si="19"/>
        <v>118632</v>
      </c>
      <c r="X434" s="7">
        <f t="shared" si="20"/>
        <v>190632</v>
      </c>
    </row>
    <row r="435" spans="1:24" x14ac:dyDescent="0.3">
      <c r="A435" s="1">
        <v>42186</v>
      </c>
      <c r="B435" t="s">
        <v>353</v>
      </c>
      <c r="C435" t="s">
        <v>31</v>
      </c>
      <c r="D435" t="s">
        <v>39</v>
      </c>
      <c r="E435" t="s">
        <v>46</v>
      </c>
      <c r="F435" t="s">
        <v>23</v>
      </c>
      <c r="G435" t="s">
        <v>0</v>
      </c>
      <c r="H435">
        <f>VLOOKUP(G435,Currency!$A$1:$B$16,2,FALSE)</f>
        <v>1</v>
      </c>
      <c r="I435" s="3">
        <v>16975</v>
      </c>
      <c r="J435" s="3">
        <v>6932482.3200000003</v>
      </c>
      <c r="K435" s="2">
        <v>0.64563509910000005</v>
      </c>
      <c r="L435" s="3">
        <v>10959.6558072225</v>
      </c>
      <c r="M435" s="3">
        <v>39608.333333333103</v>
      </c>
      <c r="N435" s="3">
        <v>31835630.510000002</v>
      </c>
      <c r="O435" s="2">
        <v>1.0051117907</v>
      </c>
      <c r="P435" s="3">
        <v>40175.247962849797</v>
      </c>
      <c r="Q435" s="3">
        <v>97000</v>
      </c>
      <c r="R435" s="3">
        <v>142800</v>
      </c>
      <c r="S435" s="3"/>
      <c r="T435" s="3"/>
      <c r="U435" s="3"/>
      <c r="V435" s="3">
        <f t="shared" si="18"/>
        <v>97000</v>
      </c>
      <c r="W435" s="3">
        <f t="shared" si="19"/>
        <v>142800</v>
      </c>
      <c r="X435" s="7">
        <f t="shared" si="20"/>
        <v>239800</v>
      </c>
    </row>
    <row r="436" spans="1:24" x14ac:dyDescent="0.3">
      <c r="A436" s="1">
        <v>42186</v>
      </c>
      <c r="B436" t="s">
        <v>1022</v>
      </c>
      <c r="C436" t="s">
        <v>31</v>
      </c>
      <c r="D436" t="s">
        <v>41</v>
      </c>
      <c r="E436" t="s">
        <v>57</v>
      </c>
      <c r="F436" t="s">
        <v>28</v>
      </c>
      <c r="G436" t="s">
        <v>0</v>
      </c>
      <c r="H436">
        <f>VLOOKUP(G436,Currency!$A$1:$B$16,2,FALSE)</f>
        <v>1</v>
      </c>
      <c r="I436" s="3">
        <v>3314.4360000000001</v>
      </c>
      <c r="J436" s="3">
        <v>4186053.51</v>
      </c>
      <c r="K436" s="2">
        <v>0.64697423949999999</v>
      </c>
      <c r="L436" s="3">
        <v>2144.3547104714003</v>
      </c>
      <c r="M436" s="3">
        <v>4971.6540000000005</v>
      </c>
      <c r="N436" s="3">
        <v>14165560.029999999</v>
      </c>
      <c r="O436" s="2">
        <v>1.0206840801999999</v>
      </c>
      <c r="P436" s="3">
        <v>5259.5894523743</v>
      </c>
      <c r="Q436" s="3">
        <v>14348.88</v>
      </c>
      <c r="R436" s="3">
        <v>119574</v>
      </c>
      <c r="S436" s="3"/>
      <c r="T436" s="3"/>
      <c r="U436" s="3"/>
      <c r="V436" s="3">
        <f t="shared" si="18"/>
        <v>14348.88</v>
      </c>
      <c r="W436" s="3">
        <f t="shared" si="19"/>
        <v>119574</v>
      </c>
      <c r="X436" s="7">
        <f t="shared" si="20"/>
        <v>133922.88</v>
      </c>
    </row>
    <row r="437" spans="1:24" x14ac:dyDescent="0.3">
      <c r="A437" s="1">
        <v>42186</v>
      </c>
      <c r="B437" t="s">
        <v>285</v>
      </c>
      <c r="C437" t="s">
        <v>31</v>
      </c>
      <c r="D437" t="s">
        <v>36</v>
      </c>
      <c r="E437" t="s">
        <v>45</v>
      </c>
      <c r="F437" t="s">
        <v>19</v>
      </c>
      <c r="G437" t="s">
        <v>0</v>
      </c>
      <c r="H437">
        <f>VLOOKUP(G437,Currency!$A$1:$B$16,2,FALSE)</f>
        <v>1</v>
      </c>
      <c r="I437" s="3">
        <v>25666.666666666901</v>
      </c>
      <c r="J437" s="3">
        <v>16756831.59</v>
      </c>
      <c r="K437" s="2">
        <v>0.64790292549999995</v>
      </c>
      <c r="L437" s="3">
        <v>7592.3501756667001</v>
      </c>
      <c r="M437" s="3">
        <v>38500</v>
      </c>
      <c r="N437" s="3">
        <v>44084221.890000001</v>
      </c>
      <c r="O437" s="2">
        <v>0.940831258</v>
      </c>
      <c r="P437" s="3">
        <v>29388.013731999999</v>
      </c>
      <c r="Q437" s="3">
        <v>110000</v>
      </c>
      <c r="R437" s="3">
        <v>154065</v>
      </c>
      <c r="S437" s="3"/>
      <c r="T437" s="3"/>
      <c r="U437" s="3"/>
      <c r="V437" s="3">
        <f t="shared" si="18"/>
        <v>110000</v>
      </c>
      <c r="W437" s="3">
        <f t="shared" si="19"/>
        <v>154065</v>
      </c>
      <c r="X437" s="7">
        <f t="shared" si="20"/>
        <v>264065</v>
      </c>
    </row>
    <row r="438" spans="1:24" x14ac:dyDescent="0.3">
      <c r="A438" s="1">
        <v>42186</v>
      </c>
      <c r="B438" t="s">
        <v>926</v>
      </c>
      <c r="C438" t="s">
        <v>31</v>
      </c>
      <c r="D438" t="s">
        <v>41</v>
      </c>
      <c r="E438" t="s">
        <v>51</v>
      </c>
      <c r="F438" t="s">
        <v>28</v>
      </c>
      <c r="G438" t="s">
        <v>0</v>
      </c>
      <c r="H438">
        <f>VLOOKUP(G438,Currency!$A$1:$B$16,2,FALSE)</f>
        <v>1</v>
      </c>
      <c r="I438" s="3">
        <v>6713.8733333333003</v>
      </c>
      <c r="J438" s="3">
        <v>6668242.2999999998</v>
      </c>
      <c r="K438" s="2">
        <v>0.65010378430000004</v>
      </c>
      <c r="L438" s="3">
        <v>4364.7144613108003</v>
      </c>
      <c r="M438" s="3">
        <v>10070.81</v>
      </c>
      <c r="N438" s="3">
        <v>25830524.059999999</v>
      </c>
      <c r="O438" s="2">
        <v>0.92482018040000002</v>
      </c>
      <c r="P438" s="3">
        <v>8859.4153131557996</v>
      </c>
      <c r="Q438" s="3">
        <v>29116.6</v>
      </c>
      <c r="R438" s="3">
        <v>145583</v>
      </c>
      <c r="S438" s="3"/>
      <c r="T438" s="3"/>
      <c r="U438" s="3"/>
      <c r="V438" s="3">
        <f t="shared" si="18"/>
        <v>29116.6</v>
      </c>
      <c r="W438" s="3">
        <f t="shared" si="19"/>
        <v>145583</v>
      </c>
      <c r="X438" s="7">
        <f t="shared" si="20"/>
        <v>174699.6</v>
      </c>
    </row>
    <row r="439" spans="1:24" x14ac:dyDescent="0.3">
      <c r="A439" s="1">
        <v>42186</v>
      </c>
      <c r="B439" t="s">
        <v>592</v>
      </c>
      <c r="C439" t="s">
        <v>31</v>
      </c>
      <c r="D439" t="s">
        <v>37</v>
      </c>
      <c r="E439" t="s">
        <v>44</v>
      </c>
      <c r="F439" t="s">
        <v>21</v>
      </c>
      <c r="G439" t="s">
        <v>0</v>
      </c>
      <c r="H439">
        <f>VLOOKUP(G439,Currency!$A$1:$B$16,2,FALSE)</f>
        <v>1</v>
      </c>
      <c r="I439" s="3">
        <v>16800</v>
      </c>
      <c r="J439" s="3">
        <v>1580879.04</v>
      </c>
      <c r="K439" s="2">
        <v>0.65175773349999999</v>
      </c>
      <c r="L439" s="3">
        <v>10949.5299228</v>
      </c>
      <c r="M439" s="3">
        <v>25200</v>
      </c>
      <c r="N439" s="3">
        <v>6259427.5899999999</v>
      </c>
      <c r="O439" s="2">
        <v>0.82582376030000004</v>
      </c>
      <c r="P439" s="3">
        <v>18177.2140158</v>
      </c>
      <c r="Q439" s="3">
        <v>72000</v>
      </c>
      <c r="R439" s="3">
        <v>112724</v>
      </c>
      <c r="S439" s="3"/>
      <c r="T439" s="3"/>
      <c r="U439" s="3"/>
      <c r="V439" s="3">
        <f t="shared" si="18"/>
        <v>72000</v>
      </c>
      <c r="W439" s="3">
        <f t="shared" si="19"/>
        <v>112724</v>
      </c>
      <c r="X439" s="7">
        <f t="shared" si="20"/>
        <v>184724</v>
      </c>
    </row>
    <row r="440" spans="1:24" x14ac:dyDescent="0.3">
      <c r="A440" s="1">
        <v>42186</v>
      </c>
      <c r="B440" t="s">
        <v>789</v>
      </c>
      <c r="C440" t="s">
        <v>31</v>
      </c>
      <c r="D440" t="s">
        <v>36</v>
      </c>
      <c r="E440" t="s">
        <v>44</v>
      </c>
      <c r="F440" t="s">
        <v>20</v>
      </c>
      <c r="G440" t="s">
        <v>0</v>
      </c>
      <c r="H440">
        <f>VLOOKUP(G440,Currency!$A$1:$B$16,2,FALSE)</f>
        <v>1</v>
      </c>
      <c r="I440" s="3">
        <v>16800</v>
      </c>
      <c r="J440" s="3">
        <v>2662282.04</v>
      </c>
      <c r="K440" s="2">
        <v>0.65209633310000004</v>
      </c>
      <c r="L440" s="3">
        <v>10955.218396080001</v>
      </c>
      <c r="M440" s="3">
        <v>25200</v>
      </c>
      <c r="N440" s="3">
        <v>9568059.5800000001</v>
      </c>
      <c r="O440" s="2">
        <v>0.97113596989999995</v>
      </c>
      <c r="P440" s="3">
        <v>24036.202305359999</v>
      </c>
      <c r="Q440" s="3">
        <v>72000</v>
      </c>
      <c r="R440" s="3">
        <v>130560</v>
      </c>
      <c r="S440" s="3"/>
      <c r="T440" s="3"/>
      <c r="U440" s="3"/>
      <c r="V440" s="3">
        <f t="shared" si="18"/>
        <v>72000</v>
      </c>
      <c r="W440" s="3">
        <f t="shared" si="19"/>
        <v>130560</v>
      </c>
      <c r="X440" s="7">
        <f t="shared" si="20"/>
        <v>202560</v>
      </c>
    </row>
    <row r="441" spans="1:24" x14ac:dyDescent="0.3">
      <c r="A441" s="1">
        <v>42186</v>
      </c>
      <c r="B441" t="s">
        <v>200</v>
      </c>
      <c r="C441" t="s">
        <v>31</v>
      </c>
      <c r="D441" t="s">
        <v>38</v>
      </c>
      <c r="E441" t="s">
        <v>61</v>
      </c>
      <c r="F441" t="s">
        <v>22</v>
      </c>
      <c r="G441" t="s">
        <v>0</v>
      </c>
      <c r="H441">
        <f>VLOOKUP(G441,Currency!$A$1:$B$16,2,FALSE)</f>
        <v>1</v>
      </c>
      <c r="I441" s="3">
        <v>46666.666666666897</v>
      </c>
      <c r="J441" s="3">
        <v>1879104.16</v>
      </c>
      <c r="K441" s="2">
        <v>0.65502330639999995</v>
      </c>
      <c r="L441" s="3">
        <v>30567.754298666801</v>
      </c>
      <c r="M441" s="3"/>
      <c r="N441" s="3">
        <v>0</v>
      </c>
      <c r="O441" s="2"/>
      <c r="P441" s="3">
        <v>0</v>
      </c>
      <c r="Q441" s="3">
        <v>80000</v>
      </c>
      <c r="R441" s="3">
        <v>104868</v>
      </c>
      <c r="S441" s="3"/>
      <c r="T441" s="3"/>
      <c r="U441" s="3"/>
      <c r="V441" s="3">
        <f t="shared" si="18"/>
        <v>80000</v>
      </c>
      <c r="W441" s="3">
        <f t="shared" si="19"/>
        <v>104868</v>
      </c>
      <c r="X441" s="7">
        <f t="shared" si="20"/>
        <v>184868</v>
      </c>
    </row>
    <row r="442" spans="1:24" x14ac:dyDescent="0.3">
      <c r="A442" s="1">
        <v>42186</v>
      </c>
      <c r="B442" t="s">
        <v>231</v>
      </c>
      <c r="C442" t="s">
        <v>31</v>
      </c>
      <c r="D442" t="s">
        <v>36</v>
      </c>
      <c r="E442" t="s">
        <v>45</v>
      </c>
      <c r="F442" t="s">
        <v>19</v>
      </c>
      <c r="G442" t="s">
        <v>0</v>
      </c>
      <c r="H442">
        <f>VLOOKUP(G442,Currency!$A$1:$B$16,2,FALSE)</f>
        <v>1</v>
      </c>
      <c r="I442" s="3">
        <v>25666.666666666901</v>
      </c>
      <c r="J442" s="3">
        <v>14343005.51</v>
      </c>
      <c r="K442" s="2">
        <v>0.65964925750000003</v>
      </c>
      <c r="L442" s="3">
        <v>8195.3285516667002</v>
      </c>
      <c r="M442" s="3">
        <v>38500</v>
      </c>
      <c r="N442" s="3">
        <v>47456944.560000002</v>
      </c>
      <c r="O442" s="2">
        <v>0.97890054739999999</v>
      </c>
      <c r="P442" s="3">
        <v>35250.684299599998</v>
      </c>
      <c r="Q442" s="3">
        <v>110000</v>
      </c>
      <c r="R442" s="3">
        <v>146937</v>
      </c>
      <c r="S442" s="3"/>
      <c r="T442" s="3"/>
      <c r="U442" s="3"/>
      <c r="V442" s="3">
        <f t="shared" si="18"/>
        <v>110000</v>
      </c>
      <c r="W442" s="3">
        <f t="shared" si="19"/>
        <v>146937</v>
      </c>
      <c r="X442" s="7">
        <f t="shared" si="20"/>
        <v>256937</v>
      </c>
    </row>
    <row r="443" spans="1:24" x14ac:dyDescent="0.3">
      <c r="A443" s="1">
        <v>42186</v>
      </c>
      <c r="B443" t="s">
        <v>337</v>
      </c>
      <c r="C443" t="s">
        <v>31</v>
      </c>
      <c r="D443" t="s">
        <v>38</v>
      </c>
      <c r="E443" t="s">
        <v>63</v>
      </c>
      <c r="F443" t="s">
        <v>22</v>
      </c>
      <c r="G443" t="s">
        <v>0</v>
      </c>
      <c r="H443">
        <f>VLOOKUP(G443,Currency!$A$1:$B$16,2,FALSE)</f>
        <v>1</v>
      </c>
      <c r="I443" s="3">
        <v>56583.333333333103</v>
      </c>
      <c r="J443" s="3">
        <v>2636616.2599999998</v>
      </c>
      <c r="K443" s="2">
        <v>0.66040155950000001</v>
      </c>
      <c r="L443" s="3">
        <v>37367.721575041498</v>
      </c>
      <c r="M443" s="3"/>
      <c r="N443" s="3">
        <v>0</v>
      </c>
      <c r="O443" s="2"/>
      <c r="P443" s="3">
        <v>0</v>
      </c>
      <c r="Q443" s="3">
        <v>97000</v>
      </c>
      <c r="R443" s="3">
        <v>140906</v>
      </c>
      <c r="S443" s="3"/>
      <c r="T443" s="3"/>
      <c r="U443" s="3"/>
      <c r="V443" s="3">
        <f t="shared" si="18"/>
        <v>97000</v>
      </c>
      <c r="W443" s="3">
        <f t="shared" si="19"/>
        <v>140906</v>
      </c>
      <c r="X443" s="7">
        <f t="shared" si="20"/>
        <v>237906</v>
      </c>
    </row>
    <row r="444" spans="1:24" x14ac:dyDescent="0.3">
      <c r="A444" s="1">
        <v>42186</v>
      </c>
      <c r="B444" t="s">
        <v>456</v>
      </c>
      <c r="C444" t="s">
        <v>32</v>
      </c>
      <c r="D444" t="s">
        <v>40</v>
      </c>
      <c r="E444" t="s">
        <v>44</v>
      </c>
      <c r="F444" t="s">
        <v>26</v>
      </c>
      <c r="G444" t="s">
        <v>10</v>
      </c>
      <c r="H444">
        <f>VLOOKUP(G444,Currency!$A$1:$B$16,2,FALSE)</f>
        <v>0.1</v>
      </c>
      <c r="I444" s="3">
        <v>139533.33333333299</v>
      </c>
      <c r="J444" s="3">
        <v>2816326</v>
      </c>
      <c r="K444" s="2">
        <v>0.66041078340000003</v>
      </c>
      <c r="L444" s="3">
        <v>92149.317977079801</v>
      </c>
      <c r="M444" s="3">
        <v>209300</v>
      </c>
      <c r="N444" s="3">
        <v>9497315</v>
      </c>
      <c r="O444" s="2">
        <v>0.8646420709</v>
      </c>
      <c r="P444" s="3">
        <v>163971.33669462</v>
      </c>
      <c r="Q444" s="3">
        <v>598000</v>
      </c>
      <c r="R444" s="3">
        <v>897000</v>
      </c>
      <c r="S444" s="3"/>
      <c r="T444" s="3"/>
      <c r="U444" s="3"/>
      <c r="V444" s="3">
        <f t="shared" si="18"/>
        <v>59800</v>
      </c>
      <c r="W444" s="3">
        <f t="shared" si="19"/>
        <v>89700</v>
      </c>
      <c r="X444" s="7">
        <f t="shared" si="20"/>
        <v>149500</v>
      </c>
    </row>
    <row r="445" spans="1:24" x14ac:dyDescent="0.3">
      <c r="A445" s="1">
        <v>42186</v>
      </c>
      <c r="B445" t="s">
        <v>308</v>
      </c>
      <c r="C445" t="s">
        <v>31</v>
      </c>
      <c r="D445" t="s">
        <v>36</v>
      </c>
      <c r="E445" t="s">
        <v>46</v>
      </c>
      <c r="F445" t="s">
        <v>20</v>
      </c>
      <c r="G445" t="s">
        <v>0</v>
      </c>
      <c r="H445">
        <f>VLOOKUP(G445,Currency!$A$1:$B$16,2,FALSE)</f>
        <v>1</v>
      </c>
      <c r="I445" s="3">
        <v>22633.333333333099</v>
      </c>
      <c r="J445" s="3">
        <v>3459845.67</v>
      </c>
      <c r="K445" s="2">
        <v>0.66096503579999999</v>
      </c>
      <c r="L445" s="3">
        <v>14959.841976939799</v>
      </c>
      <c r="M445" s="3">
        <v>33950</v>
      </c>
      <c r="N445" s="3">
        <v>10389827.83</v>
      </c>
      <c r="O445" s="2">
        <v>0.94185858710000003</v>
      </c>
      <c r="P445" s="3">
        <v>30791.758452629998</v>
      </c>
      <c r="Q445" s="3">
        <v>97000</v>
      </c>
      <c r="R445" s="3">
        <v>138768</v>
      </c>
      <c r="S445" s="3"/>
      <c r="T445" s="3"/>
      <c r="U445" s="3"/>
      <c r="V445" s="3">
        <f t="shared" si="18"/>
        <v>97000</v>
      </c>
      <c r="W445" s="3">
        <f t="shared" si="19"/>
        <v>138768</v>
      </c>
      <c r="X445" s="7">
        <f t="shared" si="20"/>
        <v>235768</v>
      </c>
    </row>
    <row r="446" spans="1:24" x14ac:dyDescent="0.3">
      <c r="A446" s="1">
        <v>42186</v>
      </c>
      <c r="B446" t="s">
        <v>558</v>
      </c>
      <c r="C446" t="s">
        <v>31</v>
      </c>
      <c r="D446" t="s">
        <v>37</v>
      </c>
      <c r="E446" t="s">
        <v>47</v>
      </c>
      <c r="F446" t="s">
        <v>21</v>
      </c>
      <c r="G446" t="s">
        <v>0</v>
      </c>
      <c r="H446">
        <f>VLOOKUP(G446,Currency!$A$1:$B$16,2,FALSE)</f>
        <v>1</v>
      </c>
      <c r="I446" s="3">
        <v>6933.3333333332002</v>
      </c>
      <c r="J446" s="3">
        <v>605809.81000000006</v>
      </c>
      <c r="K446" s="2">
        <v>0.66172645009999997</v>
      </c>
      <c r="L446" s="3">
        <v>4587.9700540266003</v>
      </c>
      <c r="M446" s="3">
        <v>10400</v>
      </c>
      <c r="N446" s="3">
        <v>1638504.44</v>
      </c>
      <c r="O446" s="2">
        <v>1.0257460273000001</v>
      </c>
      <c r="P446" s="3">
        <v>11149.72431456</v>
      </c>
      <c r="Q446" s="3">
        <v>52000</v>
      </c>
      <c r="R446" s="3">
        <v>80000</v>
      </c>
      <c r="S446" s="3"/>
      <c r="T446" s="3"/>
      <c r="U446" s="3"/>
      <c r="V446" s="3">
        <f t="shared" si="18"/>
        <v>52000</v>
      </c>
      <c r="W446" s="3">
        <f t="shared" si="19"/>
        <v>80000</v>
      </c>
      <c r="X446" s="7">
        <f t="shared" si="20"/>
        <v>132000</v>
      </c>
    </row>
    <row r="447" spans="1:24" x14ac:dyDescent="0.3">
      <c r="A447" s="1">
        <v>42186</v>
      </c>
      <c r="B447" t="s">
        <v>674</v>
      </c>
      <c r="C447" t="s">
        <v>31</v>
      </c>
      <c r="D447" t="s">
        <v>36</v>
      </c>
      <c r="E447" t="s">
        <v>44</v>
      </c>
      <c r="F447" t="s">
        <v>20</v>
      </c>
      <c r="G447" t="s">
        <v>0</v>
      </c>
      <c r="H447">
        <f>VLOOKUP(G447,Currency!$A$1:$B$16,2,FALSE)</f>
        <v>1</v>
      </c>
      <c r="I447" s="3">
        <v>16800</v>
      </c>
      <c r="J447" s="3">
        <v>1699959.02</v>
      </c>
      <c r="K447" s="2">
        <v>0.66215003110000004</v>
      </c>
      <c r="L447" s="3">
        <v>11124.12052248</v>
      </c>
      <c r="M447" s="3">
        <v>25200</v>
      </c>
      <c r="N447" s="3">
        <v>6125180.5999999996</v>
      </c>
      <c r="O447" s="2">
        <v>0.85204266630000003</v>
      </c>
      <c r="P447" s="3">
        <v>19234.360305719998</v>
      </c>
      <c r="Q447" s="3">
        <v>72000</v>
      </c>
      <c r="R447" s="3">
        <v>118715</v>
      </c>
      <c r="S447" s="3"/>
      <c r="T447" s="3"/>
      <c r="U447" s="3"/>
      <c r="V447" s="3">
        <f t="shared" si="18"/>
        <v>72000</v>
      </c>
      <c r="W447" s="3">
        <f t="shared" si="19"/>
        <v>118715</v>
      </c>
      <c r="X447" s="7">
        <f t="shared" si="20"/>
        <v>190715</v>
      </c>
    </row>
    <row r="448" spans="1:24" x14ac:dyDescent="0.3">
      <c r="A448" s="1">
        <v>42186</v>
      </c>
      <c r="B448" t="s">
        <v>805</v>
      </c>
      <c r="C448" t="s">
        <v>31</v>
      </c>
      <c r="D448" t="s">
        <v>36</v>
      </c>
      <c r="E448" t="s">
        <v>44</v>
      </c>
      <c r="F448" t="s">
        <v>20</v>
      </c>
      <c r="G448" t="s">
        <v>0</v>
      </c>
      <c r="H448">
        <f>VLOOKUP(G448,Currency!$A$1:$B$16,2,FALSE)</f>
        <v>1</v>
      </c>
      <c r="I448" s="3">
        <v>16800</v>
      </c>
      <c r="J448" s="3">
        <v>2618702.1</v>
      </c>
      <c r="K448" s="2">
        <v>0.66223837259999996</v>
      </c>
      <c r="L448" s="3">
        <v>11125.604659679999</v>
      </c>
      <c r="M448" s="3">
        <v>25200</v>
      </c>
      <c r="N448" s="3">
        <v>23540465.199999999</v>
      </c>
      <c r="O448" s="2">
        <v>0.87619241650000002</v>
      </c>
      <c r="P448" s="3">
        <v>20208.078233280001</v>
      </c>
      <c r="Q448" s="3">
        <v>72000</v>
      </c>
      <c r="R448" s="3">
        <v>142161</v>
      </c>
      <c r="S448" s="3"/>
      <c r="T448" s="3"/>
      <c r="U448" s="3"/>
      <c r="V448" s="3">
        <f t="shared" si="18"/>
        <v>72000</v>
      </c>
      <c r="W448" s="3">
        <f t="shared" si="19"/>
        <v>142161</v>
      </c>
      <c r="X448" s="7">
        <f t="shared" si="20"/>
        <v>214161</v>
      </c>
    </row>
    <row r="449" spans="1:24" x14ac:dyDescent="0.3">
      <c r="A449" s="1">
        <v>42186</v>
      </c>
      <c r="B449" t="s">
        <v>153</v>
      </c>
      <c r="C449" t="s">
        <v>31</v>
      </c>
      <c r="D449" t="s">
        <v>38</v>
      </c>
      <c r="E449" t="s">
        <v>61</v>
      </c>
      <c r="F449" t="s">
        <v>22</v>
      </c>
      <c r="G449" t="s">
        <v>0</v>
      </c>
      <c r="H449">
        <f>VLOOKUP(G449,Currency!$A$1:$B$16,2,FALSE)</f>
        <v>1</v>
      </c>
      <c r="I449" s="3">
        <v>46666.666666666897</v>
      </c>
      <c r="J449" s="3">
        <v>2788161.63</v>
      </c>
      <c r="K449" s="2">
        <v>0.66307858559999999</v>
      </c>
      <c r="L449" s="3">
        <v>30943.6673280002</v>
      </c>
      <c r="M449" s="3"/>
      <c r="N449" s="3">
        <v>0</v>
      </c>
      <c r="O449" s="2"/>
      <c r="P449" s="3">
        <v>0</v>
      </c>
      <c r="Q449" s="3">
        <v>80000</v>
      </c>
      <c r="R449" s="3">
        <v>98551</v>
      </c>
      <c r="S449" s="3"/>
      <c r="T449" s="3"/>
      <c r="U449" s="3"/>
      <c r="V449" s="3">
        <f t="shared" si="18"/>
        <v>80000</v>
      </c>
      <c r="W449" s="3">
        <f t="shared" si="19"/>
        <v>98551</v>
      </c>
      <c r="X449" s="7">
        <f t="shared" si="20"/>
        <v>178551</v>
      </c>
    </row>
    <row r="450" spans="1:24" x14ac:dyDescent="0.3">
      <c r="A450" s="1">
        <v>42186</v>
      </c>
      <c r="B450" t="s">
        <v>291</v>
      </c>
      <c r="C450" t="s">
        <v>31</v>
      </c>
      <c r="D450" t="s">
        <v>36</v>
      </c>
      <c r="E450" t="s">
        <v>45</v>
      </c>
      <c r="F450" t="s">
        <v>19</v>
      </c>
      <c r="G450" t="s">
        <v>0</v>
      </c>
      <c r="H450">
        <f>VLOOKUP(G450,Currency!$A$1:$B$16,2,FALSE)</f>
        <v>1</v>
      </c>
      <c r="I450" s="3">
        <v>25666.666666666901</v>
      </c>
      <c r="J450" s="3">
        <v>17013412.57</v>
      </c>
      <c r="K450" s="2">
        <v>0.66334300049999995</v>
      </c>
      <c r="L450" s="3">
        <v>8384.9406923334009</v>
      </c>
      <c r="M450" s="3">
        <v>38500</v>
      </c>
      <c r="N450" s="3">
        <v>37507104.520000003</v>
      </c>
      <c r="O450" s="2">
        <v>0.97769469330000003</v>
      </c>
      <c r="P450" s="3">
        <v>35064.982768199996</v>
      </c>
      <c r="Q450" s="3">
        <v>110000</v>
      </c>
      <c r="R450" s="3">
        <v>155000</v>
      </c>
      <c r="S450" s="3"/>
      <c r="T450" s="3"/>
      <c r="U450" s="3"/>
      <c r="V450" s="3">
        <f t="shared" si="18"/>
        <v>110000</v>
      </c>
      <c r="W450" s="3">
        <f t="shared" si="19"/>
        <v>155000</v>
      </c>
      <c r="X450" s="7">
        <f t="shared" si="20"/>
        <v>265000</v>
      </c>
    </row>
    <row r="451" spans="1:24" x14ac:dyDescent="0.3">
      <c r="A451" s="1">
        <v>42186</v>
      </c>
      <c r="B451" t="s">
        <v>983</v>
      </c>
      <c r="C451" t="s">
        <v>31</v>
      </c>
      <c r="D451" t="s">
        <v>41</v>
      </c>
      <c r="E451" t="s">
        <v>57</v>
      </c>
      <c r="F451" t="s">
        <v>28</v>
      </c>
      <c r="G451" t="s">
        <v>0</v>
      </c>
      <c r="H451">
        <f>VLOOKUP(G451,Currency!$A$1:$B$16,2,FALSE)</f>
        <v>1</v>
      </c>
      <c r="I451" s="3">
        <v>4255.4399999999996</v>
      </c>
      <c r="J451" s="3">
        <v>2409786.41</v>
      </c>
      <c r="K451" s="2">
        <v>0.66347065220000001</v>
      </c>
      <c r="L451" s="3">
        <v>2823.3595521980001</v>
      </c>
      <c r="M451" s="3">
        <v>6383.16</v>
      </c>
      <c r="N451" s="3">
        <v>12744750.609999999</v>
      </c>
      <c r="O451" s="2">
        <v>0.93081193529999995</v>
      </c>
      <c r="P451" s="3">
        <v>5676.5384208149007</v>
      </c>
      <c r="Q451" s="3">
        <v>18505.8</v>
      </c>
      <c r="R451" s="3">
        <v>154215</v>
      </c>
      <c r="S451" s="3"/>
      <c r="T451" s="3"/>
      <c r="U451" s="3"/>
      <c r="V451" s="3">
        <f t="shared" ref="V451:V514" si="21">Q451*H451</f>
        <v>18505.8</v>
      </c>
      <c r="W451" s="3">
        <f t="shared" ref="W451:W514" si="22">R451*H451</f>
        <v>154215</v>
      </c>
      <c r="X451" s="7">
        <f t="shared" si="20"/>
        <v>172720.8</v>
      </c>
    </row>
    <row r="452" spans="1:24" x14ac:dyDescent="0.3">
      <c r="A452" s="1">
        <v>42186</v>
      </c>
      <c r="B452" t="s">
        <v>292</v>
      </c>
      <c r="C452" t="s">
        <v>31</v>
      </c>
      <c r="D452" t="s">
        <v>38</v>
      </c>
      <c r="E452" t="s">
        <v>61</v>
      </c>
      <c r="F452" t="s">
        <v>22</v>
      </c>
      <c r="G452" t="s">
        <v>0</v>
      </c>
      <c r="H452">
        <f>VLOOKUP(G452,Currency!$A$1:$B$16,2,FALSE)</f>
        <v>1</v>
      </c>
      <c r="I452" s="3">
        <v>46666.666666666897</v>
      </c>
      <c r="J452" s="3">
        <v>3273599.59</v>
      </c>
      <c r="K452" s="2">
        <v>0.66531511880000005</v>
      </c>
      <c r="L452" s="3">
        <v>31048.0388773335</v>
      </c>
      <c r="M452" s="3"/>
      <c r="N452" s="3">
        <v>0</v>
      </c>
      <c r="O452" s="2"/>
      <c r="P452" s="3">
        <v>0</v>
      </c>
      <c r="Q452" s="3">
        <v>80000</v>
      </c>
      <c r="R452" s="3">
        <v>112942</v>
      </c>
      <c r="S452" s="3"/>
      <c r="T452" s="3"/>
      <c r="U452" s="3"/>
      <c r="V452" s="3">
        <f t="shared" si="21"/>
        <v>80000</v>
      </c>
      <c r="W452" s="3">
        <f t="shared" si="22"/>
        <v>112942</v>
      </c>
      <c r="X452" s="7">
        <f t="shared" ref="X452:X515" si="23">V452+W452</f>
        <v>192942</v>
      </c>
    </row>
    <row r="453" spans="1:24" x14ac:dyDescent="0.3">
      <c r="A453" s="1">
        <v>42186</v>
      </c>
      <c r="B453" t="s">
        <v>617</v>
      </c>
      <c r="C453" t="s">
        <v>31</v>
      </c>
      <c r="D453" t="s">
        <v>36</v>
      </c>
      <c r="E453" t="s">
        <v>44</v>
      </c>
      <c r="F453" t="s">
        <v>20</v>
      </c>
      <c r="G453" t="s">
        <v>0</v>
      </c>
      <c r="H453">
        <f>VLOOKUP(G453,Currency!$A$1:$B$16,2,FALSE)</f>
        <v>1</v>
      </c>
      <c r="I453" s="3">
        <v>16800</v>
      </c>
      <c r="J453" s="3">
        <v>2618702.1</v>
      </c>
      <c r="K453" s="2">
        <v>0.66845763670000002</v>
      </c>
      <c r="L453" s="3">
        <v>11230.088296560001</v>
      </c>
      <c r="M453" s="3">
        <v>25200</v>
      </c>
      <c r="N453" s="3">
        <v>23540465.199999999</v>
      </c>
      <c r="O453" s="2">
        <v>0.87619241650000002</v>
      </c>
      <c r="P453" s="3">
        <v>20208.078233280001</v>
      </c>
      <c r="Q453" s="3">
        <v>72000</v>
      </c>
      <c r="R453" s="3">
        <v>114851</v>
      </c>
      <c r="S453" s="3"/>
      <c r="T453" s="3"/>
      <c r="U453" s="3"/>
      <c r="V453" s="3">
        <f t="shared" si="21"/>
        <v>72000</v>
      </c>
      <c r="W453" s="3">
        <f t="shared" si="22"/>
        <v>114851</v>
      </c>
      <c r="X453" s="7">
        <f t="shared" si="23"/>
        <v>186851</v>
      </c>
    </row>
    <row r="454" spans="1:24" x14ac:dyDescent="0.3">
      <c r="A454" s="1">
        <v>42186</v>
      </c>
      <c r="B454" t="s">
        <v>189</v>
      </c>
      <c r="C454" t="s">
        <v>31</v>
      </c>
      <c r="D454" t="s">
        <v>36</v>
      </c>
      <c r="E454" t="s">
        <v>45</v>
      </c>
      <c r="F454" t="s">
        <v>19</v>
      </c>
      <c r="G454" t="s">
        <v>0</v>
      </c>
      <c r="H454">
        <f>VLOOKUP(G454,Currency!$A$1:$B$16,2,FALSE)</f>
        <v>1</v>
      </c>
      <c r="I454" s="3">
        <v>25666.666666666901</v>
      </c>
      <c r="J454" s="3">
        <v>24929519.039999999</v>
      </c>
      <c r="K454" s="2">
        <v>0.67416567579999997</v>
      </c>
      <c r="L454" s="3">
        <v>8940.5046910667006</v>
      </c>
      <c r="M454" s="3">
        <v>38500</v>
      </c>
      <c r="N454" s="3">
        <v>68224386.629999995</v>
      </c>
      <c r="O454" s="2">
        <v>0.8669676502</v>
      </c>
      <c r="P454" s="3">
        <v>18013.018130799999</v>
      </c>
      <c r="Q454" s="3">
        <v>110000</v>
      </c>
      <c r="R454" s="3">
        <v>142055</v>
      </c>
      <c r="S454" s="3"/>
      <c r="T454" s="3"/>
      <c r="U454" s="3"/>
      <c r="V454" s="3">
        <f t="shared" si="21"/>
        <v>110000</v>
      </c>
      <c r="W454" s="3">
        <f t="shared" si="22"/>
        <v>142055</v>
      </c>
      <c r="X454" s="7">
        <f t="shared" si="23"/>
        <v>252055</v>
      </c>
    </row>
    <row r="455" spans="1:24" x14ac:dyDescent="0.3">
      <c r="A455" s="1">
        <v>42186</v>
      </c>
      <c r="B455" t="s">
        <v>255</v>
      </c>
      <c r="C455" t="s">
        <v>31</v>
      </c>
      <c r="D455" t="s">
        <v>38</v>
      </c>
      <c r="E455" t="s">
        <v>61</v>
      </c>
      <c r="F455" t="s">
        <v>22</v>
      </c>
      <c r="G455" t="s">
        <v>0</v>
      </c>
      <c r="H455">
        <f>VLOOKUP(G455,Currency!$A$1:$B$16,2,FALSE)</f>
        <v>1</v>
      </c>
      <c r="I455" s="3">
        <v>46666.666666666897</v>
      </c>
      <c r="J455" s="3">
        <v>3075268.68</v>
      </c>
      <c r="K455" s="2">
        <v>0.67550957209999996</v>
      </c>
      <c r="L455" s="3">
        <v>31523.780031333499</v>
      </c>
      <c r="M455" s="3"/>
      <c r="N455" s="3">
        <v>0</v>
      </c>
      <c r="O455" s="2"/>
      <c r="P455" s="3">
        <v>0</v>
      </c>
      <c r="Q455" s="3">
        <v>80000</v>
      </c>
      <c r="R455" s="3">
        <v>108896</v>
      </c>
      <c r="S455" s="3"/>
      <c r="T455" s="3"/>
      <c r="U455" s="3"/>
      <c r="V455" s="3">
        <f t="shared" si="21"/>
        <v>80000</v>
      </c>
      <c r="W455" s="3">
        <f t="shared" si="22"/>
        <v>108896</v>
      </c>
      <c r="X455" s="7">
        <f t="shared" si="23"/>
        <v>188896</v>
      </c>
    </row>
    <row r="456" spans="1:24" x14ac:dyDescent="0.3">
      <c r="A456" s="1">
        <v>42186</v>
      </c>
      <c r="B456" t="s">
        <v>767</v>
      </c>
      <c r="C456" t="s">
        <v>31</v>
      </c>
      <c r="D456" t="s">
        <v>36</v>
      </c>
      <c r="E456" t="s">
        <v>44</v>
      </c>
      <c r="F456" t="s">
        <v>20</v>
      </c>
      <c r="G456" t="s">
        <v>0</v>
      </c>
      <c r="H456">
        <f>VLOOKUP(G456,Currency!$A$1:$B$16,2,FALSE)</f>
        <v>1</v>
      </c>
      <c r="I456" s="3">
        <v>14400</v>
      </c>
      <c r="J456" s="3">
        <v>2968036.34</v>
      </c>
      <c r="K456" s="2">
        <v>0.6755618417</v>
      </c>
      <c r="L456" s="3">
        <v>9728.0905204800001</v>
      </c>
      <c r="M456" s="3">
        <v>21600</v>
      </c>
      <c r="N456" s="3">
        <v>11527724.050000001</v>
      </c>
      <c r="O456" s="2">
        <v>1.0020275832000001</v>
      </c>
      <c r="P456" s="3">
        <v>21722.628232800002</v>
      </c>
      <c r="Q456" s="3">
        <v>72000</v>
      </c>
      <c r="R456" s="3">
        <v>126250</v>
      </c>
      <c r="S456" s="3"/>
      <c r="T456" s="3"/>
      <c r="U456" s="3"/>
      <c r="V456" s="3">
        <f t="shared" si="21"/>
        <v>72000</v>
      </c>
      <c r="W456" s="3">
        <f t="shared" si="22"/>
        <v>126250</v>
      </c>
      <c r="X456" s="7">
        <f t="shared" si="23"/>
        <v>198250</v>
      </c>
    </row>
    <row r="457" spans="1:24" x14ac:dyDescent="0.3">
      <c r="A457" s="1">
        <v>42186</v>
      </c>
      <c r="B457" t="s">
        <v>499</v>
      </c>
      <c r="C457" t="s">
        <v>32</v>
      </c>
      <c r="D457" t="s">
        <v>40</v>
      </c>
      <c r="E457" t="s">
        <v>44</v>
      </c>
      <c r="F457" t="s">
        <v>26</v>
      </c>
      <c r="G457" t="s">
        <v>5</v>
      </c>
      <c r="H457">
        <f>VLOOKUP(G457,Currency!$A$1:$B$16,2,FALSE)</f>
        <v>1.3</v>
      </c>
      <c r="I457" s="3">
        <v>9132.9776666669004</v>
      </c>
      <c r="J457" s="3">
        <v>1994657</v>
      </c>
      <c r="K457" s="2">
        <v>0.67738415929999996</v>
      </c>
      <c r="L457" s="3">
        <v>6186.5343986407997</v>
      </c>
      <c r="M457" s="3">
        <v>13699.4665</v>
      </c>
      <c r="N457" s="3">
        <v>6440285</v>
      </c>
      <c r="O457" s="2">
        <v>0.80302953980000003</v>
      </c>
      <c r="P457" s="3">
        <v>9382.0421466747994</v>
      </c>
      <c r="Q457" s="3">
        <v>39797.333333333299</v>
      </c>
      <c r="R457" s="3">
        <v>59696</v>
      </c>
      <c r="S457" s="3"/>
      <c r="T457" s="3"/>
      <c r="U457" s="3"/>
      <c r="V457" s="3">
        <f t="shared" si="21"/>
        <v>51736.533333333289</v>
      </c>
      <c r="W457" s="3">
        <f t="shared" si="22"/>
        <v>77604.800000000003</v>
      </c>
      <c r="X457" s="7">
        <f t="shared" si="23"/>
        <v>129341.33333333328</v>
      </c>
    </row>
    <row r="458" spans="1:24" x14ac:dyDescent="0.3">
      <c r="A458" s="1">
        <v>42186</v>
      </c>
      <c r="B458" t="s">
        <v>780</v>
      </c>
      <c r="C458" t="s">
        <v>31</v>
      </c>
      <c r="D458" t="s">
        <v>36</v>
      </c>
      <c r="E458" t="s">
        <v>44</v>
      </c>
      <c r="F458" t="s">
        <v>20</v>
      </c>
      <c r="G458" t="s">
        <v>0</v>
      </c>
      <c r="H458">
        <f>VLOOKUP(G458,Currency!$A$1:$B$16,2,FALSE)</f>
        <v>1</v>
      </c>
      <c r="I458" s="3">
        <v>16800</v>
      </c>
      <c r="J458" s="3">
        <v>3966587.02</v>
      </c>
      <c r="K458" s="2">
        <v>0.68000363699999999</v>
      </c>
      <c r="L458" s="3">
        <v>11424.0611016</v>
      </c>
      <c r="M458" s="3">
        <v>25200</v>
      </c>
      <c r="N458" s="3">
        <v>11496336</v>
      </c>
      <c r="O458" s="2">
        <v>0.97699533049999998</v>
      </c>
      <c r="P458" s="3">
        <v>24272.451725760002</v>
      </c>
      <c r="Q458" s="3">
        <v>72000</v>
      </c>
      <c r="R458" s="3">
        <v>129035</v>
      </c>
      <c r="S458" s="3"/>
      <c r="T458" s="3"/>
      <c r="U458" s="3"/>
      <c r="V458" s="3">
        <f t="shared" si="21"/>
        <v>72000</v>
      </c>
      <c r="W458" s="3">
        <f t="shared" si="22"/>
        <v>129035</v>
      </c>
      <c r="X458" s="7">
        <f t="shared" si="23"/>
        <v>201035</v>
      </c>
    </row>
    <row r="459" spans="1:24" x14ac:dyDescent="0.3">
      <c r="A459" s="1">
        <v>42186</v>
      </c>
      <c r="B459" t="s">
        <v>216</v>
      </c>
      <c r="C459" t="s">
        <v>31</v>
      </c>
      <c r="D459" t="s">
        <v>37</v>
      </c>
      <c r="E459" t="s">
        <v>62</v>
      </c>
      <c r="F459" t="s">
        <v>24</v>
      </c>
      <c r="G459" t="s">
        <v>0</v>
      </c>
      <c r="H459">
        <f>VLOOKUP(G459,Currency!$A$1:$B$16,2,FALSE)</f>
        <v>1</v>
      </c>
      <c r="I459" s="3">
        <v>42000</v>
      </c>
      <c r="J459" s="3">
        <v>714832.3</v>
      </c>
      <c r="K459" s="2">
        <v>0.68307427909999996</v>
      </c>
      <c r="L459" s="3">
        <v>28689.119722200001</v>
      </c>
      <c r="M459" s="3"/>
      <c r="N459" s="3">
        <v>0</v>
      </c>
      <c r="O459" s="2"/>
      <c r="P459" s="3">
        <v>0</v>
      </c>
      <c r="Q459" s="3">
        <v>72000</v>
      </c>
      <c r="R459" s="3">
        <v>95365</v>
      </c>
      <c r="S459" s="3"/>
      <c r="T459" s="3"/>
      <c r="U459" s="3"/>
      <c r="V459" s="3">
        <f t="shared" si="21"/>
        <v>72000</v>
      </c>
      <c r="W459" s="3">
        <f t="shared" si="22"/>
        <v>95365</v>
      </c>
      <c r="X459" s="7">
        <f t="shared" si="23"/>
        <v>167365</v>
      </c>
    </row>
    <row r="460" spans="1:24" x14ac:dyDescent="0.3">
      <c r="A460" s="1">
        <v>42186</v>
      </c>
      <c r="B460" t="s">
        <v>387</v>
      </c>
      <c r="C460" t="s">
        <v>31</v>
      </c>
      <c r="D460" t="s">
        <v>36</v>
      </c>
      <c r="E460" t="s">
        <v>44</v>
      </c>
      <c r="F460" t="s">
        <v>20</v>
      </c>
      <c r="G460" t="s">
        <v>0</v>
      </c>
      <c r="H460">
        <f>VLOOKUP(G460,Currency!$A$1:$B$16,2,FALSE)</f>
        <v>1</v>
      </c>
      <c r="I460" s="3">
        <v>16800</v>
      </c>
      <c r="J460" s="3">
        <v>2602397.64</v>
      </c>
      <c r="K460" s="2">
        <v>0.68594387830000003</v>
      </c>
      <c r="L460" s="3">
        <v>11523.85715544</v>
      </c>
      <c r="M460" s="3">
        <v>25200</v>
      </c>
      <c r="N460" s="3">
        <v>7796373.21</v>
      </c>
      <c r="O460" s="2">
        <v>0.87157363259999998</v>
      </c>
      <c r="P460" s="3">
        <v>20021.84886744</v>
      </c>
      <c r="Q460" s="3">
        <v>72000</v>
      </c>
      <c r="R460" s="3">
        <v>107552</v>
      </c>
      <c r="S460" s="3"/>
      <c r="T460" s="3"/>
      <c r="U460" s="3"/>
      <c r="V460" s="3">
        <f t="shared" si="21"/>
        <v>72000</v>
      </c>
      <c r="W460" s="3">
        <f t="shared" si="22"/>
        <v>107552</v>
      </c>
      <c r="X460" s="7">
        <f t="shared" si="23"/>
        <v>179552</v>
      </c>
    </row>
    <row r="461" spans="1:24" x14ac:dyDescent="0.3">
      <c r="A461" s="1">
        <v>42186</v>
      </c>
      <c r="B461" t="s">
        <v>600</v>
      </c>
      <c r="C461" t="s">
        <v>31</v>
      </c>
      <c r="D461" t="s">
        <v>36</v>
      </c>
      <c r="E461" t="s">
        <v>44</v>
      </c>
      <c r="F461" t="s">
        <v>20</v>
      </c>
      <c r="G461" t="s">
        <v>0</v>
      </c>
      <c r="H461">
        <f>VLOOKUP(G461,Currency!$A$1:$B$16,2,FALSE)</f>
        <v>1</v>
      </c>
      <c r="I461" s="3">
        <v>16800</v>
      </c>
      <c r="J461" s="3">
        <v>1890518.88</v>
      </c>
      <c r="K461" s="2">
        <v>0.68628641729999995</v>
      </c>
      <c r="L461" s="3">
        <v>11529.611810639999</v>
      </c>
      <c r="M461" s="3">
        <v>25200</v>
      </c>
      <c r="N461" s="3">
        <v>5893361.46</v>
      </c>
      <c r="O461" s="2">
        <v>1.0121530065</v>
      </c>
      <c r="P461" s="3">
        <v>26057.51613864</v>
      </c>
      <c r="Q461" s="3">
        <v>72000</v>
      </c>
      <c r="R461" s="3">
        <v>113300</v>
      </c>
      <c r="S461" s="3"/>
      <c r="T461" s="3"/>
      <c r="U461" s="3"/>
      <c r="V461" s="3">
        <f t="shared" si="21"/>
        <v>72000</v>
      </c>
      <c r="W461" s="3">
        <f t="shared" si="22"/>
        <v>113300</v>
      </c>
      <c r="X461" s="7">
        <f t="shared" si="23"/>
        <v>185300</v>
      </c>
    </row>
    <row r="462" spans="1:24" x14ac:dyDescent="0.3">
      <c r="A462" s="1">
        <v>42186</v>
      </c>
      <c r="B462" t="s">
        <v>681</v>
      </c>
      <c r="C462" t="s">
        <v>31</v>
      </c>
      <c r="D462" t="s">
        <v>36</v>
      </c>
      <c r="E462" t="s">
        <v>44</v>
      </c>
      <c r="F462" t="s">
        <v>20</v>
      </c>
      <c r="G462" t="s">
        <v>0</v>
      </c>
      <c r="H462">
        <f>VLOOKUP(G462,Currency!$A$1:$B$16,2,FALSE)</f>
        <v>1</v>
      </c>
      <c r="I462" s="3">
        <v>16800</v>
      </c>
      <c r="J462" s="3">
        <v>3234815.49</v>
      </c>
      <c r="K462" s="2">
        <v>0.68678722879999998</v>
      </c>
      <c r="L462" s="3">
        <v>11538.025443839999</v>
      </c>
      <c r="M462" s="3">
        <v>25200</v>
      </c>
      <c r="N462" s="3">
        <v>6340219.6699999999</v>
      </c>
      <c r="O462" s="2">
        <v>0.92658977220000005</v>
      </c>
      <c r="P462" s="3">
        <v>22240.0996146</v>
      </c>
      <c r="Q462" s="3">
        <v>72000</v>
      </c>
      <c r="R462" s="3">
        <v>119054</v>
      </c>
      <c r="S462" s="3"/>
      <c r="T462" s="3"/>
      <c r="U462" s="3"/>
      <c r="V462" s="3">
        <f t="shared" si="21"/>
        <v>72000</v>
      </c>
      <c r="W462" s="3">
        <f t="shared" si="22"/>
        <v>119054</v>
      </c>
      <c r="X462" s="7">
        <f t="shared" si="23"/>
        <v>191054</v>
      </c>
    </row>
    <row r="463" spans="1:24" x14ac:dyDescent="0.3">
      <c r="A463" s="1">
        <v>42186</v>
      </c>
      <c r="B463" t="s">
        <v>651</v>
      </c>
      <c r="C463" t="s">
        <v>31</v>
      </c>
      <c r="D463" t="s">
        <v>36</v>
      </c>
      <c r="E463" t="s">
        <v>44</v>
      </c>
      <c r="F463" t="s">
        <v>20</v>
      </c>
      <c r="G463" t="s">
        <v>0</v>
      </c>
      <c r="H463">
        <f>VLOOKUP(G463,Currency!$A$1:$B$16,2,FALSE)</f>
        <v>1</v>
      </c>
      <c r="I463" s="3">
        <v>16800</v>
      </c>
      <c r="J463" s="3">
        <v>2104012.96</v>
      </c>
      <c r="K463" s="2">
        <v>0.68745858910000002</v>
      </c>
      <c r="L463" s="3">
        <v>11549.30429688</v>
      </c>
      <c r="M463" s="3">
        <v>25200</v>
      </c>
      <c r="N463" s="3">
        <v>10716219.1</v>
      </c>
      <c r="O463" s="2">
        <v>0.96595214259999995</v>
      </c>
      <c r="P463" s="3">
        <v>23827.190390639997</v>
      </c>
      <c r="Q463" s="3">
        <v>72000</v>
      </c>
      <c r="R463" s="3">
        <v>117420</v>
      </c>
      <c r="S463" s="3"/>
      <c r="T463" s="3"/>
      <c r="U463" s="3"/>
      <c r="V463" s="3">
        <f t="shared" si="21"/>
        <v>72000</v>
      </c>
      <c r="W463" s="3">
        <f t="shared" si="22"/>
        <v>117420</v>
      </c>
      <c r="X463" s="7">
        <f t="shared" si="23"/>
        <v>189420</v>
      </c>
    </row>
    <row r="464" spans="1:24" x14ac:dyDescent="0.3">
      <c r="A464" s="1">
        <v>42186</v>
      </c>
      <c r="B464" t="s">
        <v>765</v>
      </c>
      <c r="C464" t="s">
        <v>31</v>
      </c>
      <c r="D464" t="s">
        <v>36</v>
      </c>
      <c r="E464" t="s">
        <v>44</v>
      </c>
      <c r="F464" t="s">
        <v>20</v>
      </c>
      <c r="G464" t="s">
        <v>0</v>
      </c>
      <c r="H464">
        <f>VLOOKUP(G464,Currency!$A$1:$B$16,2,FALSE)</f>
        <v>1</v>
      </c>
      <c r="I464" s="3">
        <v>16800</v>
      </c>
      <c r="J464" s="3">
        <v>2104012.96</v>
      </c>
      <c r="K464" s="2">
        <v>0.68745858910000002</v>
      </c>
      <c r="L464" s="3">
        <v>11549.30429688</v>
      </c>
      <c r="M464" s="3">
        <v>25200</v>
      </c>
      <c r="N464" s="3">
        <v>10716219.1</v>
      </c>
      <c r="O464" s="2">
        <v>0.96595214259999995</v>
      </c>
      <c r="P464" s="3">
        <v>23827.190390639997</v>
      </c>
      <c r="Q464" s="3">
        <v>72000</v>
      </c>
      <c r="R464" s="3">
        <v>126175</v>
      </c>
      <c r="S464" s="3"/>
      <c r="T464" s="3"/>
      <c r="U464" s="3"/>
      <c r="V464" s="3">
        <f t="shared" si="21"/>
        <v>72000</v>
      </c>
      <c r="W464" s="3">
        <f t="shared" si="22"/>
        <v>126175</v>
      </c>
      <c r="X464" s="7">
        <f t="shared" si="23"/>
        <v>198175</v>
      </c>
    </row>
    <row r="465" spans="1:24" x14ac:dyDescent="0.3">
      <c r="A465" s="1">
        <v>42186</v>
      </c>
      <c r="B465" t="s">
        <v>931</v>
      </c>
      <c r="C465" t="s">
        <v>31</v>
      </c>
      <c r="D465" t="s">
        <v>41</v>
      </c>
      <c r="E465" t="s">
        <v>51</v>
      </c>
      <c r="F465" t="s">
        <v>28</v>
      </c>
      <c r="G465" t="s">
        <v>0</v>
      </c>
      <c r="H465">
        <f>VLOOKUP(G465,Currency!$A$1:$B$16,2,FALSE)</f>
        <v>1</v>
      </c>
      <c r="I465" s="3">
        <v>7110.1466666669003</v>
      </c>
      <c r="J465" s="3">
        <v>5406568.5700000003</v>
      </c>
      <c r="K465" s="2">
        <v>0.68878757099999999</v>
      </c>
      <c r="L465" s="3">
        <v>4897.3806519871996</v>
      </c>
      <c r="M465" s="3">
        <v>10665.22</v>
      </c>
      <c r="N465" s="3">
        <v>15472005.09</v>
      </c>
      <c r="O465" s="2">
        <v>0.84629557730000005</v>
      </c>
      <c r="P465" s="3">
        <v>8042.3536273036998</v>
      </c>
      <c r="Q465" s="3">
        <v>30794</v>
      </c>
      <c r="R465" s="3">
        <v>153970</v>
      </c>
      <c r="S465" s="3"/>
      <c r="T465" s="3"/>
      <c r="U465" s="3"/>
      <c r="V465" s="3">
        <f t="shared" si="21"/>
        <v>30794</v>
      </c>
      <c r="W465" s="3">
        <f t="shared" si="22"/>
        <v>153970</v>
      </c>
      <c r="X465" s="7">
        <f t="shared" si="23"/>
        <v>184764</v>
      </c>
    </row>
    <row r="466" spans="1:24" x14ac:dyDescent="0.3">
      <c r="A466" s="1">
        <v>42186</v>
      </c>
      <c r="B466" t="s">
        <v>626</v>
      </c>
      <c r="C466" t="s">
        <v>31</v>
      </c>
      <c r="D466" t="s">
        <v>37</v>
      </c>
      <c r="E466" t="s">
        <v>44</v>
      </c>
      <c r="F466" t="s">
        <v>21</v>
      </c>
      <c r="G466" t="s">
        <v>0</v>
      </c>
      <c r="H466">
        <f>VLOOKUP(G466,Currency!$A$1:$B$16,2,FALSE)</f>
        <v>1</v>
      </c>
      <c r="I466" s="3">
        <v>16800</v>
      </c>
      <c r="J466" s="3">
        <v>1580879.04</v>
      </c>
      <c r="K466" s="2">
        <v>0.69093954970000004</v>
      </c>
      <c r="L466" s="3">
        <v>11607.78443496</v>
      </c>
      <c r="M466" s="3">
        <v>25200</v>
      </c>
      <c r="N466" s="3">
        <v>6282084.8700000001</v>
      </c>
      <c r="O466" s="2">
        <v>0.77692151899999995</v>
      </c>
      <c r="P466" s="3">
        <v>16205.47564608</v>
      </c>
      <c r="Q466" s="3">
        <v>72000</v>
      </c>
      <c r="R466" s="3">
        <v>115284</v>
      </c>
      <c r="S466" s="3"/>
      <c r="T466" s="3"/>
      <c r="U466" s="3"/>
      <c r="V466" s="3">
        <f t="shared" si="21"/>
        <v>72000</v>
      </c>
      <c r="W466" s="3">
        <f t="shared" si="22"/>
        <v>115284</v>
      </c>
      <c r="X466" s="7">
        <f t="shared" si="23"/>
        <v>187284</v>
      </c>
    </row>
    <row r="467" spans="1:24" x14ac:dyDescent="0.3">
      <c r="A467" s="1">
        <v>42186</v>
      </c>
      <c r="B467" t="s">
        <v>135</v>
      </c>
      <c r="C467" t="s">
        <v>31</v>
      </c>
      <c r="D467" t="s">
        <v>36</v>
      </c>
      <c r="E467" t="s">
        <v>45</v>
      </c>
      <c r="F467" t="s">
        <v>19</v>
      </c>
      <c r="G467" t="s">
        <v>0</v>
      </c>
      <c r="H467">
        <f>VLOOKUP(G467,Currency!$A$1:$B$16,2,FALSE)</f>
        <v>1</v>
      </c>
      <c r="I467" s="3">
        <v>25666.666666666901</v>
      </c>
      <c r="J467" s="3">
        <v>14592910.6</v>
      </c>
      <c r="K467" s="2">
        <v>0.69256190750000002</v>
      </c>
      <c r="L467" s="3">
        <v>9884.844585000099</v>
      </c>
      <c r="M467" s="3">
        <v>38500</v>
      </c>
      <c r="N467" s="3">
        <v>51337683.399999999</v>
      </c>
      <c r="O467" s="2">
        <v>1.0359468456000001</v>
      </c>
      <c r="P467" s="3">
        <v>48187.674889200003</v>
      </c>
      <c r="Q467" s="3">
        <v>110000</v>
      </c>
      <c r="R467" s="3">
        <v>126332</v>
      </c>
      <c r="S467" s="3"/>
      <c r="T467" s="3"/>
      <c r="U467" s="3"/>
      <c r="V467" s="3">
        <f t="shared" si="21"/>
        <v>110000</v>
      </c>
      <c r="W467" s="3">
        <f t="shared" si="22"/>
        <v>126332</v>
      </c>
      <c r="X467" s="7">
        <f t="shared" si="23"/>
        <v>236332</v>
      </c>
    </row>
    <row r="468" spans="1:24" x14ac:dyDescent="0.3">
      <c r="A468" s="1">
        <v>42186</v>
      </c>
      <c r="B468" t="s">
        <v>645</v>
      </c>
      <c r="C468" t="s">
        <v>31</v>
      </c>
      <c r="D468" t="s">
        <v>36</v>
      </c>
      <c r="E468" t="s">
        <v>44</v>
      </c>
      <c r="F468" t="s">
        <v>20</v>
      </c>
      <c r="G468" t="s">
        <v>0</v>
      </c>
      <c r="H468">
        <f>VLOOKUP(G468,Currency!$A$1:$B$16,2,FALSE)</f>
        <v>1</v>
      </c>
      <c r="I468" s="3">
        <v>16800</v>
      </c>
      <c r="J468" s="3">
        <v>2360998.17</v>
      </c>
      <c r="K468" s="2">
        <v>0.69411033339999995</v>
      </c>
      <c r="L468" s="3">
        <v>11661.05360112</v>
      </c>
      <c r="M468" s="3">
        <v>25200</v>
      </c>
      <c r="N468" s="3">
        <v>11953454.619999999</v>
      </c>
      <c r="O468" s="2">
        <v>0.9779158604</v>
      </c>
      <c r="P468" s="3">
        <v>24309.567490320002</v>
      </c>
      <c r="Q468" s="3">
        <v>72000</v>
      </c>
      <c r="R468" s="3">
        <v>116912</v>
      </c>
      <c r="S468" s="3"/>
      <c r="T468" s="3"/>
      <c r="U468" s="3"/>
      <c r="V468" s="3">
        <f t="shared" si="21"/>
        <v>72000</v>
      </c>
      <c r="W468" s="3">
        <f t="shared" si="22"/>
        <v>116912</v>
      </c>
      <c r="X468" s="7">
        <f t="shared" si="23"/>
        <v>188912</v>
      </c>
    </row>
    <row r="469" spans="1:24" x14ac:dyDescent="0.3">
      <c r="A469" s="1">
        <v>42186</v>
      </c>
      <c r="B469" t="s">
        <v>386</v>
      </c>
      <c r="C469" t="s">
        <v>31</v>
      </c>
      <c r="D469" t="s">
        <v>39</v>
      </c>
      <c r="E469" t="s">
        <v>44</v>
      </c>
      <c r="F469" t="s">
        <v>23</v>
      </c>
      <c r="G469" t="s">
        <v>0</v>
      </c>
      <c r="H469">
        <f>VLOOKUP(G469,Currency!$A$1:$B$16,2,FALSE)</f>
        <v>1</v>
      </c>
      <c r="I469" s="3">
        <v>12600</v>
      </c>
      <c r="J469" s="3">
        <v>4503998.87</v>
      </c>
      <c r="K469" s="2">
        <v>0.69492499230000004</v>
      </c>
      <c r="L469" s="3">
        <v>8756.0549029800004</v>
      </c>
      <c r="M469" s="3">
        <v>29400</v>
      </c>
      <c r="N469" s="3">
        <v>20695048.260000002</v>
      </c>
      <c r="O469" s="2">
        <v>0.93243169800000003</v>
      </c>
      <c r="P469" s="3">
        <v>26221.587073920004</v>
      </c>
      <c r="Q469" s="3">
        <v>72000</v>
      </c>
      <c r="R469" s="3">
        <v>107441</v>
      </c>
      <c r="S469" s="3"/>
      <c r="T469" s="3"/>
      <c r="U469" s="3"/>
      <c r="V469" s="3">
        <f t="shared" si="21"/>
        <v>72000</v>
      </c>
      <c r="W469" s="3">
        <f t="shared" si="22"/>
        <v>107441</v>
      </c>
      <c r="X469" s="7">
        <f t="shared" si="23"/>
        <v>179441</v>
      </c>
    </row>
    <row r="470" spans="1:24" x14ac:dyDescent="0.3">
      <c r="A470" s="1">
        <v>42186</v>
      </c>
      <c r="B470" t="s">
        <v>492</v>
      </c>
      <c r="C470" t="s">
        <v>32</v>
      </c>
      <c r="D470" t="s">
        <v>40</v>
      </c>
      <c r="E470" t="s">
        <v>44</v>
      </c>
      <c r="F470" t="s">
        <v>26</v>
      </c>
      <c r="G470" t="s">
        <v>5</v>
      </c>
      <c r="H470">
        <f>VLOOKUP(G470,Currency!$A$1:$B$16,2,FALSE)</f>
        <v>1.3</v>
      </c>
      <c r="I470" s="3">
        <v>11667.078666666799</v>
      </c>
      <c r="J470" s="3">
        <v>2427868</v>
      </c>
      <c r="K470" s="2">
        <v>0.69579796429999996</v>
      </c>
      <c r="L470" s="3">
        <v>8117.9295855947003</v>
      </c>
      <c r="M470" s="3">
        <v>17500.617999999999</v>
      </c>
      <c r="N470" s="3">
        <v>6500527</v>
      </c>
      <c r="O470" s="2">
        <v>0.91996903640000005</v>
      </c>
      <c r="P470" s="3">
        <v>15259.6718838832</v>
      </c>
      <c r="Q470" s="3">
        <v>50634.053333333301</v>
      </c>
      <c r="R470" s="3">
        <v>75951.08</v>
      </c>
      <c r="S470" s="3"/>
      <c r="T470" s="3"/>
      <c r="U470" s="3"/>
      <c r="V470" s="3">
        <f t="shared" si="21"/>
        <v>65824.269333333286</v>
      </c>
      <c r="W470" s="3">
        <f t="shared" si="22"/>
        <v>98736.40400000001</v>
      </c>
      <c r="X470" s="7">
        <f t="shared" si="23"/>
        <v>164560.67333333328</v>
      </c>
    </row>
    <row r="471" spans="1:24" x14ac:dyDescent="0.3">
      <c r="A471" s="1">
        <v>42186</v>
      </c>
      <c r="B471" t="s">
        <v>419</v>
      </c>
      <c r="C471" t="s">
        <v>33</v>
      </c>
      <c r="D471" t="s">
        <v>40</v>
      </c>
      <c r="E471" t="s">
        <v>44</v>
      </c>
      <c r="F471" t="s">
        <v>25</v>
      </c>
      <c r="G471" t="s">
        <v>11</v>
      </c>
      <c r="H471">
        <f>VLOOKUP(G471,Currency!$A$1:$B$16,2,FALSE)</f>
        <v>9.1999999999999998E-3</v>
      </c>
      <c r="I471" s="3">
        <v>1333333.33399999</v>
      </c>
      <c r="J471" s="3">
        <v>547740.77</v>
      </c>
      <c r="K471" s="2">
        <v>0.69725574749999997</v>
      </c>
      <c r="L471" s="3">
        <v>929674.33046483621</v>
      </c>
      <c r="M471" s="3">
        <v>2000000.0009999999</v>
      </c>
      <c r="N471" s="3">
        <v>2044535.16</v>
      </c>
      <c r="O471" s="2">
        <v>0.96103188559999997</v>
      </c>
      <c r="P471" s="3">
        <v>1875302.0349376469</v>
      </c>
      <c r="Q471" s="3">
        <v>6666666.6666666698</v>
      </c>
      <c r="R471" s="3">
        <v>10000000</v>
      </c>
      <c r="S471" s="3"/>
      <c r="T471" s="3"/>
      <c r="U471" s="3"/>
      <c r="V471" s="3">
        <f t="shared" si="21"/>
        <v>61333.333333333358</v>
      </c>
      <c r="W471" s="3">
        <f t="shared" si="22"/>
        <v>92000</v>
      </c>
      <c r="X471" s="7">
        <f t="shared" si="23"/>
        <v>153333.33333333337</v>
      </c>
    </row>
    <row r="472" spans="1:24" x14ac:dyDescent="0.3">
      <c r="A472" s="1">
        <v>42186</v>
      </c>
      <c r="B472" t="s">
        <v>625</v>
      </c>
      <c r="C472" t="s">
        <v>31</v>
      </c>
      <c r="D472" t="s">
        <v>36</v>
      </c>
      <c r="E472" t="s">
        <v>44</v>
      </c>
      <c r="F472" t="s">
        <v>20</v>
      </c>
      <c r="G472" t="s">
        <v>0</v>
      </c>
      <c r="H472">
        <f>VLOOKUP(G472,Currency!$A$1:$B$16,2,FALSE)</f>
        <v>1</v>
      </c>
      <c r="I472" s="3">
        <v>16800</v>
      </c>
      <c r="J472" s="3">
        <v>3290229.9</v>
      </c>
      <c r="K472" s="2">
        <v>0.69821554230000005</v>
      </c>
      <c r="L472" s="3">
        <v>11730.02111064</v>
      </c>
      <c r="M472" s="3">
        <v>25200</v>
      </c>
      <c r="N472" s="3">
        <v>7083126.5300000003</v>
      </c>
      <c r="O472" s="2">
        <v>1.0396178056000001</v>
      </c>
      <c r="P472" s="3">
        <v>27995.43236364</v>
      </c>
      <c r="Q472" s="3">
        <v>72000</v>
      </c>
      <c r="R472" s="3">
        <v>115106</v>
      </c>
      <c r="S472" s="3"/>
      <c r="T472" s="3"/>
      <c r="U472" s="3"/>
      <c r="V472" s="3">
        <f t="shared" si="21"/>
        <v>72000</v>
      </c>
      <c r="W472" s="3">
        <f t="shared" si="22"/>
        <v>115106</v>
      </c>
      <c r="X472" s="7">
        <f t="shared" si="23"/>
        <v>187106</v>
      </c>
    </row>
    <row r="473" spans="1:24" x14ac:dyDescent="0.3">
      <c r="A473" s="1">
        <v>42186</v>
      </c>
      <c r="B473" t="s">
        <v>459</v>
      </c>
      <c r="C473" t="s">
        <v>32</v>
      </c>
      <c r="D473" t="s">
        <v>40</v>
      </c>
      <c r="E473" t="s">
        <v>46</v>
      </c>
      <c r="F473" t="s">
        <v>26</v>
      </c>
      <c r="G473" t="s">
        <v>5</v>
      </c>
      <c r="H473">
        <f>VLOOKUP(G473,Currency!$A$1:$B$16,2,FALSE)</f>
        <v>1.3</v>
      </c>
      <c r="I473" s="3">
        <v>12149.333333333199</v>
      </c>
      <c r="J473" s="3">
        <v>2487871</v>
      </c>
      <c r="K473" s="2">
        <v>0.69933887849999998</v>
      </c>
      <c r="L473" s="3">
        <v>8496.501147855899</v>
      </c>
      <c r="M473" s="3">
        <v>18224</v>
      </c>
      <c r="N473" s="3">
        <v>9121879</v>
      </c>
      <c r="O473" s="2">
        <v>0.80936318600000001</v>
      </c>
      <c r="P473" s="3">
        <v>12665.335522662399</v>
      </c>
      <c r="Q473" s="3">
        <v>52510</v>
      </c>
      <c r="R473" s="3">
        <v>78765</v>
      </c>
      <c r="S473" s="3"/>
      <c r="T473" s="3"/>
      <c r="U473" s="3"/>
      <c r="V473" s="3">
        <f t="shared" si="21"/>
        <v>68263</v>
      </c>
      <c r="W473" s="3">
        <f t="shared" si="22"/>
        <v>102394.5</v>
      </c>
      <c r="X473" s="7">
        <f t="shared" si="23"/>
        <v>170657.5</v>
      </c>
    </row>
    <row r="474" spans="1:24" x14ac:dyDescent="0.3">
      <c r="A474" s="1">
        <v>42186</v>
      </c>
      <c r="B474" t="s">
        <v>383</v>
      </c>
      <c r="C474" t="s">
        <v>31</v>
      </c>
      <c r="D474" t="s">
        <v>37</v>
      </c>
      <c r="E474" t="s">
        <v>44</v>
      </c>
      <c r="F474" t="s">
        <v>21</v>
      </c>
      <c r="G474" t="s">
        <v>0</v>
      </c>
      <c r="H474">
        <f>VLOOKUP(G474,Currency!$A$1:$B$16,2,FALSE)</f>
        <v>1</v>
      </c>
      <c r="I474" s="3">
        <v>16800</v>
      </c>
      <c r="J474" s="3">
        <v>1580879.04</v>
      </c>
      <c r="K474" s="2">
        <v>0.69954781109999997</v>
      </c>
      <c r="L474" s="3">
        <v>11752.403226480001</v>
      </c>
      <c r="M474" s="3">
        <v>25200</v>
      </c>
      <c r="N474" s="3">
        <v>2229950.2000000002</v>
      </c>
      <c r="O474" s="2">
        <v>1.1101094589</v>
      </c>
      <c r="P474" s="3">
        <v>32969.323419480002</v>
      </c>
      <c r="Q474" s="3">
        <v>72000</v>
      </c>
      <c r="R474" s="3">
        <v>107364</v>
      </c>
      <c r="S474" s="3"/>
      <c r="T474" s="3"/>
      <c r="U474" s="3"/>
      <c r="V474" s="3">
        <f t="shared" si="21"/>
        <v>72000</v>
      </c>
      <c r="W474" s="3">
        <f t="shared" si="22"/>
        <v>107364</v>
      </c>
      <c r="X474" s="7">
        <f t="shared" si="23"/>
        <v>179364</v>
      </c>
    </row>
    <row r="475" spans="1:24" x14ac:dyDescent="0.3">
      <c r="A475" s="1">
        <v>42186</v>
      </c>
      <c r="B475" t="s">
        <v>276</v>
      </c>
      <c r="C475" t="s">
        <v>31</v>
      </c>
      <c r="D475" t="s">
        <v>36</v>
      </c>
      <c r="E475" t="s">
        <v>44</v>
      </c>
      <c r="F475" t="s">
        <v>20</v>
      </c>
      <c r="G475" t="s">
        <v>0</v>
      </c>
      <c r="H475">
        <f>VLOOKUP(G475,Currency!$A$1:$B$16,2,FALSE)</f>
        <v>1</v>
      </c>
      <c r="I475" s="3">
        <v>16800</v>
      </c>
      <c r="J475" s="3">
        <v>2611403.52</v>
      </c>
      <c r="K475" s="2">
        <v>0.70263958979999996</v>
      </c>
      <c r="L475" s="3">
        <v>11804.34510864</v>
      </c>
      <c r="M475" s="3">
        <v>25200</v>
      </c>
      <c r="N475" s="3">
        <v>18781596.440000001</v>
      </c>
      <c r="O475" s="2">
        <v>1.0265402699999999</v>
      </c>
      <c r="P475" s="3">
        <v>27072.681451200002</v>
      </c>
      <c r="Q475" s="3">
        <v>72000</v>
      </c>
      <c r="R475" s="3">
        <v>99992</v>
      </c>
      <c r="S475" s="3"/>
      <c r="T475" s="3"/>
      <c r="U475" s="3"/>
      <c r="V475" s="3">
        <f t="shared" si="21"/>
        <v>72000</v>
      </c>
      <c r="W475" s="3">
        <f t="shared" si="22"/>
        <v>99992</v>
      </c>
      <c r="X475" s="7">
        <f t="shared" si="23"/>
        <v>171992</v>
      </c>
    </row>
    <row r="476" spans="1:24" x14ac:dyDescent="0.3">
      <c r="A476" s="1">
        <v>42186</v>
      </c>
      <c r="B476" t="s">
        <v>173</v>
      </c>
      <c r="C476" t="s">
        <v>31</v>
      </c>
      <c r="D476" t="s">
        <v>36</v>
      </c>
      <c r="E476" t="s">
        <v>46</v>
      </c>
      <c r="F476" t="s">
        <v>20</v>
      </c>
      <c r="G476" t="s">
        <v>0</v>
      </c>
      <c r="H476">
        <f>VLOOKUP(G476,Currency!$A$1:$B$16,2,FALSE)</f>
        <v>1</v>
      </c>
      <c r="I476" s="3">
        <v>22633.333333333099</v>
      </c>
      <c r="J476" s="3">
        <v>3706250.53</v>
      </c>
      <c r="K476" s="2">
        <v>0.7041546568</v>
      </c>
      <c r="L476" s="3">
        <v>15937.367065573198</v>
      </c>
      <c r="M476" s="3">
        <v>33950</v>
      </c>
      <c r="N476" s="3">
        <v>11949380.75</v>
      </c>
      <c r="O476" s="2">
        <v>0.98166365060000005</v>
      </c>
      <c r="P476" s="3">
        <v>32953.96950195</v>
      </c>
      <c r="Q476" s="3">
        <v>97000</v>
      </c>
      <c r="R476" s="3">
        <v>123040</v>
      </c>
      <c r="S476" s="3"/>
      <c r="T476" s="3"/>
      <c r="U476" s="3"/>
      <c r="V476" s="3">
        <f t="shared" si="21"/>
        <v>97000</v>
      </c>
      <c r="W476" s="3">
        <f t="shared" si="22"/>
        <v>123040</v>
      </c>
      <c r="X476" s="7">
        <f t="shared" si="23"/>
        <v>220040</v>
      </c>
    </row>
    <row r="477" spans="1:24" x14ac:dyDescent="0.3">
      <c r="A477" s="1">
        <v>42186</v>
      </c>
      <c r="B477" t="s">
        <v>418</v>
      </c>
      <c r="C477" t="s">
        <v>33</v>
      </c>
      <c r="D477" t="s">
        <v>40</v>
      </c>
      <c r="E477" t="s">
        <v>46</v>
      </c>
      <c r="F477" t="s">
        <v>25</v>
      </c>
      <c r="G477" t="s">
        <v>8</v>
      </c>
      <c r="H477">
        <f>VLOOKUP(G477,Currency!$A$1:$B$16,2,FALSE)</f>
        <v>0.13</v>
      </c>
      <c r="I477" s="3">
        <v>153909.08933333299</v>
      </c>
      <c r="J477" s="3">
        <v>3216324.54</v>
      </c>
      <c r="K477" s="2">
        <v>0.70475462929999999</v>
      </c>
      <c r="L477" s="3">
        <v>108468.14319901381</v>
      </c>
      <c r="M477" s="3">
        <v>230863.63399999999</v>
      </c>
      <c r="N477" s="3">
        <v>51651534.799999997</v>
      </c>
      <c r="O477" s="2">
        <v>1.0046536364</v>
      </c>
      <c r="P477" s="3">
        <v>233871.82914511499</v>
      </c>
      <c r="Q477" s="3">
        <v>672012.66666666698</v>
      </c>
      <c r="R477" s="3">
        <v>1008019</v>
      </c>
      <c r="S477" s="3"/>
      <c r="T477" s="3"/>
      <c r="U477" s="3"/>
      <c r="V477" s="3">
        <f t="shared" si="21"/>
        <v>87361.646666666711</v>
      </c>
      <c r="W477" s="3">
        <f t="shared" si="22"/>
        <v>131042.47</v>
      </c>
      <c r="X477" s="7">
        <f t="shared" si="23"/>
        <v>218404.1166666667</v>
      </c>
    </row>
    <row r="478" spans="1:24" x14ac:dyDescent="0.3">
      <c r="A478" s="1">
        <v>42186</v>
      </c>
      <c r="B478" t="s">
        <v>854</v>
      </c>
      <c r="C478" t="s">
        <v>31</v>
      </c>
      <c r="D478" t="s">
        <v>41</v>
      </c>
      <c r="E478" t="s">
        <v>51</v>
      </c>
      <c r="F478" t="s">
        <v>28</v>
      </c>
      <c r="G478" t="s">
        <v>0</v>
      </c>
      <c r="H478">
        <f>VLOOKUP(G478,Currency!$A$1:$B$16,2,FALSE)</f>
        <v>1</v>
      </c>
      <c r="I478" s="3">
        <v>6639.5133333330996</v>
      </c>
      <c r="J478" s="3">
        <v>5455358.2800000003</v>
      </c>
      <c r="K478" s="2">
        <v>0.70497096439999996</v>
      </c>
      <c r="L478" s="3">
        <v>4680.6641177464999</v>
      </c>
      <c r="M478" s="3">
        <v>9959.27</v>
      </c>
      <c r="N478" s="3">
        <v>29471445.02</v>
      </c>
      <c r="O478" s="2">
        <v>0.9452210996</v>
      </c>
      <c r="P478" s="3">
        <v>9086.3774253796</v>
      </c>
      <c r="Q478" s="3">
        <v>28814.799999999999</v>
      </c>
      <c r="R478" s="3">
        <v>144074</v>
      </c>
      <c r="S478" s="3"/>
      <c r="T478" s="3"/>
      <c r="U478" s="3"/>
      <c r="V478" s="3">
        <f t="shared" si="21"/>
        <v>28814.799999999999</v>
      </c>
      <c r="W478" s="3">
        <f t="shared" si="22"/>
        <v>144074</v>
      </c>
      <c r="X478" s="7">
        <f t="shared" si="23"/>
        <v>172888.8</v>
      </c>
    </row>
    <row r="479" spans="1:24" x14ac:dyDescent="0.3">
      <c r="A479" s="1">
        <v>42186</v>
      </c>
      <c r="B479" t="s">
        <v>967</v>
      </c>
      <c r="C479" t="s">
        <v>31</v>
      </c>
      <c r="D479" t="s">
        <v>41</v>
      </c>
      <c r="E479" t="s">
        <v>51</v>
      </c>
      <c r="F479" t="s">
        <v>28</v>
      </c>
      <c r="G479" t="s">
        <v>0</v>
      </c>
      <c r="H479">
        <f>VLOOKUP(G479,Currency!$A$1:$B$16,2,FALSE)</f>
        <v>1</v>
      </c>
      <c r="I479" s="3">
        <v>7895.3933333331997</v>
      </c>
      <c r="J479" s="3">
        <v>5987319.0800000001</v>
      </c>
      <c r="K479" s="2">
        <v>0.70513504000000005</v>
      </c>
      <c r="L479" s="3">
        <v>5567.3184939155999</v>
      </c>
      <c r="M479" s="3">
        <v>11843.09</v>
      </c>
      <c r="N479" s="3">
        <v>27676398.039999999</v>
      </c>
      <c r="O479" s="2">
        <v>0.8604082354</v>
      </c>
      <c r="P479" s="3">
        <v>9197.9734692597012</v>
      </c>
      <c r="Q479" s="3">
        <v>34265.199999999997</v>
      </c>
      <c r="R479" s="3">
        <v>171326</v>
      </c>
      <c r="S479" s="3"/>
      <c r="T479" s="3"/>
      <c r="U479" s="3"/>
      <c r="V479" s="3">
        <f t="shared" si="21"/>
        <v>34265.199999999997</v>
      </c>
      <c r="W479" s="3">
        <f t="shared" si="22"/>
        <v>171326</v>
      </c>
      <c r="X479" s="7">
        <f t="shared" si="23"/>
        <v>205591.2</v>
      </c>
    </row>
    <row r="480" spans="1:24" x14ac:dyDescent="0.3">
      <c r="A480" s="1">
        <v>42186</v>
      </c>
      <c r="B480" t="s">
        <v>546</v>
      </c>
      <c r="C480" t="s">
        <v>31</v>
      </c>
      <c r="D480" t="s">
        <v>36</v>
      </c>
      <c r="E480" t="s">
        <v>44</v>
      </c>
      <c r="F480" t="s">
        <v>20</v>
      </c>
      <c r="G480" t="s">
        <v>0</v>
      </c>
      <c r="H480">
        <f>VLOOKUP(G480,Currency!$A$1:$B$16,2,FALSE)</f>
        <v>1</v>
      </c>
      <c r="I480" s="3">
        <v>16800</v>
      </c>
      <c r="J480" s="3">
        <v>3285960.68</v>
      </c>
      <c r="K480" s="2">
        <v>0.70630095000000004</v>
      </c>
      <c r="L480" s="3">
        <v>11865.855960000001</v>
      </c>
      <c r="M480" s="3">
        <v>25200</v>
      </c>
      <c r="N480" s="3">
        <v>7800609.21</v>
      </c>
      <c r="O480" s="2">
        <v>0.99360004989999995</v>
      </c>
      <c r="P480" s="3">
        <v>24941.954010960002</v>
      </c>
      <c r="Q480" s="3">
        <v>72000</v>
      </c>
      <c r="R480" s="3">
        <v>109925</v>
      </c>
      <c r="S480" s="3"/>
      <c r="T480" s="3"/>
      <c r="U480" s="3"/>
      <c r="V480" s="3">
        <f t="shared" si="21"/>
        <v>72000</v>
      </c>
      <c r="W480" s="3">
        <f t="shared" si="22"/>
        <v>109925</v>
      </c>
      <c r="X480" s="7">
        <f t="shared" si="23"/>
        <v>181925</v>
      </c>
    </row>
    <row r="481" spans="1:24" x14ac:dyDescent="0.3">
      <c r="A481" s="1">
        <v>42186</v>
      </c>
      <c r="B481" t="s">
        <v>852</v>
      </c>
      <c r="C481" t="s">
        <v>31</v>
      </c>
      <c r="D481" t="s">
        <v>41</v>
      </c>
      <c r="E481" t="s">
        <v>51</v>
      </c>
      <c r="F481" t="s">
        <v>28</v>
      </c>
      <c r="G481" t="s">
        <v>0</v>
      </c>
      <c r="H481">
        <f>VLOOKUP(G481,Currency!$A$1:$B$16,2,FALSE)</f>
        <v>1</v>
      </c>
      <c r="I481" s="3">
        <v>6942.5266666667003</v>
      </c>
      <c r="J481" s="3">
        <v>4006669.2</v>
      </c>
      <c r="K481" s="2">
        <v>0.71128346409999998</v>
      </c>
      <c r="L481" s="3">
        <v>4938.1044170733003</v>
      </c>
      <c r="M481" s="3">
        <v>10413.790000000001</v>
      </c>
      <c r="N481" s="3">
        <v>14773555.5</v>
      </c>
      <c r="O481" s="2">
        <v>0.94544354470000003</v>
      </c>
      <c r="P481" s="3">
        <v>9504.7668499699994</v>
      </c>
      <c r="Q481" s="3">
        <v>30129.8</v>
      </c>
      <c r="R481" s="3">
        <v>150649</v>
      </c>
      <c r="S481" s="3"/>
      <c r="T481" s="3"/>
      <c r="U481" s="3"/>
      <c r="V481" s="3">
        <f t="shared" si="21"/>
        <v>30129.8</v>
      </c>
      <c r="W481" s="3">
        <f t="shared" si="22"/>
        <v>150649</v>
      </c>
      <c r="X481" s="7">
        <f t="shared" si="23"/>
        <v>180778.8</v>
      </c>
    </row>
    <row r="482" spans="1:24" x14ac:dyDescent="0.3">
      <c r="A482" s="1">
        <v>42186</v>
      </c>
      <c r="B482" t="s">
        <v>972</v>
      </c>
      <c r="C482" t="s">
        <v>31</v>
      </c>
      <c r="D482" t="s">
        <v>41</v>
      </c>
      <c r="E482" t="s">
        <v>57</v>
      </c>
      <c r="F482" t="s">
        <v>28</v>
      </c>
      <c r="G482" t="s">
        <v>0</v>
      </c>
      <c r="H482">
        <f>VLOOKUP(G482,Currency!$A$1:$B$16,2,FALSE)</f>
        <v>1</v>
      </c>
      <c r="I482" s="3">
        <v>2789.0839999999998</v>
      </c>
      <c r="J482" s="3">
        <v>3020545.74</v>
      </c>
      <c r="K482" s="2">
        <v>0.71142749360000002</v>
      </c>
      <c r="L482" s="3">
        <v>1984.2310395599002</v>
      </c>
      <c r="M482" s="3">
        <v>4183.6260000000002</v>
      </c>
      <c r="N482" s="3">
        <v>30039353.199999999</v>
      </c>
      <c r="O482" s="2">
        <v>1.1937629429000001</v>
      </c>
      <c r="P482" s="3">
        <v>6453.3947200246002</v>
      </c>
      <c r="Q482" s="3">
        <v>12091.92</v>
      </c>
      <c r="R482" s="3">
        <v>100766</v>
      </c>
      <c r="S482" s="3"/>
      <c r="T482" s="3"/>
      <c r="U482" s="3"/>
      <c r="V482" s="3">
        <f t="shared" si="21"/>
        <v>12091.92</v>
      </c>
      <c r="W482" s="3">
        <f t="shared" si="22"/>
        <v>100766</v>
      </c>
      <c r="X482" s="7">
        <f t="shared" si="23"/>
        <v>112857.92</v>
      </c>
    </row>
    <row r="483" spans="1:24" x14ac:dyDescent="0.3">
      <c r="A483" s="1">
        <v>42186</v>
      </c>
      <c r="B483" t="s">
        <v>836</v>
      </c>
      <c r="C483" t="s">
        <v>31</v>
      </c>
      <c r="D483" t="s">
        <v>41</v>
      </c>
      <c r="E483" t="s">
        <v>51</v>
      </c>
      <c r="F483" t="s">
        <v>28</v>
      </c>
      <c r="G483" t="s">
        <v>0</v>
      </c>
      <c r="H483">
        <f>VLOOKUP(G483,Currency!$A$1:$B$16,2,FALSE)</f>
        <v>1</v>
      </c>
      <c r="I483" s="3">
        <v>7049.3200000000998</v>
      </c>
      <c r="J483" s="3">
        <v>3699182.31</v>
      </c>
      <c r="K483" s="2">
        <v>0.71150464629999999</v>
      </c>
      <c r="L483" s="3">
        <v>5015.6239332555997</v>
      </c>
      <c r="M483" s="3">
        <v>10573.98</v>
      </c>
      <c r="N483" s="3">
        <v>11409847.18</v>
      </c>
      <c r="O483" s="2">
        <v>1.1527996022</v>
      </c>
      <c r="P483" s="3">
        <v>15097.9398259011</v>
      </c>
      <c r="Q483" s="3">
        <v>30467.4</v>
      </c>
      <c r="R483" s="3">
        <v>152337</v>
      </c>
      <c r="S483" s="3"/>
      <c r="T483" s="3"/>
      <c r="U483" s="3"/>
      <c r="V483" s="3">
        <f t="shared" si="21"/>
        <v>30467.4</v>
      </c>
      <c r="W483" s="3">
        <f t="shared" si="22"/>
        <v>152337</v>
      </c>
      <c r="X483" s="7">
        <f t="shared" si="23"/>
        <v>182804.4</v>
      </c>
    </row>
    <row r="484" spans="1:24" x14ac:dyDescent="0.3">
      <c r="A484" s="1">
        <v>42186</v>
      </c>
      <c r="B484" t="s">
        <v>543</v>
      </c>
      <c r="C484" t="s">
        <v>31</v>
      </c>
      <c r="D484" t="s">
        <v>36</v>
      </c>
      <c r="E484" t="s">
        <v>46</v>
      </c>
      <c r="F484" t="s">
        <v>20</v>
      </c>
      <c r="G484" t="s">
        <v>0</v>
      </c>
      <c r="H484">
        <f>VLOOKUP(G484,Currency!$A$1:$B$16,2,FALSE)</f>
        <v>1</v>
      </c>
      <c r="I484" s="3">
        <v>22633.333333333099</v>
      </c>
      <c r="J484" s="3">
        <v>3183561.67</v>
      </c>
      <c r="K484" s="2">
        <v>0.71264904470000001</v>
      </c>
      <c r="L484" s="3">
        <v>16129.6233783765</v>
      </c>
      <c r="M484" s="3">
        <v>33950</v>
      </c>
      <c r="N484" s="3">
        <v>13566160.26</v>
      </c>
      <c r="O484" s="2">
        <v>0.84087987620000004</v>
      </c>
      <c r="P484" s="3">
        <v>25306.594874505001</v>
      </c>
      <c r="Q484" s="3">
        <v>97000</v>
      </c>
      <c r="R484" s="3">
        <v>147900</v>
      </c>
      <c r="S484" s="3"/>
      <c r="T484" s="3"/>
      <c r="U484" s="3"/>
      <c r="V484" s="3">
        <f t="shared" si="21"/>
        <v>97000</v>
      </c>
      <c r="W484" s="3">
        <f t="shared" si="22"/>
        <v>147900</v>
      </c>
      <c r="X484" s="7">
        <f t="shared" si="23"/>
        <v>244900</v>
      </c>
    </row>
    <row r="485" spans="1:24" x14ac:dyDescent="0.3">
      <c r="A485" s="1">
        <v>42186</v>
      </c>
      <c r="B485" t="s">
        <v>176</v>
      </c>
      <c r="C485" t="s">
        <v>31</v>
      </c>
      <c r="D485" t="s">
        <v>36</v>
      </c>
      <c r="E485" t="s">
        <v>45</v>
      </c>
      <c r="F485" t="s">
        <v>19</v>
      </c>
      <c r="G485" t="s">
        <v>0</v>
      </c>
      <c r="H485">
        <f>VLOOKUP(G485,Currency!$A$1:$B$16,2,FALSE)</f>
        <v>1</v>
      </c>
      <c r="I485" s="3">
        <v>25666.666666666901</v>
      </c>
      <c r="J485" s="3">
        <v>20886910.989999998</v>
      </c>
      <c r="K485" s="2">
        <v>0.71321810529999996</v>
      </c>
      <c r="L485" s="3">
        <v>10945.196072066799</v>
      </c>
      <c r="M485" s="3">
        <v>38500</v>
      </c>
      <c r="N485" s="3">
        <v>121604739.54000001</v>
      </c>
      <c r="O485" s="2">
        <v>0.88784602720000005</v>
      </c>
      <c r="P485" s="3">
        <v>21228.288188800001</v>
      </c>
      <c r="Q485" s="3">
        <v>110000</v>
      </c>
      <c r="R485" s="3">
        <v>140046</v>
      </c>
      <c r="S485" s="3"/>
      <c r="T485" s="3"/>
      <c r="U485" s="3"/>
      <c r="V485" s="3">
        <f t="shared" si="21"/>
        <v>110000</v>
      </c>
      <c r="W485" s="3">
        <f t="shared" si="22"/>
        <v>140046</v>
      </c>
      <c r="X485" s="7">
        <f t="shared" si="23"/>
        <v>250046</v>
      </c>
    </row>
    <row r="486" spans="1:24" x14ac:dyDescent="0.3">
      <c r="A486" s="1">
        <v>42186</v>
      </c>
      <c r="B486" t="s">
        <v>863</v>
      </c>
      <c r="C486" t="s">
        <v>31</v>
      </c>
      <c r="D486" t="s">
        <v>41</v>
      </c>
      <c r="E486" t="s">
        <v>51</v>
      </c>
      <c r="F486" t="s">
        <v>28</v>
      </c>
      <c r="G486" t="s">
        <v>0</v>
      </c>
      <c r="H486">
        <f>VLOOKUP(G486,Currency!$A$1:$B$16,2,FALSE)</f>
        <v>1</v>
      </c>
      <c r="I486" s="3">
        <v>8464.1666666667006</v>
      </c>
      <c r="J486" s="3">
        <v>8407859.1099999994</v>
      </c>
      <c r="K486" s="2">
        <v>0.71436910210000004</v>
      </c>
      <c r="L486" s="3">
        <v>6046.5391416914008</v>
      </c>
      <c r="M486" s="3">
        <v>12696.25</v>
      </c>
      <c r="N486" s="3">
        <v>41440944.729999997</v>
      </c>
      <c r="O486" s="2">
        <v>0.83891147450000003</v>
      </c>
      <c r="P486" s="3">
        <v>9423.8976929929995</v>
      </c>
      <c r="Q486" s="3">
        <v>36544.400000000001</v>
      </c>
      <c r="R486" s="3">
        <v>182722</v>
      </c>
      <c r="S486" s="3"/>
      <c r="T486" s="3"/>
      <c r="U486" s="3"/>
      <c r="V486" s="3">
        <f t="shared" si="21"/>
        <v>36544.400000000001</v>
      </c>
      <c r="W486" s="3">
        <f t="shared" si="22"/>
        <v>182722</v>
      </c>
      <c r="X486" s="7">
        <f t="shared" si="23"/>
        <v>219266.4</v>
      </c>
    </row>
    <row r="487" spans="1:24" x14ac:dyDescent="0.3">
      <c r="A487" s="1">
        <v>42186</v>
      </c>
      <c r="B487" t="s">
        <v>703</v>
      </c>
      <c r="C487" t="s">
        <v>31</v>
      </c>
      <c r="D487" t="s">
        <v>36</v>
      </c>
      <c r="E487" t="s">
        <v>44</v>
      </c>
      <c r="F487" t="s">
        <v>20</v>
      </c>
      <c r="G487" t="s">
        <v>0</v>
      </c>
      <c r="H487">
        <f>VLOOKUP(G487,Currency!$A$1:$B$16,2,FALSE)</f>
        <v>1</v>
      </c>
      <c r="I487" s="3">
        <v>16800</v>
      </c>
      <c r="J487" s="3">
        <v>3290229.9</v>
      </c>
      <c r="K487" s="2">
        <v>0.71567697139999997</v>
      </c>
      <c r="L487" s="3">
        <v>12023.37311952</v>
      </c>
      <c r="M487" s="3">
        <v>25200</v>
      </c>
      <c r="N487" s="3">
        <v>7071287.8499999996</v>
      </c>
      <c r="O487" s="2">
        <v>0.78410174749999995</v>
      </c>
      <c r="P487" s="3">
        <v>16494.9824592</v>
      </c>
      <c r="Q487" s="3">
        <v>72000</v>
      </c>
      <c r="R487" s="3">
        <v>120360</v>
      </c>
      <c r="S487" s="3"/>
      <c r="T487" s="3"/>
      <c r="U487" s="3"/>
      <c r="V487" s="3">
        <f t="shared" si="21"/>
        <v>72000</v>
      </c>
      <c r="W487" s="3">
        <f t="shared" si="22"/>
        <v>120360</v>
      </c>
      <c r="X487" s="7">
        <f t="shared" si="23"/>
        <v>192360</v>
      </c>
    </row>
    <row r="488" spans="1:24" x14ac:dyDescent="0.3">
      <c r="A488" s="1">
        <v>42186</v>
      </c>
      <c r="B488" t="s">
        <v>448</v>
      </c>
      <c r="C488" t="s">
        <v>33</v>
      </c>
      <c r="D488" t="s">
        <v>40</v>
      </c>
      <c r="E488" t="s">
        <v>44</v>
      </c>
      <c r="F488" t="s">
        <v>25</v>
      </c>
      <c r="G488" t="s">
        <v>4</v>
      </c>
      <c r="H488">
        <f>VLOOKUP(G488,Currency!$A$1:$B$16,2,FALSE)</f>
        <v>0.69</v>
      </c>
      <c r="I488" s="3">
        <v>21247.791666666701</v>
      </c>
      <c r="J488" s="3">
        <v>2126922.21</v>
      </c>
      <c r="K488" s="2">
        <v>0.71845179889999999</v>
      </c>
      <c r="L488" s="3">
        <v>15265.514145569101</v>
      </c>
      <c r="M488" s="3">
        <v>31871.6875</v>
      </c>
      <c r="N488" s="3">
        <v>142873559.75</v>
      </c>
      <c r="O488" s="2">
        <v>0.91933738730000003</v>
      </c>
      <c r="P488" s="3">
        <v>27758.321764784698</v>
      </c>
      <c r="Q488" s="3">
        <v>91833.68</v>
      </c>
      <c r="R488" s="3">
        <v>137750.51999999999</v>
      </c>
      <c r="S488" s="3"/>
      <c r="T488" s="3"/>
      <c r="U488" s="3"/>
      <c r="V488" s="3">
        <f t="shared" si="21"/>
        <v>63365.239199999989</v>
      </c>
      <c r="W488" s="3">
        <f t="shared" si="22"/>
        <v>95047.858799999987</v>
      </c>
      <c r="X488" s="7">
        <f t="shared" si="23"/>
        <v>158413.09799999997</v>
      </c>
    </row>
    <row r="489" spans="1:24" x14ac:dyDescent="0.3">
      <c r="A489" s="1">
        <v>42186</v>
      </c>
      <c r="B489" t="s">
        <v>405</v>
      </c>
      <c r="C489" t="s">
        <v>32</v>
      </c>
      <c r="D489" t="s">
        <v>40</v>
      </c>
      <c r="E489" t="s">
        <v>46</v>
      </c>
      <c r="F489" t="s">
        <v>26</v>
      </c>
      <c r="G489" t="s">
        <v>5</v>
      </c>
      <c r="H489">
        <f>VLOOKUP(G489,Currency!$A$1:$B$16,2,FALSE)</f>
        <v>1.3</v>
      </c>
      <c r="I489" s="3">
        <v>12405.422333333199</v>
      </c>
      <c r="J489" s="3">
        <v>3533900</v>
      </c>
      <c r="K489" s="2">
        <v>0.72109868590000004</v>
      </c>
      <c r="L489" s="3">
        <v>8945.533742601101</v>
      </c>
      <c r="M489" s="3">
        <v>18608.1335</v>
      </c>
      <c r="N489" s="3">
        <v>84410096.489999995</v>
      </c>
      <c r="O489" s="2">
        <v>0.9926579848</v>
      </c>
      <c r="P489" s="3">
        <v>18389.539581971199</v>
      </c>
      <c r="Q489" s="3">
        <v>55116.666666666701</v>
      </c>
      <c r="R489" s="3">
        <v>82675</v>
      </c>
      <c r="S489" s="3"/>
      <c r="T489" s="3"/>
      <c r="U489" s="3"/>
      <c r="V489" s="3">
        <f t="shared" si="21"/>
        <v>71651.666666666715</v>
      </c>
      <c r="W489" s="3">
        <f t="shared" si="22"/>
        <v>107477.5</v>
      </c>
      <c r="X489" s="7">
        <f t="shared" si="23"/>
        <v>179129.16666666672</v>
      </c>
    </row>
    <row r="490" spans="1:24" x14ac:dyDescent="0.3">
      <c r="A490" s="1">
        <v>42186</v>
      </c>
      <c r="B490" t="s">
        <v>371</v>
      </c>
      <c r="C490" t="s">
        <v>31</v>
      </c>
      <c r="D490" t="s">
        <v>36</v>
      </c>
      <c r="E490" t="s">
        <v>45</v>
      </c>
      <c r="F490" t="s">
        <v>19</v>
      </c>
      <c r="G490" t="s">
        <v>0</v>
      </c>
      <c r="H490">
        <f>VLOOKUP(G490,Currency!$A$1:$B$16,2,FALSE)</f>
        <v>1</v>
      </c>
      <c r="I490" s="3">
        <v>25666.666666666901</v>
      </c>
      <c r="J490" s="3">
        <v>8325197.2699999996</v>
      </c>
      <c r="K490" s="2">
        <v>0.72442584610000005</v>
      </c>
      <c r="L490" s="3">
        <v>11520.526766466799</v>
      </c>
      <c r="M490" s="3">
        <v>38500</v>
      </c>
      <c r="N490" s="3">
        <v>23770035.719999999</v>
      </c>
      <c r="O490" s="2">
        <v>1.0449259468000001</v>
      </c>
      <c r="P490" s="3">
        <v>50607.542662599997</v>
      </c>
      <c r="Q490" s="3">
        <v>110000</v>
      </c>
      <c r="R490" s="3">
        <v>163200</v>
      </c>
      <c r="S490" s="3"/>
      <c r="T490" s="3"/>
      <c r="U490" s="3"/>
      <c r="V490" s="3">
        <f t="shared" si="21"/>
        <v>110000</v>
      </c>
      <c r="W490" s="3">
        <f t="shared" si="22"/>
        <v>163200</v>
      </c>
      <c r="X490" s="7">
        <f t="shared" si="23"/>
        <v>273200</v>
      </c>
    </row>
    <row r="491" spans="1:24" x14ac:dyDescent="0.3">
      <c r="A491" s="1">
        <v>42186</v>
      </c>
      <c r="B491" t="s">
        <v>795</v>
      </c>
      <c r="C491" t="s">
        <v>31</v>
      </c>
      <c r="D491" t="s">
        <v>36</v>
      </c>
      <c r="E491" t="s">
        <v>44</v>
      </c>
      <c r="F491" t="s">
        <v>20</v>
      </c>
      <c r="G491" t="s">
        <v>0</v>
      </c>
      <c r="H491">
        <f>VLOOKUP(G491,Currency!$A$1:$B$16,2,FALSE)</f>
        <v>1</v>
      </c>
      <c r="I491" s="3">
        <v>2400</v>
      </c>
      <c r="J491" s="3">
        <v>401162.82</v>
      </c>
      <c r="K491" s="2">
        <v>0.72526111469999999</v>
      </c>
      <c r="L491" s="3">
        <v>1740.62667528</v>
      </c>
      <c r="M491" s="3">
        <v>3600</v>
      </c>
      <c r="N491" s="3">
        <v>1384241.38</v>
      </c>
      <c r="O491" s="2">
        <v>0.82421971090000001</v>
      </c>
      <c r="P491" s="3">
        <v>2587.50553464</v>
      </c>
      <c r="Q491" s="3">
        <v>72000</v>
      </c>
      <c r="R491" s="3">
        <v>135000</v>
      </c>
      <c r="S491" s="3"/>
      <c r="T491" s="3"/>
      <c r="U491" s="3"/>
      <c r="V491" s="3">
        <f t="shared" si="21"/>
        <v>72000</v>
      </c>
      <c r="W491" s="3">
        <f t="shared" si="22"/>
        <v>135000</v>
      </c>
      <c r="X491" s="7">
        <f t="shared" si="23"/>
        <v>207000</v>
      </c>
    </row>
    <row r="492" spans="1:24" x14ac:dyDescent="0.3">
      <c r="A492" s="1">
        <v>42186</v>
      </c>
      <c r="B492" t="s">
        <v>225</v>
      </c>
      <c r="C492" t="s">
        <v>31</v>
      </c>
      <c r="D492" t="s">
        <v>36</v>
      </c>
      <c r="E492" t="s">
        <v>45</v>
      </c>
      <c r="F492" t="s">
        <v>19</v>
      </c>
      <c r="G492" t="s">
        <v>0</v>
      </c>
      <c r="H492">
        <f>VLOOKUP(G492,Currency!$A$1:$B$16,2,FALSE)</f>
        <v>1</v>
      </c>
      <c r="I492" s="3">
        <v>25666.666666666901</v>
      </c>
      <c r="J492" s="3">
        <v>14460705.949999999</v>
      </c>
      <c r="K492" s="2">
        <v>0.72607652690000002</v>
      </c>
      <c r="L492" s="3">
        <v>11605.2617142001</v>
      </c>
      <c r="M492" s="3">
        <v>38500</v>
      </c>
      <c r="N492" s="3">
        <v>38543422.700000003</v>
      </c>
      <c r="O492" s="2">
        <v>0.93404015279999997</v>
      </c>
      <c r="P492" s="3">
        <v>28342.1835312</v>
      </c>
      <c r="Q492" s="3">
        <v>110000</v>
      </c>
      <c r="R492" s="3">
        <v>146450</v>
      </c>
      <c r="S492" s="3"/>
      <c r="T492" s="3"/>
      <c r="U492" s="3"/>
      <c r="V492" s="3">
        <f t="shared" si="21"/>
        <v>110000</v>
      </c>
      <c r="W492" s="3">
        <f t="shared" si="22"/>
        <v>146450</v>
      </c>
      <c r="X492" s="7">
        <f t="shared" si="23"/>
        <v>256450</v>
      </c>
    </row>
    <row r="493" spans="1:24" x14ac:dyDescent="0.3">
      <c r="A493" s="1">
        <v>42186</v>
      </c>
      <c r="B493" t="s">
        <v>984</v>
      </c>
      <c r="C493" t="s">
        <v>31</v>
      </c>
      <c r="D493" t="s">
        <v>41</v>
      </c>
      <c r="E493" t="s">
        <v>57</v>
      </c>
      <c r="F493" t="s">
        <v>28</v>
      </c>
      <c r="G493" t="s">
        <v>0</v>
      </c>
      <c r="H493">
        <f>VLOOKUP(G493,Currency!$A$1:$B$16,2,FALSE)</f>
        <v>1</v>
      </c>
      <c r="I493" s="3">
        <v>3936.4679999999998</v>
      </c>
      <c r="J493" s="3">
        <v>6217549.2300000004</v>
      </c>
      <c r="K493" s="2">
        <v>0.7264894475</v>
      </c>
      <c r="L493" s="3">
        <v>2859.8024624213999</v>
      </c>
      <c r="M493" s="3">
        <v>5904.7020000000002</v>
      </c>
      <c r="N493" s="3">
        <v>17093072.18</v>
      </c>
      <c r="O493" s="2">
        <v>0.90209147649999999</v>
      </c>
      <c r="P493" s="3">
        <v>4979.7089527560001</v>
      </c>
      <c r="Q493" s="3">
        <v>17118.72</v>
      </c>
      <c r="R493" s="3">
        <v>142656</v>
      </c>
      <c r="S493" s="3"/>
      <c r="T493" s="3"/>
      <c r="U493" s="3"/>
      <c r="V493" s="3">
        <f t="shared" si="21"/>
        <v>17118.72</v>
      </c>
      <c r="W493" s="3">
        <f t="shared" si="22"/>
        <v>142656</v>
      </c>
      <c r="X493" s="7">
        <f t="shared" si="23"/>
        <v>159774.72</v>
      </c>
    </row>
    <row r="494" spans="1:24" x14ac:dyDescent="0.3">
      <c r="A494" s="1">
        <v>42186</v>
      </c>
      <c r="B494" t="s">
        <v>687</v>
      </c>
      <c r="C494" t="s">
        <v>31</v>
      </c>
      <c r="D494" t="s">
        <v>36</v>
      </c>
      <c r="E494" t="s">
        <v>44</v>
      </c>
      <c r="F494" t="s">
        <v>20</v>
      </c>
      <c r="G494" t="s">
        <v>0</v>
      </c>
      <c r="H494">
        <f>VLOOKUP(G494,Currency!$A$1:$B$16,2,FALSE)</f>
        <v>1</v>
      </c>
      <c r="I494" s="3">
        <v>14400</v>
      </c>
      <c r="J494" s="3">
        <v>1555292.3</v>
      </c>
      <c r="K494" s="2">
        <v>0.72669720540000005</v>
      </c>
      <c r="L494" s="3">
        <v>10464.439757759999</v>
      </c>
      <c r="M494" s="3">
        <v>21600</v>
      </c>
      <c r="N494" s="3">
        <v>17284386.25</v>
      </c>
      <c r="O494" s="2">
        <v>0.90263369689999995</v>
      </c>
      <c r="P494" s="3">
        <v>18235.020563999999</v>
      </c>
      <c r="Q494" s="3">
        <v>72000</v>
      </c>
      <c r="R494" s="3">
        <v>119536</v>
      </c>
      <c r="S494" s="3"/>
      <c r="T494" s="3"/>
      <c r="U494" s="3"/>
      <c r="V494" s="3">
        <f t="shared" si="21"/>
        <v>72000</v>
      </c>
      <c r="W494" s="3">
        <f t="shared" si="22"/>
        <v>119536</v>
      </c>
      <c r="X494" s="7">
        <f t="shared" si="23"/>
        <v>191536</v>
      </c>
    </row>
    <row r="495" spans="1:24" x14ac:dyDescent="0.3">
      <c r="A495" s="1">
        <v>42186</v>
      </c>
      <c r="B495" t="s">
        <v>812</v>
      </c>
      <c r="C495" t="s">
        <v>31</v>
      </c>
      <c r="D495" t="s">
        <v>41</v>
      </c>
      <c r="E495" t="s">
        <v>50</v>
      </c>
      <c r="F495" t="s">
        <v>27</v>
      </c>
      <c r="G495" t="s">
        <v>0</v>
      </c>
      <c r="H495">
        <f>VLOOKUP(G495,Currency!$A$1:$B$16,2,FALSE)</f>
        <v>1</v>
      </c>
      <c r="I495" s="3">
        <v>14791.32</v>
      </c>
      <c r="J495" s="3">
        <v>266793548.86000001</v>
      </c>
      <c r="K495" s="2">
        <v>0.72745208890000002</v>
      </c>
      <c r="L495" s="3">
        <v>0</v>
      </c>
      <c r="M495" s="3">
        <v>34513.08</v>
      </c>
      <c r="N495" s="3">
        <v>838658495.07000005</v>
      </c>
      <c r="O495" s="2">
        <v>0.99373956500000005</v>
      </c>
      <c r="P495" s="3">
        <v>0</v>
      </c>
      <c r="Q495" s="3">
        <v>85231.2</v>
      </c>
      <c r="R495" s="3">
        <v>213078</v>
      </c>
      <c r="S495" s="3"/>
      <c r="T495" s="3"/>
      <c r="U495" s="3"/>
      <c r="V495" s="3">
        <f t="shared" si="21"/>
        <v>85231.2</v>
      </c>
      <c r="W495" s="3">
        <f t="shared" si="22"/>
        <v>213078</v>
      </c>
      <c r="X495" s="7">
        <f t="shared" si="23"/>
        <v>298309.2</v>
      </c>
    </row>
    <row r="496" spans="1:24" x14ac:dyDescent="0.3">
      <c r="A496" s="1">
        <v>42186</v>
      </c>
      <c r="B496" t="s">
        <v>888</v>
      </c>
      <c r="C496" t="s">
        <v>31</v>
      </c>
      <c r="D496" t="s">
        <v>41</v>
      </c>
      <c r="E496" t="s">
        <v>54</v>
      </c>
      <c r="F496" t="s">
        <v>27</v>
      </c>
      <c r="G496" t="s">
        <v>0</v>
      </c>
      <c r="H496">
        <f>VLOOKUP(G496,Currency!$A$1:$B$16,2,FALSE)</f>
        <v>1</v>
      </c>
      <c r="I496" s="3">
        <v>4998.75</v>
      </c>
      <c r="J496" s="3">
        <v>266793548.86000001</v>
      </c>
      <c r="K496" s="2">
        <v>0.72745208890000002</v>
      </c>
      <c r="L496" s="3">
        <v>0</v>
      </c>
      <c r="M496" s="3">
        <v>11663.7499999999</v>
      </c>
      <c r="N496" s="3">
        <v>838658495.07000005</v>
      </c>
      <c r="O496" s="2">
        <v>0.99373956500000005</v>
      </c>
      <c r="P496" s="3">
        <v>0</v>
      </c>
      <c r="Q496" s="3">
        <v>29159.4</v>
      </c>
      <c r="R496" s="3">
        <v>145797</v>
      </c>
      <c r="S496" s="3"/>
      <c r="T496" s="3"/>
      <c r="U496" s="3"/>
      <c r="V496" s="3">
        <f t="shared" si="21"/>
        <v>29159.4</v>
      </c>
      <c r="W496" s="3">
        <f t="shared" si="22"/>
        <v>145797</v>
      </c>
      <c r="X496" s="7">
        <f t="shared" si="23"/>
        <v>174956.4</v>
      </c>
    </row>
    <row r="497" spans="1:24" x14ac:dyDescent="0.3">
      <c r="A497" s="1">
        <v>42186</v>
      </c>
      <c r="B497" t="s">
        <v>959</v>
      </c>
      <c r="C497" t="s">
        <v>31</v>
      </c>
      <c r="D497" t="s">
        <v>41</v>
      </c>
      <c r="E497" t="s">
        <v>55</v>
      </c>
      <c r="F497" t="s">
        <v>27</v>
      </c>
      <c r="G497" t="s">
        <v>0</v>
      </c>
      <c r="H497">
        <f>VLOOKUP(G497,Currency!$A$1:$B$16,2,FALSE)</f>
        <v>1</v>
      </c>
      <c r="I497" s="3">
        <v>8402.7900000000009</v>
      </c>
      <c r="J497" s="3">
        <v>266793548.86000001</v>
      </c>
      <c r="K497" s="2">
        <v>0.72745208890000002</v>
      </c>
      <c r="L497" s="3">
        <v>0</v>
      </c>
      <c r="M497" s="3">
        <v>19606.5100000001</v>
      </c>
      <c r="N497" s="3">
        <v>838658495.07000005</v>
      </c>
      <c r="O497" s="2">
        <v>0.99373956500000005</v>
      </c>
      <c r="P497" s="3">
        <v>0</v>
      </c>
      <c r="Q497" s="3">
        <v>48523.199999999997</v>
      </c>
      <c r="R497" s="3">
        <v>242616</v>
      </c>
      <c r="S497" s="3"/>
      <c r="T497" s="3"/>
      <c r="U497" s="3"/>
      <c r="V497" s="3">
        <f t="shared" si="21"/>
        <v>48523.199999999997</v>
      </c>
      <c r="W497" s="3">
        <f t="shared" si="22"/>
        <v>242616</v>
      </c>
      <c r="X497" s="7">
        <f t="shared" si="23"/>
        <v>291139.20000000001</v>
      </c>
    </row>
    <row r="498" spans="1:24" x14ac:dyDescent="0.3">
      <c r="A498" s="1">
        <v>42186</v>
      </c>
      <c r="B498" t="s">
        <v>1004</v>
      </c>
      <c r="C498" t="s">
        <v>31</v>
      </c>
      <c r="D498" t="s">
        <v>41</v>
      </c>
      <c r="E498" t="s">
        <v>56</v>
      </c>
      <c r="F498" t="s">
        <v>27</v>
      </c>
      <c r="G498" t="s">
        <v>0</v>
      </c>
      <c r="H498">
        <f>VLOOKUP(G498,Currency!$A$1:$B$16,2,FALSE)</f>
        <v>1</v>
      </c>
      <c r="I498" s="3">
        <v>2618.9160000000002</v>
      </c>
      <c r="J498" s="3">
        <v>266793548.86000001</v>
      </c>
      <c r="K498" s="2">
        <v>0.72745208890000002</v>
      </c>
      <c r="L498" s="3">
        <v>0</v>
      </c>
      <c r="M498" s="3">
        <v>6110.8040000000001</v>
      </c>
      <c r="N498" s="3">
        <v>838658495.07000005</v>
      </c>
      <c r="O498" s="2">
        <v>0.99373956500000005</v>
      </c>
      <c r="P498" s="3">
        <v>0</v>
      </c>
      <c r="Q498" s="3">
        <v>15154.44</v>
      </c>
      <c r="R498" s="3">
        <v>126287</v>
      </c>
      <c r="S498" s="3"/>
      <c r="T498" s="3"/>
      <c r="U498" s="3"/>
      <c r="V498" s="3">
        <f t="shared" si="21"/>
        <v>15154.44</v>
      </c>
      <c r="W498" s="3">
        <f t="shared" si="22"/>
        <v>126287</v>
      </c>
      <c r="X498" s="7">
        <f t="shared" si="23"/>
        <v>141441.44</v>
      </c>
    </row>
    <row r="499" spans="1:24" x14ac:dyDescent="0.3">
      <c r="A499" s="1">
        <v>42186</v>
      </c>
      <c r="B499" t="s">
        <v>927</v>
      </c>
      <c r="C499" t="s">
        <v>31</v>
      </c>
      <c r="D499" t="s">
        <v>41</v>
      </c>
      <c r="E499" t="s">
        <v>51</v>
      </c>
      <c r="F499" t="s">
        <v>28</v>
      </c>
      <c r="G499" t="s">
        <v>0</v>
      </c>
      <c r="H499">
        <f>VLOOKUP(G499,Currency!$A$1:$B$16,2,FALSE)</f>
        <v>1</v>
      </c>
      <c r="I499" s="3">
        <v>7351.4666666669</v>
      </c>
      <c r="J499" s="3">
        <v>5530337.4299999997</v>
      </c>
      <c r="K499" s="2">
        <v>0.72773930310000001</v>
      </c>
      <c r="L499" s="3">
        <v>5349.9512287630005</v>
      </c>
      <c r="M499" s="3">
        <v>11027.2</v>
      </c>
      <c r="N499" s="3">
        <v>27742148.920000002</v>
      </c>
      <c r="O499" s="2">
        <v>0.89004361170000001</v>
      </c>
      <c r="P499" s="3">
        <v>9087.1822636805991</v>
      </c>
      <c r="Q499" s="3">
        <v>31904.6</v>
      </c>
      <c r="R499" s="3">
        <v>159523</v>
      </c>
      <c r="S499" s="3"/>
      <c r="T499" s="3"/>
      <c r="U499" s="3"/>
      <c r="V499" s="3">
        <f t="shared" si="21"/>
        <v>31904.6</v>
      </c>
      <c r="W499" s="3">
        <f t="shared" si="22"/>
        <v>159523</v>
      </c>
      <c r="X499" s="7">
        <f t="shared" si="23"/>
        <v>191427.6</v>
      </c>
    </row>
    <row r="500" spans="1:24" x14ac:dyDescent="0.3">
      <c r="A500" s="1">
        <v>42186</v>
      </c>
      <c r="B500" t="s">
        <v>584</v>
      </c>
      <c r="C500" t="s">
        <v>31</v>
      </c>
      <c r="D500" t="s">
        <v>37</v>
      </c>
      <c r="E500" t="s">
        <v>44</v>
      </c>
      <c r="F500" t="s">
        <v>21</v>
      </c>
      <c r="G500" t="s">
        <v>0</v>
      </c>
      <c r="H500">
        <f>VLOOKUP(G500,Currency!$A$1:$B$16,2,FALSE)</f>
        <v>1</v>
      </c>
      <c r="I500" s="3">
        <v>16800</v>
      </c>
      <c r="J500" s="3">
        <v>1580879.04</v>
      </c>
      <c r="K500" s="2">
        <v>0.72827113330000004</v>
      </c>
      <c r="L500" s="3">
        <v>12234.955039439999</v>
      </c>
      <c r="M500" s="3">
        <v>25200</v>
      </c>
      <c r="N500" s="3">
        <v>3318222.54</v>
      </c>
      <c r="O500" s="2">
        <v>0.86731821190000002</v>
      </c>
      <c r="P500" s="3">
        <v>19850.2703028</v>
      </c>
      <c r="Q500" s="3">
        <v>72000</v>
      </c>
      <c r="R500" s="3">
        <v>112200</v>
      </c>
      <c r="S500" s="3"/>
      <c r="T500" s="3"/>
      <c r="U500" s="3"/>
      <c r="V500" s="3">
        <f t="shared" si="21"/>
        <v>72000</v>
      </c>
      <c r="W500" s="3">
        <f t="shared" si="22"/>
        <v>112200</v>
      </c>
      <c r="X500" s="7">
        <f t="shared" si="23"/>
        <v>184200</v>
      </c>
    </row>
    <row r="501" spans="1:24" x14ac:dyDescent="0.3">
      <c r="A501" s="1">
        <v>42186</v>
      </c>
      <c r="B501" t="s">
        <v>568</v>
      </c>
      <c r="C501" t="s">
        <v>31</v>
      </c>
      <c r="D501" t="s">
        <v>36</v>
      </c>
      <c r="E501" t="s">
        <v>46</v>
      </c>
      <c r="F501" t="s">
        <v>20</v>
      </c>
      <c r="G501" t="s">
        <v>0</v>
      </c>
      <c r="H501">
        <f>VLOOKUP(G501,Currency!$A$1:$B$16,2,FALSE)</f>
        <v>1</v>
      </c>
      <c r="I501" s="3">
        <v>22633.333333333099</v>
      </c>
      <c r="J501" s="3">
        <v>4123042.19</v>
      </c>
      <c r="K501" s="2">
        <v>0.73060970010000004</v>
      </c>
      <c r="L501" s="3">
        <v>16536.132878929799</v>
      </c>
      <c r="M501" s="3">
        <v>33950</v>
      </c>
      <c r="N501" s="3">
        <v>17330913.84</v>
      </c>
      <c r="O501" s="2">
        <v>1.0723801412</v>
      </c>
      <c r="P501" s="3">
        <v>40830.456223829999</v>
      </c>
      <c r="Q501" s="3">
        <v>97000</v>
      </c>
      <c r="R501" s="3">
        <v>150000</v>
      </c>
      <c r="S501" s="3"/>
      <c r="T501" s="3"/>
      <c r="U501" s="3"/>
      <c r="V501" s="3">
        <f t="shared" si="21"/>
        <v>97000</v>
      </c>
      <c r="W501" s="3">
        <f t="shared" si="22"/>
        <v>150000</v>
      </c>
      <c r="X501" s="7">
        <f t="shared" si="23"/>
        <v>247000</v>
      </c>
    </row>
    <row r="502" spans="1:24" x14ac:dyDescent="0.3">
      <c r="A502" s="1">
        <v>42186</v>
      </c>
      <c r="B502" t="s">
        <v>588</v>
      </c>
      <c r="C502" t="s">
        <v>31</v>
      </c>
      <c r="D502" t="s">
        <v>36</v>
      </c>
      <c r="E502" t="s">
        <v>46</v>
      </c>
      <c r="F502" t="s">
        <v>20</v>
      </c>
      <c r="G502" t="s">
        <v>0</v>
      </c>
      <c r="H502">
        <f>VLOOKUP(G502,Currency!$A$1:$B$16,2,FALSE)</f>
        <v>1</v>
      </c>
      <c r="I502" s="3">
        <v>22633.333333333099</v>
      </c>
      <c r="J502" s="3">
        <v>4306861.79</v>
      </c>
      <c r="K502" s="2">
        <v>0.73234825000000003</v>
      </c>
      <c r="L502" s="3">
        <v>16575.4820583332</v>
      </c>
      <c r="M502" s="3">
        <v>33950</v>
      </c>
      <c r="N502" s="3">
        <v>21072163.699999999</v>
      </c>
      <c r="O502" s="2">
        <v>0.86634786350000004</v>
      </c>
      <c r="P502" s="3">
        <v>26690.015945320003</v>
      </c>
      <c r="Q502" s="3">
        <v>97000</v>
      </c>
      <c r="R502" s="3">
        <v>151340</v>
      </c>
      <c r="S502" s="3"/>
      <c r="T502" s="3"/>
      <c r="U502" s="3"/>
      <c r="V502" s="3">
        <f t="shared" si="21"/>
        <v>97000</v>
      </c>
      <c r="W502" s="3">
        <f t="shared" si="22"/>
        <v>151340</v>
      </c>
      <c r="X502" s="7">
        <f t="shared" si="23"/>
        <v>248340</v>
      </c>
    </row>
    <row r="503" spans="1:24" x14ac:dyDescent="0.3">
      <c r="A503" s="1">
        <v>42186</v>
      </c>
      <c r="B503" t="s">
        <v>521</v>
      </c>
      <c r="C503" t="s">
        <v>31</v>
      </c>
      <c r="D503" t="s">
        <v>36</v>
      </c>
      <c r="E503" t="s">
        <v>44</v>
      </c>
      <c r="F503" t="s">
        <v>20</v>
      </c>
      <c r="G503" t="s">
        <v>0</v>
      </c>
      <c r="H503">
        <f>VLOOKUP(G503,Currency!$A$1:$B$16,2,FALSE)</f>
        <v>1</v>
      </c>
      <c r="I503" s="3">
        <v>16800</v>
      </c>
      <c r="J503" s="3">
        <v>3796757.34</v>
      </c>
      <c r="K503" s="2">
        <v>0.73297347020000003</v>
      </c>
      <c r="L503" s="3">
        <v>12313.954299359999</v>
      </c>
      <c r="M503" s="3">
        <v>25200</v>
      </c>
      <c r="N503" s="3">
        <v>11012316.02</v>
      </c>
      <c r="O503" s="2">
        <v>0.94070228290000002</v>
      </c>
      <c r="P503" s="3">
        <v>22809.116045520001</v>
      </c>
      <c r="Q503" s="3">
        <v>72000</v>
      </c>
      <c r="R503" s="3">
        <v>108405</v>
      </c>
      <c r="S503" s="3"/>
      <c r="T503" s="3"/>
      <c r="U503" s="3"/>
      <c r="V503" s="3">
        <f t="shared" si="21"/>
        <v>72000</v>
      </c>
      <c r="W503" s="3">
        <f t="shared" si="22"/>
        <v>108405</v>
      </c>
      <c r="X503" s="7">
        <f t="shared" si="23"/>
        <v>180405</v>
      </c>
    </row>
    <row r="504" spans="1:24" x14ac:dyDescent="0.3">
      <c r="A504" s="1">
        <v>42186</v>
      </c>
      <c r="B504" t="s">
        <v>804</v>
      </c>
      <c r="C504" t="s">
        <v>31</v>
      </c>
      <c r="D504" t="s">
        <v>36</v>
      </c>
      <c r="E504" t="s">
        <v>44</v>
      </c>
      <c r="F504" t="s">
        <v>20</v>
      </c>
      <c r="G504" t="s">
        <v>0</v>
      </c>
      <c r="H504">
        <f>VLOOKUP(G504,Currency!$A$1:$B$16,2,FALSE)</f>
        <v>1</v>
      </c>
      <c r="I504" s="3">
        <v>16800</v>
      </c>
      <c r="J504" s="3">
        <v>3290229.9</v>
      </c>
      <c r="K504" s="2">
        <v>0.73492307670000001</v>
      </c>
      <c r="L504" s="3">
        <v>12346.70768856</v>
      </c>
      <c r="M504" s="3">
        <v>25200</v>
      </c>
      <c r="N504" s="3">
        <v>14086612.859999999</v>
      </c>
      <c r="O504" s="2">
        <v>1.0281886151999999</v>
      </c>
      <c r="P504" s="3">
        <v>27188.98868952</v>
      </c>
      <c r="Q504" s="3">
        <v>72000</v>
      </c>
      <c r="R504" s="3">
        <v>140697</v>
      </c>
      <c r="S504" s="3"/>
      <c r="T504" s="3"/>
      <c r="U504" s="3"/>
      <c r="V504" s="3">
        <f t="shared" si="21"/>
        <v>72000</v>
      </c>
      <c r="W504" s="3">
        <f t="shared" si="22"/>
        <v>140697</v>
      </c>
      <c r="X504" s="7">
        <f t="shared" si="23"/>
        <v>212697</v>
      </c>
    </row>
    <row r="505" spans="1:24" x14ac:dyDescent="0.3">
      <c r="A505" s="1">
        <v>42186</v>
      </c>
      <c r="B505" t="s">
        <v>370</v>
      </c>
      <c r="C505" t="s">
        <v>31</v>
      </c>
      <c r="D505" t="s">
        <v>36</v>
      </c>
      <c r="E505" t="s">
        <v>45</v>
      </c>
      <c r="F505" t="s">
        <v>19</v>
      </c>
      <c r="G505" t="s">
        <v>0</v>
      </c>
      <c r="H505">
        <f>VLOOKUP(G505,Currency!$A$1:$B$16,2,FALSE)</f>
        <v>1</v>
      </c>
      <c r="I505" s="3">
        <v>25666.666666666901</v>
      </c>
      <c r="J505" s="3">
        <v>21879409.140000001</v>
      </c>
      <c r="K505" s="2">
        <v>0.73594838870000001</v>
      </c>
      <c r="L505" s="3">
        <v>12112.017286600099</v>
      </c>
      <c r="M505" s="3">
        <v>38500</v>
      </c>
      <c r="N505" s="3">
        <v>87338226.730000004</v>
      </c>
      <c r="O505" s="2">
        <v>0.95829456270000002</v>
      </c>
      <c r="P505" s="3">
        <v>32077.3626558</v>
      </c>
      <c r="Q505" s="3">
        <v>110000</v>
      </c>
      <c r="R505" s="3">
        <v>163175</v>
      </c>
      <c r="S505" s="3"/>
      <c r="T505" s="3"/>
      <c r="U505" s="3"/>
      <c r="V505" s="3">
        <f t="shared" si="21"/>
        <v>110000</v>
      </c>
      <c r="W505" s="3">
        <f t="shared" si="22"/>
        <v>163175</v>
      </c>
      <c r="X505" s="7">
        <f t="shared" si="23"/>
        <v>273175</v>
      </c>
    </row>
    <row r="506" spans="1:24" x14ac:dyDescent="0.3">
      <c r="A506" s="1">
        <v>42186</v>
      </c>
      <c r="B506" t="s">
        <v>587</v>
      </c>
      <c r="C506" t="s">
        <v>31</v>
      </c>
      <c r="D506" t="s">
        <v>36</v>
      </c>
      <c r="E506" t="s">
        <v>44</v>
      </c>
      <c r="F506" t="s">
        <v>20</v>
      </c>
      <c r="G506" t="s">
        <v>0</v>
      </c>
      <c r="H506">
        <f>VLOOKUP(G506,Currency!$A$1:$B$16,2,FALSE)</f>
        <v>1</v>
      </c>
      <c r="I506" s="3">
        <v>16800</v>
      </c>
      <c r="J506" s="3">
        <v>2447040.37</v>
      </c>
      <c r="K506" s="2">
        <v>0.74022300009999997</v>
      </c>
      <c r="L506" s="3">
        <v>12435.74640168</v>
      </c>
      <c r="M506" s="3">
        <v>25200</v>
      </c>
      <c r="N506" s="3">
        <v>8833182.0999999996</v>
      </c>
      <c r="O506" s="2">
        <v>0.9906120638</v>
      </c>
      <c r="P506" s="3">
        <v>24821.478412920002</v>
      </c>
      <c r="Q506" s="3">
        <v>72000</v>
      </c>
      <c r="R506" s="3">
        <v>112246</v>
      </c>
      <c r="S506" s="3"/>
      <c r="T506" s="3"/>
      <c r="U506" s="3"/>
      <c r="V506" s="3">
        <f t="shared" si="21"/>
        <v>72000</v>
      </c>
      <c r="W506" s="3">
        <f t="shared" si="22"/>
        <v>112246</v>
      </c>
      <c r="X506" s="7">
        <f t="shared" si="23"/>
        <v>184246</v>
      </c>
    </row>
    <row r="507" spans="1:24" x14ac:dyDescent="0.3">
      <c r="A507" s="1">
        <v>42186</v>
      </c>
      <c r="B507" t="s">
        <v>784</v>
      </c>
      <c r="C507" t="s">
        <v>31</v>
      </c>
      <c r="D507" t="s">
        <v>36</v>
      </c>
      <c r="E507" t="s">
        <v>44</v>
      </c>
      <c r="F507" t="s">
        <v>20</v>
      </c>
      <c r="G507" t="s">
        <v>0</v>
      </c>
      <c r="H507">
        <f>VLOOKUP(G507,Currency!$A$1:$B$16,2,FALSE)</f>
        <v>1</v>
      </c>
      <c r="I507" s="3">
        <v>16800</v>
      </c>
      <c r="J507" s="3">
        <v>1789249.32</v>
      </c>
      <c r="K507" s="2">
        <v>0.74410136090000001</v>
      </c>
      <c r="L507" s="3">
        <v>12500.90286312</v>
      </c>
      <c r="M507" s="3">
        <v>25200</v>
      </c>
      <c r="N507" s="3">
        <v>6710043.5899999999</v>
      </c>
      <c r="O507" s="2">
        <v>1.0091970564999999</v>
      </c>
      <c r="P507" s="3">
        <v>25848.944306640002</v>
      </c>
      <c r="Q507" s="3">
        <v>72000</v>
      </c>
      <c r="R507" s="3">
        <v>129280</v>
      </c>
      <c r="S507" s="3"/>
      <c r="T507" s="3"/>
      <c r="U507" s="3"/>
      <c r="V507" s="3">
        <f t="shared" si="21"/>
        <v>72000</v>
      </c>
      <c r="W507" s="3">
        <f t="shared" si="22"/>
        <v>129280</v>
      </c>
      <c r="X507" s="7">
        <f t="shared" si="23"/>
        <v>201280</v>
      </c>
    </row>
    <row r="508" spans="1:24" x14ac:dyDescent="0.3">
      <c r="A508" s="1">
        <v>42186</v>
      </c>
      <c r="B508" t="s">
        <v>871</v>
      </c>
      <c r="C508" t="s">
        <v>31</v>
      </c>
      <c r="D508" t="s">
        <v>41</v>
      </c>
      <c r="E508" t="s">
        <v>51</v>
      </c>
      <c r="F508" t="s">
        <v>28</v>
      </c>
      <c r="G508" t="s">
        <v>0</v>
      </c>
      <c r="H508">
        <f>VLOOKUP(G508,Currency!$A$1:$B$16,2,FALSE)</f>
        <v>1</v>
      </c>
      <c r="I508" s="3">
        <v>6325.8133333330998</v>
      </c>
      <c r="J508" s="3">
        <v>7811171.46</v>
      </c>
      <c r="K508" s="2">
        <v>0.74544372989999996</v>
      </c>
      <c r="L508" s="3">
        <v>4715.5378858510003</v>
      </c>
      <c r="M508" s="3">
        <v>9488.7199999999993</v>
      </c>
      <c r="N508" s="3">
        <v>64590295.509999998</v>
      </c>
      <c r="O508" s="2">
        <v>0.69351593</v>
      </c>
      <c r="P508" s="3">
        <v>4835.6935604953997</v>
      </c>
      <c r="Q508" s="3">
        <v>27453.4</v>
      </c>
      <c r="R508" s="3">
        <v>137267</v>
      </c>
      <c r="S508" s="3"/>
      <c r="T508" s="3"/>
      <c r="U508" s="3"/>
      <c r="V508" s="3">
        <f t="shared" si="21"/>
        <v>27453.4</v>
      </c>
      <c r="W508" s="3">
        <f t="shared" si="22"/>
        <v>137267</v>
      </c>
      <c r="X508" s="7">
        <f t="shared" si="23"/>
        <v>164720.4</v>
      </c>
    </row>
    <row r="509" spans="1:24" x14ac:dyDescent="0.3">
      <c r="A509" s="1">
        <v>42186</v>
      </c>
      <c r="B509" t="s">
        <v>407</v>
      </c>
      <c r="C509" t="s">
        <v>32</v>
      </c>
      <c r="D509" t="s">
        <v>40</v>
      </c>
      <c r="E509" t="s">
        <v>44</v>
      </c>
      <c r="F509" t="s">
        <v>26</v>
      </c>
      <c r="G509" t="s">
        <v>5</v>
      </c>
      <c r="H509">
        <f>VLOOKUP(G509,Currency!$A$1:$B$16,2,FALSE)</f>
        <v>1.3</v>
      </c>
      <c r="I509" s="3">
        <v>8921.5116666669001</v>
      </c>
      <c r="J509" s="3">
        <v>6390744</v>
      </c>
      <c r="K509" s="2">
        <v>0.74680304890000004</v>
      </c>
      <c r="L509" s="3">
        <v>6662.6121134637997</v>
      </c>
      <c r="M509" s="3">
        <v>13382.2675</v>
      </c>
      <c r="N509" s="3">
        <v>29717955</v>
      </c>
      <c r="O509" s="2">
        <v>0.90829806690000003</v>
      </c>
      <c r="P509" s="3">
        <v>11418.779821046601</v>
      </c>
      <c r="Q509" s="3">
        <v>38956.666666666701</v>
      </c>
      <c r="R509" s="3">
        <v>58435</v>
      </c>
      <c r="S509" s="3"/>
      <c r="T509" s="3"/>
      <c r="U509" s="3"/>
      <c r="V509" s="3">
        <f t="shared" si="21"/>
        <v>50643.666666666715</v>
      </c>
      <c r="W509" s="3">
        <f t="shared" si="22"/>
        <v>75965.5</v>
      </c>
      <c r="X509" s="7">
        <f t="shared" si="23"/>
        <v>126609.16666666672</v>
      </c>
    </row>
    <row r="510" spans="1:24" x14ac:dyDescent="0.3">
      <c r="A510" s="1">
        <v>42186</v>
      </c>
      <c r="B510" t="s">
        <v>288</v>
      </c>
      <c r="C510" t="s">
        <v>31</v>
      </c>
      <c r="D510" t="s">
        <v>38</v>
      </c>
      <c r="E510" t="s">
        <v>61</v>
      </c>
      <c r="F510" t="s">
        <v>22</v>
      </c>
      <c r="G510" t="s">
        <v>0</v>
      </c>
      <c r="H510">
        <f>VLOOKUP(G510,Currency!$A$1:$B$16,2,FALSE)</f>
        <v>1</v>
      </c>
      <c r="I510" s="3">
        <v>46666.666666666897</v>
      </c>
      <c r="J510" s="3">
        <v>1266845.78</v>
      </c>
      <c r="K510" s="2">
        <v>0.74873423029999997</v>
      </c>
      <c r="L510" s="3">
        <v>34940.930747333499</v>
      </c>
      <c r="M510" s="3"/>
      <c r="N510" s="3">
        <v>0</v>
      </c>
      <c r="O510" s="2"/>
      <c r="P510" s="3">
        <v>0</v>
      </c>
      <c r="Q510" s="3">
        <v>80000</v>
      </c>
      <c r="R510" s="3">
        <v>112356</v>
      </c>
      <c r="S510" s="3"/>
      <c r="T510" s="3"/>
      <c r="U510" s="3"/>
      <c r="V510" s="3">
        <f t="shared" si="21"/>
        <v>80000</v>
      </c>
      <c r="W510" s="3">
        <f t="shared" si="22"/>
        <v>112356</v>
      </c>
      <c r="X510" s="7">
        <f t="shared" si="23"/>
        <v>192356</v>
      </c>
    </row>
    <row r="511" spans="1:24" x14ac:dyDescent="0.3">
      <c r="A511" s="1">
        <v>42186</v>
      </c>
      <c r="B511" t="s">
        <v>142</v>
      </c>
      <c r="C511" t="s">
        <v>31</v>
      </c>
      <c r="D511" t="s">
        <v>36</v>
      </c>
      <c r="E511" t="s">
        <v>44</v>
      </c>
      <c r="F511" t="s">
        <v>20</v>
      </c>
      <c r="G511" t="s">
        <v>0</v>
      </c>
      <c r="H511">
        <f>VLOOKUP(G511,Currency!$A$1:$B$16,2,FALSE)</f>
        <v>1</v>
      </c>
      <c r="I511" s="3">
        <v>16800</v>
      </c>
      <c r="J511" s="3">
        <v>2904899.07</v>
      </c>
      <c r="K511" s="2">
        <v>0.74896643620000003</v>
      </c>
      <c r="L511" s="3">
        <v>12582.63612816</v>
      </c>
      <c r="M511" s="3">
        <v>25200</v>
      </c>
      <c r="N511" s="3">
        <v>10540413.039999999</v>
      </c>
      <c r="O511" s="2">
        <v>0.96838870649999997</v>
      </c>
      <c r="P511" s="3">
        <v>23925.43264608</v>
      </c>
      <c r="Q511" s="3">
        <v>72000</v>
      </c>
      <c r="R511" s="3">
        <v>85641</v>
      </c>
      <c r="S511" s="3"/>
      <c r="T511" s="3"/>
      <c r="U511" s="3"/>
      <c r="V511" s="3">
        <f t="shared" si="21"/>
        <v>72000</v>
      </c>
      <c r="W511" s="3">
        <f t="shared" si="22"/>
        <v>85641</v>
      </c>
      <c r="X511" s="7">
        <f t="shared" si="23"/>
        <v>157641</v>
      </c>
    </row>
    <row r="512" spans="1:24" x14ac:dyDescent="0.3">
      <c r="A512" s="1">
        <v>42186</v>
      </c>
      <c r="B512" t="s">
        <v>425</v>
      </c>
      <c r="C512" t="s">
        <v>33</v>
      </c>
      <c r="D512" t="s">
        <v>40</v>
      </c>
      <c r="E512" t="s">
        <v>44</v>
      </c>
      <c r="F512" t="s">
        <v>25</v>
      </c>
      <c r="G512" t="s">
        <v>11</v>
      </c>
      <c r="H512">
        <f>VLOOKUP(G512,Currency!$A$1:$B$16,2,FALSE)</f>
        <v>9.1999999999999998E-3</v>
      </c>
      <c r="I512" s="3">
        <v>1912453.5559999901</v>
      </c>
      <c r="J512" s="3">
        <v>1181468.5900000001</v>
      </c>
      <c r="K512" s="2">
        <v>0.7495208002</v>
      </c>
      <c r="L512" s="3">
        <v>1433423.7196384482</v>
      </c>
      <c r="M512" s="3">
        <v>2868680.3339999998</v>
      </c>
      <c r="N512" s="3">
        <v>6122577.1500000004</v>
      </c>
      <c r="O512" s="2">
        <v>1.1658339445999999</v>
      </c>
      <c r="P512" s="3">
        <v>4200709.1456916304</v>
      </c>
      <c r="Q512" s="3">
        <v>8231156.6666666698</v>
      </c>
      <c r="R512" s="3">
        <v>12346735</v>
      </c>
      <c r="S512" s="3"/>
      <c r="T512" s="3"/>
      <c r="U512" s="3"/>
      <c r="V512" s="3">
        <f t="shared" si="21"/>
        <v>75726.641333333362</v>
      </c>
      <c r="W512" s="3">
        <f t="shared" si="22"/>
        <v>113589.962</v>
      </c>
      <c r="X512" s="7">
        <f t="shared" si="23"/>
        <v>189316.60333333336</v>
      </c>
    </row>
    <row r="513" spans="1:24" x14ac:dyDescent="0.3">
      <c r="A513" s="1">
        <v>42186</v>
      </c>
      <c r="B513" t="s">
        <v>914</v>
      </c>
      <c r="C513" t="s">
        <v>31</v>
      </c>
      <c r="D513" t="s">
        <v>41</v>
      </c>
      <c r="E513" t="s">
        <v>51</v>
      </c>
      <c r="F513" t="s">
        <v>28</v>
      </c>
      <c r="G513" t="s">
        <v>0</v>
      </c>
      <c r="H513">
        <f>VLOOKUP(G513,Currency!$A$1:$B$16,2,FALSE)</f>
        <v>1</v>
      </c>
      <c r="I513" s="3">
        <v>7059.2066666667997</v>
      </c>
      <c r="J513" s="3">
        <v>8578936.3000000007</v>
      </c>
      <c r="K513" s="2">
        <v>0.74959036150000002</v>
      </c>
      <c r="L513" s="3">
        <v>5291.51327717</v>
      </c>
      <c r="M513" s="3">
        <v>10588.81</v>
      </c>
      <c r="N513" s="3">
        <v>38850839.899999999</v>
      </c>
      <c r="O513" s="2">
        <v>1.0449860941</v>
      </c>
      <c r="P513" s="3">
        <v>11922.5877687994</v>
      </c>
      <c r="Q513" s="3">
        <v>30636.2</v>
      </c>
      <c r="R513" s="3">
        <v>153181</v>
      </c>
      <c r="S513" s="3"/>
      <c r="T513" s="3"/>
      <c r="U513" s="3"/>
      <c r="V513" s="3">
        <f t="shared" si="21"/>
        <v>30636.2</v>
      </c>
      <c r="W513" s="3">
        <f t="shared" si="22"/>
        <v>153181</v>
      </c>
      <c r="X513" s="7">
        <f t="shared" si="23"/>
        <v>183817.2</v>
      </c>
    </row>
    <row r="514" spans="1:24" x14ac:dyDescent="0.3">
      <c r="A514" s="1">
        <v>42186</v>
      </c>
      <c r="B514" t="s">
        <v>224</v>
      </c>
      <c r="C514" t="s">
        <v>31</v>
      </c>
      <c r="D514" t="s">
        <v>36</v>
      </c>
      <c r="E514" t="s">
        <v>45</v>
      </c>
      <c r="F514" t="s">
        <v>19</v>
      </c>
      <c r="G514" t="s">
        <v>0</v>
      </c>
      <c r="H514">
        <f>VLOOKUP(G514,Currency!$A$1:$B$16,2,FALSE)</f>
        <v>1</v>
      </c>
      <c r="I514" s="3">
        <v>25666.666666666901</v>
      </c>
      <c r="J514" s="3">
        <v>25647416.280000001</v>
      </c>
      <c r="K514" s="2">
        <v>0.75132527829999995</v>
      </c>
      <c r="L514" s="3">
        <v>12901.364286066801</v>
      </c>
      <c r="M514" s="3">
        <v>38500</v>
      </c>
      <c r="N514" s="3">
        <v>74918891.430000007</v>
      </c>
      <c r="O514" s="2">
        <v>0.90432318919999999</v>
      </c>
      <c r="P514" s="3">
        <v>23765.771136800002</v>
      </c>
      <c r="Q514" s="3">
        <v>110000</v>
      </c>
      <c r="R514" s="3">
        <v>146357</v>
      </c>
      <c r="S514" s="3"/>
      <c r="T514" s="3"/>
      <c r="U514" s="3"/>
      <c r="V514" s="3">
        <f t="shared" si="21"/>
        <v>110000</v>
      </c>
      <c r="W514" s="3">
        <f t="shared" si="22"/>
        <v>146357</v>
      </c>
      <c r="X514" s="7">
        <f t="shared" si="23"/>
        <v>256357</v>
      </c>
    </row>
    <row r="515" spans="1:24" x14ac:dyDescent="0.3">
      <c r="A515" s="1">
        <v>42186</v>
      </c>
      <c r="B515" t="s">
        <v>1020</v>
      </c>
      <c r="C515" t="s">
        <v>31</v>
      </c>
      <c r="D515" t="s">
        <v>41</v>
      </c>
      <c r="E515" t="s">
        <v>57</v>
      </c>
      <c r="F515" t="s">
        <v>28</v>
      </c>
      <c r="G515" t="s">
        <v>0</v>
      </c>
      <c r="H515">
        <f>VLOOKUP(G515,Currency!$A$1:$B$16,2,FALSE)</f>
        <v>1</v>
      </c>
      <c r="I515" s="3">
        <v>3821.7759999999998</v>
      </c>
      <c r="J515" s="3">
        <v>5167869.63</v>
      </c>
      <c r="K515" s="2">
        <v>0.75189494400000001</v>
      </c>
      <c r="L515" s="3">
        <v>2873.5740515005</v>
      </c>
      <c r="M515" s="3">
        <v>5732.6639999999998</v>
      </c>
      <c r="N515" s="3">
        <v>16935684.109999999</v>
      </c>
      <c r="O515" s="2">
        <v>1.0030619358999999</v>
      </c>
      <c r="P515" s="3">
        <v>5781.8125390571995</v>
      </c>
      <c r="Q515" s="3">
        <v>16569.12</v>
      </c>
      <c r="R515" s="3">
        <v>138076</v>
      </c>
      <c r="S515" s="3"/>
      <c r="T515" s="3"/>
      <c r="U515" s="3"/>
      <c r="V515" s="3">
        <f t="shared" ref="V515:V578" si="24">Q515*H515</f>
        <v>16569.12</v>
      </c>
      <c r="W515" s="3">
        <f t="shared" ref="W515:W578" si="25">R515*H515</f>
        <v>138076</v>
      </c>
      <c r="X515" s="7">
        <f t="shared" si="23"/>
        <v>154645.12</v>
      </c>
    </row>
    <row r="516" spans="1:24" x14ac:dyDescent="0.3">
      <c r="A516" s="1">
        <v>42186</v>
      </c>
      <c r="B516" t="s">
        <v>447</v>
      </c>
      <c r="C516" t="s">
        <v>32</v>
      </c>
      <c r="D516" t="s">
        <v>40</v>
      </c>
      <c r="E516" t="s">
        <v>46</v>
      </c>
      <c r="F516" t="s">
        <v>26</v>
      </c>
      <c r="G516" t="s">
        <v>5</v>
      </c>
      <c r="H516">
        <f>VLOOKUP(G516,Currency!$A$1:$B$16,2,FALSE)</f>
        <v>1.3</v>
      </c>
      <c r="I516" s="3">
        <v>14330.733333333101</v>
      </c>
      <c r="J516" s="3">
        <v>6494478</v>
      </c>
      <c r="K516" s="2">
        <v>0.75299207909999999</v>
      </c>
      <c r="L516" s="3">
        <v>10790.928687694201</v>
      </c>
      <c r="M516" s="3">
        <v>21496.1</v>
      </c>
      <c r="N516" s="3">
        <v>29717955</v>
      </c>
      <c r="O516" s="2">
        <v>0.90742082079999997</v>
      </c>
      <c r="P516" s="3">
        <v>18311.953930028099</v>
      </c>
      <c r="Q516" s="3">
        <v>62194</v>
      </c>
      <c r="R516" s="3">
        <v>93291</v>
      </c>
      <c r="S516" s="3"/>
      <c r="T516" s="3"/>
      <c r="U516" s="3"/>
      <c r="V516" s="3">
        <f t="shared" si="24"/>
        <v>80852.2</v>
      </c>
      <c r="W516" s="3">
        <f t="shared" si="25"/>
        <v>121278.3</v>
      </c>
      <c r="X516" s="7">
        <f t="shared" ref="X516:X579" si="26">V516+W516</f>
        <v>202130.5</v>
      </c>
    </row>
    <row r="517" spans="1:24" x14ac:dyDescent="0.3">
      <c r="A517" s="1">
        <v>42186</v>
      </c>
      <c r="B517" t="s">
        <v>421</v>
      </c>
      <c r="C517" t="s">
        <v>32</v>
      </c>
      <c r="D517" t="s">
        <v>40</v>
      </c>
      <c r="E517" t="s">
        <v>44</v>
      </c>
      <c r="F517" t="s">
        <v>26</v>
      </c>
      <c r="G517" t="s">
        <v>5</v>
      </c>
      <c r="H517">
        <f>VLOOKUP(G517,Currency!$A$1:$B$16,2,FALSE)</f>
        <v>1.3</v>
      </c>
      <c r="I517" s="3">
        <v>12010.556000000101</v>
      </c>
      <c r="J517" s="3">
        <v>6303458</v>
      </c>
      <c r="K517" s="2">
        <v>0.75299288490000005</v>
      </c>
      <c r="L517" s="3">
        <v>9043.8632116931003</v>
      </c>
      <c r="M517" s="3">
        <v>18015.833999999999</v>
      </c>
      <c r="N517" s="3">
        <v>29717955</v>
      </c>
      <c r="O517" s="2">
        <v>0.90742082079999997</v>
      </c>
      <c r="P517" s="3">
        <v>15347.208201442802</v>
      </c>
      <c r="Q517" s="3">
        <v>52124.666666666701</v>
      </c>
      <c r="R517" s="3">
        <v>78187</v>
      </c>
      <c r="S517" s="3"/>
      <c r="T517" s="3"/>
      <c r="U517" s="3"/>
      <c r="V517" s="3">
        <f t="shared" si="24"/>
        <v>67762.066666666709</v>
      </c>
      <c r="W517" s="3">
        <f t="shared" si="25"/>
        <v>101643.1</v>
      </c>
      <c r="X517" s="7">
        <f t="shared" si="26"/>
        <v>169405.16666666672</v>
      </c>
    </row>
    <row r="518" spans="1:24" x14ac:dyDescent="0.3">
      <c r="A518" s="1">
        <v>42186</v>
      </c>
      <c r="B518" t="s">
        <v>316</v>
      </c>
      <c r="C518" t="s">
        <v>31</v>
      </c>
      <c r="D518" t="s">
        <v>37</v>
      </c>
      <c r="E518" t="s">
        <v>44</v>
      </c>
      <c r="F518" t="s">
        <v>21</v>
      </c>
      <c r="G518" t="s">
        <v>0</v>
      </c>
      <c r="H518">
        <f>VLOOKUP(G518,Currency!$A$1:$B$16,2,FALSE)</f>
        <v>1</v>
      </c>
      <c r="I518" s="3">
        <v>16800</v>
      </c>
      <c r="J518" s="3">
        <v>1580879.04</v>
      </c>
      <c r="K518" s="2">
        <v>0.75337407349999996</v>
      </c>
      <c r="L518" s="3">
        <v>12656.6844348</v>
      </c>
      <c r="M518" s="3">
        <v>25200</v>
      </c>
      <c r="N518" s="3">
        <v>6237186.1900000004</v>
      </c>
      <c r="O518" s="2">
        <v>1.1503714193000001</v>
      </c>
      <c r="P518" s="3">
        <v>35810.207344800001</v>
      </c>
      <c r="Q518" s="3">
        <v>72000</v>
      </c>
      <c r="R518" s="3">
        <v>103435</v>
      </c>
      <c r="S518" s="3"/>
      <c r="T518" s="3"/>
      <c r="U518" s="3"/>
      <c r="V518" s="3">
        <f t="shared" si="24"/>
        <v>72000</v>
      </c>
      <c r="W518" s="3">
        <f t="shared" si="25"/>
        <v>103435</v>
      </c>
      <c r="X518" s="7">
        <f t="shared" si="26"/>
        <v>175435</v>
      </c>
    </row>
    <row r="519" spans="1:24" x14ac:dyDescent="0.3">
      <c r="A519" s="1">
        <v>42186</v>
      </c>
      <c r="B519" t="s">
        <v>449</v>
      </c>
      <c r="C519" t="s">
        <v>33</v>
      </c>
      <c r="D519" t="s">
        <v>40</v>
      </c>
      <c r="E519" t="s">
        <v>46</v>
      </c>
      <c r="F519" t="s">
        <v>25</v>
      </c>
      <c r="G519" t="s">
        <v>8</v>
      </c>
      <c r="H519">
        <f>VLOOKUP(G519,Currency!$A$1:$B$16,2,FALSE)</f>
        <v>0.13</v>
      </c>
      <c r="I519" s="3">
        <v>167664.400333333</v>
      </c>
      <c r="J519" s="3">
        <v>2651554.63</v>
      </c>
      <c r="K519" s="2">
        <v>0.7534711838</v>
      </c>
      <c r="L519" s="3">
        <v>126330.2942002737</v>
      </c>
      <c r="M519" s="3">
        <v>251496.6005</v>
      </c>
      <c r="N519" s="3">
        <v>23443647.850000001</v>
      </c>
      <c r="O519" s="2">
        <v>0.90415735450000001</v>
      </c>
      <c r="P519" s="3">
        <v>212930.04125811689</v>
      </c>
      <c r="Q519" s="3">
        <v>721624</v>
      </c>
      <c r="R519" s="3">
        <v>1082436</v>
      </c>
      <c r="S519" s="3"/>
      <c r="T519" s="3"/>
      <c r="U519" s="3"/>
      <c r="V519" s="3">
        <f t="shared" si="24"/>
        <v>93811.12000000001</v>
      </c>
      <c r="W519" s="3">
        <f t="shared" si="25"/>
        <v>140716.68</v>
      </c>
      <c r="X519" s="7">
        <f t="shared" si="26"/>
        <v>234527.8</v>
      </c>
    </row>
    <row r="520" spans="1:24" x14ac:dyDescent="0.3">
      <c r="A520" s="1">
        <v>42186</v>
      </c>
      <c r="B520" t="s">
        <v>406</v>
      </c>
      <c r="C520" t="s">
        <v>32</v>
      </c>
      <c r="D520" t="s">
        <v>40</v>
      </c>
      <c r="E520" t="s">
        <v>44</v>
      </c>
      <c r="F520" t="s">
        <v>26</v>
      </c>
      <c r="G520" t="s">
        <v>1</v>
      </c>
      <c r="H520">
        <f>VLOOKUP(G520,Currency!$A$1:$B$16,2,FALSE)</f>
        <v>1.1200000000000001</v>
      </c>
      <c r="I520" s="3">
        <v>11014.689333333199</v>
      </c>
      <c r="J520" s="3">
        <v>1726883</v>
      </c>
      <c r="K520" s="2">
        <v>0.75381666800000002</v>
      </c>
      <c r="L520" s="3">
        <v>8303.0564123084005</v>
      </c>
      <c r="M520" s="3">
        <v>16522.034</v>
      </c>
      <c r="N520" s="3">
        <v>6586046</v>
      </c>
      <c r="O520" s="2">
        <v>0.94713009599999998</v>
      </c>
      <c r="P520" s="3">
        <v>15124.4046376564</v>
      </c>
      <c r="Q520" s="3">
        <v>47802.666666666701</v>
      </c>
      <c r="R520" s="3">
        <v>71704</v>
      </c>
      <c r="S520" s="3"/>
      <c r="T520" s="3"/>
      <c r="U520" s="3"/>
      <c r="V520" s="3">
        <f t="shared" si="24"/>
        <v>53538.986666666708</v>
      </c>
      <c r="W520" s="3">
        <f t="shared" si="25"/>
        <v>80308.48000000001</v>
      </c>
      <c r="X520" s="7">
        <f t="shared" si="26"/>
        <v>133847.46666666673</v>
      </c>
    </row>
    <row r="521" spans="1:24" x14ac:dyDescent="0.3">
      <c r="A521" s="1">
        <v>42186</v>
      </c>
      <c r="B521" t="s">
        <v>690</v>
      </c>
      <c r="C521" t="s">
        <v>31</v>
      </c>
      <c r="D521" t="s">
        <v>39</v>
      </c>
      <c r="E521" t="s">
        <v>44</v>
      </c>
      <c r="F521" t="s">
        <v>23</v>
      </c>
      <c r="G521" t="s">
        <v>0</v>
      </c>
      <c r="H521">
        <f>VLOOKUP(G521,Currency!$A$1:$B$16,2,FALSE)</f>
        <v>1</v>
      </c>
      <c r="I521" s="3">
        <v>12600</v>
      </c>
      <c r="J521" s="3">
        <v>2740015.58</v>
      </c>
      <c r="K521" s="2">
        <v>0.75435575440000002</v>
      </c>
      <c r="L521" s="3">
        <v>9504.8825054400004</v>
      </c>
      <c r="M521" s="3">
        <v>29400</v>
      </c>
      <c r="N521" s="3">
        <v>4284793.58</v>
      </c>
      <c r="O521" s="2">
        <v>0.95300567309999995</v>
      </c>
      <c r="P521" s="3">
        <v>27189.386863800002</v>
      </c>
      <c r="Q521" s="3">
        <v>72000</v>
      </c>
      <c r="R521" s="3">
        <v>119770</v>
      </c>
      <c r="S521" s="3"/>
      <c r="T521" s="3"/>
      <c r="U521" s="3"/>
      <c r="V521" s="3">
        <f t="shared" si="24"/>
        <v>72000</v>
      </c>
      <c r="W521" s="3">
        <f t="shared" si="25"/>
        <v>119770</v>
      </c>
      <c r="X521" s="7">
        <f t="shared" si="26"/>
        <v>191770</v>
      </c>
    </row>
    <row r="522" spans="1:24" x14ac:dyDescent="0.3">
      <c r="A522" s="1">
        <v>42186</v>
      </c>
      <c r="B522" t="s">
        <v>858</v>
      </c>
      <c r="C522" t="s">
        <v>31</v>
      </c>
      <c r="D522" t="s">
        <v>41</v>
      </c>
      <c r="E522" t="s">
        <v>51</v>
      </c>
      <c r="F522" t="s">
        <v>28</v>
      </c>
      <c r="G522" t="s">
        <v>0</v>
      </c>
      <c r="H522">
        <f>VLOOKUP(G522,Currency!$A$1:$B$16,2,FALSE)</f>
        <v>1</v>
      </c>
      <c r="I522" s="3">
        <v>6800.4799999999004</v>
      </c>
      <c r="J522" s="3">
        <v>8386159.2999999998</v>
      </c>
      <c r="K522" s="2">
        <v>0.75553801759999994</v>
      </c>
      <c r="L522" s="3">
        <v>5138.0211779284</v>
      </c>
      <c r="M522" s="3">
        <v>10200.719999999999</v>
      </c>
      <c r="N522" s="3">
        <v>38875457.479999997</v>
      </c>
      <c r="O522" s="2">
        <v>0.88964889319999996</v>
      </c>
      <c r="P522" s="3">
        <v>8399.6628123450009</v>
      </c>
      <c r="Q522" s="3">
        <v>29452.799999999999</v>
      </c>
      <c r="R522" s="3">
        <v>147264</v>
      </c>
      <c r="S522" s="3"/>
      <c r="T522" s="3"/>
      <c r="U522" s="3"/>
      <c r="V522" s="3">
        <f t="shared" si="24"/>
        <v>29452.799999999999</v>
      </c>
      <c r="W522" s="3">
        <f t="shared" si="25"/>
        <v>147264</v>
      </c>
      <c r="X522" s="7">
        <f t="shared" si="26"/>
        <v>176716.79999999999</v>
      </c>
    </row>
    <row r="523" spans="1:24" x14ac:dyDescent="0.3">
      <c r="A523" s="1">
        <v>42186</v>
      </c>
      <c r="B523" t="s">
        <v>551</v>
      </c>
      <c r="C523" t="s">
        <v>31</v>
      </c>
      <c r="D523" t="s">
        <v>36</v>
      </c>
      <c r="E523" t="s">
        <v>44</v>
      </c>
      <c r="F523" t="s">
        <v>20</v>
      </c>
      <c r="G523" t="s">
        <v>0</v>
      </c>
      <c r="H523">
        <f>VLOOKUP(G523,Currency!$A$1:$B$16,2,FALSE)</f>
        <v>1</v>
      </c>
      <c r="I523" s="3">
        <v>16800</v>
      </c>
      <c r="J523" s="3">
        <v>3234815.49</v>
      </c>
      <c r="K523" s="2">
        <v>0.75991104740000004</v>
      </c>
      <c r="L523" s="3">
        <v>12766.505596319999</v>
      </c>
      <c r="M523" s="3">
        <v>25200</v>
      </c>
      <c r="N523" s="3">
        <v>12774108.619999999</v>
      </c>
      <c r="O523" s="2">
        <v>0.8707787119</v>
      </c>
      <c r="P523" s="3">
        <v>19989.7976628</v>
      </c>
      <c r="Q523" s="3">
        <v>72000</v>
      </c>
      <c r="R523" s="3">
        <v>110074</v>
      </c>
      <c r="S523" s="3"/>
      <c r="T523" s="3"/>
      <c r="U523" s="3"/>
      <c r="V523" s="3">
        <f t="shared" si="24"/>
        <v>72000</v>
      </c>
      <c r="W523" s="3">
        <f t="shared" si="25"/>
        <v>110074</v>
      </c>
      <c r="X523" s="7">
        <f t="shared" si="26"/>
        <v>182074</v>
      </c>
    </row>
    <row r="524" spans="1:24" x14ac:dyDescent="0.3">
      <c r="A524" s="1">
        <v>42186</v>
      </c>
      <c r="B524" t="s">
        <v>981</v>
      </c>
      <c r="C524" t="s">
        <v>31</v>
      </c>
      <c r="D524" t="s">
        <v>41</v>
      </c>
      <c r="E524" t="s">
        <v>57</v>
      </c>
      <c r="F524" t="s">
        <v>28</v>
      </c>
      <c r="G524" t="s">
        <v>0</v>
      </c>
      <c r="H524">
        <f>VLOOKUP(G524,Currency!$A$1:$B$16,2,FALSE)</f>
        <v>1</v>
      </c>
      <c r="I524" s="3">
        <v>3851.1840000000002</v>
      </c>
      <c r="J524" s="3">
        <v>5137376.5</v>
      </c>
      <c r="K524" s="2">
        <v>0.76022207310000001</v>
      </c>
      <c r="L524" s="3">
        <v>2927.7550843695999</v>
      </c>
      <c r="M524" s="3">
        <v>5776.7759999999998</v>
      </c>
      <c r="N524" s="3">
        <v>26436486.100000001</v>
      </c>
      <c r="O524" s="2">
        <v>0.92677715520000004</v>
      </c>
      <c r="P524" s="3">
        <v>5099.9888438967</v>
      </c>
      <c r="Q524" s="3">
        <v>16713.72</v>
      </c>
      <c r="R524" s="3">
        <v>139281</v>
      </c>
      <c r="S524" s="3"/>
      <c r="T524" s="3"/>
      <c r="U524" s="3"/>
      <c r="V524" s="3">
        <f t="shared" si="24"/>
        <v>16713.72</v>
      </c>
      <c r="W524" s="3">
        <f t="shared" si="25"/>
        <v>139281</v>
      </c>
      <c r="X524" s="7">
        <f t="shared" si="26"/>
        <v>155994.72</v>
      </c>
    </row>
    <row r="525" spans="1:24" x14ac:dyDescent="0.3">
      <c r="A525" s="1">
        <v>42186</v>
      </c>
      <c r="B525" t="s">
        <v>632</v>
      </c>
      <c r="C525" t="s">
        <v>31</v>
      </c>
      <c r="D525" t="s">
        <v>38</v>
      </c>
      <c r="E525" t="s">
        <v>61</v>
      </c>
      <c r="F525" t="s">
        <v>22</v>
      </c>
      <c r="G525" t="s">
        <v>0</v>
      </c>
      <c r="H525">
        <f>VLOOKUP(G525,Currency!$A$1:$B$16,2,FALSE)</f>
        <v>1</v>
      </c>
      <c r="I525" s="3">
        <v>46666.666666666897</v>
      </c>
      <c r="J525" s="3">
        <v>2562684.89</v>
      </c>
      <c r="K525" s="2">
        <v>0.76776209500000003</v>
      </c>
      <c r="L525" s="3">
        <v>35828.8977666668</v>
      </c>
      <c r="M525" s="3"/>
      <c r="N525" s="3">
        <v>0</v>
      </c>
      <c r="O525" s="2"/>
      <c r="P525" s="3">
        <v>0</v>
      </c>
      <c r="Q525" s="3">
        <v>80000</v>
      </c>
      <c r="R525" s="3">
        <v>128815</v>
      </c>
      <c r="S525" s="3"/>
      <c r="T525" s="3"/>
      <c r="U525" s="3"/>
      <c r="V525" s="3">
        <f t="shared" si="24"/>
        <v>80000</v>
      </c>
      <c r="W525" s="3">
        <f t="shared" si="25"/>
        <v>128815</v>
      </c>
      <c r="X525" s="7">
        <f t="shared" si="26"/>
        <v>208815</v>
      </c>
    </row>
    <row r="526" spans="1:24" x14ac:dyDescent="0.3">
      <c r="A526" s="1">
        <v>42186</v>
      </c>
      <c r="B526" t="s">
        <v>345</v>
      </c>
      <c r="C526" t="s">
        <v>31</v>
      </c>
      <c r="D526" t="s">
        <v>36</v>
      </c>
      <c r="E526" t="s">
        <v>46</v>
      </c>
      <c r="F526" t="s">
        <v>20</v>
      </c>
      <c r="G526" t="s">
        <v>0</v>
      </c>
      <c r="H526">
        <f>VLOOKUP(G526,Currency!$A$1:$B$16,2,FALSE)</f>
        <v>1</v>
      </c>
      <c r="I526" s="3">
        <v>22633.333333333099</v>
      </c>
      <c r="J526" s="3">
        <v>2943022.24</v>
      </c>
      <c r="K526" s="2">
        <v>0.76920880589999996</v>
      </c>
      <c r="L526" s="3">
        <v>17409.759306869801</v>
      </c>
      <c r="M526" s="3">
        <v>33950</v>
      </c>
      <c r="N526" s="3">
        <v>10815623.23</v>
      </c>
      <c r="O526" s="2">
        <v>0.80792481900000002</v>
      </c>
      <c r="P526" s="3">
        <v>23516.47616808</v>
      </c>
      <c r="Q526" s="3">
        <v>97000</v>
      </c>
      <c r="R526" s="3">
        <v>142139</v>
      </c>
      <c r="S526" s="3"/>
      <c r="T526" s="3"/>
      <c r="U526" s="3"/>
      <c r="V526" s="3">
        <f t="shared" si="24"/>
        <v>97000</v>
      </c>
      <c r="W526" s="3">
        <f t="shared" si="25"/>
        <v>142139</v>
      </c>
      <c r="X526" s="7">
        <f t="shared" si="26"/>
        <v>239139</v>
      </c>
    </row>
    <row r="527" spans="1:24" x14ac:dyDescent="0.3">
      <c r="A527" s="1">
        <v>42186</v>
      </c>
      <c r="B527" t="s">
        <v>618</v>
      </c>
      <c r="C527" t="s">
        <v>31</v>
      </c>
      <c r="D527" t="s">
        <v>36</v>
      </c>
      <c r="E527" t="s">
        <v>44</v>
      </c>
      <c r="F527" t="s">
        <v>20</v>
      </c>
      <c r="G527" t="s">
        <v>0</v>
      </c>
      <c r="H527">
        <f>VLOOKUP(G527,Currency!$A$1:$B$16,2,FALSE)</f>
        <v>1</v>
      </c>
      <c r="I527" s="3">
        <v>16800</v>
      </c>
      <c r="J527" s="3">
        <v>2943022.24</v>
      </c>
      <c r="K527" s="2">
        <v>0.76920880589999996</v>
      </c>
      <c r="L527" s="3">
        <v>12922.70793912</v>
      </c>
      <c r="M527" s="3">
        <v>25200</v>
      </c>
      <c r="N527" s="3">
        <v>10815623.23</v>
      </c>
      <c r="O527" s="2">
        <v>0.80792481900000002</v>
      </c>
      <c r="P527" s="3">
        <v>17455.528702079999</v>
      </c>
      <c r="Q527" s="3">
        <v>72000</v>
      </c>
      <c r="R527" s="3">
        <v>114857</v>
      </c>
      <c r="S527" s="3"/>
      <c r="T527" s="3"/>
      <c r="U527" s="3"/>
      <c r="V527" s="3">
        <f t="shared" si="24"/>
        <v>72000</v>
      </c>
      <c r="W527" s="3">
        <f t="shared" si="25"/>
        <v>114857</v>
      </c>
      <c r="X527" s="7">
        <f t="shared" si="26"/>
        <v>186857</v>
      </c>
    </row>
    <row r="528" spans="1:24" x14ac:dyDescent="0.3">
      <c r="A528" s="1">
        <v>42186</v>
      </c>
      <c r="B528" t="s">
        <v>638</v>
      </c>
      <c r="C528" t="s">
        <v>31</v>
      </c>
      <c r="D528" t="s">
        <v>36</v>
      </c>
      <c r="E528" t="s">
        <v>46</v>
      </c>
      <c r="F528" t="s">
        <v>20</v>
      </c>
      <c r="G528" t="s">
        <v>0</v>
      </c>
      <c r="H528">
        <f>VLOOKUP(G528,Currency!$A$1:$B$16,2,FALSE)</f>
        <v>1</v>
      </c>
      <c r="I528" s="3">
        <v>22633.333333333099</v>
      </c>
      <c r="J528" s="3">
        <v>5647100.4000000004</v>
      </c>
      <c r="K528" s="2">
        <v>0.76948560180000003</v>
      </c>
      <c r="L528" s="3">
        <v>17416.024120739799</v>
      </c>
      <c r="M528" s="3">
        <v>33950</v>
      </c>
      <c r="N528" s="3">
        <v>41440944.729999997</v>
      </c>
      <c r="O528" s="2">
        <v>0.83891147450000003</v>
      </c>
      <c r="P528" s="3">
        <v>25199.671294840002</v>
      </c>
      <c r="Q528" s="3">
        <v>97000</v>
      </c>
      <c r="R528" s="3">
        <v>156666</v>
      </c>
      <c r="S528" s="3"/>
      <c r="T528" s="3"/>
      <c r="U528" s="3"/>
      <c r="V528" s="3">
        <f t="shared" si="24"/>
        <v>97000</v>
      </c>
      <c r="W528" s="3">
        <f t="shared" si="25"/>
        <v>156666</v>
      </c>
      <c r="X528" s="7">
        <f t="shared" si="26"/>
        <v>253666</v>
      </c>
    </row>
    <row r="529" spans="1:24" x14ac:dyDescent="0.3">
      <c r="A529" s="1">
        <v>42186</v>
      </c>
      <c r="B529" t="s">
        <v>786</v>
      </c>
      <c r="C529" t="s">
        <v>31</v>
      </c>
      <c r="D529" t="s">
        <v>36</v>
      </c>
      <c r="E529" t="s">
        <v>44</v>
      </c>
      <c r="F529" t="s">
        <v>20</v>
      </c>
      <c r="G529" t="s">
        <v>0</v>
      </c>
      <c r="H529">
        <f>VLOOKUP(G529,Currency!$A$1:$B$16,2,FALSE)</f>
        <v>1</v>
      </c>
      <c r="I529" s="3">
        <v>16800</v>
      </c>
      <c r="J529" s="3">
        <v>5647100.4000000004</v>
      </c>
      <c r="K529" s="2">
        <v>0.76948560180000003</v>
      </c>
      <c r="L529" s="3">
        <v>12927.358110239998</v>
      </c>
      <c r="M529" s="3">
        <v>25200</v>
      </c>
      <c r="N529" s="3">
        <v>41440944.729999997</v>
      </c>
      <c r="O529" s="2">
        <v>0.83891147450000003</v>
      </c>
      <c r="P529" s="3">
        <v>18704.91065184</v>
      </c>
      <c r="Q529" s="3">
        <v>72000</v>
      </c>
      <c r="R529" s="3">
        <v>129983</v>
      </c>
      <c r="S529" s="3"/>
      <c r="T529" s="3"/>
      <c r="U529" s="3"/>
      <c r="V529" s="3">
        <f t="shared" si="24"/>
        <v>72000</v>
      </c>
      <c r="W529" s="3">
        <f t="shared" si="25"/>
        <v>129983</v>
      </c>
      <c r="X529" s="7">
        <f t="shared" si="26"/>
        <v>201983</v>
      </c>
    </row>
    <row r="530" spans="1:24" x14ac:dyDescent="0.3">
      <c r="A530" s="1">
        <v>42186</v>
      </c>
      <c r="B530" t="s">
        <v>212</v>
      </c>
      <c r="C530" t="s">
        <v>31</v>
      </c>
      <c r="D530" t="s">
        <v>36</v>
      </c>
      <c r="E530" t="s">
        <v>46</v>
      </c>
      <c r="F530" t="s">
        <v>20</v>
      </c>
      <c r="G530" t="s">
        <v>0</v>
      </c>
      <c r="H530">
        <f>VLOOKUP(G530,Currency!$A$1:$B$16,2,FALSE)</f>
        <v>1</v>
      </c>
      <c r="I530" s="3">
        <v>22633.333333333099</v>
      </c>
      <c r="J530" s="3">
        <v>2745365.5</v>
      </c>
      <c r="K530" s="2">
        <v>0.77083371069999995</v>
      </c>
      <c r="L530" s="3">
        <v>17446.536318843202</v>
      </c>
      <c r="M530" s="3">
        <v>33950</v>
      </c>
      <c r="N530" s="3">
        <v>42080748.079999998</v>
      </c>
      <c r="O530" s="2">
        <v>1.0206286162</v>
      </c>
      <c r="P530" s="3">
        <v>35910.956257329999</v>
      </c>
      <c r="Q530" s="3">
        <v>97000</v>
      </c>
      <c r="R530" s="3">
        <v>128031</v>
      </c>
      <c r="S530" s="3"/>
      <c r="T530" s="3"/>
      <c r="U530" s="3"/>
      <c r="V530" s="3">
        <f t="shared" si="24"/>
        <v>97000</v>
      </c>
      <c r="W530" s="3">
        <f t="shared" si="25"/>
        <v>128031</v>
      </c>
      <c r="X530" s="7">
        <f t="shared" si="26"/>
        <v>225031</v>
      </c>
    </row>
    <row r="531" spans="1:24" x14ac:dyDescent="0.3">
      <c r="A531" s="1">
        <v>42186</v>
      </c>
      <c r="B531" t="s">
        <v>365</v>
      </c>
      <c r="C531" t="s">
        <v>31</v>
      </c>
      <c r="D531" t="s">
        <v>36</v>
      </c>
      <c r="E531" t="s">
        <v>44</v>
      </c>
      <c r="F531" t="s">
        <v>20</v>
      </c>
      <c r="G531" t="s">
        <v>0</v>
      </c>
      <c r="H531">
        <f>VLOOKUP(G531,Currency!$A$1:$B$16,2,FALSE)</f>
        <v>1</v>
      </c>
      <c r="I531" s="3">
        <v>16800</v>
      </c>
      <c r="J531" s="3">
        <v>2745365.5</v>
      </c>
      <c r="K531" s="2">
        <v>0.77083371069999995</v>
      </c>
      <c r="L531" s="3">
        <v>12950.006339760001</v>
      </c>
      <c r="M531" s="3">
        <v>25200</v>
      </c>
      <c r="N531" s="3">
        <v>42080748.079999998</v>
      </c>
      <c r="O531" s="2">
        <v>1.0206286162</v>
      </c>
      <c r="P531" s="3">
        <v>26655.555160079999</v>
      </c>
      <c r="Q531" s="3">
        <v>72000</v>
      </c>
      <c r="R531" s="3">
        <v>106462</v>
      </c>
      <c r="S531" s="3"/>
      <c r="T531" s="3"/>
      <c r="U531" s="3"/>
      <c r="V531" s="3">
        <f t="shared" si="24"/>
        <v>72000</v>
      </c>
      <c r="W531" s="3">
        <f t="shared" si="25"/>
        <v>106462</v>
      </c>
      <c r="X531" s="7">
        <f t="shared" si="26"/>
        <v>178462</v>
      </c>
    </row>
    <row r="532" spans="1:24" x14ac:dyDescent="0.3">
      <c r="A532" s="1">
        <v>42186</v>
      </c>
      <c r="B532" t="s">
        <v>253</v>
      </c>
      <c r="C532" t="s">
        <v>31</v>
      </c>
      <c r="D532" t="s">
        <v>36</v>
      </c>
      <c r="E532" t="s">
        <v>43</v>
      </c>
      <c r="F532" t="s">
        <v>19</v>
      </c>
      <c r="G532" t="s">
        <v>0</v>
      </c>
      <c r="H532">
        <f>VLOOKUP(G532,Currency!$A$1:$B$16,2,FALSE)</f>
        <v>1</v>
      </c>
      <c r="I532" s="3">
        <v>35000</v>
      </c>
      <c r="J532" s="3">
        <v>8319289.3700000001</v>
      </c>
      <c r="K532" s="2">
        <v>0.77083373929999999</v>
      </c>
      <c r="L532" s="3">
        <v>18958.361751</v>
      </c>
      <c r="M532" s="3">
        <v>52500</v>
      </c>
      <c r="N532" s="3">
        <v>42080748.079999998</v>
      </c>
      <c r="O532" s="2">
        <v>1.0206286162</v>
      </c>
      <c r="P532" s="3">
        <v>60081.0164535</v>
      </c>
      <c r="Q532" s="3">
        <v>150000</v>
      </c>
      <c r="R532" s="3">
        <v>204000</v>
      </c>
      <c r="S532" s="3"/>
      <c r="T532" s="3"/>
      <c r="U532" s="3"/>
      <c r="V532" s="3">
        <f t="shared" si="24"/>
        <v>150000</v>
      </c>
      <c r="W532" s="3">
        <f t="shared" si="25"/>
        <v>204000</v>
      </c>
      <c r="X532" s="7">
        <f t="shared" si="26"/>
        <v>354000</v>
      </c>
    </row>
    <row r="533" spans="1:24" x14ac:dyDescent="0.3">
      <c r="A533" s="1">
        <v>42186</v>
      </c>
      <c r="B533" t="s">
        <v>170</v>
      </c>
      <c r="C533" t="s">
        <v>31</v>
      </c>
      <c r="D533" t="s">
        <v>36</v>
      </c>
      <c r="E533" t="s">
        <v>46</v>
      </c>
      <c r="F533" t="s">
        <v>20</v>
      </c>
      <c r="G533" t="s">
        <v>0</v>
      </c>
      <c r="H533">
        <f>VLOOKUP(G533,Currency!$A$1:$B$16,2,FALSE)</f>
        <v>1</v>
      </c>
      <c r="I533" s="3">
        <v>22633.333333333099</v>
      </c>
      <c r="J533" s="3">
        <v>2828558.42</v>
      </c>
      <c r="K533" s="2">
        <v>0.77083378130000002</v>
      </c>
      <c r="L533" s="3">
        <v>17446.537916756501</v>
      </c>
      <c r="M533" s="3">
        <v>33950</v>
      </c>
      <c r="N533" s="3">
        <v>42080748.079999998</v>
      </c>
      <c r="O533" s="2">
        <v>1.0206286162</v>
      </c>
      <c r="P533" s="3">
        <v>35910.956257329999</v>
      </c>
      <c r="Q533" s="3">
        <v>97000</v>
      </c>
      <c r="R533" s="3">
        <v>122814</v>
      </c>
      <c r="S533" s="3"/>
      <c r="T533" s="3"/>
      <c r="U533" s="3"/>
      <c r="V533" s="3">
        <f t="shared" si="24"/>
        <v>97000</v>
      </c>
      <c r="W533" s="3">
        <f t="shared" si="25"/>
        <v>122814</v>
      </c>
      <c r="X533" s="7">
        <f t="shared" si="26"/>
        <v>219814</v>
      </c>
    </row>
    <row r="534" spans="1:24" x14ac:dyDescent="0.3">
      <c r="A534" s="1">
        <v>42186</v>
      </c>
      <c r="B534" t="s">
        <v>473</v>
      </c>
      <c r="C534" t="s">
        <v>33</v>
      </c>
      <c r="D534" t="s">
        <v>40</v>
      </c>
      <c r="E534" t="s">
        <v>44</v>
      </c>
      <c r="F534" t="s">
        <v>25</v>
      </c>
      <c r="G534" t="s">
        <v>4</v>
      </c>
      <c r="H534">
        <f>VLOOKUP(G534,Currency!$A$1:$B$16,2,FALSE)</f>
        <v>0.69</v>
      </c>
      <c r="I534" s="3">
        <v>22668.4126666669</v>
      </c>
      <c r="J534" s="3">
        <v>2266448.31</v>
      </c>
      <c r="K534" s="2">
        <v>0.7718093734</v>
      </c>
      <c r="L534" s="3">
        <v>17495.693376232801</v>
      </c>
      <c r="M534" s="3">
        <v>34002.618999999999</v>
      </c>
      <c r="N534" s="3">
        <v>3317333.26</v>
      </c>
      <c r="O534" s="2">
        <v>1.1045455921</v>
      </c>
      <c r="P534" s="3">
        <v>43956.126022336</v>
      </c>
      <c r="Q534" s="3">
        <v>97150.34</v>
      </c>
      <c r="R534" s="3">
        <v>145725.51</v>
      </c>
      <c r="S534" s="3"/>
      <c r="T534" s="3"/>
      <c r="U534" s="3"/>
      <c r="V534" s="3">
        <f t="shared" si="24"/>
        <v>67033.734599999996</v>
      </c>
      <c r="W534" s="3">
        <f t="shared" si="25"/>
        <v>100550.60189999999</v>
      </c>
      <c r="X534" s="7">
        <f t="shared" si="26"/>
        <v>167584.33649999998</v>
      </c>
    </row>
    <row r="535" spans="1:24" x14ac:dyDescent="0.3">
      <c r="A535" s="1">
        <v>42186</v>
      </c>
      <c r="B535" t="s">
        <v>614</v>
      </c>
      <c r="C535" t="s">
        <v>31</v>
      </c>
      <c r="D535" t="s">
        <v>36</v>
      </c>
      <c r="E535" t="s">
        <v>47</v>
      </c>
      <c r="F535" t="s">
        <v>20</v>
      </c>
      <c r="G535" t="s">
        <v>0</v>
      </c>
      <c r="H535">
        <f>VLOOKUP(G535,Currency!$A$1:$B$16,2,FALSE)</f>
        <v>1</v>
      </c>
      <c r="I535" s="3">
        <v>12133.333333333099</v>
      </c>
      <c r="J535" s="3">
        <v>1516843.87</v>
      </c>
      <c r="K535" s="2">
        <v>0.77317410860000002</v>
      </c>
      <c r="L535" s="3">
        <v>9381.1791843464998</v>
      </c>
      <c r="M535" s="3">
        <v>18200</v>
      </c>
      <c r="N535" s="3">
        <v>9450126.0999999996</v>
      </c>
      <c r="O535" s="2">
        <v>0.93257262669999996</v>
      </c>
      <c r="P535" s="3">
        <v>16236.51488914</v>
      </c>
      <c r="Q535" s="3">
        <v>52000</v>
      </c>
      <c r="R535" s="3">
        <v>82736</v>
      </c>
      <c r="S535" s="3"/>
      <c r="T535" s="3"/>
      <c r="U535" s="3"/>
      <c r="V535" s="3">
        <f t="shared" si="24"/>
        <v>52000</v>
      </c>
      <c r="W535" s="3">
        <f t="shared" si="25"/>
        <v>82736</v>
      </c>
      <c r="X535" s="7">
        <f t="shared" si="26"/>
        <v>134736</v>
      </c>
    </row>
    <row r="536" spans="1:24" x14ac:dyDescent="0.3">
      <c r="A536" s="1">
        <v>42186</v>
      </c>
      <c r="B536" t="s">
        <v>567</v>
      </c>
      <c r="C536" t="s">
        <v>31</v>
      </c>
      <c r="D536" t="s">
        <v>38</v>
      </c>
      <c r="E536" t="s">
        <v>63</v>
      </c>
      <c r="F536" t="s">
        <v>22</v>
      </c>
      <c r="G536" t="s">
        <v>0</v>
      </c>
      <c r="H536">
        <f>VLOOKUP(G536,Currency!$A$1:$B$16,2,FALSE)</f>
        <v>1</v>
      </c>
      <c r="I536" s="3">
        <v>56583.333333333103</v>
      </c>
      <c r="J536" s="3">
        <v>5951569.3700000001</v>
      </c>
      <c r="K536" s="2">
        <v>0.77905894760000005</v>
      </c>
      <c r="L536" s="3">
        <v>44081.752118366501</v>
      </c>
      <c r="M536" s="3"/>
      <c r="N536" s="3">
        <v>0</v>
      </c>
      <c r="O536" s="2"/>
      <c r="P536" s="3">
        <v>0</v>
      </c>
      <c r="Q536" s="3">
        <v>97000</v>
      </c>
      <c r="R536" s="3">
        <v>149855</v>
      </c>
      <c r="S536" s="3"/>
      <c r="T536" s="3"/>
      <c r="U536" s="3"/>
      <c r="V536" s="3">
        <f t="shared" si="24"/>
        <v>97000</v>
      </c>
      <c r="W536" s="3">
        <f t="shared" si="25"/>
        <v>149855</v>
      </c>
      <c r="X536" s="7">
        <f t="shared" si="26"/>
        <v>246855</v>
      </c>
    </row>
    <row r="537" spans="1:24" x14ac:dyDescent="0.3">
      <c r="A537" s="1">
        <v>42186</v>
      </c>
      <c r="B537" t="s">
        <v>658</v>
      </c>
      <c r="C537" t="s">
        <v>31</v>
      </c>
      <c r="D537" t="s">
        <v>37</v>
      </c>
      <c r="E537" t="s">
        <v>47</v>
      </c>
      <c r="F537" t="s">
        <v>21</v>
      </c>
      <c r="G537" t="s">
        <v>0</v>
      </c>
      <c r="H537">
        <f>VLOOKUP(G537,Currency!$A$1:$B$16,2,FALSE)</f>
        <v>1</v>
      </c>
      <c r="I537" s="3">
        <v>12133.333333333099</v>
      </c>
      <c r="J537" s="3">
        <v>1044754.87</v>
      </c>
      <c r="K537" s="2">
        <v>0.78421939299999999</v>
      </c>
      <c r="L537" s="3">
        <v>9515.1953017331998</v>
      </c>
      <c r="M537" s="3">
        <v>18200</v>
      </c>
      <c r="N537" s="3">
        <v>3930098.95</v>
      </c>
      <c r="O537" s="2">
        <v>0.95128692619999999</v>
      </c>
      <c r="P537" s="3">
        <v>16781.475290580001</v>
      </c>
      <c r="Q537" s="3">
        <v>52000</v>
      </c>
      <c r="R537" s="3">
        <v>85128</v>
      </c>
      <c r="S537" s="3"/>
      <c r="T537" s="3"/>
      <c r="U537" s="3"/>
      <c r="V537" s="3">
        <f t="shared" si="24"/>
        <v>52000</v>
      </c>
      <c r="W537" s="3">
        <f t="shared" si="25"/>
        <v>85128</v>
      </c>
      <c r="X537" s="7">
        <f t="shared" si="26"/>
        <v>137128</v>
      </c>
    </row>
    <row r="538" spans="1:24" x14ac:dyDescent="0.3">
      <c r="A538" s="1">
        <v>42186</v>
      </c>
      <c r="B538" t="s">
        <v>897</v>
      </c>
      <c r="C538" t="s">
        <v>31</v>
      </c>
      <c r="D538" t="s">
        <v>41</v>
      </c>
      <c r="E538" t="s">
        <v>51</v>
      </c>
      <c r="F538" t="s">
        <v>28</v>
      </c>
      <c r="G538" t="s">
        <v>0</v>
      </c>
      <c r="H538">
        <f>VLOOKUP(G538,Currency!$A$1:$B$16,2,FALSE)</f>
        <v>1</v>
      </c>
      <c r="I538" s="3">
        <v>4266.6666666667998</v>
      </c>
      <c r="J538" s="3">
        <v>2631416.23</v>
      </c>
      <c r="K538" s="2">
        <v>0.78470014430000001</v>
      </c>
      <c r="L538" s="3">
        <v>3348.0539490134001</v>
      </c>
      <c r="M538" s="3">
        <v>6400</v>
      </c>
      <c r="N538" s="3">
        <v>10119342.42</v>
      </c>
      <c r="O538" s="2">
        <v>1.3275663123999999</v>
      </c>
      <c r="P538" s="3">
        <v>11200</v>
      </c>
      <c r="Q538" s="3">
        <v>32000</v>
      </c>
      <c r="R538" s="3">
        <v>160000</v>
      </c>
      <c r="S538" s="3"/>
      <c r="T538" s="3"/>
      <c r="U538" s="3"/>
      <c r="V538" s="3">
        <f t="shared" si="24"/>
        <v>32000</v>
      </c>
      <c r="W538" s="3">
        <f t="shared" si="25"/>
        <v>160000</v>
      </c>
      <c r="X538" s="7">
        <f t="shared" si="26"/>
        <v>192000</v>
      </c>
    </row>
    <row r="539" spans="1:24" x14ac:dyDescent="0.3">
      <c r="A539" s="1">
        <v>42186</v>
      </c>
      <c r="B539" t="s">
        <v>145</v>
      </c>
      <c r="C539" t="s">
        <v>31</v>
      </c>
      <c r="D539" t="s">
        <v>36</v>
      </c>
      <c r="E539" t="s">
        <v>45</v>
      </c>
      <c r="F539" t="s">
        <v>19</v>
      </c>
      <c r="G539" t="s">
        <v>0</v>
      </c>
      <c r="H539">
        <f>VLOOKUP(G539,Currency!$A$1:$B$16,2,FALSE)</f>
        <v>1</v>
      </c>
      <c r="I539" s="3">
        <v>25666.666666666901</v>
      </c>
      <c r="J539" s="3">
        <v>33251447</v>
      </c>
      <c r="K539" s="2">
        <v>0.78476574939999999</v>
      </c>
      <c r="L539" s="3">
        <v>14617.9751358668</v>
      </c>
      <c r="M539" s="3">
        <v>38500</v>
      </c>
      <c r="N539" s="3">
        <v>84317665.780000001</v>
      </c>
      <c r="O539" s="2">
        <v>0.95093756969999998</v>
      </c>
      <c r="P539" s="3">
        <v>30944.385733799998</v>
      </c>
      <c r="Q539" s="3">
        <v>110000</v>
      </c>
      <c r="R539" s="3">
        <v>132248</v>
      </c>
      <c r="S539" s="3"/>
      <c r="T539" s="3"/>
      <c r="U539" s="3"/>
      <c r="V539" s="3">
        <f t="shared" si="24"/>
        <v>110000</v>
      </c>
      <c r="W539" s="3">
        <f t="shared" si="25"/>
        <v>132248</v>
      </c>
      <c r="X539" s="7">
        <f t="shared" si="26"/>
        <v>242248</v>
      </c>
    </row>
    <row r="540" spans="1:24" x14ac:dyDescent="0.3">
      <c r="A540" s="1">
        <v>42186</v>
      </c>
      <c r="B540" t="s">
        <v>151</v>
      </c>
      <c r="C540" t="s">
        <v>31</v>
      </c>
      <c r="D540" t="s">
        <v>36</v>
      </c>
      <c r="E540" t="s">
        <v>45</v>
      </c>
      <c r="F540" t="s">
        <v>19</v>
      </c>
      <c r="G540" t="s">
        <v>0</v>
      </c>
      <c r="H540">
        <f>VLOOKUP(G540,Currency!$A$1:$B$16,2,FALSE)</f>
        <v>1</v>
      </c>
      <c r="I540" s="3">
        <v>25666.666666666901</v>
      </c>
      <c r="J540" s="3">
        <v>16947647.59</v>
      </c>
      <c r="K540" s="2">
        <v>0.78607834860000003</v>
      </c>
      <c r="L540" s="3">
        <v>14685.3552281335</v>
      </c>
      <c r="M540" s="3">
        <v>38500</v>
      </c>
      <c r="N540" s="3">
        <v>58002329.719999999</v>
      </c>
      <c r="O540" s="2">
        <v>0.95043266390000003</v>
      </c>
      <c r="P540" s="3">
        <v>30866.630240600003</v>
      </c>
      <c r="Q540" s="3">
        <v>110000</v>
      </c>
      <c r="R540" s="3">
        <v>134964</v>
      </c>
      <c r="S540" s="3"/>
      <c r="T540" s="3"/>
      <c r="U540" s="3"/>
      <c r="V540" s="3">
        <f t="shared" si="24"/>
        <v>110000</v>
      </c>
      <c r="W540" s="3">
        <f t="shared" si="25"/>
        <v>134964</v>
      </c>
      <c r="X540" s="7">
        <f t="shared" si="26"/>
        <v>244964</v>
      </c>
    </row>
    <row r="541" spans="1:24" x14ac:dyDescent="0.3">
      <c r="A541" s="1">
        <v>42186</v>
      </c>
      <c r="B541" t="s">
        <v>930</v>
      </c>
      <c r="C541" t="s">
        <v>31</v>
      </c>
      <c r="D541" t="s">
        <v>41</v>
      </c>
      <c r="E541" t="s">
        <v>51</v>
      </c>
      <c r="F541" t="s">
        <v>28</v>
      </c>
      <c r="G541" t="s">
        <v>0</v>
      </c>
      <c r="H541">
        <f>VLOOKUP(G541,Currency!$A$1:$B$16,2,FALSE)</f>
        <v>1</v>
      </c>
      <c r="I541" s="3">
        <v>7102.5333333331</v>
      </c>
      <c r="J541" s="3">
        <v>6196036.0599999996</v>
      </c>
      <c r="K541" s="2">
        <v>0.79008088249999997</v>
      </c>
      <c r="L541" s="3">
        <v>5611.5758039855</v>
      </c>
      <c r="M541" s="3">
        <v>10653.8</v>
      </c>
      <c r="N541" s="3">
        <v>16867677.289999999</v>
      </c>
      <c r="O541" s="2">
        <v>0.81049404940000003</v>
      </c>
      <c r="P541" s="3">
        <v>7423.4664051702002</v>
      </c>
      <c r="Q541" s="3">
        <v>30949.599999999999</v>
      </c>
      <c r="R541" s="3">
        <v>154748</v>
      </c>
      <c r="S541" s="3"/>
      <c r="T541" s="3"/>
      <c r="U541" s="3"/>
      <c r="V541" s="3">
        <f t="shared" si="24"/>
        <v>30949.599999999999</v>
      </c>
      <c r="W541" s="3">
        <f t="shared" si="25"/>
        <v>154748</v>
      </c>
      <c r="X541" s="7">
        <f t="shared" si="26"/>
        <v>185697.6</v>
      </c>
    </row>
    <row r="542" spans="1:24" x14ac:dyDescent="0.3">
      <c r="A542" s="1">
        <v>42186</v>
      </c>
      <c r="B542" t="s">
        <v>507</v>
      </c>
      <c r="C542" t="s">
        <v>33</v>
      </c>
      <c r="D542" t="s">
        <v>40</v>
      </c>
      <c r="E542" t="s">
        <v>46</v>
      </c>
      <c r="F542" t="s">
        <v>25</v>
      </c>
      <c r="G542" t="s">
        <v>4</v>
      </c>
      <c r="H542">
        <f>VLOOKUP(G542,Currency!$A$1:$B$16,2,FALSE)</f>
        <v>0.69</v>
      </c>
      <c r="I542" s="3">
        <v>34743.7103333333</v>
      </c>
      <c r="J542" s="3">
        <v>4991177.45</v>
      </c>
      <c r="K542" s="2">
        <v>0.79077514670000004</v>
      </c>
      <c r="L542" s="3">
        <v>27474.462635743901</v>
      </c>
      <c r="M542" s="3">
        <v>52115.565499999997</v>
      </c>
      <c r="N542" s="3">
        <v>12574309.539999999</v>
      </c>
      <c r="O542" s="2">
        <v>1.1649437627999999</v>
      </c>
      <c r="P542" s="3">
        <v>76184.750425171005</v>
      </c>
      <c r="Q542" s="3">
        <v>147457.33333333299</v>
      </c>
      <c r="R542" s="3">
        <v>221186</v>
      </c>
      <c r="S542" s="3"/>
      <c r="T542" s="3"/>
      <c r="U542" s="3"/>
      <c r="V542" s="3">
        <f t="shared" si="24"/>
        <v>101745.55999999976</v>
      </c>
      <c r="W542" s="3">
        <f t="shared" si="25"/>
        <v>152618.34</v>
      </c>
      <c r="X542" s="7">
        <f t="shared" si="26"/>
        <v>254363.89999999976</v>
      </c>
    </row>
    <row r="543" spans="1:24" x14ac:dyDescent="0.3">
      <c r="A543" s="1">
        <v>42186</v>
      </c>
      <c r="B543" t="s">
        <v>295</v>
      </c>
      <c r="C543" t="s">
        <v>31</v>
      </c>
      <c r="D543" t="s">
        <v>36</v>
      </c>
      <c r="E543" t="s">
        <v>44</v>
      </c>
      <c r="F543" t="s">
        <v>20</v>
      </c>
      <c r="G543" t="s">
        <v>0</v>
      </c>
      <c r="H543">
        <f>VLOOKUP(G543,Currency!$A$1:$B$16,2,FALSE)</f>
        <v>1</v>
      </c>
      <c r="I543" s="3">
        <v>16800</v>
      </c>
      <c r="J543" s="3">
        <v>2480883.66</v>
      </c>
      <c r="K543" s="2">
        <v>0.79261959469999999</v>
      </c>
      <c r="L543" s="3">
        <v>13316.009190960001</v>
      </c>
      <c r="M543" s="3">
        <v>25200</v>
      </c>
      <c r="N543" s="3">
        <v>6233620.3799999999</v>
      </c>
      <c r="O543" s="2">
        <v>1.1383849156000001</v>
      </c>
      <c r="P543" s="3">
        <v>34964.439645240003</v>
      </c>
      <c r="Q543" s="3">
        <v>72000</v>
      </c>
      <c r="R543" s="3">
        <v>101818</v>
      </c>
      <c r="S543" s="3"/>
      <c r="T543" s="3"/>
      <c r="U543" s="3"/>
      <c r="V543" s="3">
        <f t="shared" si="24"/>
        <v>72000</v>
      </c>
      <c r="W543" s="3">
        <f t="shared" si="25"/>
        <v>101818</v>
      </c>
      <c r="X543" s="7">
        <f t="shared" si="26"/>
        <v>173818</v>
      </c>
    </row>
    <row r="544" spans="1:24" x14ac:dyDescent="0.3">
      <c r="A544" s="1">
        <v>42186</v>
      </c>
      <c r="B544" t="s">
        <v>426</v>
      </c>
      <c r="C544" t="s">
        <v>33</v>
      </c>
      <c r="D544" t="s">
        <v>40</v>
      </c>
      <c r="E544" t="s">
        <v>46</v>
      </c>
      <c r="F544" t="s">
        <v>25</v>
      </c>
      <c r="G544" t="s">
        <v>11</v>
      </c>
      <c r="H544">
        <f>VLOOKUP(G544,Currency!$A$1:$B$16,2,FALSE)</f>
        <v>9.1999999999999998E-3</v>
      </c>
      <c r="I544" s="3">
        <v>1670462.7556666599</v>
      </c>
      <c r="J544" s="3">
        <v>1153954.1000000001</v>
      </c>
      <c r="K544" s="2">
        <v>0.79285185430000005</v>
      </c>
      <c r="L544" s="3">
        <v>1324429.4933694</v>
      </c>
      <c r="M544" s="3">
        <v>2505694.1335</v>
      </c>
      <c r="N544" s="3">
        <v>4101825.28</v>
      </c>
      <c r="O544" s="2">
        <v>1.0468371192999999</v>
      </c>
      <c r="P544" s="3">
        <v>2834300.7195679056</v>
      </c>
      <c r="Q544" s="3">
        <v>7308274.6666666698</v>
      </c>
      <c r="R544" s="3">
        <v>10962412</v>
      </c>
      <c r="S544" s="3"/>
      <c r="T544" s="3"/>
      <c r="U544" s="3"/>
      <c r="V544" s="3">
        <f t="shared" si="24"/>
        <v>67236.126933333362</v>
      </c>
      <c r="W544" s="3">
        <f t="shared" si="25"/>
        <v>100854.19039999999</v>
      </c>
      <c r="X544" s="7">
        <f t="shared" si="26"/>
        <v>168090.31733333337</v>
      </c>
    </row>
    <row r="545" spans="1:24" x14ac:dyDescent="0.3">
      <c r="A545" s="1">
        <v>42186</v>
      </c>
      <c r="B545" t="s">
        <v>975</v>
      </c>
      <c r="C545" t="s">
        <v>31</v>
      </c>
      <c r="D545" t="s">
        <v>41</v>
      </c>
      <c r="E545" t="s">
        <v>57</v>
      </c>
      <c r="F545" t="s">
        <v>28</v>
      </c>
      <c r="G545" t="s">
        <v>0</v>
      </c>
      <c r="H545">
        <f>VLOOKUP(G545,Currency!$A$1:$B$16,2,FALSE)</f>
        <v>1</v>
      </c>
      <c r="I545" s="3">
        <v>3305.0920000000001</v>
      </c>
      <c r="J545" s="3">
        <v>5479999.75</v>
      </c>
      <c r="K545" s="2">
        <v>0.79714069089999995</v>
      </c>
      <c r="L545" s="3">
        <v>2634.6233203680999</v>
      </c>
      <c r="M545" s="3">
        <v>4957.6379999999999</v>
      </c>
      <c r="N545" s="3">
        <v>19425618.579999998</v>
      </c>
      <c r="O545" s="2">
        <v>1.0166105783999999</v>
      </c>
      <c r="P545" s="3">
        <v>5188.2158569987005</v>
      </c>
      <c r="Q545" s="3">
        <v>14344.68</v>
      </c>
      <c r="R545" s="3">
        <v>119539</v>
      </c>
      <c r="S545" s="3"/>
      <c r="T545" s="3"/>
      <c r="U545" s="3"/>
      <c r="V545" s="3">
        <f t="shared" si="24"/>
        <v>14344.68</v>
      </c>
      <c r="W545" s="3">
        <f t="shared" si="25"/>
        <v>119539</v>
      </c>
      <c r="X545" s="7">
        <f t="shared" si="26"/>
        <v>133883.68</v>
      </c>
    </row>
    <row r="546" spans="1:24" x14ac:dyDescent="0.3">
      <c r="A546" s="1">
        <v>42186</v>
      </c>
      <c r="B546" t="s">
        <v>373</v>
      </c>
      <c r="C546" t="s">
        <v>31</v>
      </c>
      <c r="D546" t="s">
        <v>36</v>
      </c>
      <c r="E546" t="s">
        <v>44</v>
      </c>
      <c r="F546" t="s">
        <v>20</v>
      </c>
      <c r="G546" t="s">
        <v>0</v>
      </c>
      <c r="H546">
        <f>VLOOKUP(G546,Currency!$A$1:$B$16,2,FALSE)</f>
        <v>1</v>
      </c>
      <c r="I546" s="3">
        <v>16800</v>
      </c>
      <c r="J546" s="3">
        <v>2220142.89</v>
      </c>
      <c r="K546" s="2">
        <v>0.79738126679999999</v>
      </c>
      <c r="L546" s="3">
        <v>13396.005282239999</v>
      </c>
      <c r="M546" s="3">
        <v>25200</v>
      </c>
      <c r="N546" s="3">
        <v>24496565.07</v>
      </c>
      <c r="O546" s="2">
        <v>1.1094103223</v>
      </c>
      <c r="P546" s="3">
        <v>32919.992340479999</v>
      </c>
      <c r="Q546" s="3">
        <v>72000</v>
      </c>
      <c r="R546" s="3">
        <v>106948</v>
      </c>
      <c r="S546" s="3"/>
      <c r="T546" s="3"/>
      <c r="U546" s="3"/>
      <c r="V546" s="3">
        <f t="shared" si="24"/>
        <v>72000</v>
      </c>
      <c r="W546" s="3">
        <f t="shared" si="25"/>
        <v>106948</v>
      </c>
      <c r="X546" s="7">
        <f t="shared" si="26"/>
        <v>178948</v>
      </c>
    </row>
    <row r="547" spans="1:24" x14ac:dyDescent="0.3">
      <c r="A547" s="1">
        <v>42186</v>
      </c>
      <c r="B547" t="s">
        <v>635</v>
      </c>
      <c r="C547" t="s">
        <v>31</v>
      </c>
      <c r="D547" t="s">
        <v>36</v>
      </c>
      <c r="E547" t="s">
        <v>44</v>
      </c>
      <c r="F547" t="s">
        <v>20</v>
      </c>
      <c r="G547" t="s">
        <v>0</v>
      </c>
      <c r="H547">
        <f>VLOOKUP(G547,Currency!$A$1:$B$16,2,FALSE)</f>
        <v>1</v>
      </c>
      <c r="I547" s="3">
        <v>16800</v>
      </c>
      <c r="J547" s="3">
        <v>2220142.89</v>
      </c>
      <c r="K547" s="2">
        <v>0.79738126679999999</v>
      </c>
      <c r="L547" s="3">
        <v>13396.005282239999</v>
      </c>
      <c r="M547" s="3">
        <v>25200</v>
      </c>
      <c r="N547" s="3">
        <v>24496565.07</v>
      </c>
      <c r="O547" s="2">
        <v>1.1094103223</v>
      </c>
      <c r="P547" s="3">
        <v>32919.992340479999</v>
      </c>
      <c r="Q547" s="3">
        <v>72000</v>
      </c>
      <c r="R547" s="3">
        <v>116155</v>
      </c>
      <c r="S547" s="3"/>
      <c r="T547" s="3"/>
      <c r="U547" s="3"/>
      <c r="V547" s="3">
        <f t="shared" si="24"/>
        <v>72000</v>
      </c>
      <c r="W547" s="3">
        <f t="shared" si="25"/>
        <v>116155</v>
      </c>
      <c r="X547" s="7">
        <f t="shared" si="26"/>
        <v>188155</v>
      </c>
    </row>
    <row r="548" spans="1:24" x14ac:dyDescent="0.3">
      <c r="A548" s="1">
        <v>42186</v>
      </c>
      <c r="B548" t="s">
        <v>759</v>
      </c>
      <c r="C548" t="s">
        <v>31</v>
      </c>
      <c r="D548" t="s">
        <v>36</v>
      </c>
      <c r="E548" t="s">
        <v>44</v>
      </c>
      <c r="F548" t="s">
        <v>20</v>
      </c>
      <c r="G548" t="s">
        <v>0</v>
      </c>
      <c r="H548">
        <f>VLOOKUP(G548,Currency!$A$1:$B$16,2,FALSE)</f>
        <v>1</v>
      </c>
      <c r="I548" s="3">
        <v>16800</v>
      </c>
      <c r="J548" s="3">
        <v>3809739.91</v>
      </c>
      <c r="K548" s="2">
        <v>0.79742215679999995</v>
      </c>
      <c r="L548" s="3">
        <v>13396.692234239999</v>
      </c>
      <c r="M548" s="3">
        <v>25200</v>
      </c>
      <c r="N548" s="3">
        <v>13373661.789999999</v>
      </c>
      <c r="O548" s="2">
        <v>0.75089958590000006</v>
      </c>
      <c r="P548" s="3">
        <v>15156.27130248</v>
      </c>
      <c r="Q548" s="3">
        <v>72000</v>
      </c>
      <c r="R548" s="3">
        <v>125297</v>
      </c>
      <c r="S548" s="3"/>
      <c r="T548" s="3"/>
      <c r="U548" s="3"/>
      <c r="V548" s="3">
        <f t="shared" si="24"/>
        <v>72000</v>
      </c>
      <c r="W548" s="3">
        <f t="shared" si="25"/>
        <v>125297</v>
      </c>
      <c r="X548" s="7">
        <f t="shared" si="26"/>
        <v>197297</v>
      </c>
    </row>
    <row r="549" spans="1:24" x14ac:dyDescent="0.3">
      <c r="A549" s="1">
        <v>42186</v>
      </c>
      <c r="B549" t="s">
        <v>915</v>
      </c>
      <c r="C549" t="s">
        <v>31</v>
      </c>
      <c r="D549" t="s">
        <v>41</v>
      </c>
      <c r="E549" t="s">
        <v>51</v>
      </c>
      <c r="F549" t="s">
        <v>28</v>
      </c>
      <c r="G549" t="s">
        <v>0</v>
      </c>
      <c r="H549">
        <f>VLOOKUP(G549,Currency!$A$1:$B$16,2,FALSE)</f>
        <v>1</v>
      </c>
      <c r="I549" s="3">
        <v>6721.8733333331002</v>
      </c>
      <c r="J549" s="3">
        <v>11750988.34</v>
      </c>
      <c r="K549" s="2">
        <v>0.79796816110000002</v>
      </c>
      <c r="L549" s="3">
        <v>5363.8409029469003</v>
      </c>
      <c r="M549" s="3">
        <v>10082.81</v>
      </c>
      <c r="N549" s="3">
        <v>23661259.899999999</v>
      </c>
      <c r="O549" s="2">
        <v>1.0332987273000001</v>
      </c>
      <c r="P549" s="3">
        <v>11022.8952732983</v>
      </c>
      <c r="Q549" s="3">
        <v>29408.2</v>
      </c>
      <c r="R549" s="3">
        <v>147041</v>
      </c>
      <c r="S549" s="3"/>
      <c r="T549" s="3"/>
      <c r="U549" s="3"/>
      <c r="V549" s="3">
        <f t="shared" si="24"/>
        <v>29408.2</v>
      </c>
      <c r="W549" s="3">
        <f t="shared" si="25"/>
        <v>147041</v>
      </c>
      <c r="X549" s="7">
        <f t="shared" si="26"/>
        <v>176449.2</v>
      </c>
    </row>
    <row r="550" spans="1:24" x14ac:dyDescent="0.3">
      <c r="A550" s="1">
        <v>42186</v>
      </c>
      <c r="B550" t="s">
        <v>851</v>
      </c>
      <c r="C550" t="s">
        <v>31</v>
      </c>
      <c r="D550" t="s">
        <v>41</v>
      </c>
      <c r="E550" t="s">
        <v>51</v>
      </c>
      <c r="F550" t="s">
        <v>28</v>
      </c>
      <c r="G550" t="s">
        <v>0</v>
      </c>
      <c r="H550">
        <f>VLOOKUP(G550,Currency!$A$1:$B$16,2,FALSE)</f>
        <v>1</v>
      </c>
      <c r="I550" s="3">
        <v>6522.5999999999003</v>
      </c>
      <c r="J550" s="3">
        <v>6060590.5599999996</v>
      </c>
      <c r="K550" s="2">
        <v>0.80037050369999996</v>
      </c>
      <c r="L550" s="3">
        <v>5220.4966474335006</v>
      </c>
      <c r="M550" s="3">
        <v>9783.9</v>
      </c>
      <c r="N550" s="3">
        <v>19735308.739999998</v>
      </c>
      <c r="O550" s="2">
        <v>0.92238261379999997</v>
      </c>
      <c r="P550" s="3">
        <v>8568.8588084481999</v>
      </c>
      <c r="Q550" s="3">
        <v>28307.4</v>
      </c>
      <c r="R550" s="3">
        <v>141537</v>
      </c>
      <c r="S550" s="3"/>
      <c r="T550" s="3"/>
      <c r="U550" s="3"/>
      <c r="V550" s="3">
        <f t="shared" si="24"/>
        <v>28307.4</v>
      </c>
      <c r="W550" s="3">
        <f t="shared" si="25"/>
        <v>141537</v>
      </c>
      <c r="X550" s="7">
        <f t="shared" si="26"/>
        <v>169844.4</v>
      </c>
    </row>
    <row r="551" spans="1:24" x14ac:dyDescent="0.3">
      <c r="A551" s="1">
        <v>42186</v>
      </c>
      <c r="B551" t="s">
        <v>363</v>
      </c>
      <c r="C551" t="s">
        <v>31</v>
      </c>
      <c r="D551" t="s">
        <v>36</v>
      </c>
      <c r="E551" t="s">
        <v>46</v>
      </c>
      <c r="F551" t="s">
        <v>20</v>
      </c>
      <c r="G551" t="s">
        <v>0</v>
      </c>
      <c r="H551">
        <f>VLOOKUP(G551,Currency!$A$1:$B$16,2,FALSE)</f>
        <v>1</v>
      </c>
      <c r="I551" s="3">
        <v>22633.333333333099</v>
      </c>
      <c r="J551" s="3">
        <v>3689842.62</v>
      </c>
      <c r="K551" s="2">
        <v>0.80180370540000001</v>
      </c>
      <c r="L551" s="3">
        <v>18147.490532219799</v>
      </c>
      <c r="M551" s="3">
        <v>33950</v>
      </c>
      <c r="N551" s="3">
        <v>22973506.030000001</v>
      </c>
      <c r="O551" s="2">
        <v>0.9453364755</v>
      </c>
      <c r="P551" s="3">
        <v>30980.67734916</v>
      </c>
      <c r="Q551" s="3">
        <v>97000</v>
      </c>
      <c r="R551" s="3">
        <v>143247</v>
      </c>
      <c r="S551" s="3"/>
      <c r="T551" s="3"/>
      <c r="U551" s="3"/>
      <c r="V551" s="3">
        <f t="shared" si="24"/>
        <v>97000</v>
      </c>
      <c r="W551" s="3">
        <f t="shared" si="25"/>
        <v>143247</v>
      </c>
      <c r="X551" s="7">
        <f t="shared" si="26"/>
        <v>240247</v>
      </c>
    </row>
    <row r="552" spans="1:24" x14ac:dyDescent="0.3">
      <c r="A552" s="1">
        <v>42186</v>
      </c>
      <c r="B552" t="s">
        <v>799</v>
      </c>
      <c r="C552" t="s">
        <v>31</v>
      </c>
      <c r="D552" t="s">
        <v>36</v>
      </c>
      <c r="E552" t="s">
        <v>44</v>
      </c>
      <c r="F552" t="s">
        <v>20</v>
      </c>
      <c r="G552" t="s">
        <v>0</v>
      </c>
      <c r="H552">
        <f>VLOOKUP(G552,Currency!$A$1:$B$16,2,FALSE)</f>
        <v>1</v>
      </c>
      <c r="I552" s="3">
        <v>16800</v>
      </c>
      <c r="J552" s="3">
        <v>3689842.62</v>
      </c>
      <c r="K552" s="2">
        <v>0.80180370540000001</v>
      </c>
      <c r="L552" s="3">
        <v>13470.30225072</v>
      </c>
      <c r="M552" s="3">
        <v>25200</v>
      </c>
      <c r="N552" s="3">
        <v>22973506.030000001</v>
      </c>
      <c r="O552" s="2">
        <v>0.9453364755</v>
      </c>
      <c r="P552" s="3">
        <v>22995.96669216</v>
      </c>
      <c r="Q552" s="3">
        <v>72000</v>
      </c>
      <c r="R552" s="3">
        <v>137700</v>
      </c>
      <c r="S552" s="3"/>
      <c r="T552" s="3"/>
      <c r="U552" s="3"/>
      <c r="V552" s="3">
        <f t="shared" si="24"/>
        <v>72000</v>
      </c>
      <c r="W552" s="3">
        <f t="shared" si="25"/>
        <v>137700</v>
      </c>
      <c r="X552" s="7">
        <f t="shared" si="26"/>
        <v>209700</v>
      </c>
    </row>
    <row r="553" spans="1:24" x14ac:dyDescent="0.3">
      <c r="A553" s="1">
        <v>42186</v>
      </c>
      <c r="B553" t="s">
        <v>192</v>
      </c>
      <c r="C553" t="s">
        <v>31</v>
      </c>
      <c r="D553" t="s">
        <v>36</v>
      </c>
      <c r="E553" t="s">
        <v>44</v>
      </c>
      <c r="F553" t="s">
        <v>20</v>
      </c>
      <c r="G553" t="s">
        <v>0</v>
      </c>
      <c r="H553">
        <f>VLOOKUP(G553,Currency!$A$1:$B$16,2,FALSE)</f>
        <v>1</v>
      </c>
      <c r="I553" s="3">
        <v>16800</v>
      </c>
      <c r="J553" s="3">
        <v>2904899.07</v>
      </c>
      <c r="K553" s="2">
        <v>0.80181583729999995</v>
      </c>
      <c r="L553" s="3">
        <v>13470.50606664</v>
      </c>
      <c r="M553" s="3">
        <v>25200</v>
      </c>
      <c r="N553" s="3">
        <v>7034367.0899999999</v>
      </c>
      <c r="O553" s="2">
        <v>0.92903640600000004</v>
      </c>
      <c r="P553" s="3">
        <v>22338.74788992</v>
      </c>
      <c r="Q553" s="3">
        <v>72000</v>
      </c>
      <c r="R553" s="3">
        <v>93607</v>
      </c>
      <c r="S553" s="3"/>
      <c r="T553" s="3"/>
      <c r="U553" s="3"/>
      <c r="V553" s="3">
        <f t="shared" si="24"/>
        <v>72000</v>
      </c>
      <c r="W553" s="3">
        <f t="shared" si="25"/>
        <v>93607</v>
      </c>
      <c r="X553" s="7">
        <f t="shared" si="26"/>
        <v>165607</v>
      </c>
    </row>
    <row r="554" spans="1:24" x14ac:dyDescent="0.3">
      <c r="A554" s="1">
        <v>42186</v>
      </c>
      <c r="B554" t="s">
        <v>578</v>
      </c>
      <c r="C554" t="s">
        <v>31</v>
      </c>
      <c r="D554" t="s">
        <v>36</v>
      </c>
      <c r="E554" t="s">
        <v>44</v>
      </c>
      <c r="F554" t="s">
        <v>20</v>
      </c>
      <c r="G554" t="s">
        <v>0</v>
      </c>
      <c r="H554">
        <f>VLOOKUP(G554,Currency!$A$1:$B$16,2,FALSE)</f>
        <v>1</v>
      </c>
      <c r="I554" s="3">
        <v>16800</v>
      </c>
      <c r="J554" s="3">
        <v>3438426.78</v>
      </c>
      <c r="K554" s="2">
        <v>0.80405746109999998</v>
      </c>
      <c r="L554" s="3">
        <v>13508.16534648</v>
      </c>
      <c r="M554" s="3">
        <v>25200</v>
      </c>
      <c r="N554" s="3">
        <v>8681471.6099999994</v>
      </c>
      <c r="O554" s="2">
        <v>1.0437217291000001</v>
      </c>
      <c r="P554" s="3">
        <v>28285.0052058</v>
      </c>
      <c r="Q554" s="3">
        <v>72000</v>
      </c>
      <c r="R554" s="3">
        <v>111844</v>
      </c>
      <c r="S554" s="3"/>
      <c r="T554" s="3"/>
      <c r="U554" s="3"/>
      <c r="V554" s="3">
        <f t="shared" si="24"/>
        <v>72000</v>
      </c>
      <c r="W554" s="3">
        <f t="shared" si="25"/>
        <v>111844</v>
      </c>
      <c r="X554" s="7">
        <f t="shared" si="26"/>
        <v>183844</v>
      </c>
    </row>
    <row r="555" spans="1:24" x14ac:dyDescent="0.3">
      <c r="A555" s="1">
        <v>42186</v>
      </c>
      <c r="B555" t="s">
        <v>477</v>
      </c>
      <c r="C555" t="s">
        <v>33</v>
      </c>
      <c r="D555" t="s">
        <v>40</v>
      </c>
      <c r="E555" t="s">
        <v>44</v>
      </c>
      <c r="F555" t="s">
        <v>25</v>
      </c>
      <c r="G555" t="s">
        <v>11</v>
      </c>
      <c r="H555">
        <f>VLOOKUP(G555,Currency!$A$1:$B$16,2,FALSE)</f>
        <v>9.1999999999999998E-3</v>
      </c>
      <c r="I555" s="3">
        <v>1413588.5549999999</v>
      </c>
      <c r="J555" s="3">
        <v>2194462.6</v>
      </c>
      <c r="K555" s="2">
        <v>0.80488024999999996</v>
      </c>
      <c r="L555" s="3">
        <v>1137769.5095455379</v>
      </c>
      <c r="M555" s="3">
        <v>2120382.8325</v>
      </c>
      <c r="N555" s="3">
        <v>26971632.370000001</v>
      </c>
      <c r="O555" s="2">
        <v>1.0643296856</v>
      </c>
      <c r="P555" s="3">
        <v>2502312.8032482169</v>
      </c>
      <c r="Q555" s="3">
        <v>6552079.3333333302</v>
      </c>
      <c r="R555" s="3">
        <v>9828119</v>
      </c>
      <c r="S555" s="3"/>
      <c r="T555" s="3"/>
      <c r="U555" s="3"/>
      <c r="V555" s="3">
        <f t="shared" si="24"/>
        <v>60279.129866666633</v>
      </c>
      <c r="W555" s="3">
        <f t="shared" si="25"/>
        <v>90418.694799999997</v>
      </c>
      <c r="X555" s="7">
        <f t="shared" si="26"/>
        <v>150697.82466666662</v>
      </c>
    </row>
    <row r="556" spans="1:24" x14ac:dyDescent="0.3">
      <c r="A556" s="1">
        <v>42186</v>
      </c>
      <c r="B556" t="s">
        <v>144</v>
      </c>
      <c r="C556" t="s">
        <v>31</v>
      </c>
      <c r="D556" t="s">
        <v>36</v>
      </c>
      <c r="E556" t="s">
        <v>47</v>
      </c>
      <c r="F556" t="s">
        <v>20</v>
      </c>
      <c r="G556" t="s">
        <v>0</v>
      </c>
      <c r="H556">
        <f>VLOOKUP(G556,Currency!$A$1:$B$16,2,FALSE)</f>
        <v>1</v>
      </c>
      <c r="I556" s="3">
        <v>12133.333333333099</v>
      </c>
      <c r="J556" s="3">
        <v>2226838.4</v>
      </c>
      <c r="K556" s="2">
        <v>0.80648445300000005</v>
      </c>
      <c r="L556" s="3">
        <v>9785.3446963997994</v>
      </c>
      <c r="M556" s="3">
        <v>18200</v>
      </c>
      <c r="N556" s="3">
        <v>20422767.579999998</v>
      </c>
      <c r="O556" s="2">
        <v>0.95525347790000004</v>
      </c>
      <c r="P556" s="3">
        <v>16896.981275720002</v>
      </c>
      <c r="Q556" s="3">
        <v>52000</v>
      </c>
      <c r="R556" s="3">
        <v>62199</v>
      </c>
      <c r="S556" s="3"/>
      <c r="T556" s="3"/>
      <c r="U556" s="3"/>
      <c r="V556" s="3">
        <f t="shared" si="24"/>
        <v>52000</v>
      </c>
      <c r="W556" s="3">
        <f t="shared" si="25"/>
        <v>62199</v>
      </c>
      <c r="X556" s="7">
        <f t="shared" si="26"/>
        <v>114199</v>
      </c>
    </row>
    <row r="557" spans="1:24" x14ac:dyDescent="0.3">
      <c r="A557" s="1">
        <v>42186</v>
      </c>
      <c r="B557" t="s">
        <v>973</v>
      </c>
      <c r="C557" t="s">
        <v>31</v>
      </c>
      <c r="D557" t="s">
        <v>41</v>
      </c>
      <c r="E557" t="s">
        <v>57</v>
      </c>
      <c r="F557" t="s">
        <v>28</v>
      </c>
      <c r="G557" t="s">
        <v>0</v>
      </c>
      <c r="H557">
        <f>VLOOKUP(G557,Currency!$A$1:$B$16,2,FALSE)</f>
        <v>1</v>
      </c>
      <c r="I557" s="3">
        <v>3813.4960000000001</v>
      </c>
      <c r="J557" s="3">
        <v>12697981.880000001</v>
      </c>
      <c r="K557" s="2">
        <v>0.80720201550000004</v>
      </c>
      <c r="L557" s="3">
        <v>3078.2616573012001</v>
      </c>
      <c r="M557" s="3">
        <v>5720.2439999999997</v>
      </c>
      <c r="N557" s="3">
        <v>24926892.699999999</v>
      </c>
      <c r="O557" s="2">
        <v>1.0309520864999999</v>
      </c>
      <c r="P557" s="3">
        <v>6215.9937638495003</v>
      </c>
      <c r="Q557" s="3">
        <v>16740.84</v>
      </c>
      <c r="R557" s="3">
        <v>139507</v>
      </c>
      <c r="S557" s="3"/>
      <c r="T557" s="3"/>
      <c r="U557" s="3"/>
      <c r="V557" s="3">
        <f t="shared" si="24"/>
        <v>16740.84</v>
      </c>
      <c r="W557" s="3">
        <f t="shared" si="25"/>
        <v>139507</v>
      </c>
      <c r="X557" s="7">
        <f t="shared" si="26"/>
        <v>156247.84</v>
      </c>
    </row>
    <row r="558" spans="1:24" x14ac:dyDescent="0.3">
      <c r="A558" s="1">
        <v>42186</v>
      </c>
      <c r="B558" t="s">
        <v>696</v>
      </c>
      <c r="C558" t="s">
        <v>31</v>
      </c>
      <c r="D558" t="s">
        <v>36</v>
      </c>
      <c r="E558" t="s">
        <v>44</v>
      </c>
      <c r="F558" t="s">
        <v>20</v>
      </c>
      <c r="G558" t="s">
        <v>0</v>
      </c>
      <c r="H558">
        <f>VLOOKUP(G558,Currency!$A$1:$B$16,2,FALSE)</f>
        <v>1</v>
      </c>
      <c r="I558" s="3">
        <v>4800</v>
      </c>
      <c r="J558" s="3">
        <v>828642.89</v>
      </c>
      <c r="K558" s="2">
        <v>0.80730511059999999</v>
      </c>
      <c r="L558" s="3">
        <v>3875.0645308799999</v>
      </c>
      <c r="M558" s="3">
        <v>7200</v>
      </c>
      <c r="N558" s="3">
        <v>3085952.45</v>
      </c>
      <c r="O558" s="2">
        <v>0.87081248769999997</v>
      </c>
      <c r="P558" s="3">
        <v>5711.7598581599996</v>
      </c>
      <c r="Q558" s="3">
        <v>72000</v>
      </c>
      <c r="R558" s="3">
        <v>120000</v>
      </c>
      <c r="S558" s="3"/>
      <c r="T558" s="3"/>
      <c r="U558" s="3"/>
      <c r="V558" s="3">
        <f t="shared" si="24"/>
        <v>72000</v>
      </c>
      <c r="W558" s="3">
        <f t="shared" si="25"/>
        <v>120000</v>
      </c>
      <c r="X558" s="7">
        <f t="shared" si="26"/>
        <v>192000</v>
      </c>
    </row>
    <row r="559" spans="1:24" x14ac:dyDescent="0.3">
      <c r="A559" s="1">
        <v>42186</v>
      </c>
      <c r="B559" t="s">
        <v>848</v>
      </c>
      <c r="C559" t="s">
        <v>31</v>
      </c>
      <c r="D559" t="s">
        <v>41</v>
      </c>
      <c r="E559" t="s">
        <v>51</v>
      </c>
      <c r="F559" t="s">
        <v>28</v>
      </c>
      <c r="G559" t="s">
        <v>0</v>
      </c>
      <c r="H559">
        <f>VLOOKUP(G559,Currency!$A$1:$B$16,2,FALSE)</f>
        <v>1</v>
      </c>
      <c r="I559" s="3">
        <v>7097.6466666668002</v>
      </c>
      <c r="J559" s="3">
        <v>10226307.630000001</v>
      </c>
      <c r="K559" s="2">
        <v>0.80790622670000001</v>
      </c>
      <c r="L559" s="3">
        <v>5734.2329369166</v>
      </c>
      <c r="M559" s="3">
        <v>10646.47</v>
      </c>
      <c r="N559" s="3">
        <v>26304552.48</v>
      </c>
      <c r="O559" s="2">
        <v>0.94744071539999997</v>
      </c>
      <c r="P559" s="3">
        <v>9751.1566448295998</v>
      </c>
      <c r="Q559" s="3">
        <v>30777.8</v>
      </c>
      <c r="R559" s="3">
        <v>153889</v>
      </c>
      <c r="S559" s="3"/>
      <c r="T559" s="3"/>
      <c r="U559" s="3"/>
      <c r="V559" s="3">
        <f t="shared" si="24"/>
        <v>30777.8</v>
      </c>
      <c r="W559" s="3">
        <f t="shared" si="25"/>
        <v>153889</v>
      </c>
      <c r="X559" s="7">
        <f t="shared" si="26"/>
        <v>184666.8</v>
      </c>
    </row>
    <row r="560" spans="1:24" x14ac:dyDescent="0.3">
      <c r="A560" s="1">
        <v>42186</v>
      </c>
      <c r="B560" t="s">
        <v>207</v>
      </c>
      <c r="C560" t="s">
        <v>31</v>
      </c>
      <c r="D560" t="s">
        <v>38</v>
      </c>
      <c r="E560" t="s">
        <v>63</v>
      </c>
      <c r="F560" t="s">
        <v>22</v>
      </c>
      <c r="G560" t="s">
        <v>0</v>
      </c>
      <c r="H560">
        <f>VLOOKUP(G560,Currency!$A$1:$B$16,2,FALSE)</f>
        <v>1</v>
      </c>
      <c r="I560" s="3">
        <v>56583.333333333103</v>
      </c>
      <c r="J560" s="3">
        <v>3845747.77</v>
      </c>
      <c r="K560" s="2">
        <v>0.81398565560000002</v>
      </c>
      <c r="L560" s="3">
        <v>46058.021679366502</v>
      </c>
      <c r="M560" s="3"/>
      <c r="N560" s="3">
        <v>0</v>
      </c>
      <c r="O560" s="2"/>
      <c r="P560" s="3">
        <v>0</v>
      </c>
      <c r="Q560" s="3">
        <v>97000</v>
      </c>
      <c r="R560" s="3">
        <v>127484</v>
      </c>
      <c r="S560" s="3"/>
      <c r="T560" s="3"/>
      <c r="U560" s="3"/>
      <c r="V560" s="3">
        <f t="shared" si="24"/>
        <v>97000</v>
      </c>
      <c r="W560" s="3">
        <f t="shared" si="25"/>
        <v>127484</v>
      </c>
      <c r="X560" s="7">
        <f t="shared" si="26"/>
        <v>224484</v>
      </c>
    </row>
    <row r="561" spans="1:24" x14ac:dyDescent="0.3">
      <c r="A561" s="1">
        <v>42186</v>
      </c>
      <c r="B561" t="s">
        <v>474</v>
      </c>
      <c r="C561" t="s">
        <v>32</v>
      </c>
      <c r="D561" t="s">
        <v>40</v>
      </c>
      <c r="E561" t="s">
        <v>46</v>
      </c>
      <c r="F561" t="s">
        <v>26</v>
      </c>
      <c r="G561" t="s">
        <v>5</v>
      </c>
      <c r="H561">
        <f>VLOOKUP(G561,Currency!$A$1:$B$16,2,FALSE)</f>
        <v>1.3</v>
      </c>
      <c r="I561" s="3">
        <v>11941.1260000001</v>
      </c>
      <c r="J561" s="3">
        <v>3460370</v>
      </c>
      <c r="K561" s="2">
        <v>0.81589400059999995</v>
      </c>
      <c r="L561" s="3">
        <v>9742.6930638088015</v>
      </c>
      <c r="M561" s="3">
        <v>17911.688999999998</v>
      </c>
      <c r="N561" s="3">
        <v>69404069.620000005</v>
      </c>
      <c r="O561" s="2">
        <v>0.96189402430000004</v>
      </c>
      <c r="P561" s="3">
        <v>16819.621183110299</v>
      </c>
      <c r="Q561" s="3">
        <v>52242.54</v>
      </c>
      <c r="R561" s="3">
        <v>78363.81</v>
      </c>
      <c r="S561" s="3"/>
      <c r="T561" s="3"/>
      <c r="U561" s="3"/>
      <c r="V561" s="3">
        <f t="shared" si="24"/>
        <v>67915.302000000011</v>
      </c>
      <c r="W561" s="3">
        <f t="shared" si="25"/>
        <v>101872.95299999999</v>
      </c>
      <c r="X561" s="7">
        <f t="shared" si="26"/>
        <v>169788.255</v>
      </c>
    </row>
    <row r="562" spans="1:24" x14ac:dyDescent="0.3">
      <c r="A562" s="1">
        <v>42186</v>
      </c>
      <c r="B562" t="s">
        <v>659</v>
      </c>
      <c r="C562" t="s">
        <v>31</v>
      </c>
      <c r="D562" t="s">
        <v>36</v>
      </c>
      <c r="E562" t="s">
        <v>44</v>
      </c>
      <c r="F562" t="s">
        <v>20</v>
      </c>
      <c r="G562" t="s">
        <v>0</v>
      </c>
      <c r="H562">
        <f>VLOOKUP(G562,Currency!$A$1:$B$16,2,FALSE)</f>
        <v>1</v>
      </c>
      <c r="I562" s="3">
        <v>16800</v>
      </c>
      <c r="J562" s="3">
        <v>3222535.05</v>
      </c>
      <c r="K562" s="2">
        <v>0.81891462749999999</v>
      </c>
      <c r="L562" s="3">
        <v>13757.765742</v>
      </c>
      <c r="M562" s="3">
        <v>25200</v>
      </c>
      <c r="N562" s="3">
        <v>14320785.109999999</v>
      </c>
      <c r="O562" s="2">
        <v>0.87335042969999999</v>
      </c>
      <c r="P562" s="3">
        <v>20093.489324999999</v>
      </c>
      <c r="Q562" s="3">
        <v>72000</v>
      </c>
      <c r="R562" s="3">
        <v>117977</v>
      </c>
      <c r="S562" s="3"/>
      <c r="T562" s="3"/>
      <c r="U562" s="3"/>
      <c r="V562" s="3">
        <f t="shared" si="24"/>
        <v>72000</v>
      </c>
      <c r="W562" s="3">
        <f t="shared" si="25"/>
        <v>117977</v>
      </c>
      <c r="X562" s="7">
        <f t="shared" si="26"/>
        <v>189977</v>
      </c>
    </row>
    <row r="563" spans="1:24" x14ac:dyDescent="0.3">
      <c r="A563" s="1">
        <v>42186</v>
      </c>
      <c r="B563" t="s">
        <v>596</v>
      </c>
      <c r="C563" t="s">
        <v>31</v>
      </c>
      <c r="D563" t="s">
        <v>36</v>
      </c>
      <c r="E563" t="s">
        <v>44</v>
      </c>
      <c r="F563" t="s">
        <v>20</v>
      </c>
      <c r="G563" t="s">
        <v>0</v>
      </c>
      <c r="H563">
        <f>VLOOKUP(G563,Currency!$A$1:$B$16,2,FALSE)</f>
        <v>1</v>
      </c>
      <c r="I563" s="3">
        <v>16800</v>
      </c>
      <c r="J563" s="3">
        <v>2413702.09</v>
      </c>
      <c r="K563" s="2">
        <v>0.81913278079999996</v>
      </c>
      <c r="L563" s="3">
        <v>13761.43071744</v>
      </c>
      <c r="M563" s="3">
        <v>25200</v>
      </c>
      <c r="N563" s="3">
        <v>4739261.1900000004</v>
      </c>
      <c r="O563" s="2">
        <v>0.93619378890000005</v>
      </c>
      <c r="P563" s="3">
        <v>22627.33356744</v>
      </c>
      <c r="Q563" s="3">
        <v>72000</v>
      </c>
      <c r="R563" s="3">
        <v>113114</v>
      </c>
      <c r="S563" s="3"/>
      <c r="T563" s="3"/>
      <c r="U563" s="3"/>
      <c r="V563" s="3">
        <f t="shared" si="24"/>
        <v>72000</v>
      </c>
      <c r="W563" s="3">
        <f t="shared" si="25"/>
        <v>113114</v>
      </c>
      <c r="X563" s="7">
        <f t="shared" si="26"/>
        <v>185114</v>
      </c>
    </row>
    <row r="564" spans="1:24" x14ac:dyDescent="0.3">
      <c r="A564" s="1">
        <v>42186</v>
      </c>
      <c r="B564" t="s">
        <v>286</v>
      </c>
      <c r="C564" t="s">
        <v>31</v>
      </c>
      <c r="D564" t="s">
        <v>36</v>
      </c>
      <c r="E564" t="s">
        <v>47</v>
      </c>
      <c r="F564" t="s">
        <v>20</v>
      </c>
      <c r="G564" t="s">
        <v>0</v>
      </c>
      <c r="H564">
        <f>VLOOKUP(G564,Currency!$A$1:$B$16,2,FALSE)</f>
        <v>1</v>
      </c>
      <c r="I564" s="3">
        <v>12133.333333333099</v>
      </c>
      <c r="J564" s="3">
        <v>1416583.08</v>
      </c>
      <c r="K564" s="2">
        <v>0.82148335350000001</v>
      </c>
      <c r="L564" s="3">
        <v>9967.3313557998008</v>
      </c>
      <c r="M564" s="3">
        <v>18200</v>
      </c>
      <c r="N564" s="3">
        <v>7215933.6500000004</v>
      </c>
      <c r="O564" s="2">
        <v>1.0697744012999999</v>
      </c>
      <c r="P564" s="3">
        <v>21755.703489520001</v>
      </c>
      <c r="Q564" s="3">
        <v>52000</v>
      </c>
      <c r="R564" s="3">
        <v>72879</v>
      </c>
      <c r="S564" s="3"/>
      <c r="T564" s="3"/>
      <c r="U564" s="3"/>
      <c r="V564" s="3">
        <f t="shared" si="24"/>
        <v>52000</v>
      </c>
      <c r="W564" s="3">
        <f t="shared" si="25"/>
        <v>72879</v>
      </c>
      <c r="X564" s="7">
        <f t="shared" si="26"/>
        <v>124879</v>
      </c>
    </row>
    <row r="565" spans="1:24" x14ac:dyDescent="0.3">
      <c r="A565" s="1">
        <v>42186</v>
      </c>
      <c r="B565" t="s">
        <v>481</v>
      </c>
      <c r="C565" t="s">
        <v>33</v>
      </c>
      <c r="D565" t="s">
        <v>40</v>
      </c>
      <c r="E565" t="s">
        <v>44</v>
      </c>
      <c r="F565" t="s">
        <v>25</v>
      </c>
      <c r="G565" t="s">
        <v>2</v>
      </c>
      <c r="H565">
        <f>VLOOKUP(G565,Currency!$A$1:$B$16,2,FALSE)</f>
        <v>0.73</v>
      </c>
      <c r="I565" s="3">
        <v>22887.176999999901</v>
      </c>
      <c r="J565" s="3">
        <v>3302652.64</v>
      </c>
      <c r="K565" s="2">
        <v>0.82342471630000003</v>
      </c>
      <c r="L565" s="3">
        <v>18845.8672281328</v>
      </c>
      <c r="M565" s="3">
        <v>34330.765500000001</v>
      </c>
      <c r="N565" s="3">
        <v>63917189.25</v>
      </c>
      <c r="O565" s="2">
        <v>0.87997224549999997</v>
      </c>
      <c r="P565" s="3">
        <v>27737.733990830297</v>
      </c>
      <c r="Q565" s="3">
        <v>98919.333333333299</v>
      </c>
      <c r="R565" s="3">
        <v>148379</v>
      </c>
      <c r="S565" s="3"/>
      <c r="T565" s="3"/>
      <c r="U565" s="3"/>
      <c r="V565" s="3">
        <f t="shared" si="24"/>
        <v>72211.113333333313</v>
      </c>
      <c r="W565" s="3">
        <f t="shared" si="25"/>
        <v>108316.67</v>
      </c>
      <c r="X565" s="7">
        <f t="shared" si="26"/>
        <v>180527.78333333333</v>
      </c>
    </row>
    <row r="566" spans="1:24" x14ac:dyDescent="0.3">
      <c r="A566" s="1">
        <v>42186</v>
      </c>
      <c r="B566" t="s">
        <v>861</v>
      </c>
      <c r="C566" t="s">
        <v>31</v>
      </c>
      <c r="D566" t="s">
        <v>41</v>
      </c>
      <c r="E566" t="s">
        <v>51</v>
      </c>
      <c r="F566" t="s">
        <v>28</v>
      </c>
      <c r="G566" t="s">
        <v>0</v>
      </c>
      <c r="H566">
        <f>VLOOKUP(G566,Currency!$A$1:$B$16,2,FALSE)</f>
        <v>1</v>
      </c>
      <c r="I566" s="3">
        <v>6925.8333333333003</v>
      </c>
      <c r="J566" s="3">
        <v>5276192.83</v>
      </c>
      <c r="K566" s="2">
        <v>0.82437282170000004</v>
      </c>
      <c r="L566" s="3">
        <v>5709.4687676239</v>
      </c>
      <c r="M566" s="3">
        <v>10388.75</v>
      </c>
      <c r="N566" s="3">
        <v>19298416.539999999</v>
      </c>
      <c r="O566" s="2">
        <v>0.83054827769999995</v>
      </c>
      <c r="P566" s="3">
        <v>7572.1234717215993</v>
      </c>
      <c r="Q566" s="3">
        <v>30057.4</v>
      </c>
      <c r="R566" s="3">
        <v>150287</v>
      </c>
      <c r="S566" s="3"/>
      <c r="T566" s="3"/>
      <c r="U566" s="3"/>
      <c r="V566" s="3">
        <f t="shared" si="24"/>
        <v>30057.4</v>
      </c>
      <c r="W566" s="3">
        <f t="shared" si="25"/>
        <v>150287</v>
      </c>
      <c r="X566" s="7">
        <f t="shared" si="26"/>
        <v>180344.4</v>
      </c>
    </row>
    <row r="567" spans="1:24" x14ac:dyDescent="0.3">
      <c r="A567" s="1">
        <v>42186</v>
      </c>
      <c r="B567" t="s">
        <v>309</v>
      </c>
      <c r="C567" t="s">
        <v>31</v>
      </c>
      <c r="D567" t="s">
        <v>36</v>
      </c>
      <c r="E567" t="s">
        <v>44</v>
      </c>
      <c r="F567" t="s">
        <v>20</v>
      </c>
      <c r="G567" t="s">
        <v>0</v>
      </c>
      <c r="H567">
        <f>VLOOKUP(G567,Currency!$A$1:$B$16,2,FALSE)</f>
        <v>1</v>
      </c>
      <c r="I567" s="3">
        <v>16800</v>
      </c>
      <c r="J567" s="3">
        <v>1814791.6</v>
      </c>
      <c r="K567" s="2">
        <v>0.82520911050000001</v>
      </c>
      <c r="L567" s="3">
        <v>13863.513056400001</v>
      </c>
      <c r="M567" s="3">
        <v>25200</v>
      </c>
      <c r="N567" s="3">
        <v>6917762.6799999997</v>
      </c>
      <c r="O567" s="2">
        <v>0.70447763610000003</v>
      </c>
      <c r="P567" s="3">
        <v>13284.538288560001</v>
      </c>
      <c r="Q567" s="3">
        <v>72000</v>
      </c>
      <c r="R567" s="3">
        <v>103127</v>
      </c>
      <c r="S567" s="3"/>
      <c r="T567" s="3"/>
      <c r="U567" s="3"/>
      <c r="V567" s="3">
        <f t="shared" si="24"/>
        <v>72000</v>
      </c>
      <c r="W567" s="3">
        <f t="shared" si="25"/>
        <v>103127</v>
      </c>
      <c r="X567" s="7">
        <f t="shared" si="26"/>
        <v>175127</v>
      </c>
    </row>
    <row r="568" spans="1:24" x14ac:dyDescent="0.3">
      <c r="A568" s="1">
        <v>42186</v>
      </c>
      <c r="B568" t="s">
        <v>631</v>
      </c>
      <c r="C568" t="s">
        <v>31</v>
      </c>
      <c r="D568" t="s">
        <v>36</v>
      </c>
      <c r="E568" t="s">
        <v>44</v>
      </c>
      <c r="F568" t="s">
        <v>20</v>
      </c>
      <c r="G568" t="s">
        <v>0</v>
      </c>
      <c r="H568">
        <f>VLOOKUP(G568,Currency!$A$1:$B$16,2,FALSE)</f>
        <v>1</v>
      </c>
      <c r="I568" s="3">
        <v>16800</v>
      </c>
      <c r="J568" s="3">
        <v>3319742.58</v>
      </c>
      <c r="K568" s="2">
        <v>0.82550758140000002</v>
      </c>
      <c r="L568" s="3">
        <v>13868.527367520001</v>
      </c>
      <c r="M568" s="3">
        <v>25200</v>
      </c>
      <c r="N568" s="3">
        <v>34124593.049999997</v>
      </c>
      <c r="O568" s="2">
        <v>1.0214589961</v>
      </c>
      <c r="P568" s="3">
        <v>26714.146765319998</v>
      </c>
      <c r="Q568" s="3">
        <v>72000</v>
      </c>
      <c r="R568" s="3">
        <v>115908</v>
      </c>
      <c r="S568" s="3"/>
      <c r="T568" s="3"/>
      <c r="U568" s="3"/>
      <c r="V568" s="3">
        <f t="shared" si="24"/>
        <v>72000</v>
      </c>
      <c r="W568" s="3">
        <f t="shared" si="25"/>
        <v>115908</v>
      </c>
      <c r="X568" s="7">
        <f t="shared" si="26"/>
        <v>187908</v>
      </c>
    </row>
    <row r="569" spans="1:24" x14ac:dyDescent="0.3">
      <c r="A569" s="1">
        <v>42186</v>
      </c>
      <c r="B569" t="s">
        <v>649</v>
      </c>
      <c r="C569" t="s">
        <v>31</v>
      </c>
      <c r="D569" t="s">
        <v>36</v>
      </c>
      <c r="E569" t="s">
        <v>44</v>
      </c>
      <c r="F569" t="s">
        <v>20</v>
      </c>
      <c r="G569" t="s">
        <v>0</v>
      </c>
      <c r="H569">
        <f>VLOOKUP(G569,Currency!$A$1:$B$16,2,FALSE)</f>
        <v>1</v>
      </c>
      <c r="I569" s="3">
        <v>16800</v>
      </c>
      <c r="J569" s="3">
        <v>3319742.58</v>
      </c>
      <c r="K569" s="2">
        <v>0.82550758140000002</v>
      </c>
      <c r="L569" s="3">
        <v>13868.527367520001</v>
      </c>
      <c r="M569" s="3">
        <v>25200</v>
      </c>
      <c r="N569" s="3">
        <v>34124593.049999997</v>
      </c>
      <c r="O569" s="2">
        <v>1.0214589961</v>
      </c>
      <c r="P569" s="3">
        <v>26714.146765319998</v>
      </c>
      <c r="Q569" s="3">
        <v>72000</v>
      </c>
      <c r="R569" s="3">
        <v>117300</v>
      </c>
      <c r="S569" s="3"/>
      <c r="T569" s="3"/>
      <c r="U569" s="3"/>
      <c r="V569" s="3">
        <f t="shared" si="24"/>
        <v>72000</v>
      </c>
      <c r="W569" s="3">
        <f t="shared" si="25"/>
        <v>117300</v>
      </c>
      <c r="X569" s="7">
        <f t="shared" si="26"/>
        <v>189300</v>
      </c>
    </row>
    <row r="570" spans="1:24" x14ac:dyDescent="0.3">
      <c r="A570" s="1">
        <v>42186</v>
      </c>
      <c r="B570" t="s">
        <v>679</v>
      </c>
      <c r="C570" t="s">
        <v>31</v>
      </c>
      <c r="D570" t="s">
        <v>36</v>
      </c>
      <c r="E570" t="s">
        <v>46</v>
      </c>
      <c r="F570" t="s">
        <v>20</v>
      </c>
      <c r="G570" t="s">
        <v>0</v>
      </c>
      <c r="H570">
        <f>VLOOKUP(G570,Currency!$A$1:$B$16,2,FALSE)</f>
        <v>1</v>
      </c>
      <c r="I570" s="3">
        <v>22633.333333333099</v>
      </c>
      <c r="J570" s="3">
        <v>3420340.83</v>
      </c>
      <c r="K570" s="2">
        <v>0.82550758280000003</v>
      </c>
      <c r="L570" s="3">
        <v>18683.9882907065</v>
      </c>
      <c r="M570" s="3">
        <v>33950</v>
      </c>
      <c r="N570" s="3">
        <v>34124593.049999997</v>
      </c>
      <c r="O570" s="2">
        <v>1.0214589961</v>
      </c>
      <c r="P570" s="3">
        <v>35989.892169945</v>
      </c>
      <c r="Q570" s="3">
        <v>97000</v>
      </c>
      <c r="R570" s="3">
        <v>160356</v>
      </c>
      <c r="S570" s="3"/>
      <c r="T570" s="3"/>
      <c r="U570" s="3"/>
      <c r="V570" s="3">
        <f t="shared" si="24"/>
        <v>97000</v>
      </c>
      <c r="W570" s="3">
        <f t="shared" si="25"/>
        <v>160356</v>
      </c>
      <c r="X570" s="7">
        <f t="shared" si="26"/>
        <v>257356</v>
      </c>
    </row>
    <row r="571" spans="1:24" x14ac:dyDescent="0.3">
      <c r="A571" s="1">
        <v>42186</v>
      </c>
      <c r="B571" t="s">
        <v>1024</v>
      </c>
      <c r="C571" t="s">
        <v>31</v>
      </c>
      <c r="D571" t="s">
        <v>41</v>
      </c>
      <c r="E571" t="s">
        <v>57</v>
      </c>
      <c r="F571" t="s">
        <v>28</v>
      </c>
      <c r="G571" t="s">
        <v>0</v>
      </c>
      <c r="H571">
        <f>VLOOKUP(G571,Currency!$A$1:$B$16,2,FALSE)</f>
        <v>1</v>
      </c>
      <c r="I571" s="3">
        <v>3798.0839999999998</v>
      </c>
      <c r="J571" s="3">
        <v>6216094.2999999998</v>
      </c>
      <c r="K571" s="2">
        <v>0.82574298589999995</v>
      </c>
      <c r="L571" s="3">
        <v>3136.2412228590001</v>
      </c>
      <c r="M571" s="3">
        <v>5697.1260000000002</v>
      </c>
      <c r="N571" s="3">
        <v>37636593.109999999</v>
      </c>
      <c r="O571" s="2">
        <v>0.92852586280000005</v>
      </c>
      <c r="P571" s="3">
        <v>5045.6105355223999</v>
      </c>
      <c r="Q571" s="3">
        <v>16449.48</v>
      </c>
      <c r="R571" s="3">
        <v>137079</v>
      </c>
      <c r="S571" s="3"/>
      <c r="T571" s="3"/>
      <c r="U571" s="3"/>
      <c r="V571" s="3">
        <f t="shared" si="24"/>
        <v>16449.48</v>
      </c>
      <c r="W571" s="3">
        <f t="shared" si="25"/>
        <v>137079</v>
      </c>
      <c r="X571" s="7">
        <f t="shared" si="26"/>
        <v>153528.48000000001</v>
      </c>
    </row>
    <row r="572" spans="1:24" x14ac:dyDescent="0.3">
      <c r="A572" s="1">
        <v>42186</v>
      </c>
      <c r="B572" t="s">
        <v>1026</v>
      </c>
      <c r="C572" t="s">
        <v>31</v>
      </c>
      <c r="D572" t="s">
        <v>41</v>
      </c>
      <c r="E572" t="s">
        <v>57</v>
      </c>
      <c r="F572" t="s">
        <v>28</v>
      </c>
      <c r="G572" t="s">
        <v>0</v>
      </c>
      <c r="H572">
        <f>VLOOKUP(G572,Currency!$A$1:$B$16,2,FALSE)</f>
        <v>1</v>
      </c>
      <c r="I572" s="3">
        <v>3450.08</v>
      </c>
      <c r="J572" s="3">
        <v>5065686.08</v>
      </c>
      <c r="K572" s="2">
        <v>0.82641061540000005</v>
      </c>
      <c r="L572" s="3">
        <v>2851.1827359792001</v>
      </c>
      <c r="M572" s="3">
        <v>5175.12</v>
      </c>
      <c r="N572" s="3">
        <v>42255874.75</v>
      </c>
      <c r="O572" s="2">
        <v>0.90705703209999999</v>
      </c>
      <c r="P572" s="3">
        <v>4405.5343809451997</v>
      </c>
      <c r="Q572" s="3">
        <v>14973</v>
      </c>
      <c r="R572" s="3">
        <v>124775</v>
      </c>
      <c r="S572" s="3"/>
      <c r="T572" s="3"/>
      <c r="U572" s="3"/>
      <c r="V572" s="3">
        <f t="shared" si="24"/>
        <v>14973</v>
      </c>
      <c r="W572" s="3">
        <f t="shared" si="25"/>
        <v>124775</v>
      </c>
      <c r="X572" s="7">
        <f t="shared" si="26"/>
        <v>139748</v>
      </c>
    </row>
    <row r="573" spans="1:24" x14ac:dyDescent="0.3">
      <c r="A573" s="1">
        <v>42186</v>
      </c>
      <c r="B573" t="s">
        <v>847</v>
      </c>
      <c r="C573" t="s">
        <v>31</v>
      </c>
      <c r="D573" t="s">
        <v>41</v>
      </c>
      <c r="E573" t="s">
        <v>51</v>
      </c>
      <c r="F573" t="s">
        <v>28</v>
      </c>
      <c r="G573" t="s">
        <v>0</v>
      </c>
      <c r="H573">
        <f>VLOOKUP(G573,Currency!$A$1:$B$16,2,FALSE)</f>
        <v>1</v>
      </c>
      <c r="I573" s="3">
        <v>7749.8133333330998</v>
      </c>
      <c r="J573" s="3">
        <v>5618497.0199999996</v>
      </c>
      <c r="K573" s="2">
        <v>0.82920449689999998</v>
      </c>
      <c r="L573" s="3">
        <v>6426.1800661354</v>
      </c>
      <c r="M573" s="3">
        <v>11624.72</v>
      </c>
      <c r="N573" s="3">
        <v>68325392.469999999</v>
      </c>
      <c r="O573" s="2">
        <v>0.94131933320000005</v>
      </c>
      <c r="P573" s="3">
        <v>10533.2858862262</v>
      </c>
      <c r="Q573" s="3">
        <v>33633.4</v>
      </c>
      <c r="R573" s="3">
        <v>168167</v>
      </c>
      <c r="S573" s="3"/>
      <c r="T573" s="3"/>
      <c r="U573" s="3"/>
      <c r="V573" s="3">
        <f t="shared" si="24"/>
        <v>33633.4</v>
      </c>
      <c r="W573" s="3">
        <f t="shared" si="25"/>
        <v>168167</v>
      </c>
      <c r="X573" s="7">
        <f t="shared" si="26"/>
        <v>201800.4</v>
      </c>
    </row>
    <row r="574" spans="1:24" x14ac:dyDescent="0.3">
      <c r="A574" s="1">
        <v>42186</v>
      </c>
      <c r="B574" t="s">
        <v>506</v>
      </c>
      <c r="C574" t="s">
        <v>33</v>
      </c>
      <c r="D574" t="s">
        <v>40</v>
      </c>
      <c r="E574" t="s">
        <v>46</v>
      </c>
      <c r="F574" t="s">
        <v>25</v>
      </c>
      <c r="G574" t="s">
        <v>15</v>
      </c>
      <c r="H574">
        <f>VLOOKUP(G574,Currency!$A$1:$B$16,2,FALSE)</f>
        <v>3.3000000000000002E-2</v>
      </c>
      <c r="I574" s="3">
        <v>351630.17766666599</v>
      </c>
      <c r="J574" s="3">
        <v>1039930.97</v>
      </c>
      <c r="K574" s="2">
        <v>0.83033809449999996</v>
      </c>
      <c r="L574" s="3">
        <v>291971.9316924361</v>
      </c>
      <c r="M574" s="3">
        <v>527445.26650000003</v>
      </c>
      <c r="N574" s="3">
        <v>3846258.74</v>
      </c>
      <c r="O574" s="2">
        <v>0.97572608699999996</v>
      </c>
      <c r="P574" s="3">
        <v>506960.20968194661</v>
      </c>
      <c r="Q574" s="3">
        <v>1532243.33333333</v>
      </c>
      <c r="R574" s="3">
        <v>2298365</v>
      </c>
      <c r="S574" s="3"/>
      <c r="T574" s="3"/>
      <c r="U574" s="3"/>
      <c r="V574" s="3">
        <f t="shared" si="24"/>
        <v>50564.02999999989</v>
      </c>
      <c r="W574" s="3">
        <f t="shared" si="25"/>
        <v>75846.044999999998</v>
      </c>
      <c r="X574" s="7">
        <f t="shared" si="26"/>
        <v>126410.0749999999</v>
      </c>
    </row>
    <row r="575" spans="1:24" x14ac:dyDescent="0.3">
      <c r="A575" s="1">
        <v>42186</v>
      </c>
      <c r="B575" t="s">
        <v>214</v>
      </c>
      <c r="C575" t="s">
        <v>31</v>
      </c>
      <c r="D575" t="s">
        <v>36</v>
      </c>
      <c r="E575" t="s">
        <v>46</v>
      </c>
      <c r="F575" t="s">
        <v>20</v>
      </c>
      <c r="G575" t="s">
        <v>0</v>
      </c>
      <c r="H575">
        <f>VLOOKUP(G575,Currency!$A$1:$B$16,2,FALSE)</f>
        <v>1</v>
      </c>
      <c r="I575" s="3">
        <v>22633.333333333099</v>
      </c>
      <c r="J575" s="3">
        <v>4741499.26</v>
      </c>
      <c r="K575" s="2">
        <v>0.83254084169999998</v>
      </c>
      <c r="L575" s="3">
        <v>18843.174383809801</v>
      </c>
      <c r="M575" s="3">
        <v>33950</v>
      </c>
      <c r="N575" s="3">
        <v>15290636.359999999</v>
      </c>
      <c r="O575" s="2">
        <v>0.89633938489999998</v>
      </c>
      <c r="P575" s="3">
        <v>28319.155386410002</v>
      </c>
      <c r="Q575" s="3">
        <v>97000</v>
      </c>
      <c r="R575" s="3">
        <v>128381</v>
      </c>
      <c r="S575" s="3"/>
      <c r="T575" s="3"/>
      <c r="U575" s="3"/>
      <c r="V575" s="3">
        <f t="shared" si="24"/>
        <v>97000</v>
      </c>
      <c r="W575" s="3">
        <f t="shared" si="25"/>
        <v>128381</v>
      </c>
      <c r="X575" s="7">
        <f t="shared" si="26"/>
        <v>225381</v>
      </c>
    </row>
    <row r="576" spans="1:24" x14ac:dyDescent="0.3">
      <c r="A576" s="1">
        <v>42186</v>
      </c>
      <c r="B576" t="s">
        <v>924</v>
      </c>
      <c r="C576" t="s">
        <v>31</v>
      </c>
      <c r="D576" t="s">
        <v>41</v>
      </c>
      <c r="E576" t="s">
        <v>51</v>
      </c>
      <c r="F576" t="s">
        <v>28</v>
      </c>
      <c r="G576" t="s">
        <v>0</v>
      </c>
      <c r="H576">
        <f>VLOOKUP(G576,Currency!$A$1:$B$16,2,FALSE)</f>
        <v>1</v>
      </c>
      <c r="I576" s="3">
        <v>8200.6733333332995</v>
      </c>
      <c r="J576" s="3">
        <v>5779492.1900000004</v>
      </c>
      <c r="K576" s="2">
        <v>0.83342785659999996</v>
      </c>
      <c r="L576" s="3">
        <v>6834.6695988766996</v>
      </c>
      <c r="M576" s="3">
        <v>12301.01</v>
      </c>
      <c r="N576" s="3">
        <v>26851930.75</v>
      </c>
      <c r="O576" s="2">
        <v>0.90299508689999997</v>
      </c>
      <c r="P576" s="3">
        <v>10391.7965497604</v>
      </c>
      <c r="Q576" s="3">
        <v>35443.599999999999</v>
      </c>
      <c r="R576" s="3">
        <v>177218</v>
      </c>
      <c r="S576" s="3"/>
      <c r="T576" s="3"/>
      <c r="U576" s="3"/>
      <c r="V576" s="3">
        <f t="shared" si="24"/>
        <v>35443.599999999999</v>
      </c>
      <c r="W576" s="3">
        <f t="shared" si="25"/>
        <v>177218</v>
      </c>
      <c r="X576" s="7">
        <f t="shared" si="26"/>
        <v>212661.6</v>
      </c>
    </row>
    <row r="577" spans="1:24" x14ac:dyDescent="0.3">
      <c r="A577" s="1">
        <v>42186</v>
      </c>
      <c r="B577" t="s">
        <v>514</v>
      </c>
      <c r="C577" t="s">
        <v>31</v>
      </c>
      <c r="D577" t="s">
        <v>37</v>
      </c>
      <c r="E577" t="s">
        <v>44</v>
      </c>
      <c r="F577" t="s">
        <v>21</v>
      </c>
      <c r="G577" t="s">
        <v>0</v>
      </c>
      <c r="H577">
        <f>VLOOKUP(G577,Currency!$A$1:$B$16,2,FALSE)</f>
        <v>1</v>
      </c>
      <c r="I577" s="3">
        <v>16800</v>
      </c>
      <c r="J577" s="3">
        <v>1580879.04</v>
      </c>
      <c r="K577" s="2">
        <v>0.83411122780000002</v>
      </c>
      <c r="L577" s="3">
        <v>14013.06862704</v>
      </c>
      <c r="M577" s="3">
        <v>25200</v>
      </c>
      <c r="N577" s="3">
        <v>5223524.95</v>
      </c>
      <c r="O577" s="2">
        <v>0.87438019609999995</v>
      </c>
      <c r="P577" s="3">
        <v>20135.009507760002</v>
      </c>
      <c r="Q577" s="3">
        <v>72000</v>
      </c>
      <c r="R577" s="3">
        <v>108005</v>
      </c>
      <c r="S577" s="3"/>
      <c r="T577" s="3"/>
      <c r="U577" s="3"/>
      <c r="V577" s="3">
        <f t="shared" si="24"/>
        <v>72000</v>
      </c>
      <c r="W577" s="3">
        <f t="shared" si="25"/>
        <v>108005</v>
      </c>
      <c r="X577" s="7">
        <f t="shared" si="26"/>
        <v>180005</v>
      </c>
    </row>
    <row r="578" spans="1:24" x14ac:dyDescent="0.3">
      <c r="A578" s="1">
        <v>42186</v>
      </c>
      <c r="B578" t="s">
        <v>315</v>
      </c>
      <c r="C578" t="s">
        <v>31</v>
      </c>
      <c r="D578" t="s">
        <v>37</v>
      </c>
      <c r="E578" t="s">
        <v>49</v>
      </c>
      <c r="F578" t="s">
        <v>21</v>
      </c>
      <c r="G578" t="s">
        <v>0</v>
      </c>
      <c r="H578">
        <f>VLOOKUP(G578,Currency!$A$1:$B$16,2,FALSE)</f>
        <v>1</v>
      </c>
      <c r="I578" s="3">
        <v>6000</v>
      </c>
      <c r="J578" s="3">
        <v>455618.25</v>
      </c>
      <c r="K578" s="2">
        <v>0.83551219909999996</v>
      </c>
      <c r="L578" s="3">
        <v>5013.0731946000005</v>
      </c>
      <c r="M578" s="3">
        <v>9000</v>
      </c>
      <c r="N578" s="3">
        <v>847200.91</v>
      </c>
      <c r="O578" s="2">
        <v>1.0295003577999999</v>
      </c>
      <c r="P578" s="3">
        <v>9743.4090161999993</v>
      </c>
      <c r="Q578" s="3">
        <v>60000</v>
      </c>
      <c r="R578" s="3">
        <v>86195</v>
      </c>
      <c r="S578" s="3"/>
      <c r="T578" s="3"/>
      <c r="U578" s="3"/>
      <c r="V578" s="3">
        <f t="shared" si="24"/>
        <v>60000</v>
      </c>
      <c r="W578" s="3">
        <f t="shared" si="25"/>
        <v>86195</v>
      </c>
      <c r="X578" s="7">
        <f t="shared" si="26"/>
        <v>146195</v>
      </c>
    </row>
    <row r="579" spans="1:24" x14ac:dyDescent="0.3">
      <c r="A579" s="1">
        <v>42186</v>
      </c>
      <c r="B579" t="s">
        <v>783</v>
      </c>
      <c r="C579" t="s">
        <v>31</v>
      </c>
      <c r="D579" t="s">
        <v>36</v>
      </c>
      <c r="E579" t="s">
        <v>44</v>
      </c>
      <c r="F579" t="s">
        <v>20</v>
      </c>
      <c r="G579" t="s">
        <v>0</v>
      </c>
      <c r="H579">
        <f>VLOOKUP(G579,Currency!$A$1:$B$16,2,FALSE)</f>
        <v>1</v>
      </c>
      <c r="I579" s="3">
        <v>16800</v>
      </c>
      <c r="J579" s="3">
        <v>2232336.2200000002</v>
      </c>
      <c r="K579" s="2">
        <v>0.83823386649999998</v>
      </c>
      <c r="L579" s="3">
        <v>14082.328957200001</v>
      </c>
      <c r="M579" s="3">
        <v>25200</v>
      </c>
      <c r="N579" s="3">
        <v>10205322.23</v>
      </c>
      <c r="O579" s="2">
        <v>0.88728028530000003</v>
      </c>
      <c r="P579" s="3">
        <v>20655.141103800001</v>
      </c>
      <c r="Q579" s="3">
        <v>72000</v>
      </c>
      <c r="R579" s="3">
        <v>129224</v>
      </c>
      <c r="S579" s="3"/>
      <c r="T579" s="3"/>
      <c r="U579" s="3"/>
      <c r="V579" s="3">
        <f t="shared" ref="V579:V642" si="27">Q579*H579</f>
        <v>72000</v>
      </c>
      <c r="W579" s="3">
        <f t="shared" ref="W579:W642" si="28">R579*H579</f>
        <v>129224</v>
      </c>
      <c r="X579" s="7">
        <f t="shared" si="26"/>
        <v>201224</v>
      </c>
    </row>
    <row r="580" spans="1:24" x14ac:dyDescent="0.3">
      <c r="A580" s="1">
        <v>42186</v>
      </c>
      <c r="B580" t="s">
        <v>654</v>
      </c>
      <c r="C580" t="s">
        <v>31</v>
      </c>
      <c r="D580" t="s">
        <v>36</v>
      </c>
      <c r="E580" t="s">
        <v>44</v>
      </c>
      <c r="F580" t="s">
        <v>20</v>
      </c>
      <c r="G580" t="s">
        <v>0</v>
      </c>
      <c r="H580">
        <f>VLOOKUP(G580,Currency!$A$1:$B$16,2,FALSE)</f>
        <v>1</v>
      </c>
      <c r="I580" s="3">
        <v>16800</v>
      </c>
      <c r="J580" s="3">
        <v>3284159.68</v>
      </c>
      <c r="K580" s="2">
        <v>0.83913184760000004</v>
      </c>
      <c r="L580" s="3">
        <v>14097.41503968</v>
      </c>
      <c r="M580" s="3">
        <v>25200</v>
      </c>
      <c r="N580" s="3">
        <v>18017919.239999998</v>
      </c>
      <c r="O580" s="2">
        <v>1.0205129835</v>
      </c>
      <c r="P580" s="3">
        <v>26647.396115759999</v>
      </c>
      <c r="Q580" s="3">
        <v>72000</v>
      </c>
      <c r="R580" s="3">
        <v>117581</v>
      </c>
      <c r="S580" s="3"/>
      <c r="T580" s="3"/>
      <c r="U580" s="3"/>
      <c r="V580" s="3">
        <f t="shared" si="27"/>
        <v>72000</v>
      </c>
      <c r="W580" s="3">
        <f t="shared" si="28"/>
        <v>117581</v>
      </c>
      <c r="X580" s="7">
        <f t="shared" ref="X580:X643" si="29">V580+W580</f>
        <v>189581</v>
      </c>
    </row>
    <row r="581" spans="1:24" x14ac:dyDescent="0.3">
      <c r="A581" s="1">
        <v>42186</v>
      </c>
      <c r="B581" t="s">
        <v>439</v>
      </c>
      <c r="C581" t="s">
        <v>32</v>
      </c>
      <c r="D581" t="s">
        <v>40</v>
      </c>
      <c r="E581" t="s">
        <v>47</v>
      </c>
      <c r="F581" t="s">
        <v>26</v>
      </c>
      <c r="G581" t="s">
        <v>1</v>
      </c>
      <c r="H581">
        <f>VLOOKUP(G581,Currency!$A$1:$B$16,2,FALSE)</f>
        <v>1.1200000000000001</v>
      </c>
      <c r="I581" s="3">
        <v>8998.0663333331995</v>
      </c>
      <c r="J581" s="3">
        <v>1843360</v>
      </c>
      <c r="K581" s="2">
        <v>0.83963714030000003</v>
      </c>
      <c r="L581" s="3">
        <v>7555.1106843496</v>
      </c>
      <c r="M581" s="3">
        <v>13497.0995</v>
      </c>
      <c r="N581" s="3">
        <v>3311751</v>
      </c>
      <c r="O581" s="2">
        <v>0.98918606200000003</v>
      </c>
      <c r="P581" s="3">
        <v>13263.568624523501</v>
      </c>
      <c r="Q581" s="3">
        <v>38890</v>
      </c>
      <c r="R581" s="3">
        <v>58335</v>
      </c>
      <c r="S581" s="3"/>
      <c r="T581" s="3"/>
      <c r="U581" s="3"/>
      <c r="V581" s="3">
        <f t="shared" si="27"/>
        <v>43556.800000000003</v>
      </c>
      <c r="W581" s="3">
        <f t="shared" si="28"/>
        <v>65335.200000000004</v>
      </c>
      <c r="X581" s="7">
        <f t="shared" si="29"/>
        <v>108892</v>
      </c>
    </row>
    <row r="582" spans="1:24" x14ac:dyDescent="0.3">
      <c r="A582" s="1">
        <v>42186</v>
      </c>
      <c r="B582" t="s">
        <v>880</v>
      </c>
      <c r="C582" t="s">
        <v>31</v>
      </c>
      <c r="D582" t="s">
        <v>41</v>
      </c>
      <c r="E582" t="s">
        <v>53</v>
      </c>
      <c r="F582" t="s">
        <v>29</v>
      </c>
      <c r="G582" t="s">
        <v>0</v>
      </c>
      <c r="H582">
        <f>VLOOKUP(G582,Currency!$A$1:$B$16,2,FALSE)</f>
        <v>1</v>
      </c>
      <c r="I582" s="3">
        <v>7062.0866666667998</v>
      </c>
      <c r="J582" s="3">
        <v>36685644.409999996</v>
      </c>
      <c r="K582" s="2">
        <v>0.83978037930000005</v>
      </c>
      <c r="L582" s="3">
        <v>0</v>
      </c>
      <c r="M582" s="3">
        <v>10593.13</v>
      </c>
      <c r="N582" s="3">
        <v>112134135.56</v>
      </c>
      <c r="O582" s="2">
        <v>0.93374099040000003</v>
      </c>
      <c r="P582" s="3">
        <v>0</v>
      </c>
      <c r="Q582" s="3">
        <v>30585.8</v>
      </c>
      <c r="R582" s="3">
        <v>152929</v>
      </c>
      <c r="S582" s="3"/>
      <c r="T582" s="3"/>
      <c r="U582" s="3"/>
      <c r="V582" s="3">
        <f t="shared" si="27"/>
        <v>30585.8</v>
      </c>
      <c r="W582" s="3">
        <f t="shared" si="28"/>
        <v>152929</v>
      </c>
      <c r="X582" s="7">
        <f t="shared" si="29"/>
        <v>183514.8</v>
      </c>
    </row>
    <row r="583" spans="1:24" x14ac:dyDescent="0.3">
      <c r="A583" s="1">
        <v>42186</v>
      </c>
      <c r="B583" t="s">
        <v>938</v>
      </c>
      <c r="C583" t="s">
        <v>31</v>
      </c>
      <c r="D583" t="s">
        <v>41</v>
      </c>
      <c r="E583" t="s">
        <v>54</v>
      </c>
      <c r="F583" t="s">
        <v>29</v>
      </c>
      <c r="G583" t="s">
        <v>0</v>
      </c>
      <c r="H583">
        <f>VLOOKUP(G583,Currency!$A$1:$B$16,2,FALSE)</f>
        <v>1</v>
      </c>
      <c r="I583" s="3">
        <v>10177.459999999999</v>
      </c>
      <c r="J583" s="3">
        <v>36685644.409999996</v>
      </c>
      <c r="K583" s="2">
        <v>0.83978037930000005</v>
      </c>
      <c r="L583" s="3">
        <v>0</v>
      </c>
      <c r="M583" s="3">
        <v>15266.19</v>
      </c>
      <c r="N583" s="3">
        <v>112134135.56</v>
      </c>
      <c r="O583" s="2">
        <v>0.93374099040000003</v>
      </c>
      <c r="P583" s="3">
        <v>0</v>
      </c>
      <c r="Q583" s="3">
        <v>44169</v>
      </c>
      <c r="R583" s="3">
        <v>220845</v>
      </c>
      <c r="S583" s="3"/>
      <c r="T583" s="3"/>
      <c r="U583" s="3"/>
      <c r="V583" s="3">
        <f t="shared" si="27"/>
        <v>44169</v>
      </c>
      <c r="W583" s="3">
        <f t="shared" si="28"/>
        <v>220845</v>
      </c>
      <c r="X583" s="7">
        <f t="shared" si="29"/>
        <v>265014</v>
      </c>
    </row>
    <row r="584" spans="1:24" x14ac:dyDescent="0.3">
      <c r="A584" s="1">
        <v>42186</v>
      </c>
      <c r="B584" t="s">
        <v>940</v>
      </c>
      <c r="C584" t="s">
        <v>31</v>
      </c>
      <c r="D584" t="s">
        <v>41</v>
      </c>
      <c r="E584" t="s">
        <v>53</v>
      </c>
      <c r="F584" t="s">
        <v>29</v>
      </c>
      <c r="G584" t="s">
        <v>0</v>
      </c>
      <c r="H584">
        <f>VLOOKUP(G584,Currency!$A$1:$B$16,2,FALSE)</f>
        <v>1</v>
      </c>
      <c r="I584" s="3">
        <v>7006.3866666668</v>
      </c>
      <c r="J584" s="3">
        <v>36685644.409999996</v>
      </c>
      <c r="K584" s="2">
        <v>0.83978037930000005</v>
      </c>
      <c r="L584" s="3">
        <v>0</v>
      </c>
      <c r="M584" s="3">
        <v>10509.58</v>
      </c>
      <c r="N584" s="3">
        <v>112134135.56</v>
      </c>
      <c r="O584" s="2">
        <v>0.93374099040000003</v>
      </c>
      <c r="P584" s="3">
        <v>0</v>
      </c>
      <c r="Q584" s="3">
        <v>30407</v>
      </c>
      <c r="R584" s="3">
        <v>152035</v>
      </c>
      <c r="S584" s="3"/>
      <c r="T584" s="3"/>
      <c r="U584" s="3"/>
      <c r="V584" s="3">
        <f t="shared" si="27"/>
        <v>30407</v>
      </c>
      <c r="W584" s="3">
        <f t="shared" si="28"/>
        <v>152035</v>
      </c>
      <c r="X584" s="7">
        <f t="shared" si="29"/>
        <v>182442</v>
      </c>
    </row>
    <row r="585" spans="1:24" x14ac:dyDescent="0.3">
      <c r="A585" s="1">
        <v>42186</v>
      </c>
      <c r="B585" t="s">
        <v>943</v>
      </c>
      <c r="C585" t="s">
        <v>31</v>
      </c>
      <c r="D585" t="s">
        <v>41</v>
      </c>
      <c r="E585" t="s">
        <v>53</v>
      </c>
      <c r="F585" t="s">
        <v>29</v>
      </c>
      <c r="G585" t="s">
        <v>0</v>
      </c>
      <c r="H585">
        <f>VLOOKUP(G585,Currency!$A$1:$B$16,2,FALSE)</f>
        <v>1</v>
      </c>
      <c r="I585" s="3">
        <v>6864.7800000000998</v>
      </c>
      <c r="J585" s="3">
        <v>36685644.409999996</v>
      </c>
      <c r="K585" s="2">
        <v>0.83978037930000005</v>
      </c>
      <c r="L585" s="3">
        <v>0</v>
      </c>
      <c r="M585" s="3">
        <v>10297.17</v>
      </c>
      <c r="N585" s="3">
        <v>112134135.56</v>
      </c>
      <c r="O585" s="2">
        <v>0.93374099040000003</v>
      </c>
      <c r="P585" s="3">
        <v>0</v>
      </c>
      <c r="Q585" s="3">
        <v>29913.599999999999</v>
      </c>
      <c r="R585" s="3">
        <v>149568</v>
      </c>
      <c r="S585" s="3"/>
      <c r="T585" s="3"/>
      <c r="U585" s="3"/>
      <c r="V585" s="3">
        <f t="shared" si="27"/>
        <v>29913.599999999999</v>
      </c>
      <c r="W585" s="3">
        <f t="shared" si="28"/>
        <v>149568</v>
      </c>
      <c r="X585" s="7">
        <f t="shared" si="29"/>
        <v>179481.60000000001</v>
      </c>
    </row>
    <row r="586" spans="1:24" x14ac:dyDescent="0.3">
      <c r="A586" s="1">
        <v>42186</v>
      </c>
      <c r="B586" t="s">
        <v>997</v>
      </c>
      <c r="C586" t="s">
        <v>31</v>
      </c>
      <c r="D586" t="s">
        <v>41</v>
      </c>
      <c r="E586" t="s">
        <v>56</v>
      </c>
      <c r="F586" t="s">
        <v>29</v>
      </c>
      <c r="G586" t="s">
        <v>0</v>
      </c>
      <c r="H586">
        <f>VLOOKUP(G586,Currency!$A$1:$B$16,2,FALSE)</f>
        <v>1</v>
      </c>
      <c r="I586" s="3">
        <v>3420.5479999999998</v>
      </c>
      <c r="J586" s="3">
        <v>36685644.409999996</v>
      </c>
      <c r="K586" s="2">
        <v>0.83978037930000005</v>
      </c>
      <c r="L586" s="3">
        <v>0</v>
      </c>
      <c r="M586" s="3">
        <v>5130.8220000000001</v>
      </c>
      <c r="N586" s="3">
        <v>112134135.56</v>
      </c>
      <c r="O586" s="2">
        <v>0.93374099040000003</v>
      </c>
      <c r="P586" s="3">
        <v>0</v>
      </c>
      <c r="Q586" s="3">
        <v>14844.84</v>
      </c>
      <c r="R586" s="3">
        <v>123707</v>
      </c>
      <c r="S586" s="3"/>
      <c r="T586" s="3"/>
      <c r="U586" s="3"/>
      <c r="V586" s="3">
        <f t="shared" si="27"/>
        <v>14844.84</v>
      </c>
      <c r="W586" s="3">
        <f t="shared" si="28"/>
        <v>123707</v>
      </c>
      <c r="X586" s="7">
        <f t="shared" si="29"/>
        <v>138551.84</v>
      </c>
    </row>
    <row r="587" spans="1:24" x14ac:dyDescent="0.3">
      <c r="A587" s="1">
        <v>42186</v>
      </c>
      <c r="B587" t="s">
        <v>1000</v>
      </c>
      <c r="C587" t="s">
        <v>31</v>
      </c>
      <c r="D587" t="s">
        <v>41</v>
      </c>
      <c r="E587" t="s">
        <v>56</v>
      </c>
      <c r="F587" t="s">
        <v>29</v>
      </c>
      <c r="G587" t="s">
        <v>0</v>
      </c>
      <c r="H587">
        <f>VLOOKUP(G587,Currency!$A$1:$B$16,2,FALSE)</f>
        <v>1</v>
      </c>
      <c r="I587" s="3">
        <v>3752.192</v>
      </c>
      <c r="J587" s="3">
        <v>36685644.409999996</v>
      </c>
      <c r="K587" s="2">
        <v>0.83978037930000005</v>
      </c>
      <c r="L587" s="3">
        <v>0</v>
      </c>
      <c r="M587" s="3">
        <v>5628.2879999999996</v>
      </c>
      <c r="N587" s="3">
        <v>112134135.56</v>
      </c>
      <c r="O587" s="2">
        <v>0.93374099040000003</v>
      </c>
      <c r="P587" s="3">
        <v>0</v>
      </c>
      <c r="Q587" s="3">
        <v>16284.12</v>
      </c>
      <c r="R587" s="3">
        <v>135701</v>
      </c>
      <c r="S587" s="3"/>
      <c r="T587" s="3"/>
      <c r="U587" s="3"/>
      <c r="V587" s="3">
        <f t="shared" si="27"/>
        <v>16284.12</v>
      </c>
      <c r="W587" s="3">
        <f t="shared" si="28"/>
        <v>135701</v>
      </c>
      <c r="X587" s="7">
        <f t="shared" si="29"/>
        <v>151985.12</v>
      </c>
    </row>
    <row r="588" spans="1:24" x14ac:dyDescent="0.3">
      <c r="A588" s="1">
        <v>42186</v>
      </c>
      <c r="B588" t="s">
        <v>1048</v>
      </c>
      <c r="C588" t="s">
        <v>31</v>
      </c>
      <c r="D588" t="s">
        <v>41</v>
      </c>
      <c r="E588" t="s">
        <v>56</v>
      </c>
      <c r="F588" t="s">
        <v>29</v>
      </c>
      <c r="G588" t="s">
        <v>0</v>
      </c>
      <c r="H588">
        <f>VLOOKUP(G588,Currency!$A$1:$B$16,2,FALSE)</f>
        <v>1</v>
      </c>
      <c r="I588" s="3">
        <v>2900.8359999999998</v>
      </c>
      <c r="J588" s="3">
        <v>36685644.409999996</v>
      </c>
      <c r="K588" s="2">
        <v>0.83978037930000005</v>
      </c>
      <c r="L588" s="3">
        <v>0</v>
      </c>
      <c r="M588" s="3">
        <v>4351.2539999999999</v>
      </c>
      <c r="N588" s="3">
        <v>112134135.56</v>
      </c>
      <c r="O588" s="2">
        <v>0.93374099040000003</v>
      </c>
      <c r="P588" s="3">
        <v>0</v>
      </c>
      <c r="Q588" s="3">
        <v>12589.32</v>
      </c>
      <c r="R588" s="3">
        <v>104911</v>
      </c>
      <c r="S588" s="3"/>
      <c r="T588" s="3"/>
      <c r="U588" s="3"/>
      <c r="V588" s="3">
        <f t="shared" si="27"/>
        <v>12589.32</v>
      </c>
      <c r="W588" s="3">
        <f t="shared" si="28"/>
        <v>104911</v>
      </c>
      <c r="X588" s="7">
        <f t="shared" si="29"/>
        <v>117500.32</v>
      </c>
    </row>
    <row r="589" spans="1:24" x14ac:dyDescent="0.3">
      <c r="A589" s="1">
        <v>42186</v>
      </c>
      <c r="B589" t="s">
        <v>1049</v>
      </c>
      <c r="C589" t="s">
        <v>31</v>
      </c>
      <c r="D589" t="s">
        <v>41</v>
      </c>
      <c r="E589" t="s">
        <v>56</v>
      </c>
      <c r="F589" t="s">
        <v>29</v>
      </c>
      <c r="G589" t="s">
        <v>0</v>
      </c>
      <c r="H589">
        <f>VLOOKUP(G589,Currency!$A$1:$B$16,2,FALSE)</f>
        <v>1</v>
      </c>
      <c r="I589" s="3">
        <v>3426.0079999999998</v>
      </c>
      <c r="J589" s="3">
        <v>36685644.409999996</v>
      </c>
      <c r="K589" s="2">
        <v>0.83978037930000005</v>
      </c>
      <c r="L589" s="3">
        <v>0</v>
      </c>
      <c r="M589" s="3">
        <v>5139.0119999999997</v>
      </c>
      <c r="N589" s="3">
        <v>112134135.56</v>
      </c>
      <c r="O589" s="2">
        <v>0.93374099040000003</v>
      </c>
      <c r="P589" s="3">
        <v>0</v>
      </c>
      <c r="Q589" s="3">
        <v>14838</v>
      </c>
      <c r="R589" s="3">
        <v>123650</v>
      </c>
      <c r="S589" s="3"/>
      <c r="T589" s="3"/>
      <c r="U589" s="3"/>
      <c r="V589" s="3">
        <f t="shared" si="27"/>
        <v>14838</v>
      </c>
      <c r="W589" s="3">
        <f t="shared" si="28"/>
        <v>123650</v>
      </c>
      <c r="X589" s="7">
        <f t="shared" si="29"/>
        <v>138488</v>
      </c>
    </row>
    <row r="590" spans="1:24" x14ac:dyDescent="0.3">
      <c r="A590" s="1">
        <v>42186</v>
      </c>
      <c r="B590" t="s">
        <v>1050</v>
      </c>
      <c r="C590" t="s">
        <v>31</v>
      </c>
      <c r="D590" t="s">
        <v>41</v>
      </c>
      <c r="E590" t="s">
        <v>56</v>
      </c>
      <c r="F590" t="s">
        <v>29</v>
      </c>
      <c r="G590" t="s">
        <v>0</v>
      </c>
      <c r="H590">
        <f>VLOOKUP(G590,Currency!$A$1:$B$16,2,FALSE)</f>
        <v>1</v>
      </c>
      <c r="I590" s="3">
        <v>3443.64</v>
      </c>
      <c r="J590" s="3">
        <v>36685644.409999996</v>
      </c>
      <c r="K590" s="2">
        <v>0.83978037930000005</v>
      </c>
      <c r="L590" s="3">
        <v>0</v>
      </c>
      <c r="M590" s="3">
        <v>5165.46</v>
      </c>
      <c r="N590" s="3">
        <v>112134135.56</v>
      </c>
      <c r="O590" s="2">
        <v>0.93374099040000003</v>
      </c>
      <c r="P590" s="3">
        <v>0</v>
      </c>
      <c r="Q590" s="3">
        <v>14945.04</v>
      </c>
      <c r="R590" s="3">
        <v>124542</v>
      </c>
      <c r="S590" s="3"/>
      <c r="T590" s="3"/>
      <c r="U590" s="3"/>
      <c r="V590" s="3">
        <f t="shared" si="27"/>
        <v>14945.04</v>
      </c>
      <c r="W590" s="3">
        <f t="shared" si="28"/>
        <v>124542</v>
      </c>
      <c r="X590" s="7">
        <f t="shared" si="29"/>
        <v>139487.04000000001</v>
      </c>
    </row>
    <row r="591" spans="1:24" x14ac:dyDescent="0.3">
      <c r="A591" s="1">
        <v>42186</v>
      </c>
      <c r="B591" t="s">
        <v>1069</v>
      </c>
      <c r="C591" t="s">
        <v>31</v>
      </c>
      <c r="D591" t="s">
        <v>41</v>
      </c>
      <c r="E591" t="s">
        <v>56</v>
      </c>
      <c r="F591" t="s">
        <v>29</v>
      </c>
      <c r="G591" t="s">
        <v>0</v>
      </c>
      <c r="H591">
        <f>VLOOKUP(G591,Currency!$A$1:$B$16,2,FALSE)</f>
        <v>1</v>
      </c>
      <c r="I591" s="3">
        <v>3994.748</v>
      </c>
      <c r="J591" s="3">
        <v>36685644.409999996</v>
      </c>
      <c r="K591" s="2">
        <v>0.83978037930000005</v>
      </c>
      <c r="L591" s="3">
        <v>0</v>
      </c>
      <c r="M591" s="3">
        <v>5992.1220000000003</v>
      </c>
      <c r="N591" s="3">
        <v>112134135.56</v>
      </c>
      <c r="O591" s="2">
        <v>0.93374099040000003</v>
      </c>
      <c r="P591" s="3">
        <v>0</v>
      </c>
      <c r="Q591" s="3">
        <v>17336.759999999998</v>
      </c>
      <c r="R591" s="3">
        <v>144473</v>
      </c>
      <c r="S591" s="3"/>
      <c r="T591" s="3"/>
      <c r="U591" s="3"/>
      <c r="V591" s="3">
        <f t="shared" si="27"/>
        <v>17336.759999999998</v>
      </c>
      <c r="W591" s="3">
        <f t="shared" si="28"/>
        <v>144473</v>
      </c>
      <c r="X591" s="7">
        <f t="shared" si="29"/>
        <v>161809.76</v>
      </c>
    </row>
    <row r="592" spans="1:24" x14ac:dyDescent="0.3">
      <c r="A592" s="1">
        <v>42186</v>
      </c>
      <c r="B592" t="s">
        <v>979</v>
      </c>
      <c r="C592" t="s">
        <v>31</v>
      </c>
      <c r="D592" t="s">
        <v>41</v>
      </c>
      <c r="E592" t="s">
        <v>57</v>
      </c>
      <c r="F592" t="s">
        <v>28</v>
      </c>
      <c r="G592" t="s">
        <v>0</v>
      </c>
      <c r="H592">
        <f>VLOOKUP(G592,Currency!$A$1:$B$16,2,FALSE)</f>
        <v>1</v>
      </c>
      <c r="I592" s="3">
        <v>2803.9319999999998</v>
      </c>
      <c r="J592" s="3">
        <v>8382100</v>
      </c>
      <c r="K592" s="2">
        <v>0.84161237950000001</v>
      </c>
      <c r="L592" s="3">
        <v>2359.8238824762002</v>
      </c>
      <c r="M592" s="3">
        <v>4205.8980000000001</v>
      </c>
      <c r="N592" s="3">
        <v>22489244.370000001</v>
      </c>
      <c r="O592" s="2">
        <v>0.92865715969999996</v>
      </c>
      <c r="P592" s="3">
        <v>3725.8008649844996</v>
      </c>
      <c r="Q592" s="3">
        <v>12104.28</v>
      </c>
      <c r="R592" s="3">
        <v>100869</v>
      </c>
      <c r="S592" s="3"/>
      <c r="T592" s="3"/>
      <c r="U592" s="3"/>
      <c r="V592" s="3">
        <f t="shared" si="27"/>
        <v>12104.28</v>
      </c>
      <c r="W592" s="3">
        <f t="shared" si="28"/>
        <v>100869</v>
      </c>
      <c r="X592" s="7">
        <f t="shared" si="29"/>
        <v>112973.28</v>
      </c>
    </row>
    <row r="593" spans="1:24" x14ac:dyDescent="0.3">
      <c r="A593" s="1">
        <v>42186</v>
      </c>
      <c r="B593" t="s">
        <v>508</v>
      </c>
      <c r="C593" t="s">
        <v>33</v>
      </c>
      <c r="D593" t="s">
        <v>40</v>
      </c>
      <c r="E593" t="s">
        <v>46</v>
      </c>
      <c r="F593" t="s">
        <v>25</v>
      </c>
      <c r="G593" t="s">
        <v>2</v>
      </c>
      <c r="H593">
        <f>VLOOKUP(G593,Currency!$A$1:$B$16,2,FALSE)</f>
        <v>0.73</v>
      </c>
      <c r="I593" s="3">
        <v>28555.376999999899</v>
      </c>
      <c r="J593" s="3">
        <v>1997366.07</v>
      </c>
      <c r="K593" s="2">
        <v>0.84672100939999995</v>
      </c>
      <c r="L593" s="3">
        <v>24178.437637237501</v>
      </c>
      <c r="M593" s="3">
        <v>42833.065499999997</v>
      </c>
      <c r="N593" s="3">
        <v>75475305.090000004</v>
      </c>
      <c r="O593" s="2">
        <v>1.1709813093999999</v>
      </c>
      <c r="P593" s="3">
        <v>63339.295648599997</v>
      </c>
      <c r="Q593" s="3">
        <v>123417.33333333299</v>
      </c>
      <c r="R593" s="3">
        <v>185126</v>
      </c>
      <c r="S593" s="3"/>
      <c r="T593" s="3"/>
      <c r="U593" s="3"/>
      <c r="V593" s="3">
        <f t="shared" si="27"/>
        <v>90094.653333333088</v>
      </c>
      <c r="W593" s="3">
        <f t="shared" si="28"/>
        <v>135141.98000000001</v>
      </c>
      <c r="X593" s="7">
        <f t="shared" si="29"/>
        <v>225236.6333333331</v>
      </c>
    </row>
    <row r="594" spans="1:24" x14ac:dyDescent="0.3">
      <c r="A594" s="1">
        <v>42186</v>
      </c>
      <c r="B594" t="s">
        <v>475</v>
      </c>
      <c r="C594" t="s">
        <v>32</v>
      </c>
      <c r="D594" t="s">
        <v>40</v>
      </c>
      <c r="E594" t="s">
        <v>44</v>
      </c>
      <c r="F594" t="s">
        <v>26</v>
      </c>
      <c r="G594" t="s">
        <v>1</v>
      </c>
      <c r="H594">
        <f>VLOOKUP(G594,Currency!$A$1:$B$16,2,FALSE)</f>
        <v>1.1200000000000001</v>
      </c>
      <c r="I594" s="3">
        <v>11225.6853333333</v>
      </c>
      <c r="J594" s="3">
        <v>2055180</v>
      </c>
      <c r="K594" s="2">
        <v>0.84726989509999995</v>
      </c>
      <c r="L594" s="3">
        <v>9511.1852347989006</v>
      </c>
      <c r="M594" s="3">
        <v>16838.527999999998</v>
      </c>
      <c r="N594" s="3">
        <v>10931395</v>
      </c>
      <c r="O594" s="2">
        <v>0.87197179319999996</v>
      </c>
      <c r="P594" s="3">
        <v>13389.2375276767</v>
      </c>
      <c r="Q594" s="3">
        <v>48618.64</v>
      </c>
      <c r="R594" s="3">
        <v>72927.960000000006</v>
      </c>
      <c r="S594" s="3"/>
      <c r="T594" s="3"/>
      <c r="U594" s="3"/>
      <c r="V594" s="3">
        <f t="shared" si="27"/>
        <v>54452.876800000005</v>
      </c>
      <c r="W594" s="3">
        <f t="shared" si="28"/>
        <v>81679.315200000012</v>
      </c>
      <c r="X594" s="7">
        <f t="shared" si="29"/>
        <v>136132.19200000001</v>
      </c>
    </row>
    <row r="595" spans="1:24" x14ac:dyDescent="0.3">
      <c r="A595" s="1">
        <v>42186</v>
      </c>
      <c r="B595" t="s">
        <v>883</v>
      </c>
      <c r="C595" t="s">
        <v>31</v>
      </c>
      <c r="D595" t="s">
        <v>41</v>
      </c>
      <c r="E595" t="s">
        <v>53</v>
      </c>
      <c r="F595" t="s">
        <v>27</v>
      </c>
      <c r="G595" t="s">
        <v>0</v>
      </c>
      <c r="H595">
        <f>VLOOKUP(G595,Currency!$A$1:$B$16,2,FALSE)</f>
        <v>1</v>
      </c>
      <c r="I595" s="3">
        <v>3944.5949999999998</v>
      </c>
      <c r="J595" s="3">
        <v>138467357.83000001</v>
      </c>
      <c r="K595" s="2">
        <v>0.84766867260000001</v>
      </c>
      <c r="L595" s="3">
        <v>0</v>
      </c>
      <c r="M595" s="3">
        <v>9204.0549999999002</v>
      </c>
      <c r="N595" s="3">
        <v>414383643.37</v>
      </c>
      <c r="O595" s="2">
        <v>0.93441513679999999</v>
      </c>
      <c r="P595" s="3">
        <v>0</v>
      </c>
      <c r="Q595" s="3">
        <v>22883.4</v>
      </c>
      <c r="R595" s="3">
        <v>114417</v>
      </c>
      <c r="S595" s="3"/>
      <c r="T595" s="3"/>
      <c r="U595" s="3"/>
      <c r="V595" s="3">
        <f t="shared" si="27"/>
        <v>22883.4</v>
      </c>
      <c r="W595" s="3">
        <f t="shared" si="28"/>
        <v>114417</v>
      </c>
      <c r="X595" s="7">
        <f t="shared" si="29"/>
        <v>137300.4</v>
      </c>
    </row>
    <row r="596" spans="1:24" x14ac:dyDescent="0.3">
      <c r="A596" s="1">
        <v>42186</v>
      </c>
      <c r="B596" t="s">
        <v>885</v>
      </c>
      <c r="C596" t="s">
        <v>31</v>
      </c>
      <c r="D596" t="s">
        <v>41</v>
      </c>
      <c r="E596" t="s">
        <v>53</v>
      </c>
      <c r="F596" t="s">
        <v>27</v>
      </c>
      <c r="G596" t="s">
        <v>0</v>
      </c>
      <c r="H596">
        <f>VLOOKUP(G596,Currency!$A$1:$B$16,2,FALSE)</f>
        <v>1</v>
      </c>
      <c r="I596" s="3">
        <v>5460.06</v>
      </c>
      <c r="J596" s="3">
        <v>138467357.83000001</v>
      </c>
      <c r="K596" s="2">
        <v>0.84766867260000001</v>
      </c>
      <c r="L596" s="3">
        <v>0</v>
      </c>
      <c r="M596" s="3">
        <v>12740.14</v>
      </c>
      <c r="N596" s="3">
        <v>414383643.37</v>
      </c>
      <c r="O596" s="2">
        <v>0.93441513679999999</v>
      </c>
      <c r="P596" s="3">
        <v>0</v>
      </c>
      <c r="Q596" s="3">
        <v>31594.799999999999</v>
      </c>
      <c r="R596" s="3">
        <v>157974</v>
      </c>
      <c r="S596" s="3"/>
      <c r="T596" s="3"/>
      <c r="U596" s="3"/>
      <c r="V596" s="3">
        <f t="shared" si="27"/>
        <v>31594.799999999999</v>
      </c>
      <c r="W596" s="3">
        <f t="shared" si="28"/>
        <v>157974</v>
      </c>
      <c r="X596" s="7">
        <f t="shared" si="29"/>
        <v>189568.8</v>
      </c>
    </row>
    <row r="597" spans="1:24" x14ac:dyDescent="0.3">
      <c r="A597" s="1">
        <v>42186</v>
      </c>
      <c r="B597" t="s">
        <v>887</v>
      </c>
      <c r="C597" t="s">
        <v>31</v>
      </c>
      <c r="D597" t="s">
        <v>41</v>
      </c>
      <c r="E597" t="s">
        <v>53</v>
      </c>
      <c r="F597" t="s">
        <v>27</v>
      </c>
      <c r="G597" t="s">
        <v>0</v>
      </c>
      <c r="H597">
        <f>VLOOKUP(G597,Currency!$A$1:$B$16,2,FALSE)</f>
        <v>1</v>
      </c>
      <c r="I597" s="3">
        <v>5397.3149999999996</v>
      </c>
      <c r="J597" s="3">
        <v>138467357.83000001</v>
      </c>
      <c r="K597" s="2">
        <v>0.84766867260000001</v>
      </c>
      <c r="L597" s="3">
        <v>0</v>
      </c>
      <c r="M597" s="3">
        <v>12593.735000000001</v>
      </c>
      <c r="N597" s="3">
        <v>414383643.37</v>
      </c>
      <c r="O597" s="2">
        <v>0.93441513679999999</v>
      </c>
      <c r="P597" s="3">
        <v>0</v>
      </c>
      <c r="Q597" s="3">
        <v>31295.4</v>
      </c>
      <c r="R597" s="3">
        <v>156477</v>
      </c>
      <c r="S597" s="3"/>
      <c r="T597" s="3"/>
      <c r="U597" s="3"/>
      <c r="V597" s="3">
        <f t="shared" si="27"/>
        <v>31295.4</v>
      </c>
      <c r="W597" s="3">
        <f t="shared" si="28"/>
        <v>156477</v>
      </c>
      <c r="X597" s="7">
        <f t="shared" si="29"/>
        <v>187772.4</v>
      </c>
    </row>
    <row r="598" spans="1:24" x14ac:dyDescent="0.3">
      <c r="A598" s="1">
        <v>42186</v>
      </c>
      <c r="B598" t="s">
        <v>889</v>
      </c>
      <c r="C598" t="s">
        <v>31</v>
      </c>
      <c r="D598" t="s">
        <v>41</v>
      </c>
      <c r="E598" t="s">
        <v>54</v>
      </c>
      <c r="F598" t="s">
        <v>27</v>
      </c>
      <c r="G598" t="s">
        <v>0</v>
      </c>
      <c r="H598">
        <f>VLOOKUP(G598,Currency!$A$1:$B$16,2,FALSE)</f>
        <v>1</v>
      </c>
      <c r="I598" s="3">
        <v>6051.585</v>
      </c>
      <c r="J598" s="3">
        <v>138467357.83000001</v>
      </c>
      <c r="K598" s="2">
        <v>0.84766867260000001</v>
      </c>
      <c r="L598" s="3">
        <v>0</v>
      </c>
      <c r="M598" s="3">
        <v>14120.3650000001</v>
      </c>
      <c r="N598" s="3">
        <v>414383643.37</v>
      </c>
      <c r="O598" s="2">
        <v>0.93441513679999999</v>
      </c>
      <c r="P598" s="3">
        <v>0</v>
      </c>
      <c r="Q598" s="3">
        <v>34945.800000000003</v>
      </c>
      <c r="R598" s="3">
        <v>174729</v>
      </c>
      <c r="S598" s="3"/>
      <c r="T598" s="3"/>
      <c r="U598" s="3"/>
      <c r="V598" s="3">
        <f t="shared" si="27"/>
        <v>34945.800000000003</v>
      </c>
      <c r="W598" s="3">
        <f t="shared" si="28"/>
        <v>174729</v>
      </c>
      <c r="X598" s="7">
        <f t="shared" si="29"/>
        <v>209674.8</v>
      </c>
    </row>
    <row r="599" spans="1:24" x14ac:dyDescent="0.3">
      <c r="A599" s="1">
        <v>42186</v>
      </c>
      <c r="B599" t="s">
        <v>890</v>
      </c>
      <c r="C599" t="s">
        <v>31</v>
      </c>
      <c r="D599" t="s">
        <v>41</v>
      </c>
      <c r="E599" t="s">
        <v>53</v>
      </c>
      <c r="F599" t="s">
        <v>27</v>
      </c>
      <c r="G599" t="s">
        <v>0</v>
      </c>
      <c r="H599">
        <f>VLOOKUP(G599,Currency!$A$1:$B$16,2,FALSE)</f>
        <v>1</v>
      </c>
      <c r="I599" s="3">
        <v>5309.21</v>
      </c>
      <c r="J599" s="3">
        <v>138467357.83000001</v>
      </c>
      <c r="K599" s="2">
        <v>0.84766867260000001</v>
      </c>
      <c r="L599" s="3">
        <v>0</v>
      </c>
      <c r="M599" s="3">
        <v>12388.1566666669</v>
      </c>
      <c r="N599" s="3">
        <v>414383643.37</v>
      </c>
      <c r="O599" s="2">
        <v>0.93441513679999999</v>
      </c>
      <c r="P599" s="3">
        <v>0</v>
      </c>
      <c r="Q599" s="3">
        <v>30970.400000000001</v>
      </c>
      <c r="R599" s="3">
        <v>154852</v>
      </c>
      <c r="S599" s="3"/>
      <c r="T599" s="3"/>
      <c r="U599" s="3"/>
      <c r="V599" s="3">
        <f t="shared" si="27"/>
        <v>30970.400000000001</v>
      </c>
      <c r="W599" s="3">
        <f t="shared" si="28"/>
        <v>154852</v>
      </c>
      <c r="X599" s="7">
        <f t="shared" si="29"/>
        <v>185822.4</v>
      </c>
    </row>
    <row r="600" spans="1:24" x14ac:dyDescent="0.3">
      <c r="A600" s="1">
        <v>42186</v>
      </c>
      <c r="B600" t="s">
        <v>948</v>
      </c>
      <c r="C600" t="s">
        <v>31</v>
      </c>
      <c r="D600" t="s">
        <v>41</v>
      </c>
      <c r="E600" t="s">
        <v>53</v>
      </c>
      <c r="F600" t="s">
        <v>27</v>
      </c>
      <c r="G600" t="s">
        <v>0</v>
      </c>
      <c r="H600">
        <f>VLOOKUP(G600,Currency!$A$1:$B$16,2,FALSE)</f>
        <v>1</v>
      </c>
      <c r="I600" s="3">
        <v>4317.8249999999998</v>
      </c>
      <c r="J600" s="3">
        <v>138467357.83000001</v>
      </c>
      <c r="K600" s="2">
        <v>0.84766867260000001</v>
      </c>
      <c r="L600" s="3">
        <v>0</v>
      </c>
      <c r="M600" s="3">
        <v>10074.924999999999</v>
      </c>
      <c r="N600" s="3">
        <v>414383643.37</v>
      </c>
      <c r="O600" s="2">
        <v>0.93441513679999999</v>
      </c>
      <c r="P600" s="3">
        <v>0</v>
      </c>
      <c r="Q600" s="3">
        <v>24985.200000000001</v>
      </c>
      <c r="R600" s="3">
        <v>124926</v>
      </c>
      <c r="S600" s="3"/>
      <c r="T600" s="3"/>
      <c r="U600" s="3"/>
      <c r="V600" s="3">
        <f t="shared" si="27"/>
        <v>24985.200000000001</v>
      </c>
      <c r="W600" s="3">
        <f t="shared" si="28"/>
        <v>124926</v>
      </c>
      <c r="X600" s="7">
        <f t="shared" si="29"/>
        <v>149911.20000000001</v>
      </c>
    </row>
    <row r="601" spans="1:24" x14ac:dyDescent="0.3">
      <c r="A601" s="1">
        <v>42186</v>
      </c>
      <c r="B601" t="s">
        <v>951</v>
      </c>
      <c r="C601" t="s">
        <v>31</v>
      </c>
      <c r="D601" t="s">
        <v>41</v>
      </c>
      <c r="E601" t="s">
        <v>54</v>
      </c>
      <c r="F601" t="s">
        <v>27</v>
      </c>
      <c r="G601" t="s">
        <v>0</v>
      </c>
      <c r="H601">
        <f>VLOOKUP(G601,Currency!$A$1:$B$16,2,FALSE)</f>
        <v>1</v>
      </c>
      <c r="I601" s="3">
        <v>6583.9449999999997</v>
      </c>
      <c r="J601" s="3">
        <v>138467357.83000001</v>
      </c>
      <c r="K601" s="2">
        <v>0.84766867260000001</v>
      </c>
      <c r="L601" s="3">
        <v>0</v>
      </c>
      <c r="M601" s="3">
        <v>15362.538333333199</v>
      </c>
      <c r="N601" s="3">
        <v>414383643.37</v>
      </c>
      <c r="O601" s="2">
        <v>0.93441513679999999</v>
      </c>
      <c r="P601" s="3">
        <v>0</v>
      </c>
      <c r="Q601" s="3">
        <v>38020</v>
      </c>
      <c r="R601" s="3">
        <v>190100</v>
      </c>
      <c r="S601" s="3"/>
      <c r="T601" s="3"/>
      <c r="U601" s="3"/>
      <c r="V601" s="3">
        <f t="shared" si="27"/>
        <v>38020</v>
      </c>
      <c r="W601" s="3">
        <f t="shared" si="28"/>
        <v>190100</v>
      </c>
      <c r="X601" s="7">
        <f t="shared" si="29"/>
        <v>228120</v>
      </c>
    </row>
    <row r="602" spans="1:24" x14ac:dyDescent="0.3">
      <c r="A602" s="1">
        <v>42186</v>
      </c>
      <c r="B602" t="s">
        <v>954</v>
      </c>
      <c r="C602" t="s">
        <v>31</v>
      </c>
      <c r="D602" t="s">
        <v>41</v>
      </c>
      <c r="E602" t="s">
        <v>53</v>
      </c>
      <c r="F602" t="s">
        <v>27</v>
      </c>
      <c r="G602" t="s">
        <v>0</v>
      </c>
      <c r="H602">
        <f>VLOOKUP(G602,Currency!$A$1:$B$16,2,FALSE)</f>
        <v>1</v>
      </c>
      <c r="I602" s="3">
        <v>4987.1350000000002</v>
      </c>
      <c r="J602" s="3">
        <v>138467357.83000001</v>
      </c>
      <c r="K602" s="2">
        <v>0.84766867260000001</v>
      </c>
      <c r="L602" s="3">
        <v>0</v>
      </c>
      <c r="M602" s="3">
        <v>11636.6483333332</v>
      </c>
      <c r="N602" s="3">
        <v>414383643.37</v>
      </c>
      <c r="O602" s="2">
        <v>0.93441513679999999</v>
      </c>
      <c r="P602" s="3">
        <v>0</v>
      </c>
      <c r="Q602" s="3">
        <v>28772.2</v>
      </c>
      <c r="R602" s="3">
        <v>143861</v>
      </c>
      <c r="S602" s="3"/>
      <c r="T602" s="3"/>
      <c r="U602" s="3"/>
      <c r="V602" s="3">
        <f t="shared" si="27"/>
        <v>28772.2</v>
      </c>
      <c r="W602" s="3">
        <f t="shared" si="28"/>
        <v>143861</v>
      </c>
      <c r="X602" s="7">
        <f t="shared" si="29"/>
        <v>172633.2</v>
      </c>
    </row>
    <row r="603" spans="1:24" x14ac:dyDescent="0.3">
      <c r="A603" s="1">
        <v>42186</v>
      </c>
      <c r="B603" t="s">
        <v>956</v>
      </c>
      <c r="C603" t="s">
        <v>31</v>
      </c>
      <c r="D603" t="s">
        <v>41</v>
      </c>
      <c r="E603" t="s">
        <v>53</v>
      </c>
      <c r="F603" t="s">
        <v>27</v>
      </c>
      <c r="G603" t="s">
        <v>0</v>
      </c>
      <c r="H603">
        <f>VLOOKUP(G603,Currency!$A$1:$B$16,2,FALSE)</f>
        <v>1</v>
      </c>
      <c r="I603" s="3">
        <v>5427.08</v>
      </c>
      <c r="J603" s="3">
        <v>138467357.83000001</v>
      </c>
      <c r="K603" s="2">
        <v>0.84766867260000001</v>
      </c>
      <c r="L603" s="3">
        <v>0</v>
      </c>
      <c r="M603" s="3">
        <v>12663.186666666699</v>
      </c>
      <c r="N603" s="3">
        <v>414383643.37</v>
      </c>
      <c r="O603" s="2">
        <v>0.93441513679999999</v>
      </c>
      <c r="P603" s="3">
        <v>0</v>
      </c>
      <c r="Q603" s="3">
        <v>31658</v>
      </c>
      <c r="R603" s="3">
        <v>158290</v>
      </c>
      <c r="S603" s="3"/>
      <c r="T603" s="3"/>
      <c r="U603" s="3"/>
      <c r="V603" s="3">
        <f t="shared" si="27"/>
        <v>31658</v>
      </c>
      <c r="W603" s="3">
        <f t="shared" si="28"/>
        <v>158290</v>
      </c>
      <c r="X603" s="7">
        <f t="shared" si="29"/>
        <v>189948</v>
      </c>
    </row>
    <row r="604" spans="1:24" x14ac:dyDescent="0.3">
      <c r="A604" s="1">
        <v>42186</v>
      </c>
      <c r="B604" t="s">
        <v>958</v>
      </c>
      <c r="C604" t="s">
        <v>31</v>
      </c>
      <c r="D604" t="s">
        <v>41</v>
      </c>
      <c r="E604" t="s">
        <v>53</v>
      </c>
      <c r="F604" t="s">
        <v>27</v>
      </c>
      <c r="G604" t="s">
        <v>0</v>
      </c>
      <c r="H604">
        <f>VLOOKUP(G604,Currency!$A$1:$B$16,2,FALSE)</f>
        <v>1</v>
      </c>
      <c r="I604" s="3">
        <v>5442.875</v>
      </c>
      <c r="J604" s="3">
        <v>138467357.83000001</v>
      </c>
      <c r="K604" s="2">
        <v>0.84766867260000001</v>
      </c>
      <c r="L604" s="3">
        <v>0</v>
      </c>
      <c r="M604" s="3">
        <v>12700.041666666901</v>
      </c>
      <c r="N604" s="3">
        <v>414383643.37</v>
      </c>
      <c r="O604" s="2">
        <v>0.93441513679999999</v>
      </c>
      <c r="P604" s="3">
        <v>0</v>
      </c>
      <c r="Q604" s="3">
        <v>31559.599999999999</v>
      </c>
      <c r="R604" s="3">
        <v>157798</v>
      </c>
      <c r="S604" s="3"/>
      <c r="T604" s="3"/>
      <c r="U604" s="3"/>
      <c r="V604" s="3">
        <f t="shared" si="27"/>
        <v>31559.599999999999</v>
      </c>
      <c r="W604" s="3">
        <f t="shared" si="28"/>
        <v>157798</v>
      </c>
      <c r="X604" s="7">
        <f t="shared" si="29"/>
        <v>189357.6</v>
      </c>
    </row>
    <row r="605" spans="1:24" x14ac:dyDescent="0.3">
      <c r="A605" s="1">
        <v>42186</v>
      </c>
      <c r="B605" t="s">
        <v>960</v>
      </c>
      <c r="C605" t="s">
        <v>31</v>
      </c>
      <c r="D605" t="s">
        <v>41</v>
      </c>
      <c r="E605" t="s">
        <v>54</v>
      </c>
      <c r="F605" t="s">
        <v>27</v>
      </c>
      <c r="G605" t="s">
        <v>0</v>
      </c>
      <c r="H605">
        <f>VLOOKUP(G605,Currency!$A$1:$B$16,2,FALSE)</f>
        <v>1</v>
      </c>
      <c r="I605" s="3">
        <v>6231.14</v>
      </c>
      <c r="J605" s="3">
        <v>138467357.83000001</v>
      </c>
      <c r="K605" s="2">
        <v>0.84766867260000001</v>
      </c>
      <c r="L605" s="3">
        <v>0</v>
      </c>
      <c r="M605" s="3">
        <v>14539.326666666801</v>
      </c>
      <c r="N605" s="3">
        <v>414383643.37</v>
      </c>
      <c r="O605" s="2">
        <v>0.93441513679999999</v>
      </c>
      <c r="P605" s="3">
        <v>0</v>
      </c>
      <c r="Q605" s="3">
        <v>36056.6</v>
      </c>
      <c r="R605" s="3">
        <v>180283</v>
      </c>
      <c r="S605" s="3"/>
      <c r="T605" s="3"/>
      <c r="U605" s="3"/>
      <c r="V605" s="3">
        <f t="shared" si="27"/>
        <v>36056.6</v>
      </c>
      <c r="W605" s="3">
        <f t="shared" si="28"/>
        <v>180283</v>
      </c>
      <c r="X605" s="7">
        <f t="shared" si="29"/>
        <v>216339.6</v>
      </c>
    </row>
    <row r="606" spans="1:24" x14ac:dyDescent="0.3">
      <c r="A606" s="1">
        <v>42186</v>
      </c>
      <c r="B606" t="s">
        <v>963</v>
      </c>
      <c r="C606" t="s">
        <v>31</v>
      </c>
      <c r="D606" t="s">
        <v>41</v>
      </c>
      <c r="E606" t="s">
        <v>53</v>
      </c>
      <c r="F606" t="s">
        <v>27</v>
      </c>
      <c r="G606" t="s">
        <v>0</v>
      </c>
      <c r="H606">
        <f>VLOOKUP(G606,Currency!$A$1:$B$16,2,FALSE)</f>
        <v>1</v>
      </c>
      <c r="I606" s="3">
        <v>4392.585</v>
      </c>
      <c r="J606" s="3">
        <v>138467357.83000001</v>
      </c>
      <c r="K606" s="2">
        <v>0.84766867260000001</v>
      </c>
      <c r="L606" s="3">
        <v>0</v>
      </c>
      <c r="M606" s="3">
        <v>10249.365</v>
      </c>
      <c r="N606" s="3">
        <v>414383643.37</v>
      </c>
      <c r="O606" s="2">
        <v>0.93441513679999999</v>
      </c>
      <c r="P606" s="3">
        <v>0</v>
      </c>
      <c r="Q606" s="3">
        <v>25486.2</v>
      </c>
      <c r="R606" s="3">
        <v>127431</v>
      </c>
      <c r="S606" s="3"/>
      <c r="T606" s="3"/>
      <c r="U606" s="3"/>
      <c r="V606" s="3">
        <f t="shared" si="27"/>
        <v>25486.2</v>
      </c>
      <c r="W606" s="3">
        <f t="shared" si="28"/>
        <v>127431</v>
      </c>
      <c r="X606" s="7">
        <f t="shared" si="29"/>
        <v>152917.20000000001</v>
      </c>
    </row>
    <row r="607" spans="1:24" x14ac:dyDescent="0.3">
      <c r="A607" s="1">
        <v>42186</v>
      </c>
      <c r="B607" t="s">
        <v>964</v>
      </c>
      <c r="C607" t="s">
        <v>31</v>
      </c>
      <c r="D607" t="s">
        <v>41</v>
      </c>
      <c r="E607" t="s">
        <v>53</v>
      </c>
      <c r="F607" t="s">
        <v>27</v>
      </c>
      <c r="G607" t="s">
        <v>0</v>
      </c>
      <c r="H607">
        <f>VLOOKUP(G607,Currency!$A$1:$B$16,2,FALSE)</f>
        <v>1</v>
      </c>
      <c r="I607" s="3">
        <v>5332.95</v>
      </c>
      <c r="J607" s="3">
        <v>138467357.83000001</v>
      </c>
      <c r="K607" s="2">
        <v>0.84766867260000001</v>
      </c>
      <c r="L607" s="3">
        <v>0</v>
      </c>
      <c r="M607" s="3">
        <v>12443.549999999899</v>
      </c>
      <c r="N607" s="3">
        <v>414383643.37</v>
      </c>
      <c r="O607" s="2">
        <v>0.93441513679999999</v>
      </c>
      <c r="P607" s="3">
        <v>0</v>
      </c>
      <c r="Q607" s="3">
        <v>30766.2</v>
      </c>
      <c r="R607" s="3">
        <v>153831</v>
      </c>
      <c r="S607" s="3"/>
      <c r="T607" s="3"/>
      <c r="U607" s="3"/>
      <c r="V607" s="3">
        <f t="shared" si="27"/>
        <v>30766.2</v>
      </c>
      <c r="W607" s="3">
        <f t="shared" si="28"/>
        <v>153831</v>
      </c>
      <c r="X607" s="7">
        <f t="shared" si="29"/>
        <v>184597.2</v>
      </c>
    </row>
    <row r="608" spans="1:24" x14ac:dyDescent="0.3">
      <c r="A608" s="1">
        <v>42186</v>
      </c>
      <c r="B608" t="s">
        <v>970</v>
      </c>
      <c r="C608" t="s">
        <v>31</v>
      </c>
      <c r="D608" t="s">
        <v>41</v>
      </c>
      <c r="E608" t="s">
        <v>56</v>
      </c>
      <c r="F608" t="s">
        <v>27</v>
      </c>
      <c r="G608" t="s">
        <v>0</v>
      </c>
      <c r="H608">
        <f>VLOOKUP(G608,Currency!$A$1:$B$16,2,FALSE)</f>
        <v>1</v>
      </c>
      <c r="I608" s="3">
        <v>2558.748</v>
      </c>
      <c r="J608" s="3">
        <v>138467357.83000001</v>
      </c>
      <c r="K608" s="2">
        <v>0.84766867260000001</v>
      </c>
      <c r="L608" s="3">
        <v>0</v>
      </c>
      <c r="M608" s="3">
        <v>5970.4120000000003</v>
      </c>
      <c r="N608" s="3">
        <v>414383643.37</v>
      </c>
      <c r="O608" s="2">
        <v>0.93441513679999999</v>
      </c>
      <c r="P608" s="3">
        <v>0</v>
      </c>
      <c r="Q608" s="3">
        <v>14745.36</v>
      </c>
      <c r="R608" s="3">
        <v>122878</v>
      </c>
      <c r="S608" s="3"/>
      <c r="T608" s="3"/>
      <c r="U608" s="3"/>
      <c r="V608" s="3">
        <f t="shared" si="27"/>
        <v>14745.36</v>
      </c>
      <c r="W608" s="3">
        <f t="shared" si="28"/>
        <v>122878</v>
      </c>
      <c r="X608" s="7">
        <f t="shared" si="29"/>
        <v>137623.35999999999</v>
      </c>
    </row>
    <row r="609" spans="1:24" x14ac:dyDescent="0.3">
      <c r="A609" s="1">
        <v>42186</v>
      </c>
      <c r="B609" t="s">
        <v>1001</v>
      </c>
      <c r="C609" t="s">
        <v>31</v>
      </c>
      <c r="D609" t="s">
        <v>41</v>
      </c>
      <c r="E609" t="s">
        <v>56</v>
      </c>
      <c r="F609" t="s">
        <v>27</v>
      </c>
      <c r="G609" t="s">
        <v>0</v>
      </c>
      <c r="H609">
        <f>VLOOKUP(G609,Currency!$A$1:$B$16,2,FALSE)</f>
        <v>1</v>
      </c>
      <c r="I609" s="3">
        <v>2659.9140000000002</v>
      </c>
      <c r="J609" s="3">
        <v>138467357.83000001</v>
      </c>
      <c r="K609" s="2">
        <v>0.84766867260000001</v>
      </c>
      <c r="L609" s="3">
        <v>0</v>
      </c>
      <c r="M609" s="3">
        <v>6206.4660000000003</v>
      </c>
      <c r="N609" s="3">
        <v>414383643.37</v>
      </c>
      <c r="O609" s="2">
        <v>0.93441513679999999</v>
      </c>
      <c r="P609" s="3">
        <v>0</v>
      </c>
      <c r="Q609" s="3">
        <v>15296.4</v>
      </c>
      <c r="R609" s="3">
        <v>127470</v>
      </c>
      <c r="S609" s="3"/>
      <c r="T609" s="3"/>
      <c r="U609" s="3"/>
      <c r="V609" s="3">
        <f t="shared" si="27"/>
        <v>15296.4</v>
      </c>
      <c r="W609" s="3">
        <f t="shared" si="28"/>
        <v>127470</v>
      </c>
      <c r="X609" s="7">
        <f t="shared" si="29"/>
        <v>142766.39999999999</v>
      </c>
    </row>
    <row r="610" spans="1:24" x14ac:dyDescent="0.3">
      <c r="A610" s="1">
        <v>42186</v>
      </c>
      <c r="B610" t="s">
        <v>1002</v>
      </c>
      <c r="C610" t="s">
        <v>31</v>
      </c>
      <c r="D610" t="s">
        <v>41</v>
      </c>
      <c r="E610" t="s">
        <v>56</v>
      </c>
      <c r="F610" t="s">
        <v>27</v>
      </c>
      <c r="G610" t="s">
        <v>0</v>
      </c>
      <c r="H610">
        <f>VLOOKUP(G610,Currency!$A$1:$B$16,2,FALSE)</f>
        <v>1</v>
      </c>
      <c r="I610" s="3">
        <v>2438.9250000000002</v>
      </c>
      <c r="J610" s="3">
        <v>138467357.83000001</v>
      </c>
      <c r="K610" s="2">
        <v>0.84766867260000001</v>
      </c>
      <c r="L610" s="3">
        <v>0</v>
      </c>
      <c r="M610" s="3">
        <v>5690.8249999999998</v>
      </c>
      <c r="N610" s="3">
        <v>414383643.37</v>
      </c>
      <c r="O610" s="2">
        <v>0.93441513679999999</v>
      </c>
      <c r="P610" s="3">
        <v>0</v>
      </c>
      <c r="Q610" s="3">
        <v>14227.08</v>
      </c>
      <c r="R610" s="3">
        <v>118559</v>
      </c>
      <c r="S610" s="3"/>
      <c r="T610" s="3"/>
      <c r="U610" s="3"/>
      <c r="V610" s="3">
        <f t="shared" si="27"/>
        <v>14227.08</v>
      </c>
      <c r="W610" s="3">
        <f t="shared" si="28"/>
        <v>118559</v>
      </c>
      <c r="X610" s="7">
        <f t="shared" si="29"/>
        <v>132786.07999999999</v>
      </c>
    </row>
    <row r="611" spans="1:24" x14ac:dyDescent="0.3">
      <c r="A611" s="1">
        <v>42186</v>
      </c>
      <c r="B611" t="s">
        <v>1008</v>
      </c>
      <c r="C611" t="s">
        <v>31</v>
      </c>
      <c r="D611" t="s">
        <v>41</v>
      </c>
      <c r="E611" t="s">
        <v>56</v>
      </c>
      <c r="F611" t="s">
        <v>27</v>
      </c>
      <c r="G611" t="s">
        <v>0</v>
      </c>
      <c r="H611">
        <f>VLOOKUP(G611,Currency!$A$1:$B$16,2,FALSE)</f>
        <v>1</v>
      </c>
      <c r="I611" s="3">
        <v>2900.6370000000002</v>
      </c>
      <c r="J611" s="3">
        <v>138467357.83000001</v>
      </c>
      <c r="K611" s="2">
        <v>0.84766867260000001</v>
      </c>
      <c r="L611" s="3">
        <v>0</v>
      </c>
      <c r="M611" s="3">
        <v>6768.1530000000002</v>
      </c>
      <c r="N611" s="3">
        <v>414383643.37</v>
      </c>
      <c r="O611" s="2">
        <v>0.93441513679999999</v>
      </c>
      <c r="P611" s="3">
        <v>0</v>
      </c>
      <c r="Q611" s="3">
        <v>16818.84</v>
      </c>
      <c r="R611" s="3">
        <v>140157</v>
      </c>
      <c r="S611" s="3"/>
      <c r="T611" s="3"/>
      <c r="U611" s="3"/>
      <c r="V611" s="3">
        <f t="shared" si="27"/>
        <v>16818.84</v>
      </c>
      <c r="W611" s="3">
        <f t="shared" si="28"/>
        <v>140157</v>
      </c>
      <c r="X611" s="7">
        <f t="shared" si="29"/>
        <v>156975.84</v>
      </c>
    </row>
    <row r="612" spans="1:24" x14ac:dyDescent="0.3">
      <c r="A612" s="1">
        <v>42186</v>
      </c>
      <c r="B612" t="s">
        <v>1053</v>
      </c>
      <c r="C612" t="s">
        <v>31</v>
      </c>
      <c r="D612" t="s">
        <v>41</v>
      </c>
      <c r="E612" t="s">
        <v>56</v>
      </c>
      <c r="F612" t="s">
        <v>27</v>
      </c>
      <c r="G612" t="s">
        <v>0</v>
      </c>
      <c r="H612">
        <f>VLOOKUP(G612,Currency!$A$1:$B$16,2,FALSE)</f>
        <v>1</v>
      </c>
      <c r="I612" s="3">
        <v>2977.6529999999998</v>
      </c>
      <c r="J612" s="3">
        <v>138467357.83000001</v>
      </c>
      <c r="K612" s="2">
        <v>0.84766867260000001</v>
      </c>
      <c r="L612" s="3">
        <v>0</v>
      </c>
      <c r="M612" s="3">
        <v>6947.857</v>
      </c>
      <c r="N612" s="3">
        <v>414383643.37</v>
      </c>
      <c r="O612" s="2">
        <v>0.93441513679999999</v>
      </c>
      <c r="P612" s="3">
        <v>0</v>
      </c>
      <c r="Q612" s="3">
        <v>17195.16</v>
      </c>
      <c r="R612" s="3">
        <v>143293</v>
      </c>
      <c r="S612" s="3"/>
      <c r="T612" s="3"/>
      <c r="U612" s="3"/>
      <c r="V612" s="3">
        <f t="shared" si="27"/>
        <v>17195.16</v>
      </c>
      <c r="W612" s="3">
        <f t="shared" si="28"/>
        <v>143293</v>
      </c>
      <c r="X612" s="7">
        <f t="shared" si="29"/>
        <v>160488.16</v>
      </c>
    </row>
    <row r="613" spans="1:24" x14ac:dyDescent="0.3">
      <c r="A613" s="1">
        <v>42186</v>
      </c>
      <c r="B613" t="s">
        <v>1055</v>
      </c>
      <c r="C613" t="s">
        <v>31</v>
      </c>
      <c r="D613" t="s">
        <v>41</v>
      </c>
      <c r="E613" t="s">
        <v>56</v>
      </c>
      <c r="F613" t="s">
        <v>27</v>
      </c>
      <c r="G613" t="s">
        <v>0</v>
      </c>
      <c r="H613">
        <f>VLOOKUP(G613,Currency!$A$1:$B$16,2,FALSE)</f>
        <v>1</v>
      </c>
      <c r="I613" s="3">
        <v>2585.3789999999999</v>
      </c>
      <c r="J613" s="3">
        <v>138467357.83000001</v>
      </c>
      <c r="K613" s="2">
        <v>0.84766867260000001</v>
      </c>
      <c r="L613" s="3">
        <v>0</v>
      </c>
      <c r="M613" s="3">
        <v>6032.5510000000004</v>
      </c>
      <c r="N613" s="3">
        <v>414383643.37</v>
      </c>
      <c r="O613" s="2">
        <v>0.93441513679999999</v>
      </c>
      <c r="P613" s="3">
        <v>0</v>
      </c>
      <c r="Q613" s="3">
        <v>14927.88</v>
      </c>
      <c r="R613" s="3">
        <v>124399</v>
      </c>
      <c r="S613" s="3"/>
      <c r="T613" s="3"/>
      <c r="U613" s="3"/>
      <c r="V613" s="3">
        <f t="shared" si="27"/>
        <v>14927.88</v>
      </c>
      <c r="W613" s="3">
        <f t="shared" si="28"/>
        <v>124399</v>
      </c>
      <c r="X613" s="7">
        <f t="shared" si="29"/>
        <v>139326.88</v>
      </c>
    </row>
    <row r="614" spans="1:24" x14ac:dyDescent="0.3">
      <c r="A614" s="1">
        <v>42186</v>
      </c>
      <c r="B614" t="s">
        <v>1056</v>
      </c>
      <c r="C614" t="s">
        <v>31</v>
      </c>
      <c r="D614" t="s">
        <v>41</v>
      </c>
      <c r="E614" t="s">
        <v>56</v>
      </c>
      <c r="F614" t="s">
        <v>27</v>
      </c>
      <c r="G614" t="s">
        <v>0</v>
      </c>
      <c r="H614">
        <f>VLOOKUP(G614,Currency!$A$1:$B$16,2,FALSE)</f>
        <v>1</v>
      </c>
      <c r="I614" s="3">
        <v>2703.45</v>
      </c>
      <c r="J614" s="3">
        <v>138467357.83000001</v>
      </c>
      <c r="K614" s="2">
        <v>0.84766867260000001</v>
      </c>
      <c r="L614" s="3">
        <v>0</v>
      </c>
      <c r="M614" s="3">
        <v>6308.05</v>
      </c>
      <c r="N614" s="3">
        <v>414383643.37</v>
      </c>
      <c r="O614" s="2">
        <v>0.93441513679999999</v>
      </c>
      <c r="P614" s="3">
        <v>0</v>
      </c>
      <c r="Q614" s="3">
        <v>15643.56</v>
      </c>
      <c r="R614" s="3">
        <v>130363</v>
      </c>
      <c r="S614" s="3"/>
      <c r="T614" s="3"/>
      <c r="U614" s="3"/>
      <c r="V614" s="3">
        <f t="shared" si="27"/>
        <v>15643.56</v>
      </c>
      <c r="W614" s="3">
        <f t="shared" si="28"/>
        <v>130363</v>
      </c>
      <c r="X614" s="7">
        <f t="shared" si="29"/>
        <v>146006.56</v>
      </c>
    </row>
    <row r="615" spans="1:24" x14ac:dyDescent="0.3">
      <c r="A615" s="1">
        <v>42186</v>
      </c>
      <c r="B615" t="s">
        <v>1057</v>
      </c>
      <c r="C615" t="s">
        <v>31</v>
      </c>
      <c r="D615" t="s">
        <v>41</v>
      </c>
      <c r="E615" t="s">
        <v>56</v>
      </c>
      <c r="F615" t="s">
        <v>27</v>
      </c>
      <c r="G615" t="s">
        <v>0</v>
      </c>
      <c r="H615">
        <f>VLOOKUP(G615,Currency!$A$1:$B$16,2,FALSE)</f>
        <v>1</v>
      </c>
      <c r="I615" s="3">
        <v>3052.9650000000001</v>
      </c>
      <c r="J615" s="3">
        <v>138467357.83000001</v>
      </c>
      <c r="K615" s="2">
        <v>0.84766867260000001</v>
      </c>
      <c r="L615" s="3">
        <v>0</v>
      </c>
      <c r="M615" s="3">
        <v>7123.585</v>
      </c>
      <c r="N615" s="3">
        <v>414383643.37</v>
      </c>
      <c r="O615" s="2">
        <v>0.93441513679999999</v>
      </c>
      <c r="P615" s="3">
        <v>0</v>
      </c>
      <c r="Q615" s="3">
        <v>17666.04</v>
      </c>
      <c r="R615" s="3">
        <v>147217</v>
      </c>
      <c r="S615" s="3"/>
      <c r="T615" s="3"/>
      <c r="U615" s="3"/>
      <c r="V615" s="3">
        <f t="shared" si="27"/>
        <v>17666.04</v>
      </c>
      <c r="W615" s="3">
        <f t="shared" si="28"/>
        <v>147217</v>
      </c>
      <c r="X615" s="7">
        <f t="shared" si="29"/>
        <v>164883.04</v>
      </c>
    </row>
    <row r="616" spans="1:24" x14ac:dyDescent="0.3">
      <c r="A616" s="1">
        <v>42186</v>
      </c>
      <c r="B616" t="s">
        <v>1058</v>
      </c>
      <c r="C616" t="s">
        <v>31</v>
      </c>
      <c r="D616" t="s">
        <v>41</v>
      </c>
      <c r="E616" t="s">
        <v>56</v>
      </c>
      <c r="F616" t="s">
        <v>27</v>
      </c>
      <c r="G616" t="s">
        <v>0</v>
      </c>
      <c r="H616">
        <f>VLOOKUP(G616,Currency!$A$1:$B$16,2,FALSE)</f>
        <v>1</v>
      </c>
      <c r="I616" s="3">
        <v>2517.393</v>
      </c>
      <c r="J616" s="3">
        <v>138467357.83000001</v>
      </c>
      <c r="K616" s="2">
        <v>0.84766867260000001</v>
      </c>
      <c r="L616" s="3">
        <v>0</v>
      </c>
      <c r="M616" s="3">
        <v>5873.9170000000004</v>
      </c>
      <c r="N616" s="3">
        <v>414383643.37</v>
      </c>
      <c r="O616" s="2">
        <v>0.93441513679999999</v>
      </c>
      <c r="P616" s="3">
        <v>0</v>
      </c>
      <c r="Q616" s="3">
        <v>14507.04</v>
      </c>
      <c r="R616" s="3">
        <v>120892</v>
      </c>
      <c r="S616" s="3"/>
      <c r="T616" s="3"/>
      <c r="U616" s="3"/>
      <c r="V616" s="3">
        <f t="shared" si="27"/>
        <v>14507.04</v>
      </c>
      <c r="W616" s="3">
        <f t="shared" si="28"/>
        <v>120892</v>
      </c>
      <c r="X616" s="7">
        <f t="shared" si="29"/>
        <v>135399.04000000001</v>
      </c>
    </row>
    <row r="617" spans="1:24" x14ac:dyDescent="0.3">
      <c r="A617" s="1">
        <v>42186</v>
      </c>
      <c r="B617" t="s">
        <v>1059</v>
      </c>
      <c r="C617" t="s">
        <v>31</v>
      </c>
      <c r="D617" t="s">
        <v>41</v>
      </c>
      <c r="E617" t="s">
        <v>56</v>
      </c>
      <c r="F617" t="s">
        <v>27</v>
      </c>
      <c r="G617" t="s">
        <v>0</v>
      </c>
      <c r="H617">
        <f>VLOOKUP(G617,Currency!$A$1:$B$16,2,FALSE)</f>
        <v>1</v>
      </c>
      <c r="I617" s="3">
        <v>2343.9</v>
      </c>
      <c r="J617" s="3">
        <v>138467357.83000001</v>
      </c>
      <c r="K617" s="2">
        <v>0.84766867260000001</v>
      </c>
      <c r="L617" s="3">
        <v>0</v>
      </c>
      <c r="M617" s="3">
        <v>5469.1</v>
      </c>
      <c r="N617" s="3">
        <v>414383643.37</v>
      </c>
      <c r="O617" s="2">
        <v>0.93441513679999999</v>
      </c>
      <c r="P617" s="3">
        <v>0</v>
      </c>
      <c r="Q617" s="3">
        <v>13548</v>
      </c>
      <c r="R617" s="3">
        <v>112900</v>
      </c>
      <c r="S617" s="3"/>
      <c r="T617" s="3"/>
      <c r="U617" s="3"/>
      <c r="V617" s="3">
        <f t="shared" si="27"/>
        <v>13548</v>
      </c>
      <c r="W617" s="3">
        <f t="shared" si="28"/>
        <v>112900</v>
      </c>
      <c r="X617" s="7">
        <f t="shared" si="29"/>
        <v>126448</v>
      </c>
    </row>
    <row r="618" spans="1:24" x14ac:dyDescent="0.3">
      <c r="A618" s="1">
        <v>42186</v>
      </c>
      <c r="B618" t="s">
        <v>1072</v>
      </c>
      <c r="C618" t="s">
        <v>31</v>
      </c>
      <c r="D618" t="s">
        <v>41</v>
      </c>
      <c r="E618" t="s">
        <v>56</v>
      </c>
      <c r="F618" t="s">
        <v>27</v>
      </c>
      <c r="G618" t="s">
        <v>0</v>
      </c>
      <c r="H618">
        <f>VLOOKUP(G618,Currency!$A$1:$B$16,2,FALSE)</f>
        <v>1</v>
      </c>
      <c r="I618" s="3">
        <v>2996.0610000000001</v>
      </c>
      <c r="J618" s="3">
        <v>138467357.83000001</v>
      </c>
      <c r="K618" s="2">
        <v>0.84766867260000001</v>
      </c>
      <c r="L618" s="3">
        <v>0</v>
      </c>
      <c r="M618" s="3">
        <v>6990.8090000000002</v>
      </c>
      <c r="N618" s="3">
        <v>414383643.37</v>
      </c>
      <c r="O618" s="2">
        <v>0.93441513679999999</v>
      </c>
      <c r="P618" s="3">
        <v>0</v>
      </c>
      <c r="Q618" s="3">
        <v>17336.759999999998</v>
      </c>
      <c r="R618" s="3">
        <v>144473</v>
      </c>
      <c r="S618" s="3"/>
      <c r="T618" s="3"/>
      <c r="U618" s="3"/>
      <c r="V618" s="3">
        <f t="shared" si="27"/>
        <v>17336.759999999998</v>
      </c>
      <c r="W618" s="3">
        <f t="shared" si="28"/>
        <v>144473</v>
      </c>
      <c r="X618" s="7">
        <f t="shared" si="29"/>
        <v>161809.76</v>
      </c>
    </row>
    <row r="619" spans="1:24" x14ac:dyDescent="0.3">
      <c r="A619" s="1">
        <v>42186</v>
      </c>
      <c r="B619" t="s">
        <v>1073</v>
      </c>
      <c r="C619" t="s">
        <v>31</v>
      </c>
      <c r="D619" t="s">
        <v>41</v>
      </c>
      <c r="E619" t="s">
        <v>56</v>
      </c>
      <c r="F619" t="s">
        <v>27</v>
      </c>
      <c r="G619" t="s">
        <v>0</v>
      </c>
      <c r="H619">
        <f>VLOOKUP(G619,Currency!$A$1:$B$16,2,FALSE)</f>
        <v>1</v>
      </c>
      <c r="I619" s="3">
        <v>2591.319</v>
      </c>
      <c r="J619" s="3">
        <v>138467357.83000001</v>
      </c>
      <c r="K619" s="2">
        <v>0.84766867260000001</v>
      </c>
      <c r="L619" s="3">
        <v>0</v>
      </c>
      <c r="M619" s="3">
        <v>6046.4110000000001</v>
      </c>
      <c r="N619" s="3">
        <v>414383643.37</v>
      </c>
      <c r="O619" s="2">
        <v>0.93441513679999999</v>
      </c>
      <c r="P619" s="3">
        <v>0</v>
      </c>
      <c r="Q619" s="3">
        <v>14870.64</v>
      </c>
      <c r="R619" s="3">
        <v>123922</v>
      </c>
      <c r="S619" s="3"/>
      <c r="T619" s="3"/>
      <c r="U619" s="3"/>
      <c r="V619" s="3">
        <f t="shared" si="27"/>
        <v>14870.64</v>
      </c>
      <c r="W619" s="3">
        <f t="shared" si="28"/>
        <v>123922</v>
      </c>
      <c r="X619" s="7">
        <f t="shared" si="29"/>
        <v>138792.64000000001</v>
      </c>
    </row>
    <row r="620" spans="1:24" x14ac:dyDescent="0.3">
      <c r="A620" s="1">
        <v>42186</v>
      </c>
      <c r="B620" t="s">
        <v>158</v>
      </c>
      <c r="C620" t="s">
        <v>31</v>
      </c>
      <c r="D620" t="s">
        <v>36</v>
      </c>
      <c r="E620" t="s">
        <v>45</v>
      </c>
      <c r="F620" t="s">
        <v>19</v>
      </c>
      <c r="G620" t="s">
        <v>0</v>
      </c>
      <c r="H620">
        <f>VLOOKUP(G620,Currency!$A$1:$B$16,2,FALSE)</f>
        <v>1</v>
      </c>
      <c r="I620" s="3">
        <v>25666.666666666901</v>
      </c>
      <c r="J620" s="3">
        <v>19070403.27</v>
      </c>
      <c r="K620" s="2">
        <v>0.84959288030000002</v>
      </c>
      <c r="L620" s="3">
        <v>17945.767855400201</v>
      </c>
      <c r="M620" s="3">
        <v>38500</v>
      </c>
      <c r="N620" s="3">
        <v>56035544.380000003</v>
      </c>
      <c r="O620" s="2">
        <v>1.0199009658</v>
      </c>
      <c r="P620" s="3">
        <v>43863.3102831</v>
      </c>
      <c r="Q620" s="3">
        <v>110000</v>
      </c>
      <c r="R620" s="3">
        <v>137280</v>
      </c>
      <c r="S620" s="3"/>
      <c r="T620" s="3"/>
      <c r="U620" s="3"/>
      <c r="V620" s="3">
        <f t="shared" si="27"/>
        <v>110000</v>
      </c>
      <c r="W620" s="3">
        <f t="shared" si="28"/>
        <v>137280</v>
      </c>
      <c r="X620" s="7">
        <f t="shared" si="29"/>
        <v>247280</v>
      </c>
    </row>
    <row r="621" spans="1:24" x14ac:dyDescent="0.3">
      <c r="A621" s="1">
        <v>42186</v>
      </c>
      <c r="B621" t="s">
        <v>232</v>
      </c>
      <c r="C621" t="s">
        <v>31</v>
      </c>
      <c r="D621" t="s">
        <v>37</v>
      </c>
      <c r="E621" t="s">
        <v>48</v>
      </c>
      <c r="F621" t="s">
        <v>21</v>
      </c>
      <c r="G621" t="s">
        <v>0</v>
      </c>
      <c r="H621">
        <f>VLOOKUP(G621,Currency!$A$1:$B$16,2,FALSE)</f>
        <v>1</v>
      </c>
      <c r="I621" s="3">
        <v>8499.9999999999</v>
      </c>
      <c r="J621" s="3">
        <v>455618.25</v>
      </c>
      <c r="K621" s="2">
        <v>0.85120966509999996</v>
      </c>
      <c r="L621" s="3">
        <v>7235.2821533499</v>
      </c>
      <c r="M621" s="3">
        <v>12750</v>
      </c>
      <c r="N621" s="3">
        <v>1346076.42</v>
      </c>
      <c r="O621" s="2">
        <v>0.87417640819999998</v>
      </c>
      <c r="P621" s="3">
        <v>10183.198727024999</v>
      </c>
      <c r="Q621" s="3">
        <v>85000</v>
      </c>
      <c r="R621" s="3">
        <v>113609</v>
      </c>
      <c r="S621" s="3"/>
      <c r="T621" s="3"/>
      <c r="U621" s="3"/>
      <c r="V621" s="3">
        <f t="shared" si="27"/>
        <v>85000</v>
      </c>
      <c r="W621" s="3">
        <f t="shared" si="28"/>
        <v>113609</v>
      </c>
      <c r="X621" s="7">
        <f t="shared" si="29"/>
        <v>198609</v>
      </c>
    </row>
    <row r="622" spans="1:24" x14ac:dyDescent="0.3">
      <c r="A622" s="1">
        <v>42186</v>
      </c>
      <c r="B622" t="s">
        <v>427</v>
      </c>
      <c r="C622" t="s">
        <v>33</v>
      </c>
      <c r="D622" t="s">
        <v>40</v>
      </c>
      <c r="E622" t="s">
        <v>46</v>
      </c>
      <c r="F622" t="s">
        <v>25</v>
      </c>
      <c r="G622" t="s">
        <v>8</v>
      </c>
      <c r="H622">
        <f>VLOOKUP(G622,Currency!$A$1:$B$16,2,FALSE)</f>
        <v>0.13</v>
      </c>
      <c r="I622" s="3">
        <v>174491.289333333</v>
      </c>
      <c r="J622" s="3">
        <v>2264699.27</v>
      </c>
      <c r="K622" s="2">
        <v>0.8513943249</v>
      </c>
      <c r="L622" s="3">
        <v>148560.89348288349</v>
      </c>
      <c r="M622" s="3">
        <v>261736.93400000001</v>
      </c>
      <c r="N622" s="3">
        <v>61993865.950000003</v>
      </c>
      <c r="O622" s="2">
        <v>0.9509930956</v>
      </c>
      <c r="P622" s="3">
        <v>241213.8669664895</v>
      </c>
      <c r="Q622" s="3">
        <v>757272.66666666698</v>
      </c>
      <c r="R622" s="3">
        <v>1135909</v>
      </c>
      <c r="S622" s="3"/>
      <c r="T622" s="3"/>
      <c r="U622" s="3"/>
      <c r="V622" s="3">
        <f t="shared" si="27"/>
        <v>98445.446666666714</v>
      </c>
      <c r="W622" s="3">
        <f t="shared" si="28"/>
        <v>147668.17000000001</v>
      </c>
      <c r="X622" s="7">
        <f t="shared" si="29"/>
        <v>246113.61666666673</v>
      </c>
    </row>
    <row r="623" spans="1:24" x14ac:dyDescent="0.3">
      <c r="A623" s="1">
        <v>42186</v>
      </c>
      <c r="B623" t="s">
        <v>718</v>
      </c>
      <c r="C623" t="s">
        <v>31</v>
      </c>
      <c r="D623" t="s">
        <v>36</v>
      </c>
      <c r="E623" t="s">
        <v>44</v>
      </c>
      <c r="F623" t="s">
        <v>20</v>
      </c>
      <c r="G623" t="s">
        <v>0</v>
      </c>
      <c r="H623">
        <f>VLOOKUP(G623,Currency!$A$1:$B$16,2,FALSE)</f>
        <v>1</v>
      </c>
      <c r="I623" s="3">
        <v>16800</v>
      </c>
      <c r="J623" s="3">
        <v>2231621.33</v>
      </c>
      <c r="K623" s="2">
        <v>0.85201678189999996</v>
      </c>
      <c r="L623" s="3">
        <v>14313.881935920001</v>
      </c>
      <c r="M623" s="3">
        <v>25200</v>
      </c>
      <c r="N623" s="3">
        <v>25354648.32</v>
      </c>
      <c r="O623" s="2">
        <v>0.89301103780000002</v>
      </c>
      <c r="P623" s="3">
        <v>20886.205044599999</v>
      </c>
      <c r="Q623" s="3">
        <v>72000</v>
      </c>
      <c r="R623" s="3">
        <v>121500</v>
      </c>
      <c r="S623" s="3"/>
      <c r="T623" s="3"/>
      <c r="U623" s="3"/>
      <c r="V623" s="3">
        <f t="shared" si="27"/>
        <v>72000</v>
      </c>
      <c r="W623" s="3">
        <f t="shared" si="28"/>
        <v>121500</v>
      </c>
      <c r="X623" s="7">
        <f t="shared" si="29"/>
        <v>193500</v>
      </c>
    </row>
    <row r="624" spans="1:24" x14ac:dyDescent="0.3">
      <c r="A624" s="1">
        <v>42186</v>
      </c>
      <c r="B624" t="s">
        <v>1017</v>
      </c>
      <c r="C624" t="s">
        <v>31</v>
      </c>
      <c r="D624" t="s">
        <v>41</v>
      </c>
      <c r="E624" t="s">
        <v>57</v>
      </c>
      <c r="F624" t="s">
        <v>28</v>
      </c>
      <c r="G624" t="s">
        <v>0</v>
      </c>
      <c r="H624">
        <f>VLOOKUP(G624,Currency!$A$1:$B$16,2,FALSE)</f>
        <v>1</v>
      </c>
      <c r="I624" s="3">
        <v>3980.8319999999999</v>
      </c>
      <c r="J624" s="3">
        <v>7465227.1100000003</v>
      </c>
      <c r="K624" s="2">
        <v>0.85490331490000004</v>
      </c>
      <c r="L624" s="3">
        <v>3403.2264728600003</v>
      </c>
      <c r="M624" s="3">
        <v>5971.2479999999996</v>
      </c>
      <c r="N624" s="3">
        <v>23686718.719999999</v>
      </c>
      <c r="O624" s="2">
        <v>1.029031805</v>
      </c>
      <c r="P624" s="3">
        <v>6456.6451011194004</v>
      </c>
      <c r="Q624" s="3">
        <v>17294.04</v>
      </c>
      <c r="R624" s="3">
        <v>144117</v>
      </c>
      <c r="S624" s="3"/>
      <c r="T624" s="3"/>
      <c r="U624" s="3"/>
      <c r="V624" s="3">
        <f t="shared" si="27"/>
        <v>17294.04</v>
      </c>
      <c r="W624" s="3">
        <f t="shared" si="28"/>
        <v>144117</v>
      </c>
      <c r="X624" s="7">
        <f t="shared" si="29"/>
        <v>161411.04</v>
      </c>
    </row>
    <row r="625" spans="1:24" x14ac:dyDescent="0.3">
      <c r="A625" s="1">
        <v>42186</v>
      </c>
      <c r="B625" t="s">
        <v>442</v>
      </c>
      <c r="C625" t="s">
        <v>32</v>
      </c>
      <c r="D625" t="s">
        <v>40</v>
      </c>
      <c r="E625" t="s">
        <v>44</v>
      </c>
      <c r="F625" t="s">
        <v>26</v>
      </c>
      <c r="G625" t="s">
        <v>1</v>
      </c>
      <c r="H625">
        <f>VLOOKUP(G625,Currency!$A$1:$B$16,2,FALSE)</f>
        <v>1.1200000000000001</v>
      </c>
      <c r="I625" s="3">
        <v>3733.3333333333999</v>
      </c>
      <c r="J625" s="3">
        <v>625869</v>
      </c>
      <c r="K625" s="2">
        <v>0.85948844889999998</v>
      </c>
      <c r="L625" s="3">
        <v>3208.7568758934003</v>
      </c>
      <c r="M625" s="3">
        <v>5600</v>
      </c>
      <c r="N625" s="3">
        <v>2169186</v>
      </c>
      <c r="O625" s="2">
        <v>0.8957416976</v>
      </c>
      <c r="P625" s="3">
        <v>4665.84561072</v>
      </c>
      <c r="Q625" s="3">
        <v>56000</v>
      </c>
      <c r="R625" s="3">
        <v>84000</v>
      </c>
      <c r="S625" s="3"/>
      <c r="T625" s="3"/>
      <c r="U625" s="3"/>
      <c r="V625" s="3">
        <f t="shared" si="27"/>
        <v>62720.000000000007</v>
      </c>
      <c r="W625" s="3">
        <f t="shared" si="28"/>
        <v>94080.000000000015</v>
      </c>
      <c r="X625" s="7">
        <f t="shared" si="29"/>
        <v>156800.00000000003</v>
      </c>
    </row>
    <row r="626" spans="1:24" x14ac:dyDescent="0.3">
      <c r="A626" s="1">
        <v>42186</v>
      </c>
      <c r="B626" t="s">
        <v>322</v>
      </c>
      <c r="C626" t="s">
        <v>31</v>
      </c>
      <c r="D626" t="s">
        <v>36</v>
      </c>
      <c r="E626" t="s">
        <v>46</v>
      </c>
      <c r="F626" t="s">
        <v>20</v>
      </c>
      <c r="G626" t="s">
        <v>0</v>
      </c>
      <c r="H626">
        <f>VLOOKUP(G626,Currency!$A$1:$B$16,2,FALSE)</f>
        <v>1</v>
      </c>
      <c r="I626" s="3">
        <v>22633.333333333099</v>
      </c>
      <c r="J626" s="3">
        <v>3199386.6</v>
      </c>
      <c r="K626" s="2">
        <v>0.86019311450000002</v>
      </c>
      <c r="L626" s="3">
        <v>19469.037491516501</v>
      </c>
      <c r="M626" s="3">
        <v>33950</v>
      </c>
      <c r="N626" s="3">
        <v>25354648.32</v>
      </c>
      <c r="O626" s="2">
        <v>0.89247945679999996</v>
      </c>
      <c r="P626" s="3">
        <v>28109.484094054998</v>
      </c>
      <c r="Q626" s="3">
        <v>97000</v>
      </c>
      <c r="R626" s="3">
        <v>139518</v>
      </c>
      <c r="S626" s="3"/>
      <c r="T626" s="3"/>
      <c r="U626" s="3"/>
      <c r="V626" s="3">
        <f t="shared" si="27"/>
        <v>97000</v>
      </c>
      <c r="W626" s="3">
        <f t="shared" si="28"/>
        <v>139518</v>
      </c>
      <c r="X626" s="7">
        <f t="shared" si="29"/>
        <v>236518</v>
      </c>
    </row>
    <row r="627" spans="1:24" x14ac:dyDescent="0.3">
      <c r="A627" s="1">
        <v>42186</v>
      </c>
      <c r="B627" t="s">
        <v>807</v>
      </c>
      <c r="C627" t="s">
        <v>31</v>
      </c>
      <c r="D627" t="s">
        <v>36</v>
      </c>
      <c r="E627" t="s">
        <v>44</v>
      </c>
      <c r="F627" t="s">
        <v>20</v>
      </c>
      <c r="G627" t="s">
        <v>0</v>
      </c>
      <c r="H627">
        <f>VLOOKUP(G627,Currency!$A$1:$B$16,2,FALSE)</f>
        <v>1</v>
      </c>
      <c r="I627" s="3">
        <v>16800</v>
      </c>
      <c r="J627" s="3">
        <v>4554950.8099999996</v>
      </c>
      <c r="K627" s="2">
        <v>0.86213826599999999</v>
      </c>
      <c r="L627" s="3">
        <v>14483.9228688</v>
      </c>
      <c r="M627" s="3">
        <v>25200</v>
      </c>
      <c r="N627" s="3">
        <v>28343614.850000001</v>
      </c>
      <c r="O627" s="2">
        <v>0.91759435860000005</v>
      </c>
      <c r="P627" s="3">
        <v>21877.404539759998</v>
      </c>
      <c r="Q627" s="3">
        <v>72000</v>
      </c>
      <c r="R627" s="3">
        <v>143500</v>
      </c>
      <c r="S627" s="3"/>
      <c r="T627" s="3"/>
      <c r="U627" s="3"/>
      <c r="V627" s="3">
        <f t="shared" si="27"/>
        <v>72000</v>
      </c>
      <c r="W627" s="3">
        <f t="shared" si="28"/>
        <v>143500</v>
      </c>
      <c r="X627" s="7">
        <f t="shared" si="29"/>
        <v>215500</v>
      </c>
    </row>
    <row r="628" spans="1:24" x14ac:dyDescent="0.3">
      <c r="A628" s="1">
        <v>42186</v>
      </c>
      <c r="B628" t="s">
        <v>256</v>
      </c>
      <c r="C628" t="s">
        <v>31</v>
      </c>
      <c r="D628" t="s">
        <v>36</v>
      </c>
      <c r="E628" t="s">
        <v>44</v>
      </c>
      <c r="F628" t="s">
        <v>20</v>
      </c>
      <c r="G628" t="s">
        <v>0</v>
      </c>
      <c r="H628">
        <f>VLOOKUP(G628,Currency!$A$1:$B$16,2,FALSE)</f>
        <v>1</v>
      </c>
      <c r="I628" s="3">
        <v>16800</v>
      </c>
      <c r="J628" s="3">
        <v>3517270.49</v>
      </c>
      <c r="K628" s="2">
        <v>0.87262846169999997</v>
      </c>
      <c r="L628" s="3">
        <v>14660.158156560001</v>
      </c>
      <c r="M628" s="3">
        <v>25200</v>
      </c>
      <c r="N628" s="3">
        <v>10051788.5</v>
      </c>
      <c r="O628" s="2">
        <v>0.93506237120000002</v>
      </c>
      <c r="P628" s="3">
        <v>22581.714806279997</v>
      </c>
      <c r="Q628" s="3">
        <v>72000</v>
      </c>
      <c r="R628" s="3">
        <v>98176</v>
      </c>
      <c r="S628" s="3"/>
      <c r="T628" s="3"/>
      <c r="U628" s="3"/>
      <c r="V628" s="3">
        <f t="shared" si="27"/>
        <v>72000</v>
      </c>
      <c r="W628" s="3">
        <f t="shared" si="28"/>
        <v>98176</v>
      </c>
      <c r="X628" s="7">
        <f t="shared" si="29"/>
        <v>170176</v>
      </c>
    </row>
    <row r="629" spans="1:24" x14ac:dyDescent="0.3">
      <c r="A629" s="1">
        <v>42186</v>
      </c>
      <c r="B629" t="s">
        <v>619</v>
      </c>
      <c r="C629" t="s">
        <v>31</v>
      </c>
      <c r="D629" t="s">
        <v>37</v>
      </c>
      <c r="E629" t="s">
        <v>44</v>
      </c>
      <c r="F629" t="s">
        <v>21</v>
      </c>
      <c r="G629" t="s">
        <v>0</v>
      </c>
      <c r="H629">
        <f>VLOOKUP(G629,Currency!$A$1:$B$16,2,FALSE)</f>
        <v>1</v>
      </c>
      <c r="I629" s="3">
        <v>16800</v>
      </c>
      <c r="J629" s="3">
        <v>1580879.04</v>
      </c>
      <c r="K629" s="2">
        <v>0.87299461509999998</v>
      </c>
      <c r="L629" s="3">
        <v>14666.30953368</v>
      </c>
      <c r="M629" s="3">
        <v>25200</v>
      </c>
      <c r="N629" s="3">
        <v>5622095.3499999996</v>
      </c>
      <c r="O629" s="2">
        <v>0.97144693569999996</v>
      </c>
      <c r="P629" s="3">
        <v>24048.740446920001</v>
      </c>
      <c r="Q629" s="3">
        <v>72000</v>
      </c>
      <c r="R629" s="3">
        <v>114897</v>
      </c>
      <c r="S629" s="3"/>
      <c r="T629" s="3"/>
      <c r="U629" s="3"/>
      <c r="V629" s="3">
        <f t="shared" si="27"/>
        <v>72000</v>
      </c>
      <c r="W629" s="3">
        <f t="shared" si="28"/>
        <v>114897</v>
      </c>
      <c r="X629" s="7">
        <f t="shared" si="29"/>
        <v>186897</v>
      </c>
    </row>
    <row r="630" spans="1:24" x14ac:dyDescent="0.3">
      <c r="A630" s="1">
        <v>42186</v>
      </c>
      <c r="B630" t="s">
        <v>843</v>
      </c>
      <c r="C630" t="s">
        <v>31</v>
      </c>
      <c r="D630" t="s">
        <v>41</v>
      </c>
      <c r="E630" t="s">
        <v>52</v>
      </c>
      <c r="F630" t="s">
        <v>28</v>
      </c>
      <c r="G630" t="s">
        <v>0</v>
      </c>
      <c r="H630">
        <f>VLOOKUP(G630,Currency!$A$1:$B$16,2,FALSE)</f>
        <v>1</v>
      </c>
      <c r="I630" s="3">
        <v>8554.9533333333002</v>
      </c>
      <c r="J630" s="3">
        <v>6989055.8399999999</v>
      </c>
      <c r="K630" s="2">
        <v>0.87454897389999997</v>
      </c>
      <c r="L630" s="3">
        <v>7481.7256594290002</v>
      </c>
      <c r="M630" s="3">
        <v>12832.43</v>
      </c>
      <c r="N630" s="3">
        <v>123683720.26000001</v>
      </c>
      <c r="O630" s="2">
        <v>1.0345161168999999</v>
      </c>
      <c r="P630" s="3">
        <v>14072.6218309183</v>
      </c>
      <c r="Q630" s="3">
        <v>36974.800000000003</v>
      </c>
      <c r="R630" s="3">
        <v>184874</v>
      </c>
      <c r="S630" s="3"/>
      <c r="T630" s="3"/>
      <c r="U630" s="3"/>
      <c r="V630" s="3">
        <f t="shared" si="27"/>
        <v>36974.800000000003</v>
      </c>
      <c r="W630" s="3">
        <f t="shared" si="28"/>
        <v>184874</v>
      </c>
      <c r="X630" s="7">
        <f t="shared" si="29"/>
        <v>221848.8</v>
      </c>
    </row>
    <row r="631" spans="1:24" x14ac:dyDescent="0.3">
      <c r="A631" s="1">
        <v>42186</v>
      </c>
      <c r="B631" t="s">
        <v>910</v>
      </c>
      <c r="C631" t="s">
        <v>31</v>
      </c>
      <c r="D631" t="s">
        <v>41</v>
      </c>
      <c r="E631" t="s">
        <v>51</v>
      </c>
      <c r="F631" t="s">
        <v>28</v>
      </c>
      <c r="G631" t="s">
        <v>0</v>
      </c>
      <c r="H631">
        <f>VLOOKUP(G631,Currency!$A$1:$B$16,2,FALSE)</f>
        <v>1</v>
      </c>
      <c r="I631" s="3">
        <v>6488.5666666668003</v>
      </c>
      <c r="J631" s="3">
        <v>6989055.8399999999</v>
      </c>
      <c r="K631" s="2">
        <v>0.87454897389999997</v>
      </c>
      <c r="L631" s="3">
        <v>5674.5693204152003</v>
      </c>
      <c r="M631" s="3">
        <v>9732.85</v>
      </c>
      <c r="N631" s="3">
        <v>123683720.26000001</v>
      </c>
      <c r="O631" s="2">
        <v>1.0345161168999999</v>
      </c>
      <c r="P631" s="3">
        <v>10673.4825272418</v>
      </c>
      <c r="Q631" s="3">
        <v>28331</v>
      </c>
      <c r="R631" s="3">
        <v>141655</v>
      </c>
      <c r="S631" s="3"/>
      <c r="T631" s="3"/>
      <c r="U631" s="3"/>
      <c r="V631" s="3">
        <f t="shared" si="27"/>
        <v>28331</v>
      </c>
      <c r="W631" s="3">
        <f t="shared" si="28"/>
        <v>141655</v>
      </c>
      <c r="X631" s="7">
        <f t="shared" si="29"/>
        <v>169986</v>
      </c>
    </row>
    <row r="632" spans="1:24" x14ac:dyDescent="0.3">
      <c r="A632" s="1">
        <v>42186</v>
      </c>
      <c r="B632" t="s">
        <v>1015</v>
      </c>
      <c r="C632" t="s">
        <v>31</v>
      </c>
      <c r="D632" t="s">
        <v>41</v>
      </c>
      <c r="E632" t="s">
        <v>57</v>
      </c>
      <c r="F632" t="s">
        <v>28</v>
      </c>
      <c r="G632" t="s">
        <v>0</v>
      </c>
      <c r="H632">
        <f>VLOOKUP(G632,Currency!$A$1:$B$16,2,FALSE)</f>
        <v>1</v>
      </c>
      <c r="I632" s="3">
        <v>3629.4360000000001</v>
      </c>
      <c r="J632" s="3">
        <v>6989055.8399999999</v>
      </c>
      <c r="K632" s="2">
        <v>0.87454897389999997</v>
      </c>
      <c r="L632" s="3">
        <v>3174.1195296357</v>
      </c>
      <c r="M632" s="3">
        <v>5444.1540000000005</v>
      </c>
      <c r="N632" s="3">
        <v>123683720.26000001</v>
      </c>
      <c r="O632" s="2">
        <v>1.0345161168999999</v>
      </c>
      <c r="P632" s="3">
        <v>5970.3049563708</v>
      </c>
      <c r="Q632" s="3">
        <v>15719.04</v>
      </c>
      <c r="R632" s="3">
        <v>130992</v>
      </c>
      <c r="S632" s="3"/>
      <c r="T632" s="3"/>
      <c r="U632" s="3"/>
      <c r="V632" s="3">
        <f t="shared" si="27"/>
        <v>15719.04</v>
      </c>
      <c r="W632" s="3">
        <f t="shared" si="28"/>
        <v>130992</v>
      </c>
      <c r="X632" s="7">
        <f t="shared" si="29"/>
        <v>146711.04000000001</v>
      </c>
    </row>
    <row r="633" spans="1:24" x14ac:dyDescent="0.3">
      <c r="A633" s="1">
        <v>42186</v>
      </c>
      <c r="B633" t="s">
        <v>1016</v>
      </c>
      <c r="C633" t="s">
        <v>31</v>
      </c>
      <c r="D633" t="s">
        <v>41</v>
      </c>
      <c r="E633" t="s">
        <v>57</v>
      </c>
      <c r="F633" t="s">
        <v>28</v>
      </c>
      <c r="G633" t="s">
        <v>0</v>
      </c>
      <c r="H633">
        <f>VLOOKUP(G633,Currency!$A$1:$B$16,2,FALSE)</f>
        <v>1</v>
      </c>
      <c r="I633" s="3">
        <v>2959.1480000000001</v>
      </c>
      <c r="J633" s="3">
        <v>6989055.8399999999</v>
      </c>
      <c r="K633" s="2">
        <v>0.87454897389999997</v>
      </c>
      <c r="L633" s="3">
        <v>2587.9198470182</v>
      </c>
      <c r="M633" s="3">
        <v>4438.7219999999998</v>
      </c>
      <c r="N633" s="3">
        <v>123683720.26000001</v>
      </c>
      <c r="O633" s="2">
        <v>1.0345161168999999</v>
      </c>
      <c r="P633" s="3">
        <v>4867.7028527392995</v>
      </c>
      <c r="Q633" s="3">
        <v>12817.32</v>
      </c>
      <c r="R633" s="3">
        <v>106811</v>
      </c>
      <c r="S633" s="3"/>
      <c r="T633" s="3"/>
      <c r="U633" s="3"/>
      <c r="V633" s="3">
        <f t="shared" si="27"/>
        <v>12817.32</v>
      </c>
      <c r="W633" s="3">
        <f t="shared" si="28"/>
        <v>106811</v>
      </c>
      <c r="X633" s="7">
        <f t="shared" si="29"/>
        <v>119628.32</v>
      </c>
    </row>
    <row r="634" spans="1:24" x14ac:dyDescent="0.3">
      <c r="A634" s="1">
        <v>42186</v>
      </c>
      <c r="B634" t="s">
        <v>662</v>
      </c>
      <c r="C634" t="s">
        <v>31</v>
      </c>
      <c r="D634" t="s">
        <v>36</v>
      </c>
      <c r="E634" t="s">
        <v>46</v>
      </c>
      <c r="F634" t="s">
        <v>20</v>
      </c>
      <c r="G634" t="s">
        <v>0</v>
      </c>
      <c r="H634">
        <f>VLOOKUP(G634,Currency!$A$1:$B$16,2,FALSE)</f>
        <v>1</v>
      </c>
      <c r="I634" s="3">
        <v>22633.333333333099</v>
      </c>
      <c r="J634" s="3">
        <v>2840149.62</v>
      </c>
      <c r="K634" s="2">
        <v>0.87536217189999999</v>
      </c>
      <c r="L634" s="3">
        <v>19812.3638240031</v>
      </c>
      <c r="M634" s="3">
        <v>33950</v>
      </c>
      <c r="N634" s="3">
        <v>13748260.890000001</v>
      </c>
      <c r="O634" s="2">
        <v>1.0785525536</v>
      </c>
      <c r="P634" s="3">
        <v>41417.205745895</v>
      </c>
      <c r="Q634" s="3">
        <v>97000</v>
      </c>
      <c r="R634" s="3">
        <v>159094</v>
      </c>
      <c r="S634" s="3"/>
      <c r="T634" s="3"/>
      <c r="U634" s="3"/>
      <c r="V634" s="3">
        <f t="shared" si="27"/>
        <v>97000</v>
      </c>
      <c r="W634" s="3">
        <f t="shared" si="28"/>
        <v>159094</v>
      </c>
      <c r="X634" s="7">
        <f t="shared" si="29"/>
        <v>256094</v>
      </c>
    </row>
    <row r="635" spans="1:24" x14ac:dyDescent="0.3">
      <c r="A635" s="1">
        <v>42186</v>
      </c>
      <c r="B635" t="s">
        <v>752</v>
      </c>
      <c r="C635" t="s">
        <v>31</v>
      </c>
      <c r="D635" t="s">
        <v>36</v>
      </c>
      <c r="E635" t="s">
        <v>44</v>
      </c>
      <c r="F635" t="s">
        <v>20</v>
      </c>
      <c r="G635" t="s">
        <v>0</v>
      </c>
      <c r="H635">
        <f>VLOOKUP(G635,Currency!$A$1:$B$16,2,FALSE)</f>
        <v>1</v>
      </c>
      <c r="I635" s="3">
        <v>16800</v>
      </c>
      <c r="J635" s="3">
        <v>2840149.62</v>
      </c>
      <c r="K635" s="2">
        <v>0.87536217189999999</v>
      </c>
      <c r="L635" s="3">
        <v>14706.084487919999</v>
      </c>
      <c r="M635" s="3">
        <v>25200</v>
      </c>
      <c r="N635" s="3">
        <v>13748260.890000001</v>
      </c>
      <c r="O635" s="2">
        <v>1.0785525536</v>
      </c>
      <c r="P635" s="3">
        <v>30742.668182519999</v>
      </c>
      <c r="Q635" s="3">
        <v>72000</v>
      </c>
      <c r="R635" s="3">
        <v>124848</v>
      </c>
      <c r="S635" s="3"/>
      <c r="T635" s="3"/>
      <c r="U635" s="3"/>
      <c r="V635" s="3">
        <f t="shared" si="27"/>
        <v>72000</v>
      </c>
      <c r="W635" s="3">
        <f t="shared" si="28"/>
        <v>124848</v>
      </c>
      <c r="X635" s="7">
        <f t="shared" si="29"/>
        <v>196848</v>
      </c>
    </row>
    <row r="636" spans="1:24" x14ac:dyDescent="0.3">
      <c r="A636" s="1">
        <v>42186</v>
      </c>
      <c r="B636" t="s">
        <v>743</v>
      </c>
      <c r="C636" t="s">
        <v>31</v>
      </c>
      <c r="D636" t="s">
        <v>36</v>
      </c>
      <c r="E636" t="s">
        <v>44</v>
      </c>
      <c r="F636" t="s">
        <v>20</v>
      </c>
      <c r="G636" t="s">
        <v>0</v>
      </c>
      <c r="H636">
        <f>VLOOKUP(G636,Currency!$A$1:$B$16,2,FALSE)</f>
        <v>1</v>
      </c>
      <c r="I636" s="3">
        <v>12000</v>
      </c>
      <c r="J636" s="3">
        <v>1098831.1100000001</v>
      </c>
      <c r="K636" s="2">
        <v>0.87611426930000003</v>
      </c>
      <c r="L636" s="3">
        <v>10513.3712316</v>
      </c>
      <c r="M636" s="3">
        <v>18000</v>
      </c>
      <c r="N636" s="3">
        <v>6170759.7000000002</v>
      </c>
      <c r="O636" s="2">
        <v>1.0419415182</v>
      </c>
      <c r="P636" s="3">
        <v>20113.852518</v>
      </c>
      <c r="Q636" s="3">
        <v>72000</v>
      </c>
      <c r="R636" s="3">
        <v>124000</v>
      </c>
      <c r="S636" s="3"/>
      <c r="T636" s="3"/>
      <c r="U636" s="3"/>
      <c r="V636" s="3">
        <f t="shared" si="27"/>
        <v>72000</v>
      </c>
      <c r="W636" s="3">
        <f t="shared" si="28"/>
        <v>124000</v>
      </c>
      <c r="X636" s="7">
        <f t="shared" si="29"/>
        <v>196000</v>
      </c>
    </row>
    <row r="637" spans="1:24" x14ac:dyDescent="0.3">
      <c r="A637" s="1">
        <v>42186</v>
      </c>
      <c r="B637" t="s">
        <v>441</v>
      </c>
      <c r="C637" t="s">
        <v>33</v>
      </c>
      <c r="D637" t="s">
        <v>40</v>
      </c>
      <c r="E637" t="s">
        <v>44</v>
      </c>
      <c r="F637" t="s">
        <v>25</v>
      </c>
      <c r="G637" t="s">
        <v>13</v>
      </c>
      <c r="H637">
        <f>VLOOKUP(G637,Currency!$A$1:$B$16,2,FALSE)</f>
        <v>1.4E-2</v>
      </c>
      <c r="I637" s="3">
        <v>334535.59966666601</v>
      </c>
      <c r="J637" s="3">
        <v>1361230.2</v>
      </c>
      <c r="K637" s="2">
        <v>0.87812497030000003</v>
      </c>
      <c r="L637" s="3">
        <v>293764.06352158397</v>
      </c>
      <c r="M637" s="3">
        <v>501803.3995</v>
      </c>
      <c r="N637" s="3">
        <v>22142469.949999999</v>
      </c>
      <c r="O637" s="2">
        <v>0.95049761919999998</v>
      </c>
      <c r="P637" s="3">
        <v>462058.65873991</v>
      </c>
      <c r="Q637" s="3">
        <v>1491848</v>
      </c>
      <c r="R637" s="3">
        <v>2237772</v>
      </c>
      <c r="S637" s="3"/>
      <c r="T637" s="3"/>
      <c r="U637" s="3"/>
      <c r="V637" s="3">
        <f t="shared" si="27"/>
        <v>20885.871999999999</v>
      </c>
      <c r="W637" s="3">
        <f t="shared" si="28"/>
        <v>31328.808000000001</v>
      </c>
      <c r="X637" s="7">
        <f t="shared" si="29"/>
        <v>52214.68</v>
      </c>
    </row>
    <row r="638" spans="1:24" x14ac:dyDescent="0.3">
      <c r="A638" s="1">
        <v>42186</v>
      </c>
      <c r="B638" t="s">
        <v>849</v>
      </c>
      <c r="C638" t="s">
        <v>31</v>
      </c>
      <c r="D638" t="s">
        <v>41</v>
      </c>
      <c r="E638" t="s">
        <v>51</v>
      </c>
      <c r="F638" t="s">
        <v>28</v>
      </c>
      <c r="G638" t="s">
        <v>0</v>
      </c>
      <c r="H638">
        <f>VLOOKUP(G638,Currency!$A$1:$B$16,2,FALSE)</f>
        <v>1</v>
      </c>
      <c r="I638" s="3">
        <v>6721.6800000001003</v>
      </c>
      <c r="J638" s="3">
        <v>3912126.44</v>
      </c>
      <c r="K638" s="2">
        <v>0.87853540669999997</v>
      </c>
      <c r="L638" s="3">
        <v>5905.2338725072996</v>
      </c>
      <c r="M638" s="3">
        <v>10082.52</v>
      </c>
      <c r="N638" s="3">
        <v>22780353.809999999</v>
      </c>
      <c r="O638" s="2">
        <v>0.91270190330000001</v>
      </c>
      <c r="P638" s="3">
        <v>8674.2243106982005</v>
      </c>
      <c r="Q638" s="3">
        <v>29051.4</v>
      </c>
      <c r="R638" s="3">
        <v>145257</v>
      </c>
      <c r="S638" s="3"/>
      <c r="T638" s="3"/>
      <c r="U638" s="3"/>
      <c r="V638" s="3">
        <f t="shared" si="27"/>
        <v>29051.4</v>
      </c>
      <c r="W638" s="3">
        <f t="shared" si="28"/>
        <v>145257</v>
      </c>
      <c r="X638" s="7">
        <f t="shared" si="29"/>
        <v>174308.4</v>
      </c>
    </row>
    <row r="639" spans="1:24" x14ac:dyDescent="0.3">
      <c r="A639" s="1">
        <v>42186</v>
      </c>
      <c r="B639" t="s">
        <v>505</v>
      </c>
      <c r="C639" t="s">
        <v>33</v>
      </c>
      <c r="D639" t="s">
        <v>40</v>
      </c>
      <c r="E639" t="s">
        <v>44</v>
      </c>
      <c r="F639" t="s">
        <v>25</v>
      </c>
      <c r="G639" t="s">
        <v>13</v>
      </c>
      <c r="H639">
        <f>VLOOKUP(G639,Currency!$A$1:$B$16,2,FALSE)</f>
        <v>1.4E-2</v>
      </c>
      <c r="I639" s="3">
        <v>409846.91033333301</v>
      </c>
      <c r="J639" s="3">
        <v>1643721.86</v>
      </c>
      <c r="K639" s="2">
        <v>0.88070471969999997</v>
      </c>
      <c r="L639" s="3">
        <v>360954.10828502907</v>
      </c>
      <c r="M639" s="3">
        <v>614770.36549999996</v>
      </c>
      <c r="N639" s="3">
        <v>59809170.460000001</v>
      </c>
      <c r="O639" s="2">
        <v>1.0277557638000001</v>
      </c>
      <c r="P639" s="3">
        <v>662547.94443237002</v>
      </c>
      <c r="Q639" s="3">
        <v>1847581.33333333</v>
      </c>
      <c r="R639" s="3">
        <v>2771372</v>
      </c>
      <c r="S639" s="3"/>
      <c r="T639" s="3"/>
      <c r="U639" s="3"/>
      <c r="V639" s="3">
        <f t="shared" si="27"/>
        <v>25866.138666666622</v>
      </c>
      <c r="W639" s="3">
        <f t="shared" si="28"/>
        <v>38799.207999999999</v>
      </c>
      <c r="X639" s="7">
        <f t="shared" si="29"/>
        <v>64665.346666666621</v>
      </c>
    </row>
    <row r="640" spans="1:24" x14ac:dyDescent="0.3">
      <c r="A640" s="1">
        <v>42186</v>
      </c>
      <c r="B640" t="s">
        <v>219</v>
      </c>
      <c r="C640" t="s">
        <v>31</v>
      </c>
      <c r="D640" t="s">
        <v>36</v>
      </c>
      <c r="E640" t="s">
        <v>45</v>
      </c>
      <c r="F640" t="s">
        <v>19</v>
      </c>
      <c r="G640" t="s">
        <v>0</v>
      </c>
      <c r="H640">
        <f>VLOOKUP(G640,Currency!$A$1:$B$16,2,FALSE)</f>
        <v>1</v>
      </c>
      <c r="I640" s="3">
        <v>25666.666666666901</v>
      </c>
      <c r="J640" s="3">
        <v>27770086.829999998</v>
      </c>
      <c r="K640" s="2">
        <v>0.88160824250000003</v>
      </c>
      <c r="L640" s="3">
        <v>19589.223115000201</v>
      </c>
      <c r="M640" s="3">
        <v>38500</v>
      </c>
      <c r="N640" s="3">
        <v>111309959.90000001</v>
      </c>
      <c r="O640" s="2">
        <v>1.0096398466000001</v>
      </c>
      <c r="P640" s="3">
        <v>41097.938658699997</v>
      </c>
      <c r="Q640" s="3">
        <v>110000</v>
      </c>
      <c r="R640" s="3">
        <v>146022</v>
      </c>
      <c r="S640" s="3"/>
      <c r="T640" s="3"/>
      <c r="U640" s="3"/>
      <c r="V640" s="3">
        <f t="shared" si="27"/>
        <v>110000</v>
      </c>
      <c r="W640" s="3">
        <f t="shared" si="28"/>
        <v>146022</v>
      </c>
      <c r="X640" s="7">
        <f t="shared" si="29"/>
        <v>256022</v>
      </c>
    </row>
    <row r="641" spans="1:24" x14ac:dyDescent="0.3">
      <c r="A641" s="1">
        <v>42186</v>
      </c>
      <c r="B641" t="s">
        <v>354</v>
      </c>
      <c r="C641" t="s">
        <v>31</v>
      </c>
      <c r="D641" t="s">
        <v>36</v>
      </c>
      <c r="E641" t="s">
        <v>46</v>
      </c>
      <c r="F641" t="s">
        <v>20</v>
      </c>
      <c r="G641" t="s">
        <v>0</v>
      </c>
      <c r="H641">
        <f>VLOOKUP(G641,Currency!$A$1:$B$16,2,FALSE)</f>
        <v>1</v>
      </c>
      <c r="I641" s="3">
        <v>22633.333333333099</v>
      </c>
      <c r="J641" s="3">
        <v>9016724.1699999999</v>
      </c>
      <c r="K641" s="2">
        <v>0.88300107009999995</v>
      </c>
      <c r="L641" s="3">
        <v>19985.257553263098</v>
      </c>
      <c r="M641" s="3">
        <v>33950</v>
      </c>
      <c r="N641" s="3">
        <v>30719857.02</v>
      </c>
      <c r="O641" s="2">
        <v>0.86180674840000004</v>
      </c>
      <c r="P641" s="3">
        <v>26443.342571730002</v>
      </c>
      <c r="Q641" s="3">
        <v>97000</v>
      </c>
      <c r="R641" s="3">
        <v>142800</v>
      </c>
      <c r="S641" s="3"/>
      <c r="T641" s="3"/>
      <c r="U641" s="3"/>
      <c r="V641" s="3">
        <f t="shared" si="27"/>
        <v>97000</v>
      </c>
      <c r="W641" s="3">
        <f t="shared" si="28"/>
        <v>142800</v>
      </c>
      <c r="X641" s="7">
        <f t="shared" si="29"/>
        <v>239800</v>
      </c>
    </row>
    <row r="642" spans="1:24" x14ac:dyDescent="0.3">
      <c r="A642" s="1">
        <v>42186</v>
      </c>
      <c r="B642" t="s">
        <v>737</v>
      </c>
      <c r="C642" t="s">
        <v>31</v>
      </c>
      <c r="D642" t="s">
        <v>36</v>
      </c>
      <c r="E642" t="s">
        <v>44</v>
      </c>
      <c r="F642" t="s">
        <v>20</v>
      </c>
      <c r="G642" t="s">
        <v>0</v>
      </c>
      <c r="H642">
        <f>VLOOKUP(G642,Currency!$A$1:$B$16,2,FALSE)</f>
        <v>1</v>
      </c>
      <c r="I642" s="3">
        <v>16800</v>
      </c>
      <c r="J642" s="3">
        <v>9016724.1699999999</v>
      </c>
      <c r="K642" s="2">
        <v>0.8830383342</v>
      </c>
      <c r="L642" s="3">
        <v>14835.044014560001</v>
      </c>
      <c r="M642" s="3">
        <v>25200</v>
      </c>
      <c r="N642" s="3">
        <v>31642666.93</v>
      </c>
      <c r="O642" s="2">
        <v>0.86304844690000004</v>
      </c>
      <c r="P642" s="3">
        <v>19678.113378000002</v>
      </c>
      <c r="Q642" s="3">
        <v>72000</v>
      </c>
      <c r="R642" s="3">
        <v>123220</v>
      </c>
      <c r="S642" s="3"/>
      <c r="T642" s="3"/>
      <c r="U642" s="3"/>
      <c r="V642" s="3">
        <f t="shared" si="27"/>
        <v>72000</v>
      </c>
      <c r="W642" s="3">
        <f t="shared" si="28"/>
        <v>123220</v>
      </c>
      <c r="X642" s="7">
        <f t="shared" si="29"/>
        <v>195220</v>
      </c>
    </row>
    <row r="643" spans="1:24" x14ac:dyDescent="0.3">
      <c r="A643" s="1">
        <v>42186</v>
      </c>
      <c r="B643" t="s">
        <v>855</v>
      </c>
      <c r="C643" t="s">
        <v>31</v>
      </c>
      <c r="D643" t="s">
        <v>41</v>
      </c>
      <c r="E643" t="s">
        <v>51</v>
      </c>
      <c r="F643" t="s">
        <v>28</v>
      </c>
      <c r="G643" t="s">
        <v>0</v>
      </c>
      <c r="H643">
        <f>VLOOKUP(G643,Currency!$A$1:$B$16,2,FALSE)</f>
        <v>1</v>
      </c>
      <c r="I643" s="3">
        <v>6713.1666666667998</v>
      </c>
      <c r="J643" s="3">
        <v>5678896.8099999996</v>
      </c>
      <c r="K643" s="2">
        <v>0.88604308399999998</v>
      </c>
      <c r="L643" s="3">
        <v>5948.1548967395001</v>
      </c>
      <c r="M643" s="3">
        <v>10069.75</v>
      </c>
      <c r="N643" s="3">
        <v>41052294.810000002</v>
      </c>
      <c r="O643" s="2">
        <v>0.86679791750000001</v>
      </c>
      <c r="P643" s="3">
        <v>7923.6513275930001</v>
      </c>
      <c r="Q643" s="3">
        <v>29134.400000000001</v>
      </c>
      <c r="R643" s="3">
        <v>145672</v>
      </c>
      <c r="S643" s="3"/>
      <c r="T643" s="3"/>
      <c r="U643" s="3"/>
      <c r="V643" s="3">
        <f t="shared" ref="V643:V706" si="30">Q643*H643</f>
        <v>29134.400000000001</v>
      </c>
      <c r="W643" s="3">
        <f t="shared" ref="W643:W706" si="31">R643*H643</f>
        <v>145672</v>
      </c>
      <c r="X643" s="7">
        <f t="shared" si="29"/>
        <v>174806.39999999999</v>
      </c>
    </row>
    <row r="644" spans="1:24" x14ac:dyDescent="0.3">
      <c r="A644" s="1">
        <v>42186</v>
      </c>
      <c r="B644" t="s">
        <v>510</v>
      </c>
      <c r="C644" t="s">
        <v>32</v>
      </c>
      <c r="D644" t="s">
        <v>40</v>
      </c>
      <c r="E644" t="s">
        <v>46</v>
      </c>
      <c r="F644" t="s">
        <v>26</v>
      </c>
      <c r="G644" t="s">
        <v>3</v>
      </c>
      <c r="H644">
        <f>VLOOKUP(G644,Currency!$A$1:$B$16,2,FALSE)</f>
        <v>1.02</v>
      </c>
      <c r="I644" s="3">
        <v>27694.382333333298</v>
      </c>
      <c r="J644" s="3">
        <v>3702791</v>
      </c>
      <c r="K644" s="2">
        <v>0.89009395889999998</v>
      </c>
      <c r="L644" s="3">
        <v>24650.602410366901</v>
      </c>
      <c r="M644" s="3">
        <v>41541.573499999999</v>
      </c>
      <c r="N644" s="3">
        <v>15609040</v>
      </c>
      <c r="O644" s="2">
        <v>0.96398778340000002</v>
      </c>
      <c r="P644" s="3">
        <v>39147.966869879398</v>
      </c>
      <c r="Q644" s="3">
        <v>120185.353333333</v>
      </c>
      <c r="R644" s="3">
        <v>180278.03</v>
      </c>
      <c r="S644" s="3"/>
      <c r="T644" s="3"/>
      <c r="U644" s="3"/>
      <c r="V644" s="3">
        <f t="shared" si="30"/>
        <v>122589.06039999965</v>
      </c>
      <c r="W644" s="3">
        <f t="shared" si="31"/>
        <v>183883.5906</v>
      </c>
      <c r="X644" s="7">
        <f t="shared" ref="X644:X707" si="32">V644+W644</f>
        <v>306472.65099999966</v>
      </c>
    </row>
    <row r="645" spans="1:24" x14ac:dyDescent="0.3">
      <c r="A645" s="1">
        <v>42186</v>
      </c>
      <c r="B645" s="22" t="s">
        <v>641</v>
      </c>
      <c r="C645" t="s">
        <v>31</v>
      </c>
      <c r="D645" t="s">
        <v>36</v>
      </c>
      <c r="E645" t="s">
        <v>44</v>
      </c>
      <c r="F645" t="s">
        <v>20</v>
      </c>
      <c r="G645" t="s">
        <v>0</v>
      </c>
      <c r="H645">
        <f>VLOOKUP(G645,Currency!$A$1:$B$16,2,FALSE)</f>
        <v>1</v>
      </c>
      <c r="I645" s="3">
        <v>16800</v>
      </c>
      <c r="J645" s="3">
        <v>2791209.21</v>
      </c>
      <c r="K645" s="2">
        <v>0.89133973799999999</v>
      </c>
      <c r="L645" s="3">
        <v>14974.5075984</v>
      </c>
      <c r="M645" s="3">
        <v>25200</v>
      </c>
      <c r="N645" s="3">
        <v>13609967.199999999</v>
      </c>
      <c r="O645" s="2">
        <v>0.9722307134</v>
      </c>
      <c r="P645" s="3">
        <v>24080.34236328</v>
      </c>
      <c r="Q645" s="3">
        <v>72000</v>
      </c>
      <c r="R645" s="3">
        <v>116502</v>
      </c>
      <c r="S645" s="3">
        <f>Q645+R645</f>
        <v>188502</v>
      </c>
      <c r="T645" s="2">
        <f>R645/S645</f>
        <v>0.61804118789190565</v>
      </c>
      <c r="U645" s="2">
        <f>1-T645</f>
        <v>0.38195881210809435</v>
      </c>
      <c r="V645" s="3">
        <f t="shared" si="30"/>
        <v>72000</v>
      </c>
      <c r="W645" s="3">
        <f t="shared" si="31"/>
        <v>116502</v>
      </c>
      <c r="X645" s="7">
        <f t="shared" si="32"/>
        <v>188502</v>
      </c>
    </row>
    <row r="646" spans="1:24" x14ac:dyDescent="0.3">
      <c r="A646" s="1">
        <v>42186</v>
      </c>
      <c r="B646" t="s">
        <v>794</v>
      </c>
      <c r="C646" t="s">
        <v>31</v>
      </c>
      <c r="D646" t="s">
        <v>36</v>
      </c>
      <c r="E646" t="s">
        <v>44</v>
      </c>
      <c r="F646" t="s">
        <v>20</v>
      </c>
      <c r="G646" t="s">
        <v>0</v>
      </c>
      <c r="H646">
        <f>VLOOKUP(G646,Currency!$A$1:$B$16,2,FALSE)</f>
        <v>1</v>
      </c>
      <c r="I646" s="3">
        <v>14400</v>
      </c>
      <c r="J646" s="3">
        <v>3919525.94</v>
      </c>
      <c r="K646" s="2">
        <v>0.89144690370000002</v>
      </c>
      <c r="L646" s="3">
        <v>12836.83541328</v>
      </c>
      <c r="M646" s="3">
        <v>21600</v>
      </c>
      <c r="N646" s="3">
        <v>23380762.030000001</v>
      </c>
      <c r="O646" s="2">
        <v>1.0281712264</v>
      </c>
      <c r="P646" s="3">
        <v>23303.795772239999</v>
      </c>
      <c r="Q646" s="3">
        <v>72000</v>
      </c>
      <c r="R646" s="3">
        <v>132500</v>
      </c>
      <c r="S646" s="3"/>
      <c r="T646" s="3"/>
      <c r="U646" s="3"/>
      <c r="V646" s="3">
        <f t="shared" si="30"/>
        <v>72000</v>
      </c>
      <c r="W646" s="3">
        <f t="shared" si="31"/>
        <v>132500</v>
      </c>
      <c r="X646" s="7">
        <f t="shared" si="32"/>
        <v>204500</v>
      </c>
    </row>
    <row r="647" spans="1:24" x14ac:dyDescent="0.3">
      <c r="A647" s="1">
        <v>42186</v>
      </c>
      <c r="B647" t="s">
        <v>538</v>
      </c>
      <c r="C647" t="s">
        <v>31</v>
      </c>
      <c r="D647" t="s">
        <v>36</v>
      </c>
      <c r="E647" t="s">
        <v>44</v>
      </c>
      <c r="F647" t="s">
        <v>20</v>
      </c>
      <c r="G647" t="s">
        <v>0</v>
      </c>
      <c r="H647">
        <f>VLOOKUP(G647,Currency!$A$1:$B$16,2,FALSE)</f>
        <v>1</v>
      </c>
      <c r="I647" s="3">
        <v>16800</v>
      </c>
      <c r="J647" s="3">
        <v>1910424.73</v>
      </c>
      <c r="K647" s="2">
        <v>0.89185512690000002</v>
      </c>
      <c r="L647" s="3">
        <v>14983.166131920001</v>
      </c>
      <c r="M647" s="3">
        <v>25200</v>
      </c>
      <c r="N647" s="3">
        <v>23925666</v>
      </c>
      <c r="O647" s="2">
        <v>0.88661031800000001</v>
      </c>
      <c r="P647" s="3">
        <v>20628.12802176</v>
      </c>
      <c r="Q647" s="3">
        <v>72000</v>
      </c>
      <c r="R647" s="3">
        <v>109419</v>
      </c>
      <c r="S647" s="3"/>
      <c r="T647" s="3"/>
      <c r="U647" s="3"/>
      <c r="V647" s="3">
        <f t="shared" si="30"/>
        <v>72000</v>
      </c>
      <c r="W647" s="3">
        <f t="shared" si="31"/>
        <v>109419</v>
      </c>
      <c r="X647" s="7">
        <f t="shared" si="32"/>
        <v>181419</v>
      </c>
    </row>
    <row r="648" spans="1:24" x14ac:dyDescent="0.3">
      <c r="A648" s="1">
        <v>42186</v>
      </c>
      <c r="B648" t="s">
        <v>974</v>
      </c>
      <c r="C648" t="s">
        <v>31</v>
      </c>
      <c r="D648" t="s">
        <v>41</v>
      </c>
      <c r="E648" t="s">
        <v>57</v>
      </c>
      <c r="F648" t="s">
        <v>28</v>
      </c>
      <c r="G648" t="s">
        <v>0</v>
      </c>
      <c r="H648">
        <f>VLOOKUP(G648,Currency!$A$1:$B$16,2,FALSE)</f>
        <v>1</v>
      </c>
      <c r="I648" s="3">
        <v>3733.7</v>
      </c>
      <c r="J648" s="3">
        <v>6550728.9199999999</v>
      </c>
      <c r="K648" s="2">
        <v>0.89259232300000002</v>
      </c>
      <c r="L648" s="3">
        <v>3332.6719563851002</v>
      </c>
      <c r="M648" s="3">
        <v>5600.55</v>
      </c>
      <c r="N648" s="3">
        <v>19544007.879999999</v>
      </c>
      <c r="O648" s="2">
        <v>1.0096342286</v>
      </c>
      <c r="P648" s="3">
        <v>5751.6295412721001</v>
      </c>
      <c r="Q648" s="3">
        <v>16221.84</v>
      </c>
      <c r="R648" s="3">
        <v>135182</v>
      </c>
      <c r="S648" s="3"/>
      <c r="T648" s="3"/>
      <c r="U648" s="3"/>
      <c r="V648" s="3">
        <f t="shared" si="30"/>
        <v>16221.84</v>
      </c>
      <c r="W648" s="3">
        <f t="shared" si="31"/>
        <v>135182</v>
      </c>
      <c r="X648" s="7">
        <f t="shared" si="32"/>
        <v>151403.84</v>
      </c>
    </row>
    <row r="649" spans="1:24" x14ac:dyDescent="0.3">
      <c r="A649" s="1">
        <v>42186</v>
      </c>
      <c r="B649" t="s">
        <v>668</v>
      </c>
      <c r="C649" t="s">
        <v>31</v>
      </c>
      <c r="D649" t="s">
        <v>38</v>
      </c>
      <c r="E649" t="s">
        <v>61</v>
      </c>
      <c r="F649" t="s">
        <v>22</v>
      </c>
      <c r="G649" t="s">
        <v>0</v>
      </c>
      <c r="H649">
        <f>VLOOKUP(G649,Currency!$A$1:$B$16,2,FALSE)</f>
        <v>1</v>
      </c>
      <c r="I649" s="3">
        <v>46666.666666666897</v>
      </c>
      <c r="J649" s="3">
        <v>1805182.95</v>
      </c>
      <c r="K649" s="2">
        <v>0.89267476189999995</v>
      </c>
      <c r="L649" s="3">
        <v>41658.155555333498</v>
      </c>
      <c r="M649" s="3"/>
      <c r="N649" s="3">
        <v>0</v>
      </c>
      <c r="O649" s="2"/>
      <c r="P649" s="3">
        <v>0</v>
      </c>
      <c r="Q649" s="3">
        <v>80000</v>
      </c>
      <c r="R649" s="3">
        <v>131610</v>
      </c>
      <c r="S649" s="3"/>
      <c r="T649" s="3"/>
      <c r="U649" s="3"/>
      <c r="V649" s="3">
        <f t="shared" si="30"/>
        <v>80000</v>
      </c>
      <c r="W649" s="3">
        <f t="shared" si="31"/>
        <v>131610</v>
      </c>
      <c r="X649" s="7">
        <f t="shared" si="32"/>
        <v>211610</v>
      </c>
    </row>
    <row r="650" spans="1:24" x14ac:dyDescent="0.3">
      <c r="A650" s="1">
        <v>42186</v>
      </c>
      <c r="B650" t="s">
        <v>923</v>
      </c>
      <c r="C650" t="s">
        <v>31</v>
      </c>
      <c r="D650" t="s">
        <v>41</v>
      </c>
      <c r="E650" t="s">
        <v>51</v>
      </c>
      <c r="F650" t="s">
        <v>28</v>
      </c>
      <c r="G650" t="s">
        <v>0</v>
      </c>
      <c r="H650">
        <f>VLOOKUP(G650,Currency!$A$1:$B$16,2,FALSE)</f>
        <v>1</v>
      </c>
      <c r="I650" s="3">
        <v>6645.3333333331002</v>
      </c>
      <c r="J650" s="3">
        <v>19917724.949999999</v>
      </c>
      <c r="K650" s="2">
        <v>0.89383353460000003</v>
      </c>
      <c r="L650" s="3">
        <v>5939.8217819283</v>
      </c>
      <c r="M650" s="3">
        <v>9968</v>
      </c>
      <c r="N650" s="3">
        <v>35299935.689999998</v>
      </c>
      <c r="O650" s="2">
        <v>0.88391622479999998</v>
      </c>
      <c r="P650" s="3">
        <v>8116.6030862895996</v>
      </c>
      <c r="Q650" s="3">
        <v>28840</v>
      </c>
      <c r="R650" s="3">
        <v>144200</v>
      </c>
      <c r="S650" s="3"/>
      <c r="T650" s="3"/>
      <c r="U650" s="3"/>
      <c r="V650" s="3">
        <f t="shared" si="30"/>
        <v>28840</v>
      </c>
      <c r="W650" s="3">
        <f t="shared" si="31"/>
        <v>144200</v>
      </c>
      <c r="X650" s="7">
        <f t="shared" si="32"/>
        <v>173040</v>
      </c>
    </row>
    <row r="651" spans="1:24" x14ac:dyDescent="0.3">
      <c r="A651" s="1">
        <v>42186</v>
      </c>
      <c r="B651" t="s">
        <v>911</v>
      </c>
      <c r="C651" t="s">
        <v>31</v>
      </c>
      <c r="D651" t="s">
        <v>41</v>
      </c>
      <c r="E651" t="s">
        <v>51</v>
      </c>
      <c r="F651" t="s">
        <v>28</v>
      </c>
      <c r="G651" t="s">
        <v>0</v>
      </c>
      <c r="H651">
        <f>VLOOKUP(G651,Currency!$A$1:$B$16,2,FALSE)</f>
        <v>1</v>
      </c>
      <c r="I651" s="3">
        <v>6681.6066666669003</v>
      </c>
      <c r="J651" s="3">
        <v>7136276.7800000003</v>
      </c>
      <c r="K651" s="2">
        <v>0.89447735930000005</v>
      </c>
      <c r="L651" s="3">
        <v>5976.5458870815</v>
      </c>
      <c r="M651" s="3">
        <v>10022.41</v>
      </c>
      <c r="N651" s="3">
        <v>55661296.280000001</v>
      </c>
      <c r="O651" s="2">
        <v>1.0174642023</v>
      </c>
      <c r="P651" s="3">
        <v>10512.503507765001</v>
      </c>
      <c r="Q651" s="3">
        <v>28878.2</v>
      </c>
      <c r="R651" s="3">
        <v>144391</v>
      </c>
      <c r="S651" s="3"/>
      <c r="T651" s="3"/>
      <c r="U651" s="3"/>
      <c r="V651" s="3">
        <f t="shared" si="30"/>
        <v>28878.2</v>
      </c>
      <c r="W651" s="3">
        <f t="shared" si="31"/>
        <v>144391</v>
      </c>
      <c r="X651" s="7">
        <f t="shared" si="32"/>
        <v>173269.2</v>
      </c>
    </row>
    <row r="652" spans="1:24" x14ac:dyDescent="0.3">
      <c r="A652" s="1">
        <v>42186</v>
      </c>
      <c r="B652" t="s">
        <v>907</v>
      </c>
      <c r="C652" t="s">
        <v>31</v>
      </c>
      <c r="D652" t="s">
        <v>41</v>
      </c>
      <c r="E652" t="s">
        <v>51</v>
      </c>
      <c r="F652" t="s">
        <v>28</v>
      </c>
      <c r="G652" t="s">
        <v>0</v>
      </c>
      <c r="H652">
        <f>VLOOKUP(G652,Currency!$A$1:$B$16,2,FALSE)</f>
        <v>1</v>
      </c>
      <c r="I652" s="3">
        <v>7161.7199999999002</v>
      </c>
      <c r="J652" s="3">
        <v>6989055.8399999999</v>
      </c>
      <c r="K652" s="2">
        <v>0.89635363229999998</v>
      </c>
      <c r="L652" s="3">
        <v>6419.4337355155003</v>
      </c>
      <c r="M652" s="3">
        <v>10742.58</v>
      </c>
      <c r="N652" s="3">
        <v>129605379.5</v>
      </c>
      <c r="O652" s="2">
        <v>1.0407504995000001</v>
      </c>
      <c r="P652" s="3">
        <v>11968.3234025724</v>
      </c>
      <c r="Q652" s="3">
        <v>31270.2</v>
      </c>
      <c r="R652" s="3">
        <v>156351</v>
      </c>
      <c r="S652" s="3"/>
      <c r="T652" s="3"/>
      <c r="U652" s="3"/>
      <c r="V652" s="3">
        <f t="shared" si="30"/>
        <v>31270.2</v>
      </c>
      <c r="W652" s="3">
        <f t="shared" si="31"/>
        <v>156351</v>
      </c>
      <c r="X652" s="7">
        <f t="shared" si="32"/>
        <v>187621.2</v>
      </c>
    </row>
    <row r="653" spans="1:24" x14ac:dyDescent="0.3">
      <c r="A653" s="1">
        <v>42186</v>
      </c>
      <c r="B653" t="s">
        <v>922</v>
      </c>
      <c r="C653" t="s">
        <v>31</v>
      </c>
      <c r="D653" t="s">
        <v>41</v>
      </c>
      <c r="E653" t="s">
        <v>51</v>
      </c>
      <c r="F653" t="s">
        <v>28</v>
      </c>
      <c r="G653" t="s">
        <v>0</v>
      </c>
      <c r="H653">
        <f>VLOOKUP(G653,Currency!$A$1:$B$16,2,FALSE)</f>
        <v>1</v>
      </c>
      <c r="I653" s="3">
        <v>7045.4666666666999</v>
      </c>
      <c r="J653" s="3">
        <v>3448545.3</v>
      </c>
      <c r="K653" s="2">
        <v>0.89751207499999996</v>
      </c>
      <c r="L653" s="3">
        <v>6323.3914073434007</v>
      </c>
      <c r="M653" s="3">
        <v>10568.2</v>
      </c>
      <c r="N653" s="3">
        <v>14056601.01</v>
      </c>
      <c r="O653" s="2">
        <v>0.92225818179999997</v>
      </c>
      <c r="P653" s="3">
        <v>9253.6542672493997</v>
      </c>
      <c r="Q653" s="3">
        <v>30323.599999999999</v>
      </c>
      <c r="R653" s="3">
        <v>151618</v>
      </c>
      <c r="S653" s="3"/>
      <c r="T653" s="3"/>
      <c r="U653" s="3"/>
      <c r="V653" s="3">
        <f t="shared" si="30"/>
        <v>30323.599999999999</v>
      </c>
      <c r="W653" s="3">
        <f t="shared" si="31"/>
        <v>151618</v>
      </c>
      <c r="X653" s="7">
        <f t="shared" si="32"/>
        <v>181941.6</v>
      </c>
    </row>
    <row r="654" spans="1:24" x14ac:dyDescent="0.3">
      <c r="A654" s="1">
        <v>42186</v>
      </c>
      <c r="B654" t="s">
        <v>644</v>
      </c>
      <c r="C654" t="s">
        <v>31</v>
      </c>
      <c r="D654" t="s">
        <v>36</v>
      </c>
      <c r="E654" t="s">
        <v>44</v>
      </c>
      <c r="F654" t="s">
        <v>20</v>
      </c>
      <c r="G654" t="s">
        <v>0</v>
      </c>
      <c r="H654">
        <f>VLOOKUP(G654,Currency!$A$1:$B$16,2,FALSE)</f>
        <v>1</v>
      </c>
      <c r="I654" s="3">
        <v>16800</v>
      </c>
      <c r="J654" s="3">
        <v>2878992.46</v>
      </c>
      <c r="K654" s="2">
        <v>0.89867646410000002</v>
      </c>
      <c r="L654" s="3">
        <v>15097.764596879999</v>
      </c>
      <c r="M654" s="3">
        <v>25200</v>
      </c>
      <c r="N654" s="3">
        <v>13580548.199999999</v>
      </c>
      <c r="O654" s="2">
        <v>1.0076589353000001</v>
      </c>
      <c r="P654" s="3">
        <v>25740.41447376</v>
      </c>
      <c r="Q654" s="3">
        <v>72000</v>
      </c>
      <c r="R654" s="3">
        <v>116910</v>
      </c>
      <c r="S654" s="3"/>
      <c r="T654" s="3"/>
      <c r="U654" s="3"/>
      <c r="V654" s="3">
        <f t="shared" si="30"/>
        <v>72000</v>
      </c>
      <c r="W654" s="3">
        <f t="shared" si="31"/>
        <v>116910</v>
      </c>
      <c r="X654" s="7">
        <f t="shared" si="32"/>
        <v>188910</v>
      </c>
    </row>
    <row r="655" spans="1:24" x14ac:dyDescent="0.3">
      <c r="A655" s="1">
        <v>42186</v>
      </c>
      <c r="B655" t="s">
        <v>1014</v>
      </c>
      <c r="C655" t="s">
        <v>31</v>
      </c>
      <c r="D655" t="s">
        <v>41</v>
      </c>
      <c r="E655" t="s">
        <v>57</v>
      </c>
      <c r="F655" t="s">
        <v>28</v>
      </c>
      <c r="G655" t="s">
        <v>0</v>
      </c>
      <c r="H655">
        <f>VLOOKUP(G655,Currency!$A$1:$B$16,2,FALSE)</f>
        <v>1</v>
      </c>
      <c r="I655" s="3">
        <v>3814.652</v>
      </c>
      <c r="J655" s="3">
        <v>5540274.6200000001</v>
      </c>
      <c r="K655" s="2">
        <v>0.9011777594</v>
      </c>
      <c r="L655" s="3">
        <v>3437.6795422507003</v>
      </c>
      <c r="M655" s="3">
        <v>5721.9780000000001</v>
      </c>
      <c r="N655" s="3">
        <v>37130363.560000002</v>
      </c>
      <c r="O655" s="2">
        <v>1.0285510819000001</v>
      </c>
      <c r="P655" s="3">
        <v>6179.4102549079998</v>
      </c>
      <c r="Q655" s="3">
        <v>16555.2</v>
      </c>
      <c r="R655" s="3">
        <v>137960</v>
      </c>
      <c r="S655" s="3"/>
      <c r="T655" s="3"/>
      <c r="U655" s="3"/>
      <c r="V655" s="3">
        <f t="shared" si="30"/>
        <v>16555.2</v>
      </c>
      <c r="W655" s="3">
        <f t="shared" si="31"/>
        <v>137960</v>
      </c>
      <c r="X655" s="7">
        <f t="shared" si="32"/>
        <v>154515.20000000001</v>
      </c>
    </row>
    <row r="656" spans="1:24" x14ac:dyDescent="0.3">
      <c r="A656" s="1">
        <v>42186</v>
      </c>
      <c r="B656" t="s">
        <v>1019</v>
      </c>
      <c r="C656" t="s">
        <v>31</v>
      </c>
      <c r="D656" t="s">
        <v>41</v>
      </c>
      <c r="E656" t="s">
        <v>57</v>
      </c>
      <c r="F656" t="s">
        <v>28</v>
      </c>
      <c r="G656" t="s">
        <v>0</v>
      </c>
      <c r="H656">
        <f>VLOOKUP(G656,Currency!$A$1:$B$16,2,FALSE)</f>
        <v>1</v>
      </c>
      <c r="I656" s="3">
        <v>2800</v>
      </c>
      <c r="J656" s="3">
        <v>3413062.43</v>
      </c>
      <c r="K656" s="2">
        <v>0.90558451080000002</v>
      </c>
      <c r="L656" s="3">
        <v>2535.6366302400002</v>
      </c>
      <c r="M656" s="3">
        <v>4200</v>
      </c>
      <c r="N656" s="3">
        <v>13891114.939999999</v>
      </c>
      <c r="O656" s="2">
        <v>0.97192149569999997</v>
      </c>
      <c r="P656" s="3">
        <v>4011.31245102</v>
      </c>
      <c r="Q656" s="3">
        <v>16800</v>
      </c>
      <c r="R656" s="3">
        <v>140000</v>
      </c>
      <c r="S656" s="3"/>
      <c r="T656" s="3"/>
      <c r="U656" s="3"/>
      <c r="V656" s="3">
        <f t="shared" si="30"/>
        <v>16800</v>
      </c>
      <c r="W656" s="3">
        <f t="shared" si="31"/>
        <v>140000</v>
      </c>
      <c r="X656" s="7">
        <f t="shared" si="32"/>
        <v>156800</v>
      </c>
    </row>
    <row r="657" spans="1:24" x14ac:dyDescent="0.3">
      <c r="A657" s="1">
        <v>42186</v>
      </c>
      <c r="B657" t="s">
        <v>846</v>
      </c>
      <c r="C657" t="s">
        <v>31</v>
      </c>
      <c r="D657" t="s">
        <v>41</v>
      </c>
      <c r="E657" t="s">
        <v>51</v>
      </c>
      <c r="F657" t="s">
        <v>28</v>
      </c>
      <c r="G657" t="s">
        <v>0</v>
      </c>
      <c r="H657">
        <f>VLOOKUP(G657,Currency!$A$1:$B$16,2,FALSE)</f>
        <v>1</v>
      </c>
      <c r="I657" s="3">
        <v>6768.2</v>
      </c>
      <c r="J657" s="3">
        <v>3521123.22</v>
      </c>
      <c r="K657" s="2">
        <v>0.90567343339999995</v>
      </c>
      <c r="L657" s="3">
        <v>6129.7789319378999</v>
      </c>
      <c r="M657" s="3">
        <v>10152.299999999999</v>
      </c>
      <c r="N657" s="3">
        <v>13106817.189999999</v>
      </c>
      <c r="O657" s="2">
        <v>0.96708858350000004</v>
      </c>
      <c r="P657" s="3">
        <v>9617.697482027299</v>
      </c>
      <c r="Q657" s="3">
        <v>29252.400000000001</v>
      </c>
      <c r="R657" s="3">
        <v>146262</v>
      </c>
      <c r="S657" s="3"/>
      <c r="T657" s="3"/>
      <c r="U657" s="3"/>
      <c r="V657" s="3">
        <f t="shared" si="30"/>
        <v>29252.400000000001</v>
      </c>
      <c r="W657" s="3">
        <f t="shared" si="31"/>
        <v>146262</v>
      </c>
      <c r="X657" s="7">
        <f t="shared" si="32"/>
        <v>175514.4</v>
      </c>
    </row>
    <row r="658" spans="1:24" x14ac:dyDescent="0.3">
      <c r="A658" s="1">
        <v>42186</v>
      </c>
      <c r="B658" t="s">
        <v>637</v>
      </c>
      <c r="C658" t="s">
        <v>31</v>
      </c>
      <c r="D658" t="s">
        <v>38</v>
      </c>
      <c r="E658" t="s">
        <v>61</v>
      </c>
      <c r="F658" t="s">
        <v>22</v>
      </c>
      <c r="G658" t="s">
        <v>0</v>
      </c>
      <c r="H658">
        <f>VLOOKUP(G658,Currency!$A$1:$B$16,2,FALSE)</f>
        <v>1</v>
      </c>
      <c r="I658" s="3">
        <v>46666.666666666897</v>
      </c>
      <c r="J658" s="3">
        <v>1686212.36</v>
      </c>
      <c r="K658" s="2">
        <v>0.90750253430000005</v>
      </c>
      <c r="L658" s="3">
        <v>42350.118267333499</v>
      </c>
      <c r="M658" s="3"/>
      <c r="N658" s="3">
        <v>0</v>
      </c>
      <c r="O658" s="2"/>
      <c r="P658" s="3">
        <v>0</v>
      </c>
      <c r="Q658" s="3">
        <v>80000</v>
      </c>
      <c r="R658" s="3">
        <v>129209</v>
      </c>
      <c r="S658" s="3"/>
      <c r="T658" s="3"/>
      <c r="U658" s="3"/>
      <c r="V658" s="3">
        <f t="shared" si="30"/>
        <v>80000</v>
      </c>
      <c r="W658" s="3">
        <f t="shared" si="31"/>
        <v>129209</v>
      </c>
      <c r="X658" s="7">
        <f t="shared" si="32"/>
        <v>209209</v>
      </c>
    </row>
    <row r="659" spans="1:24" x14ac:dyDescent="0.3">
      <c r="A659" s="1">
        <v>42186</v>
      </c>
      <c r="B659" t="s">
        <v>747</v>
      </c>
      <c r="C659" t="s">
        <v>31</v>
      </c>
      <c r="D659" t="s">
        <v>36</v>
      </c>
      <c r="E659" t="s">
        <v>44</v>
      </c>
      <c r="F659" t="s">
        <v>20</v>
      </c>
      <c r="G659" t="s">
        <v>0</v>
      </c>
      <c r="H659">
        <f>VLOOKUP(G659,Currency!$A$1:$B$16,2,FALSE)</f>
        <v>1</v>
      </c>
      <c r="I659" s="3">
        <v>16800</v>
      </c>
      <c r="J659" s="3">
        <v>3706250.53</v>
      </c>
      <c r="K659" s="2">
        <v>0.90780558919999998</v>
      </c>
      <c r="L659" s="3">
        <v>15251.133898560001</v>
      </c>
      <c r="M659" s="3">
        <v>25200</v>
      </c>
      <c r="N659" s="3">
        <v>9066187.0099999998</v>
      </c>
      <c r="O659" s="2">
        <v>1.0027027658000001</v>
      </c>
      <c r="P659" s="3">
        <v>25390.707153840001</v>
      </c>
      <c r="Q659" s="3">
        <v>72000</v>
      </c>
      <c r="R659" s="3">
        <v>124291</v>
      </c>
      <c r="S659" s="3"/>
      <c r="T659" s="3"/>
      <c r="U659" s="3"/>
      <c r="V659" s="3">
        <f t="shared" si="30"/>
        <v>72000</v>
      </c>
      <c r="W659" s="3">
        <f t="shared" si="31"/>
        <v>124291</v>
      </c>
      <c r="X659" s="7">
        <f t="shared" si="32"/>
        <v>196291</v>
      </c>
    </row>
    <row r="660" spans="1:24" x14ac:dyDescent="0.3">
      <c r="A660" s="1">
        <v>42186</v>
      </c>
      <c r="B660" t="s">
        <v>138</v>
      </c>
      <c r="C660" t="s">
        <v>31</v>
      </c>
      <c r="D660" t="s">
        <v>36</v>
      </c>
      <c r="E660" t="s">
        <v>45</v>
      </c>
      <c r="F660" t="s">
        <v>19</v>
      </c>
      <c r="G660" t="s">
        <v>0</v>
      </c>
      <c r="H660">
        <f>VLOOKUP(G660,Currency!$A$1:$B$16,2,FALSE)</f>
        <v>1</v>
      </c>
      <c r="I660" s="3">
        <v>25666.666666666901</v>
      </c>
      <c r="J660" s="3">
        <v>16447707.289999999</v>
      </c>
      <c r="K660" s="2">
        <v>0.90781156220000003</v>
      </c>
      <c r="L660" s="3">
        <v>20934.326859600198</v>
      </c>
      <c r="M660" s="3">
        <v>38500</v>
      </c>
      <c r="N660" s="3">
        <v>69300845.75</v>
      </c>
      <c r="O660" s="2">
        <v>0.98236369580000005</v>
      </c>
      <c r="P660" s="3">
        <v>35784.009153200001</v>
      </c>
      <c r="Q660" s="3">
        <v>110000</v>
      </c>
      <c r="R660" s="3">
        <v>129343</v>
      </c>
      <c r="S660" s="3"/>
      <c r="T660" s="3"/>
      <c r="U660" s="3"/>
      <c r="V660" s="3">
        <f t="shared" si="30"/>
        <v>110000</v>
      </c>
      <c r="W660" s="3">
        <f t="shared" si="31"/>
        <v>129343</v>
      </c>
      <c r="X660" s="7">
        <f t="shared" si="32"/>
        <v>239343</v>
      </c>
    </row>
    <row r="661" spans="1:24" x14ac:dyDescent="0.3">
      <c r="A661" s="1">
        <v>42186</v>
      </c>
      <c r="B661" t="s">
        <v>602</v>
      </c>
      <c r="C661" t="s">
        <v>31</v>
      </c>
      <c r="D661" t="s">
        <v>36</v>
      </c>
      <c r="E661" t="s">
        <v>44</v>
      </c>
      <c r="F661" t="s">
        <v>20</v>
      </c>
      <c r="G661" t="s">
        <v>0</v>
      </c>
      <c r="H661">
        <f>VLOOKUP(G661,Currency!$A$1:$B$16,2,FALSE)</f>
        <v>1</v>
      </c>
      <c r="I661" s="3">
        <v>16800</v>
      </c>
      <c r="J661" s="3">
        <v>3422185.41</v>
      </c>
      <c r="K661" s="2">
        <v>0.90830203499999995</v>
      </c>
      <c r="L661" s="3">
        <v>15259.474188</v>
      </c>
      <c r="M661" s="3">
        <v>25200</v>
      </c>
      <c r="N661" s="3">
        <v>14261792.390000001</v>
      </c>
      <c r="O661" s="2">
        <v>1.0191249397</v>
      </c>
      <c r="P661" s="3">
        <v>26549.455746239997</v>
      </c>
      <c r="Q661" s="3">
        <v>72000</v>
      </c>
      <c r="R661" s="3">
        <v>113725</v>
      </c>
      <c r="S661" s="3"/>
      <c r="T661" s="3"/>
      <c r="U661" s="3"/>
      <c r="V661" s="3">
        <f t="shared" si="30"/>
        <v>72000</v>
      </c>
      <c r="W661" s="3">
        <f t="shared" si="31"/>
        <v>113725</v>
      </c>
      <c r="X661" s="7">
        <f t="shared" si="32"/>
        <v>185725</v>
      </c>
    </row>
    <row r="662" spans="1:24" x14ac:dyDescent="0.3">
      <c r="A662" s="1">
        <v>42186</v>
      </c>
      <c r="B662" t="s">
        <v>569</v>
      </c>
      <c r="C662" t="s">
        <v>31</v>
      </c>
      <c r="D662" t="s">
        <v>36</v>
      </c>
      <c r="E662" t="s">
        <v>44</v>
      </c>
      <c r="F662" t="s">
        <v>20</v>
      </c>
      <c r="G662" t="s">
        <v>0</v>
      </c>
      <c r="H662">
        <f>VLOOKUP(G662,Currency!$A$1:$B$16,2,FALSE)</f>
        <v>1</v>
      </c>
      <c r="I662" s="3">
        <v>12000</v>
      </c>
      <c r="J662" s="3">
        <v>680040.13</v>
      </c>
      <c r="K662" s="2">
        <v>0.90855564659999999</v>
      </c>
      <c r="L662" s="3">
        <v>10902.667759200001</v>
      </c>
      <c r="M662" s="3">
        <v>18000</v>
      </c>
      <c r="N662" s="3">
        <v>4759352.0599999996</v>
      </c>
      <c r="O662" s="2">
        <v>1.0426783788</v>
      </c>
      <c r="P662" s="3">
        <v>20150.9902908</v>
      </c>
      <c r="Q662" s="3">
        <v>72000</v>
      </c>
      <c r="R662" s="3">
        <v>111384</v>
      </c>
      <c r="S662" s="3"/>
      <c r="T662" s="3"/>
      <c r="U662" s="3"/>
      <c r="V662" s="3">
        <f t="shared" si="30"/>
        <v>72000</v>
      </c>
      <c r="W662" s="3">
        <f t="shared" si="31"/>
        <v>111384</v>
      </c>
      <c r="X662" s="7">
        <f t="shared" si="32"/>
        <v>183384</v>
      </c>
    </row>
    <row r="663" spans="1:24" x14ac:dyDescent="0.3">
      <c r="A663" s="1">
        <v>42186</v>
      </c>
      <c r="B663" t="s">
        <v>443</v>
      </c>
      <c r="C663" t="s">
        <v>32</v>
      </c>
      <c r="D663" t="s">
        <v>40</v>
      </c>
      <c r="E663" t="s">
        <v>44</v>
      </c>
      <c r="F663" t="s">
        <v>26</v>
      </c>
      <c r="G663" t="s">
        <v>5</v>
      </c>
      <c r="H663">
        <f>VLOOKUP(G663,Currency!$A$1:$B$16,2,FALSE)</f>
        <v>1.3</v>
      </c>
      <c r="I663" s="3">
        <v>11843.9083333333</v>
      </c>
      <c r="J663" s="3">
        <v>4489696</v>
      </c>
      <c r="K663" s="2">
        <v>0.91885049259999996</v>
      </c>
      <c r="L663" s="3">
        <v>10882.781006392499</v>
      </c>
      <c r="M663" s="3">
        <v>17765.862499999999</v>
      </c>
      <c r="N663" s="3">
        <v>30719857.02</v>
      </c>
      <c r="O663" s="2">
        <v>0.86180674840000004</v>
      </c>
      <c r="P663" s="3">
        <v>13837.666809123801</v>
      </c>
      <c r="Q663" s="3">
        <v>51083.32</v>
      </c>
      <c r="R663" s="3">
        <v>76624.98</v>
      </c>
      <c r="S663" s="3"/>
      <c r="T663" s="3"/>
      <c r="U663" s="3"/>
      <c r="V663" s="3">
        <f t="shared" si="30"/>
        <v>66408.316000000006</v>
      </c>
      <c r="W663" s="3">
        <f t="shared" si="31"/>
        <v>99612.474000000002</v>
      </c>
      <c r="X663" s="7">
        <f t="shared" si="32"/>
        <v>166020.79</v>
      </c>
    </row>
    <row r="664" spans="1:24" x14ac:dyDescent="0.3">
      <c r="A664" s="1">
        <v>42186</v>
      </c>
      <c r="B664" t="s">
        <v>487</v>
      </c>
      <c r="C664" t="s">
        <v>32</v>
      </c>
      <c r="D664" t="s">
        <v>40</v>
      </c>
      <c r="E664" t="s">
        <v>44</v>
      </c>
      <c r="F664" t="s">
        <v>26</v>
      </c>
      <c r="G664" t="s">
        <v>5</v>
      </c>
      <c r="H664">
        <f>VLOOKUP(G664,Currency!$A$1:$B$16,2,FALSE)</f>
        <v>1.3</v>
      </c>
      <c r="I664" s="3">
        <v>10483.811666666799</v>
      </c>
      <c r="J664" s="3">
        <v>4489696</v>
      </c>
      <c r="K664" s="2">
        <v>0.91885049259999996</v>
      </c>
      <c r="L664" s="3">
        <v>9633.0555142424</v>
      </c>
      <c r="M664" s="3">
        <v>15725.717500000001</v>
      </c>
      <c r="N664" s="3">
        <v>30719857.02</v>
      </c>
      <c r="O664" s="2">
        <v>0.86180674840000004</v>
      </c>
      <c r="P664" s="3">
        <v>12248.616643262101</v>
      </c>
      <c r="Q664" s="3">
        <v>45217.1933333333</v>
      </c>
      <c r="R664" s="3">
        <v>67825.789999999994</v>
      </c>
      <c r="S664" s="3"/>
      <c r="T664" s="3"/>
      <c r="U664" s="3"/>
      <c r="V664" s="3">
        <f t="shared" si="30"/>
        <v>58782.351333333288</v>
      </c>
      <c r="W664" s="3">
        <f t="shared" si="31"/>
        <v>88173.527000000002</v>
      </c>
      <c r="X664" s="7">
        <f t="shared" si="32"/>
        <v>146955.8783333333</v>
      </c>
    </row>
    <row r="665" spans="1:24" x14ac:dyDescent="0.3">
      <c r="A665" s="1">
        <v>42186</v>
      </c>
      <c r="B665" t="s">
        <v>488</v>
      </c>
      <c r="C665" t="s">
        <v>32</v>
      </c>
      <c r="D665" t="s">
        <v>40</v>
      </c>
      <c r="E665" t="s">
        <v>46</v>
      </c>
      <c r="F665" t="s">
        <v>26</v>
      </c>
      <c r="G665" t="s">
        <v>5</v>
      </c>
      <c r="H665">
        <f>VLOOKUP(G665,Currency!$A$1:$B$16,2,FALSE)</f>
        <v>1.3</v>
      </c>
      <c r="I665" s="3">
        <v>15733.576999999899</v>
      </c>
      <c r="J665" s="3">
        <v>4489696</v>
      </c>
      <c r="K665" s="2">
        <v>0.91885049259999996</v>
      </c>
      <c r="L665" s="3">
        <v>14456.804976809901</v>
      </c>
      <c r="M665" s="3">
        <v>23600.3655</v>
      </c>
      <c r="N665" s="3">
        <v>30719857.02</v>
      </c>
      <c r="O665" s="2">
        <v>0.86180674840000004</v>
      </c>
      <c r="P665" s="3">
        <v>18382.107503226398</v>
      </c>
      <c r="Q665" s="3">
        <v>68001.333333333299</v>
      </c>
      <c r="R665" s="3">
        <v>102002</v>
      </c>
      <c r="S665" s="3"/>
      <c r="T665" s="3"/>
      <c r="U665" s="3"/>
      <c r="V665" s="3">
        <f t="shared" si="30"/>
        <v>88401.733333333294</v>
      </c>
      <c r="W665" s="3">
        <f t="shared" si="31"/>
        <v>132602.6</v>
      </c>
      <c r="X665" s="7">
        <f t="shared" si="32"/>
        <v>221004.33333333331</v>
      </c>
    </row>
    <row r="666" spans="1:24" x14ac:dyDescent="0.3">
      <c r="A666" s="1">
        <v>42186</v>
      </c>
      <c r="B666" t="s">
        <v>489</v>
      </c>
      <c r="C666" t="s">
        <v>32</v>
      </c>
      <c r="D666" t="s">
        <v>40</v>
      </c>
      <c r="E666" t="s">
        <v>46</v>
      </c>
      <c r="F666" t="s">
        <v>26</v>
      </c>
      <c r="G666" t="s">
        <v>5</v>
      </c>
      <c r="H666">
        <f>VLOOKUP(G666,Currency!$A$1:$B$16,2,FALSE)</f>
        <v>1.3</v>
      </c>
      <c r="I666" s="3">
        <v>14531.9103333332</v>
      </c>
      <c r="J666" s="3">
        <v>4489696</v>
      </c>
      <c r="K666" s="2">
        <v>0.91885049259999996</v>
      </c>
      <c r="L666" s="3">
        <v>13352.652968202199</v>
      </c>
      <c r="M666" s="3">
        <v>21797.8655</v>
      </c>
      <c r="N666" s="3">
        <v>30719857.02</v>
      </c>
      <c r="O666" s="2">
        <v>0.86180674840000004</v>
      </c>
      <c r="P666" s="3">
        <v>16978.156840912899</v>
      </c>
      <c r="Q666" s="3">
        <v>63577.333333333299</v>
      </c>
      <c r="R666" s="3">
        <v>95366</v>
      </c>
      <c r="S666" s="3"/>
      <c r="T666" s="3"/>
      <c r="U666" s="3"/>
      <c r="V666" s="3">
        <f t="shared" si="30"/>
        <v>82650.533333333296</v>
      </c>
      <c r="W666" s="3">
        <f t="shared" si="31"/>
        <v>123975.8</v>
      </c>
      <c r="X666" s="7">
        <f t="shared" si="32"/>
        <v>206626.33333333331</v>
      </c>
    </row>
    <row r="667" spans="1:24" x14ac:dyDescent="0.3">
      <c r="A667" s="1">
        <v>42186</v>
      </c>
      <c r="B667" t="s">
        <v>682</v>
      </c>
      <c r="C667" t="s">
        <v>31</v>
      </c>
      <c r="D667" t="s">
        <v>36</v>
      </c>
      <c r="E667" t="s">
        <v>44</v>
      </c>
      <c r="F667" t="s">
        <v>20</v>
      </c>
      <c r="G667" t="s">
        <v>0</v>
      </c>
      <c r="H667">
        <f>VLOOKUP(G667,Currency!$A$1:$B$16,2,FALSE)</f>
        <v>1</v>
      </c>
      <c r="I667" s="3">
        <v>16800</v>
      </c>
      <c r="J667" s="3">
        <v>2380556.6800000002</v>
      </c>
      <c r="K667" s="2">
        <v>0.91973341289999999</v>
      </c>
      <c r="L667" s="3">
        <v>15451.521336719999</v>
      </c>
      <c r="M667" s="3">
        <v>25200</v>
      </c>
      <c r="N667" s="3">
        <v>6071533.3399999999</v>
      </c>
      <c r="O667" s="2">
        <v>0.93250676939999999</v>
      </c>
      <c r="P667" s="3">
        <v>22478.672941199999</v>
      </c>
      <c r="Q667" s="3">
        <v>72000</v>
      </c>
      <c r="R667" s="3">
        <v>119062</v>
      </c>
      <c r="S667" s="3"/>
      <c r="T667" s="3"/>
      <c r="U667" s="3"/>
      <c r="V667" s="3">
        <f t="shared" si="30"/>
        <v>72000</v>
      </c>
      <c r="W667" s="3">
        <f t="shared" si="31"/>
        <v>119062</v>
      </c>
      <c r="X667" s="7">
        <f t="shared" si="32"/>
        <v>191062</v>
      </c>
    </row>
    <row r="668" spans="1:24" x14ac:dyDescent="0.3">
      <c r="A668" s="1">
        <v>42186</v>
      </c>
      <c r="B668" t="s">
        <v>640</v>
      </c>
      <c r="C668" t="s">
        <v>31</v>
      </c>
      <c r="D668" t="s">
        <v>39</v>
      </c>
      <c r="E668" t="s">
        <v>44</v>
      </c>
      <c r="F668" t="s">
        <v>23</v>
      </c>
      <c r="G668" t="s">
        <v>0</v>
      </c>
      <c r="H668">
        <f>VLOOKUP(G668,Currency!$A$1:$B$16,2,FALSE)</f>
        <v>1</v>
      </c>
      <c r="I668" s="3">
        <v>12600</v>
      </c>
      <c r="J668" s="3">
        <v>2791081.5</v>
      </c>
      <c r="K668" s="2">
        <v>0.92047467620000001</v>
      </c>
      <c r="L668" s="3">
        <v>11597.980920120001</v>
      </c>
      <c r="M668" s="3">
        <v>29400</v>
      </c>
      <c r="N668" s="3">
        <v>23262678.030000001</v>
      </c>
      <c r="O668" s="2">
        <v>1.0667318193999999</v>
      </c>
      <c r="P668" s="3">
        <v>34893.363372420004</v>
      </c>
      <c r="Q668" s="3">
        <v>72000</v>
      </c>
      <c r="R668" s="3">
        <v>116420</v>
      </c>
      <c r="S668" s="3"/>
      <c r="T668" s="3"/>
      <c r="U668" s="3"/>
      <c r="V668" s="3">
        <f t="shared" si="30"/>
        <v>72000</v>
      </c>
      <c r="W668" s="3">
        <f t="shared" si="31"/>
        <v>116420</v>
      </c>
      <c r="X668" s="7">
        <f t="shared" si="32"/>
        <v>188420</v>
      </c>
    </row>
    <row r="669" spans="1:24" x14ac:dyDescent="0.3">
      <c r="A669" s="1">
        <v>42186</v>
      </c>
      <c r="B669" t="s">
        <v>671</v>
      </c>
      <c r="C669" t="s">
        <v>31</v>
      </c>
      <c r="D669" t="s">
        <v>36</v>
      </c>
      <c r="E669" t="s">
        <v>44</v>
      </c>
      <c r="F669" t="s">
        <v>20</v>
      </c>
      <c r="G669" t="s">
        <v>0</v>
      </c>
      <c r="H669">
        <f>VLOOKUP(G669,Currency!$A$1:$B$16,2,FALSE)</f>
        <v>1</v>
      </c>
      <c r="I669" s="3">
        <v>16800</v>
      </c>
      <c r="J669" s="3">
        <v>2426886.37</v>
      </c>
      <c r="K669" s="2">
        <v>0.92493808889999996</v>
      </c>
      <c r="L669" s="3">
        <v>15538.959893519999</v>
      </c>
      <c r="M669" s="3">
        <v>25200</v>
      </c>
      <c r="N669" s="3">
        <v>11418686.25</v>
      </c>
      <c r="O669" s="2">
        <v>0.98995017220000003</v>
      </c>
      <c r="P669" s="3">
        <v>24794.790942600001</v>
      </c>
      <c r="Q669" s="3">
        <v>72000</v>
      </c>
      <c r="R669" s="3">
        <v>118487</v>
      </c>
      <c r="S669" s="3"/>
      <c r="T669" s="3"/>
      <c r="U669" s="3"/>
      <c r="V669" s="3">
        <f t="shared" si="30"/>
        <v>72000</v>
      </c>
      <c r="W669" s="3">
        <f t="shared" si="31"/>
        <v>118487</v>
      </c>
      <c r="X669" s="7">
        <f t="shared" si="32"/>
        <v>190487</v>
      </c>
    </row>
    <row r="670" spans="1:24" x14ac:dyDescent="0.3">
      <c r="A670" s="1">
        <v>42186</v>
      </c>
      <c r="B670" t="s">
        <v>980</v>
      </c>
      <c r="C670" t="s">
        <v>31</v>
      </c>
      <c r="D670" t="s">
        <v>41</v>
      </c>
      <c r="E670" t="s">
        <v>57</v>
      </c>
      <c r="F670" t="s">
        <v>28</v>
      </c>
      <c r="G670" t="s">
        <v>0</v>
      </c>
      <c r="H670">
        <f>VLOOKUP(G670,Currency!$A$1:$B$16,2,FALSE)</f>
        <v>1</v>
      </c>
      <c r="I670" s="3">
        <v>4110.8159999999998</v>
      </c>
      <c r="J670" s="3">
        <v>3560339.09</v>
      </c>
      <c r="K670" s="2">
        <v>0.92571012259999996</v>
      </c>
      <c r="L670" s="3">
        <v>3805.4239833460001</v>
      </c>
      <c r="M670" s="3">
        <v>6166.2240000000002</v>
      </c>
      <c r="N670" s="3">
        <v>31020889.030000001</v>
      </c>
      <c r="O670" s="2">
        <v>0.88854041139999995</v>
      </c>
      <c r="P670" s="3">
        <v>5066.5683353446002</v>
      </c>
      <c r="Q670" s="3">
        <v>17840.52</v>
      </c>
      <c r="R670" s="3">
        <v>148671</v>
      </c>
      <c r="S670" s="3"/>
      <c r="T670" s="3"/>
      <c r="U670" s="3"/>
      <c r="V670" s="3">
        <f t="shared" si="30"/>
        <v>17840.52</v>
      </c>
      <c r="W670" s="3">
        <f t="shared" si="31"/>
        <v>148671</v>
      </c>
      <c r="X670" s="7">
        <f t="shared" si="32"/>
        <v>166511.51999999999</v>
      </c>
    </row>
    <row r="671" spans="1:24" x14ac:dyDescent="0.3">
      <c r="A671" s="1">
        <v>42186</v>
      </c>
      <c r="B671" t="s">
        <v>530</v>
      </c>
      <c r="C671" t="s">
        <v>31</v>
      </c>
      <c r="D671" t="s">
        <v>37</v>
      </c>
      <c r="E671" t="s">
        <v>44</v>
      </c>
      <c r="F671" t="s">
        <v>21</v>
      </c>
      <c r="G671" t="s">
        <v>0</v>
      </c>
      <c r="H671">
        <f>VLOOKUP(G671,Currency!$A$1:$B$16,2,FALSE)</f>
        <v>1</v>
      </c>
      <c r="I671" s="3">
        <v>16800</v>
      </c>
      <c r="J671" s="3">
        <v>1580879.04</v>
      </c>
      <c r="K671" s="2">
        <v>0.92583810970000002</v>
      </c>
      <c r="L671" s="3">
        <v>15554.080242960001</v>
      </c>
      <c r="M671" s="3">
        <v>25200</v>
      </c>
      <c r="N671" s="3">
        <v>13408354.57</v>
      </c>
      <c r="O671" s="2">
        <v>0.82133268569999995</v>
      </c>
      <c r="P671" s="3">
        <v>17996.133886920001</v>
      </c>
      <c r="Q671" s="3">
        <v>72000</v>
      </c>
      <c r="R671" s="3">
        <v>108994</v>
      </c>
      <c r="S671" s="3"/>
      <c r="T671" s="3"/>
      <c r="U671" s="3"/>
      <c r="V671" s="3">
        <f t="shared" si="30"/>
        <v>72000</v>
      </c>
      <c r="W671" s="3">
        <f t="shared" si="31"/>
        <v>108994</v>
      </c>
      <c r="X671" s="7">
        <f t="shared" si="32"/>
        <v>180994</v>
      </c>
    </row>
    <row r="672" spans="1:24" x14ac:dyDescent="0.3">
      <c r="A672" s="1">
        <v>42186</v>
      </c>
      <c r="B672" t="s">
        <v>403</v>
      </c>
      <c r="C672" t="s">
        <v>32</v>
      </c>
      <c r="D672" t="s">
        <v>40</v>
      </c>
      <c r="E672" t="s">
        <v>46</v>
      </c>
      <c r="F672" t="s">
        <v>26</v>
      </c>
      <c r="G672" t="s">
        <v>7</v>
      </c>
      <c r="H672">
        <f>VLOOKUP(G672,Currency!$A$1:$B$16,2,FALSE)</f>
        <v>0.27</v>
      </c>
      <c r="I672" s="3">
        <v>93658.888999999894</v>
      </c>
      <c r="J672" s="3">
        <v>2270856</v>
      </c>
      <c r="K672" s="2">
        <v>0.92882506860000003</v>
      </c>
      <c r="L672" s="3">
        <v>86992.7240004247</v>
      </c>
      <c r="M672" s="3">
        <v>140488.33350000001</v>
      </c>
      <c r="N672" s="3">
        <v>1763010</v>
      </c>
      <c r="O672" s="2">
        <v>1.1137323498</v>
      </c>
      <c r="P672" s="3">
        <v>185226.92470201539</v>
      </c>
      <c r="Q672" s="3">
        <v>408122.66666666698</v>
      </c>
      <c r="R672" s="3">
        <v>612184</v>
      </c>
      <c r="S672" s="3"/>
      <c r="T672" s="3"/>
      <c r="U672" s="3"/>
      <c r="V672" s="3">
        <f t="shared" si="30"/>
        <v>110193.1200000001</v>
      </c>
      <c r="W672" s="3">
        <f t="shared" si="31"/>
        <v>165289.68000000002</v>
      </c>
      <c r="X672" s="7">
        <f t="shared" si="32"/>
        <v>275482.8000000001</v>
      </c>
    </row>
    <row r="673" spans="1:24" x14ac:dyDescent="0.3">
      <c r="A673" s="1">
        <v>42186</v>
      </c>
      <c r="B673" t="s">
        <v>603</v>
      </c>
      <c r="C673" t="s">
        <v>31</v>
      </c>
      <c r="D673" t="s">
        <v>36</v>
      </c>
      <c r="E673" t="s">
        <v>44</v>
      </c>
      <c r="F673" t="s">
        <v>20</v>
      </c>
      <c r="G673" t="s">
        <v>0</v>
      </c>
      <c r="H673">
        <f>VLOOKUP(G673,Currency!$A$1:$B$16,2,FALSE)</f>
        <v>1</v>
      </c>
      <c r="I673" s="3">
        <v>16800</v>
      </c>
      <c r="J673" s="3">
        <v>2873320.52</v>
      </c>
      <c r="K673" s="2">
        <v>0.93055624469999998</v>
      </c>
      <c r="L673" s="3">
        <v>15633.344910960001</v>
      </c>
      <c r="M673" s="3">
        <v>25200</v>
      </c>
      <c r="N673" s="3">
        <v>6156161.8899999997</v>
      </c>
      <c r="O673" s="2">
        <v>1.0153142235999999</v>
      </c>
      <c r="P673" s="3">
        <v>26280.571617719997</v>
      </c>
      <c r="Q673" s="3">
        <v>72000</v>
      </c>
      <c r="R673" s="3">
        <v>113910</v>
      </c>
      <c r="S673" s="3"/>
      <c r="T673" s="3"/>
      <c r="U673" s="3"/>
      <c r="V673" s="3">
        <f t="shared" si="30"/>
        <v>72000</v>
      </c>
      <c r="W673" s="3">
        <f t="shared" si="31"/>
        <v>113910</v>
      </c>
      <c r="X673" s="7">
        <f t="shared" si="32"/>
        <v>185910</v>
      </c>
    </row>
    <row r="674" spans="1:24" x14ac:dyDescent="0.3">
      <c r="A674" s="1">
        <v>42186</v>
      </c>
      <c r="B674" t="s">
        <v>221</v>
      </c>
      <c r="C674" t="s">
        <v>31</v>
      </c>
      <c r="D674" t="s">
        <v>36</v>
      </c>
      <c r="E674" t="s">
        <v>44</v>
      </c>
      <c r="F674" t="s">
        <v>20</v>
      </c>
      <c r="G674" t="s">
        <v>0</v>
      </c>
      <c r="H674">
        <f>VLOOKUP(G674,Currency!$A$1:$B$16,2,FALSE)</f>
        <v>1</v>
      </c>
      <c r="I674" s="3">
        <v>16800</v>
      </c>
      <c r="J674" s="3">
        <v>2592290.4700000002</v>
      </c>
      <c r="K674" s="2">
        <v>0.93641241210000004</v>
      </c>
      <c r="L674" s="3">
        <v>15731.72852328</v>
      </c>
      <c r="M674" s="3">
        <v>25200</v>
      </c>
      <c r="N674" s="3">
        <v>5173737.82</v>
      </c>
      <c r="O674" s="2">
        <v>1.0019952963000001</v>
      </c>
      <c r="P674" s="3">
        <v>25340.788105920001</v>
      </c>
      <c r="Q674" s="3">
        <v>72000</v>
      </c>
      <c r="R674" s="3">
        <v>95670</v>
      </c>
      <c r="S674" s="3"/>
      <c r="T674" s="3"/>
      <c r="U674" s="3"/>
      <c r="V674" s="3">
        <f t="shared" si="30"/>
        <v>72000</v>
      </c>
      <c r="W674" s="3">
        <f t="shared" si="31"/>
        <v>95670</v>
      </c>
      <c r="X674" s="7">
        <f t="shared" si="32"/>
        <v>167670</v>
      </c>
    </row>
    <row r="675" spans="1:24" x14ac:dyDescent="0.3">
      <c r="A675" s="1">
        <v>42186</v>
      </c>
      <c r="B675" t="s">
        <v>857</v>
      </c>
      <c r="C675" t="s">
        <v>31</v>
      </c>
      <c r="D675" t="s">
        <v>41</v>
      </c>
      <c r="E675" t="s">
        <v>51</v>
      </c>
      <c r="F675" t="s">
        <v>28</v>
      </c>
      <c r="G675" t="s">
        <v>0</v>
      </c>
      <c r="H675">
        <f>VLOOKUP(G675,Currency!$A$1:$B$16,2,FALSE)</f>
        <v>1</v>
      </c>
      <c r="I675" s="3">
        <v>6939.5799999998999</v>
      </c>
      <c r="J675" s="3">
        <v>6934125.4299999997</v>
      </c>
      <c r="K675" s="2">
        <v>0.93649834139999999</v>
      </c>
      <c r="L675" s="3">
        <v>6498.9051600125003</v>
      </c>
      <c r="M675" s="3">
        <v>10409.370000000001</v>
      </c>
      <c r="N675" s="3">
        <v>26655071.719999999</v>
      </c>
      <c r="O675" s="2">
        <v>0.81535900699999997</v>
      </c>
      <c r="P675" s="3">
        <v>7334.1757387129001</v>
      </c>
      <c r="Q675" s="3">
        <v>30092.400000000001</v>
      </c>
      <c r="R675" s="3">
        <v>150462</v>
      </c>
      <c r="S675" s="3"/>
      <c r="T675" s="3"/>
      <c r="U675" s="3"/>
      <c r="V675" s="3">
        <f t="shared" si="30"/>
        <v>30092.400000000001</v>
      </c>
      <c r="W675" s="3">
        <f t="shared" si="31"/>
        <v>150462</v>
      </c>
      <c r="X675" s="7">
        <f t="shared" si="32"/>
        <v>180554.4</v>
      </c>
    </row>
    <row r="676" spans="1:24" x14ac:dyDescent="0.3">
      <c r="A676" s="1">
        <v>42186</v>
      </c>
      <c r="B676" t="s">
        <v>978</v>
      </c>
      <c r="C676" t="s">
        <v>31</v>
      </c>
      <c r="D676" t="s">
        <v>41</v>
      </c>
      <c r="E676" t="s">
        <v>57</v>
      </c>
      <c r="F676" t="s">
        <v>28</v>
      </c>
      <c r="G676" t="s">
        <v>0</v>
      </c>
      <c r="H676">
        <f>VLOOKUP(G676,Currency!$A$1:$B$16,2,FALSE)</f>
        <v>1</v>
      </c>
      <c r="I676" s="3">
        <v>4144.3040000000001</v>
      </c>
      <c r="J676" s="3">
        <v>4019737.66</v>
      </c>
      <c r="K676" s="2">
        <v>0.93848421069999999</v>
      </c>
      <c r="L676" s="3">
        <v>3889.3638683408999</v>
      </c>
      <c r="M676" s="3">
        <v>6216.4560000000001</v>
      </c>
      <c r="N676" s="3">
        <v>17300770.609999999</v>
      </c>
      <c r="O676" s="2">
        <v>0.88851594860000005</v>
      </c>
      <c r="P676" s="3">
        <v>5107.5988798808994</v>
      </c>
      <c r="Q676" s="3">
        <v>17985.84</v>
      </c>
      <c r="R676" s="3">
        <v>149882</v>
      </c>
      <c r="S676" s="3"/>
      <c r="T676" s="3"/>
      <c r="U676" s="3"/>
      <c r="V676" s="3">
        <f t="shared" si="30"/>
        <v>17985.84</v>
      </c>
      <c r="W676" s="3">
        <f t="shared" si="31"/>
        <v>149882</v>
      </c>
      <c r="X676" s="7">
        <f t="shared" si="32"/>
        <v>167867.84</v>
      </c>
    </row>
    <row r="677" spans="1:24" x14ac:dyDescent="0.3">
      <c r="A677" s="1">
        <v>42186</v>
      </c>
      <c r="B677" t="s">
        <v>777</v>
      </c>
      <c r="C677" t="s">
        <v>31</v>
      </c>
      <c r="D677" t="s">
        <v>36</v>
      </c>
      <c r="E677" t="s">
        <v>44</v>
      </c>
      <c r="F677" t="s">
        <v>20</v>
      </c>
      <c r="G677" t="s">
        <v>0</v>
      </c>
      <c r="H677">
        <f>VLOOKUP(G677,Currency!$A$1:$B$16,2,FALSE)</f>
        <v>1</v>
      </c>
      <c r="I677" s="3">
        <v>16800</v>
      </c>
      <c r="J677" s="3">
        <v>2176783.48</v>
      </c>
      <c r="K677" s="2">
        <v>0.94105327139999995</v>
      </c>
      <c r="L677" s="3">
        <v>15809.69495952</v>
      </c>
      <c r="M677" s="3">
        <v>25200</v>
      </c>
      <c r="N677" s="3">
        <v>9480139.8200000003</v>
      </c>
      <c r="O677" s="2">
        <v>0.87605521730000002</v>
      </c>
      <c r="P677" s="3">
        <v>20202.546362040001</v>
      </c>
      <c r="Q677" s="3">
        <v>72000</v>
      </c>
      <c r="R677" s="3">
        <v>128296</v>
      </c>
      <c r="S677" s="3"/>
      <c r="T677" s="3"/>
      <c r="U677" s="3"/>
      <c r="V677" s="3">
        <f t="shared" si="30"/>
        <v>72000</v>
      </c>
      <c r="W677" s="3">
        <f t="shared" si="31"/>
        <v>128296</v>
      </c>
      <c r="X677" s="7">
        <f t="shared" si="32"/>
        <v>200296</v>
      </c>
    </row>
    <row r="678" spans="1:24" x14ac:dyDescent="0.3">
      <c r="A678" s="1">
        <v>42186</v>
      </c>
      <c r="B678" t="s">
        <v>513</v>
      </c>
      <c r="C678" t="s">
        <v>33</v>
      </c>
      <c r="D678" t="s">
        <v>40</v>
      </c>
      <c r="E678" t="s">
        <v>44</v>
      </c>
      <c r="F678" t="s">
        <v>25</v>
      </c>
      <c r="G678" t="s">
        <v>2</v>
      </c>
      <c r="H678">
        <f>VLOOKUP(G678,Currency!$A$1:$B$16,2,FALSE)</f>
        <v>0.73</v>
      </c>
      <c r="I678" s="3">
        <v>24992.644333333101</v>
      </c>
      <c r="J678" s="3">
        <v>3427098.56</v>
      </c>
      <c r="K678" s="2">
        <v>0.94126238520000005</v>
      </c>
      <c r="L678" s="3">
        <v>23524.636017648401</v>
      </c>
      <c r="M678" s="3">
        <v>37488.966500000002</v>
      </c>
      <c r="N678" s="3">
        <v>62217232.130000003</v>
      </c>
      <c r="O678" s="2">
        <v>1.0178991326</v>
      </c>
      <c r="P678" s="3">
        <v>39367.822451527099</v>
      </c>
      <c r="Q678" s="3">
        <v>108019.33333333299</v>
      </c>
      <c r="R678" s="3">
        <v>162029</v>
      </c>
      <c r="S678" s="3"/>
      <c r="T678" s="3"/>
      <c r="U678" s="3"/>
      <c r="V678" s="3">
        <f t="shared" si="30"/>
        <v>78854.11333333308</v>
      </c>
      <c r="W678" s="3">
        <f t="shared" si="31"/>
        <v>118281.17</v>
      </c>
      <c r="X678" s="7">
        <f t="shared" si="32"/>
        <v>197135.28333333309</v>
      </c>
    </row>
    <row r="679" spans="1:24" x14ac:dyDescent="0.3">
      <c r="A679" s="1">
        <v>42186</v>
      </c>
      <c r="B679" t="s">
        <v>485</v>
      </c>
      <c r="C679" t="s">
        <v>33</v>
      </c>
      <c r="D679" t="s">
        <v>40</v>
      </c>
      <c r="E679" t="s">
        <v>44</v>
      </c>
      <c r="F679" t="s">
        <v>25</v>
      </c>
      <c r="G679" t="s">
        <v>2</v>
      </c>
      <c r="H679">
        <f>VLOOKUP(G679,Currency!$A$1:$B$16,2,FALSE)</f>
        <v>0.73</v>
      </c>
      <c r="I679" s="3">
        <v>18658.643999999898</v>
      </c>
      <c r="J679" s="3">
        <v>3055827.63</v>
      </c>
      <c r="K679" s="2">
        <v>0.9413090247</v>
      </c>
      <c r="L679" s="3">
        <v>17563.5499858644</v>
      </c>
      <c r="M679" s="3">
        <v>27987.966</v>
      </c>
      <c r="N679" s="3">
        <v>86513088.879999995</v>
      </c>
      <c r="O679" s="2">
        <v>0.92667641310000004</v>
      </c>
      <c r="P679" s="3">
        <v>24704.481109671098</v>
      </c>
      <c r="Q679" s="3">
        <v>82899.333333333299</v>
      </c>
      <c r="R679" s="3">
        <v>124349</v>
      </c>
      <c r="S679" s="3"/>
      <c r="T679" s="3"/>
      <c r="U679" s="3"/>
      <c r="V679" s="3">
        <f t="shared" si="30"/>
        <v>60516.513333333307</v>
      </c>
      <c r="W679" s="3">
        <f t="shared" si="31"/>
        <v>90774.77</v>
      </c>
      <c r="X679" s="7">
        <f t="shared" si="32"/>
        <v>151291.28333333333</v>
      </c>
    </row>
    <row r="680" spans="1:24" x14ac:dyDescent="0.3">
      <c r="A680" s="1">
        <v>42186</v>
      </c>
      <c r="B680" t="s">
        <v>265</v>
      </c>
      <c r="C680" t="s">
        <v>31</v>
      </c>
      <c r="D680" t="s">
        <v>36</v>
      </c>
      <c r="E680" t="s">
        <v>45</v>
      </c>
      <c r="F680" t="s">
        <v>19</v>
      </c>
      <c r="G680" t="s">
        <v>0</v>
      </c>
      <c r="H680">
        <f>VLOOKUP(G680,Currency!$A$1:$B$16,2,FALSE)</f>
        <v>1</v>
      </c>
      <c r="I680" s="3">
        <v>25666.666666666901</v>
      </c>
      <c r="J680" s="3">
        <v>14781553.880000001</v>
      </c>
      <c r="K680" s="2">
        <v>0.94681939770000001</v>
      </c>
      <c r="L680" s="3">
        <v>22936.729081933503</v>
      </c>
      <c r="M680" s="3">
        <v>38500</v>
      </c>
      <c r="N680" s="3">
        <v>59789084.560000002</v>
      </c>
      <c r="O680" s="2">
        <v>0.95910310889999995</v>
      </c>
      <c r="P680" s="3">
        <v>32201.8787706</v>
      </c>
      <c r="Q680" s="3">
        <v>110000</v>
      </c>
      <c r="R680" s="3">
        <v>151420</v>
      </c>
      <c r="S680" s="3"/>
      <c r="T680" s="3"/>
      <c r="U680" s="3"/>
      <c r="V680" s="3">
        <f t="shared" si="30"/>
        <v>110000</v>
      </c>
      <c r="W680" s="3">
        <f t="shared" si="31"/>
        <v>151420</v>
      </c>
      <c r="X680" s="7">
        <f t="shared" si="32"/>
        <v>261420</v>
      </c>
    </row>
    <row r="681" spans="1:24" x14ac:dyDescent="0.3">
      <c r="A681" s="1">
        <v>42186</v>
      </c>
      <c r="B681" t="s">
        <v>379</v>
      </c>
      <c r="C681" t="s">
        <v>31</v>
      </c>
      <c r="D681" t="s">
        <v>36</v>
      </c>
      <c r="E681" t="s">
        <v>44</v>
      </c>
      <c r="F681" t="s">
        <v>20</v>
      </c>
      <c r="G681" t="s">
        <v>0</v>
      </c>
      <c r="H681">
        <f>VLOOKUP(G681,Currency!$A$1:$B$16,2,FALSE)</f>
        <v>1</v>
      </c>
      <c r="I681" s="3">
        <v>16800</v>
      </c>
      <c r="J681" s="3">
        <v>1335997.58</v>
      </c>
      <c r="K681" s="2">
        <v>0.94754955019999998</v>
      </c>
      <c r="L681" s="3">
        <v>15918.832443359999</v>
      </c>
      <c r="M681" s="3">
        <v>25200</v>
      </c>
      <c r="N681" s="3">
        <v>6023737.5999999996</v>
      </c>
      <c r="O681" s="2">
        <v>1.0324931666999999</v>
      </c>
      <c r="P681" s="3">
        <v>27492.717843360002</v>
      </c>
      <c r="Q681" s="3">
        <v>72000</v>
      </c>
      <c r="R681" s="3">
        <v>107135</v>
      </c>
      <c r="S681" s="3"/>
      <c r="T681" s="3"/>
      <c r="U681" s="3"/>
      <c r="V681" s="3">
        <f t="shared" si="30"/>
        <v>72000</v>
      </c>
      <c r="W681" s="3">
        <f t="shared" si="31"/>
        <v>107135</v>
      </c>
      <c r="X681" s="7">
        <f t="shared" si="32"/>
        <v>179135</v>
      </c>
    </row>
    <row r="682" spans="1:24" x14ac:dyDescent="0.3">
      <c r="A682" s="1">
        <v>42186</v>
      </c>
      <c r="B682" t="s">
        <v>279</v>
      </c>
      <c r="C682" t="s">
        <v>31</v>
      </c>
      <c r="D682" t="s">
        <v>39</v>
      </c>
      <c r="E682" t="s">
        <v>46</v>
      </c>
      <c r="F682" t="s">
        <v>23</v>
      </c>
      <c r="G682" t="s">
        <v>0</v>
      </c>
      <c r="H682">
        <f>VLOOKUP(G682,Currency!$A$1:$B$16,2,FALSE)</f>
        <v>1</v>
      </c>
      <c r="I682" s="3">
        <v>16975</v>
      </c>
      <c r="J682" s="3">
        <v>11425936.93</v>
      </c>
      <c r="K682" s="2">
        <v>0.9480959913</v>
      </c>
      <c r="L682" s="3">
        <v>16093.929452317499</v>
      </c>
      <c r="M682" s="3">
        <v>39608.333333333103</v>
      </c>
      <c r="N682" s="3">
        <v>14538299.83</v>
      </c>
      <c r="O682" s="2">
        <v>1.0226953780000001</v>
      </c>
      <c r="P682" s="3">
        <v>42125.326404793101</v>
      </c>
      <c r="Q682" s="3">
        <v>97000</v>
      </c>
      <c r="R682" s="3">
        <v>135038</v>
      </c>
      <c r="S682" s="3"/>
      <c r="T682" s="3"/>
      <c r="U682" s="3"/>
      <c r="V682" s="3">
        <f t="shared" si="30"/>
        <v>97000</v>
      </c>
      <c r="W682" s="3">
        <f t="shared" si="31"/>
        <v>135038</v>
      </c>
      <c r="X682" s="7">
        <f t="shared" si="32"/>
        <v>232038</v>
      </c>
    </row>
    <row r="683" spans="1:24" x14ac:dyDescent="0.3">
      <c r="A683" s="1">
        <v>42186</v>
      </c>
      <c r="B683" t="s">
        <v>917</v>
      </c>
      <c r="C683" t="s">
        <v>31</v>
      </c>
      <c r="D683" t="s">
        <v>41</v>
      </c>
      <c r="E683" t="s">
        <v>51</v>
      </c>
      <c r="F683" t="s">
        <v>28</v>
      </c>
      <c r="G683" t="s">
        <v>0</v>
      </c>
      <c r="H683">
        <f>VLOOKUP(G683,Currency!$A$1:$B$16,2,FALSE)</f>
        <v>1</v>
      </c>
      <c r="I683" s="3">
        <v>7297.42</v>
      </c>
      <c r="J683" s="3">
        <v>5837635.8300000001</v>
      </c>
      <c r="K683" s="2">
        <v>0.95278286909999998</v>
      </c>
      <c r="L683" s="3">
        <v>6952.8567646277006</v>
      </c>
      <c r="M683" s="3">
        <v>10946.13</v>
      </c>
      <c r="N683" s="3">
        <v>18713846.030000001</v>
      </c>
      <c r="O683" s="2">
        <v>0.96588859289999995</v>
      </c>
      <c r="P683" s="3">
        <v>10348.7093650029</v>
      </c>
      <c r="Q683" s="3">
        <v>31683</v>
      </c>
      <c r="R683" s="3">
        <v>158415</v>
      </c>
      <c r="S683" s="3"/>
      <c r="T683" s="3"/>
      <c r="U683" s="3"/>
      <c r="V683" s="3">
        <f t="shared" si="30"/>
        <v>31683</v>
      </c>
      <c r="W683" s="3">
        <f t="shared" si="31"/>
        <v>158415</v>
      </c>
      <c r="X683" s="7">
        <f t="shared" si="32"/>
        <v>190098</v>
      </c>
    </row>
    <row r="684" spans="1:24" x14ac:dyDescent="0.3">
      <c r="A684" s="1">
        <v>42186</v>
      </c>
      <c r="B684" t="s">
        <v>581</v>
      </c>
      <c r="C684" t="s">
        <v>31</v>
      </c>
      <c r="D684" t="s">
        <v>36</v>
      </c>
      <c r="E684" t="s">
        <v>47</v>
      </c>
      <c r="F684" t="s">
        <v>20</v>
      </c>
      <c r="G684" t="s">
        <v>0</v>
      </c>
      <c r="H684">
        <f>VLOOKUP(G684,Currency!$A$1:$B$16,2,FALSE)</f>
        <v>1</v>
      </c>
      <c r="I684" s="3">
        <v>12133.333333333099</v>
      </c>
      <c r="J684" s="3">
        <v>2717533.92</v>
      </c>
      <c r="K684" s="2">
        <v>0.95367746689999999</v>
      </c>
      <c r="L684" s="3">
        <v>11571.286598386399</v>
      </c>
      <c r="M684" s="3">
        <v>18200</v>
      </c>
      <c r="N684" s="3">
        <v>24436082.09</v>
      </c>
      <c r="O684" s="2">
        <v>0.82110063860000004</v>
      </c>
      <c r="P684" s="3">
        <v>12990.45059676</v>
      </c>
      <c r="Q684" s="3">
        <v>52000</v>
      </c>
      <c r="R684" s="3">
        <v>80941</v>
      </c>
      <c r="S684" s="3"/>
      <c r="T684" s="3"/>
      <c r="U684" s="3"/>
      <c r="V684" s="3">
        <f t="shared" si="30"/>
        <v>52000</v>
      </c>
      <c r="W684" s="3">
        <f t="shared" si="31"/>
        <v>80941</v>
      </c>
      <c r="X684" s="7">
        <f t="shared" si="32"/>
        <v>132941</v>
      </c>
    </row>
    <row r="685" spans="1:24" x14ac:dyDescent="0.3">
      <c r="A685" s="1">
        <v>42186</v>
      </c>
      <c r="B685" t="s">
        <v>478</v>
      </c>
      <c r="C685" t="s">
        <v>33</v>
      </c>
      <c r="D685" t="s">
        <v>40</v>
      </c>
      <c r="E685" t="s">
        <v>44</v>
      </c>
      <c r="F685" t="s">
        <v>25</v>
      </c>
      <c r="G685" t="s">
        <v>11</v>
      </c>
      <c r="H685">
        <f>VLOOKUP(G685,Currency!$A$1:$B$16,2,FALSE)</f>
        <v>9.1999999999999998E-3</v>
      </c>
      <c r="I685" s="3">
        <v>1640889.91033333</v>
      </c>
      <c r="J685" s="3">
        <v>2376890.7400000002</v>
      </c>
      <c r="K685" s="2">
        <v>0.95652594410000003</v>
      </c>
      <c r="L685" s="3">
        <v>1569553.77064575</v>
      </c>
      <c r="M685" s="3">
        <v>2461334.8654999998</v>
      </c>
      <c r="N685" s="3">
        <v>9829153.2400000002</v>
      </c>
      <c r="O685" s="2">
        <v>0.99981526180000002</v>
      </c>
      <c r="P685" s="3">
        <v>2460607.3414329849</v>
      </c>
      <c r="Q685" s="3">
        <v>7106671.3333333302</v>
      </c>
      <c r="R685" s="3">
        <v>10660007</v>
      </c>
      <c r="S685" s="3"/>
      <c r="T685" s="3"/>
      <c r="U685" s="3"/>
      <c r="V685" s="3">
        <f t="shared" si="30"/>
        <v>65381.376266666637</v>
      </c>
      <c r="W685" s="3">
        <f t="shared" si="31"/>
        <v>98072.064400000003</v>
      </c>
      <c r="X685" s="7">
        <f t="shared" si="32"/>
        <v>163453.44066666663</v>
      </c>
    </row>
    <row r="686" spans="1:24" x14ac:dyDescent="0.3">
      <c r="A686" s="1">
        <v>42186</v>
      </c>
      <c r="B686" t="s">
        <v>267</v>
      </c>
      <c r="C686" t="s">
        <v>31</v>
      </c>
      <c r="D686" t="s">
        <v>36</v>
      </c>
      <c r="E686" t="s">
        <v>46</v>
      </c>
      <c r="F686" t="s">
        <v>20</v>
      </c>
      <c r="G686" t="s">
        <v>0</v>
      </c>
      <c r="H686">
        <f>VLOOKUP(G686,Currency!$A$1:$B$16,2,FALSE)</f>
        <v>1</v>
      </c>
      <c r="I686" s="3">
        <v>22633.333333333099</v>
      </c>
      <c r="J686" s="3">
        <v>2717534.16</v>
      </c>
      <c r="K686" s="2">
        <v>0.96220340979999996</v>
      </c>
      <c r="L686" s="3">
        <v>21777.870508473101</v>
      </c>
      <c r="M686" s="3">
        <v>33950</v>
      </c>
      <c r="N686" s="3">
        <v>24436082.09</v>
      </c>
      <c r="O686" s="2">
        <v>0.82110063860000004</v>
      </c>
      <c r="P686" s="3">
        <v>24232.18669011</v>
      </c>
      <c r="Q686" s="3">
        <v>97000</v>
      </c>
      <c r="R686" s="3">
        <v>133593</v>
      </c>
      <c r="S686" s="3"/>
      <c r="T686" s="3"/>
      <c r="U686" s="3"/>
      <c r="V686" s="3">
        <f t="shared" si="30"/>
        <v>97000</v>
      </c>
      <c r="W686" s="3">
        <f t="shared" si="31"/>
        <v>133593</v>
      </c>
      <c r="X686" s="7">
        <f t="shared" si="32"/>
        <v>230593</v>
      </c>
    </row>
    <row r="687" spans="1:24" x14ac:dyDescent="0.3">
      <c r="A687" s="1">
        <v>42186</v>
      </c>
      <c r="B687" t="s">
        <v>904</v>
      </c>
      <c r="C687" t="s">
        <v>31</v>
      </c>
      <c r="D687" t="s">
        <v>41</v>
      </c>
      <c r="E687" t="s">
        <v>51</v>
      </c>
      <c r="F687" t="s">
        <v>28</v>
      </c>
      <c r="G687" t="s">
        <v>0</v>
      </c>
      <c r="H687">
        <f>VLOOKUP(G687,Currency!$A$1:$B$16,2,FALSE)</f>
        <v>1</v>
      </c>
      <c r="I687" s="3">
        <v>7616</v>
      </c>
      <c r="J687" s="3">
        <v>7597279.4299999997</v>
      </c>
      <c r="K687" s="2">
        <v>0.96257885799999998</v>
      </c>
      <c r="L687" s="3">
        <v>7331.0005825279995</v>
      </c>
      <c r="M687" s="3">
        <v>11424</v>
      </c>
      <c r="N687" s="3">
        <v>33011046.370000001</v>
      </c>
      <c r="O687" s="2">
        <v>1.0631661095</v>
      </c>
      <c r="P687" s="3">
        <v>13444.506977798399</v>
      </c>
      <c r="Q687" s="3">
        <v>32640</v>
      </c>
      <c r="R687" s="3">
        <v>163200</v>
      </c>
      <c r="S687" s="3"/>
      <c r="T687" s="3"/>
      <c r="U687" s="3"/>
      <c r="V687" s="3">
        <f t="shared" si="30"/>
        <v>32640</v>
      </c>
      <c r="W687" s="3">
        <f t="shared" si="31"/>
        <v>163200</v>
      </c>
      <c r="X687" s="7">
        <f t="shared" si="32"/>
        <v>195840</v>
      </c>
    </row>
    <row r="688" spans="1:24" x14ac:dyDescent="0.3">
      <c r="A688" s="1">
        <v>42186</v>
      </c>
      <c r="B688" t="s">
        <v>417</v>
      </c>
      <c r="C688" t="s">
        <v>32</v>
      </c>
      <c r="D688" t="s">
        <v>40</v>
      </c>
      <c r="E688" t="s">
        <v>46</v>
      </c>
      <c r="F688" t="s">
        <v>26</v>
      </c>
      <c r="G688" t="s">
        <v>10</v>
      </c>
      <c r="H688">
        <f>VLOOKUP(G688,Currency!$A$1:$B$16,2,FALSE)</f>
        <v>0.1</v>
      </c>
      <c r="I688" s="3">
        <v>118099.32366666599</v>
      </c>
      <c r="J688" s="3">
        <v>3249581</v>
      </c>
      <c r="K688" s="2">
        <v>0.96396125379999997</v>
      </c>
      <c r="L688" s="3">
        <v>113843.172114652</v>
      </c>
      <c r="M688" s="3">
        <v>177148.98550000001</v>
      </c>
      <c r="N688" s="3">
        <v>9061360</v>
      </c>
      <c r="O688" s="2">
        <v>0.9672406294</v>
      </c>
      <c r="P688" s="3">
        <v>167863.7226650595</v>
      </c>
      <c r="Q688" s="3">
        <v>515568.52666666702</v>
      </c>
      <c r="R688" s="3">
        <v>773352.79</v>
      </c>
      <c r="S688" s="3"/>
      <c r="T688" s="3"/>
      <c r="U688" s="3"/>
      <c r="V688" s="3">
        <f t="shared" si="30"/>
        <v>51556.852666666702</v>
      </c>
      <c r="W688" s="3">
        <f t="shared" si="31"/>
        <v>77335.27900000001</v>
      </c>
      <c r="X688" s="7">
        <f t="shared" si="32"/>
        <v>128892.13166666671</v>
      </c>
    </row>
    <row r="689" spans="1:24" x14ac:dyDescent="0.3">
      <c r="A689" s="1">
        <v>42186</v>
      </c>
      <c r="B689" t="s">
        <v>357</v>
      </c>
      <c r="C689" t="s">
        <v>31</v>
      </c>
      <c r="D689" t="s">
        <v>38</v>
      </c>
      <c r="E689" t="s">
        <v>63</v>
      </c>
      <c r="F689" t="s">
        <v>22</v>
      </c>
      <c r="G689" t="s">
        <v>0</v>
      </c>
      <c r="H689">
        <f>VLOOKUP(G689,Currency!$A$1:$B$16,2,FALSE)</f>
        <v>1</v>
      </c>
      <c r="I689" s="3">
        <v>56583.333333333103</v>
      </c>
      <c r="J689" s="3">
        <v>1897796.72</v>
      </c>
      <c r="K689" s="2">
        <v>0.96486226929999996</v>
      </c>
      <c r="L689" s="3">
        <v>54595.1234045581</v>
      </c>
      <c r="M689" s="3"/>
      <c r="N689" s="3">
        <v>0</v>
      </c>
      <c r="O689" s="2"/>
      <c r="P689" s="3">
        <v>0</v>
      </c>
      <c r="Q689" s="3">
        <v>97000</v>
      </c>
      <c r="R689" s="3">
        <v>142826</v>
      </c>
      <c r="S689" s="3"/>
      <c r="T689" s="3"/>
      <c r="U689" s="3"/>
      <c r="V689" s="3">
        <f t="shared" si="30"/>
        <v>97000</v>
      </c>
      <c r="W689" s="3">
        <f t="shared" si="31"/>
        <v>142826</v>
      </c>
      <c r="X689" s="7">
        <f t="shared" si="32"/>
        <v>239826</v>
      </c>
    </row>
    <row r="690" spans="1:24" x14ac:dyDescent="0.3">
      <c r="A690" s="1">
        <v>42186</v>
      </c>
      <c r="B690" t="s">
        <v>350</v>
      </c>
      <c r="C690" t="s">
        <v>31</v>
      </c>
      <c r="D690" t="s">
        <v>39</v>
      </c>
      <c r="E690" t="s">
        <v>46</v>
      </c>
      <c r="F690" t="s">
        <v>23</v>
      </c>
      <c r="G690" t="s">
        <v>0</v>
      </c>
      <c r="H690">
        <f>VLOOKUP(G690,Currency!$A$1:$B$16,2,FALSE)</f>
        <v>1</v>
      </c>
      <c r="I690" s="3">
        <v>16975</v>
      </c>
      <c r="J690" s="3">
        <v>3139557</v>
      </c>
      <c r="K690" s="2">
        <v>0.96857011550000005</v>
      </c>
      <c r="L690" s="3">
        <v>16441.4777106125</v>
      </c>
      <c r="M690" s="3">
        <v>39608.333333333103</v>
      </c>
      <c r="N690" s="3">
        <v>34999250.289999999</v>
      </c>
      <c r="O690" s="2">
        <v>0.8715616585</v>
      </c>
      <c r="P690" s="3">
        <v>31468.767504673098</v>
      </c>
      <c r="Q690" s="3">
        <v>97000</v>
      </c>
      <c r="R690" s="3">
        <v>142296</v>
      </c>
      <c r="S690" s="3"/>
      <c r="T690" s="3"/>
      <c r="U690" s="3"/>
      <c r="V690" s="3">
        <f t="shared" si="30"/>
        <v>97000</v>
      </c>
      <c r="W690" s="3">
        <f t="shared" si="31"/>
        <v>142296</v>
      </c>
      <c r="X690" s="7">
        <f t="shared" si="32"/>
        <v>239296</v>
      </c>
    </row>
    <row r="691" spans="1:24" x14ac:dyDescent="0.3">
      <c r="A691" s="1">
        <v>42186</v>
      </c>
      <c r="B691" t="s">
        <v>317</v>
      </c>
      <c r="C691" t="s">
        <v>31</v>
      </c>
      <c r="D691" t="s">
        <v>36</v>
      </c>
      <c r="E691" t="s">
        <v>44</v>
      </c>
      <c r="F691" t="s">
        <v>20</v>
      </c>
      <c r="G691" t="s">
        <v>0</v>
      </c>
      <c r="H691">
        <f>VLOOKUP(G691,Currency!$A$1:$B$16,2,FALSE)</f>
        <v>1</v>
      </c>
      <c r="I691" s="3">
        <v>16800</v>
      </c>
      <c r="J691" s="3">
        <v>3226361.05</v>
      </c>
      <c r="K691" s="2">
        <v>0.97154608470000003</v>
      </c>
      <c r="L691" s="3">
        <v>16321.974222960001</v>
      </c>
      <c r="M691" s="3">
        <v>25200</v>
      </c>
      <c r="N691" s="3">
        <v>18838505.91</v>
      </c>
      <c r="O691" s="2">
        <v>1.0336965124999999</v>
      </c>
      <c r="P691" s="3">
        <v>27577.625921999999</v>
      </c>
      <c r="Q691" s="3">
        <v>72000</v>
      </c>
      <c r="R691" s="3">
        <v>103463</v>
      </c>
      <c r="S691" s="3"/>
      <c r="T691" s="3"/>
      <c r="U691" s="3"/>
      <c r="V691" s="3">
        <f t="shared" si="30"/>
        <v>72000</v>
      </c>
      <c r="W691" s="3">
        <f t="shared" si="31"/>
        <v>103463</v>
      </c>
      <c r="X691" s="7">
        <f t="shared" si="32"/>
        <v>175463</v>
      </c>
    </row>
    <row r="692" spans="1:24" x14ac:dyDescent="0.3">
      <c r="A692" s="1">
        <v>42186</v>
      </c>
      <c r="B692" t="s">
        <v>275</v>
      </c>
      <c r="C692" t="s">
        <v>31</v>
      </c>
      <c r="D692" t="s">
        <v>39</v>
      </c>
      <c r="E692" t="s">
        <v>46</v>
      </c>
      <c r="F692" t="s">
        <v>23</v>
      </c>
      <c r="G692" t="s">
        <v>0</v>
      </c>
      <c r="H692">
        <f>VLOOKUP(G692,Currency!$A$1:$B$16,2,FALSE)</f>
        <v>1</v>
      </c>
      <c r="I692" s="3">
        <v>16975</v>
      </c>
      <c r="J692" s="3">
        <v>3139557</v>
      </c>
      <c r="K692" s="2">
        <v>0.97230326</v>
      </c>
      <c r="L692" s="3">
        <v>16504.847838499998</v>
      </c>
      <c r="M692" s="3">
        <v>39608.333333333103</v>
      </c>
      <c r="N692" s="3">
        <v>34999250.289999999</v>
      </c>
      <c r="O692" s="2">
        <v>0.8715616585</v>
      </c>
      <c r="P692" s="3">
        <v>31468.767504673098</v>
      </c>
      <c r="Q692" s="3">
        <v>97000</v>
      </c>
      <c r="R692" s="3">
        <v>134689</v>
      </c>
      <c r="S692" s="3"/>
      <c r="T692" s="3"/>
      <c r="U692" s="3"/>
      <c r="V692" s="3">
        <f t="shared" si="30"/>
        <v>97000</v>
      </c>
      <c r="W692" s="3">
        <f t="shared" si="31"/>
        <v>134689</v>
      </c>
      <c r="X692" s="7">
        <f t="shared" si="32"/>
        <v>231689</v>
      </c>
    </row>
    <row r="693" spans="1:24" x14ac:dyDescent="0.3">
      <c r="A693" s="1">
        <v>42186</v>
      </c>
      <c r="B693" t="s">
        <v>918</v>
      </c>
      <c r="C693" t="s">
        <v>31</v>
      </c>
      <c r="D693" t="s">
        <v>41</v>
      </c>
      <c r="E693" t="s">
        <v>51</v>
      </c>
      <c r="F693" t="s">
        <v>28</v>
      </c>
      <c r="G693" t="s">
        <v>0</v>
      </c>
      <c r="H693">
        <f>VLOOKUP(G693,Currency!$A$1:$B$16,2,FALSE)</f>
        <v>1</v>
      </c>
      <c r="I693" s="3">
        <v>5960</v>
      </c>
      <c r="J693" s="3">
        <v>3769876.87</v>
      </c>
      <c r="K693" s="2">
        <v>0.97457923420000003</v>
      </c>
      <c r="L693" s="3">
        <v>5808.492235832</v>
      </c>
      <c r="M693" s="3">
        <v>8940</v>
      </c>
      <c r="N693" s="3">
        <v>43578727.68</v>
      </c>
      <c r="O693" s="2">
        <v>0.93550988909999999</v>
      </c>
      <c r="P693" s="3">
        <v>8017.5334540439999</v>
      </c>
      <c r="Q693" s="3">
        <v>25800</v>
      </c>
      <c r="R693" s="3">
        <v>129000</v>
      </c>
      <c r="S693" s="3"/>
      <c r="T693" s="3"/>
      <c r="U693" s="3"/>
      <c r="V693" s="3">
        <f t="shared" si="30"/>
        <v>25800</v>
      </c>
      <c r="W693" s="3">
        <f t="shared" si="31"/>
        <v>129000</v>
      </c>
      <c r="X693" s="7">
        <f t="shared" si="32"/>
        <v>154800</v>
      </c>
    </row>
    <row r="694" spans="1:24" x14ac:dyDescent="0.3">
      <c r="A694" s="1">
        <v>42186</v>
      </c>
      <c r="B694" t="s">
        <v>259</v>
      </c>
      <c r="C694" t="s">
        <v>31</v>
      </c>
      <c r="D694" t="s">
        <v>36</v>
      </c>
      <c r="E694" t="s">
        <v>44</v>
      </c>
      <c r="F694" t="s">
        <v>20</v>
      </c>
      <c r="G694" t="s">
        <v>0</v>
      </c>
      <c r="H694">
        <f>VLOOKUP(G694,Currency!$A$1:$B$16,2,FALSE)</f>
        <v>1</v>
      </c>
      <c r="I694" s="3">
        <v>16800</v>
      </c>
      <c r="J694" s="3">
        <v>1730884.72</v>
      </c>
      <c r="K694" s="2">
        <v>0.97619246469999998</v>
      </c>
      <c r="L694" s="3">
        <v>16400.033406959999</v>
      </c>
      <c r="M694" s="3">
        <v>25200</v>
      </c>
      <c r="N694" s="3">
        <v>4853697.57</v>
      </c>
      <c r="O694" s="2">
        <v>0.81011565990000001</v>
      </c>
      <c r="P694" s="3">
        <v>17543.863406159999</v>
      </c>
      <c r="Q694" s="3">
        <v>72000</v>
      </c>
      <c r="R694" s="3">
        <v>98387</v>
      </c>
      <c r="S694" s="3"/>
      <c r="T694" s="3"/>
      <c r="U694" s="3"/>
      <c r="V694" s="3">
        <f t="shared" si="30"/>
        <v>72000</v>
      </c>
      <c r="W694" s="3">
        <f t="shared" si="31"/>
        <v>98387</v>
      </c>
      <c r="X694" s="7">
        <f t="shared" si="32"/>
        <v>170387</v>
      </c>
    </row>
    <row r="695" spans="1:24" x14ac:dyDescent="0.3">
      <c r="A695" s="1">
        <v>42186</v>
      </c>
      <c r="B695" t="s">
        <v>908</v>
      </c>
      <c r="C695" t="s">
        <v>31</v>
      </c>
      <c r="D695" t="s">
        <v>41</v>
      </c>
      <c r="E695" t="s">
        <v>51</v>
      </c>
      <c r="F695" t="s">
        <v>28</v>
      </c>
      <c r="G695" t="s">
        <v>0</v>
      </c>
      <c r="H695">
        <f>VLOOKUP(G695,Currency!$A$1:$B$16,2,FALSE)</f>
        <v>1</v>
      </c>
      <c r="I695" s="3">
        <v>8275.1266666666997</v>
      </c>
      <c r="J695" s="3">
        <v>10059826.029999999</v>
      </c>
      <c r="K695" s="2">
        <v>0.9764575995</v>
      </c>
      <c r="L695" s="3">
        <v>8080.3103204918007</v>
      </c>
      <c r="M695" s="3">
        <v>12412.69</v>
      </c>
      <c r="N695" s="3">
        <v>34124593.049999997</v>
      </c>
      <c r="O695" s="2">
        <v>1.0214589961</v>
      </c>
      <c r="P695" s="3">
        <v>13158.508825889701</v>
      </c>
      <c r="Q695" s="3">
        <v>35913.199999999997</v>
      </c>
      <c r="R695" s="3">
        <v>179566</v>
      </c>
      <c r="S695" s="3"/>
      <c r="T695" s="3"/>
      <c r="U695" s="3"/>
      <c r="V695" s="3">
        <f t="shared" si="30"/>
        <v>35913.199999999997</v>
      </c>
      <c r="W695" s="3">
        <f t="shared" si="31"/>
        <v>179566</v>
      </c>
      <c r="X695" s="7">
        <f t="shared" si="32"/>
        <v>215479.2</v>
      </c>
    </row>
    <row r="696" spans="1:24" x14ac:dyDescent="0.3">
      <c r="A696" s="1">
        <v>42186</v>
      </c>
      <c r="B696" t="s">
        <v>528</v>
      </c>
      <c r="C696" t="s">
        <v>31</v>
      </c>
      <c r="D696" t="s">
        <v>36</v>
      </c>
      <c r="E696" t="s">
        <v>46</v>
      </c>
      <c r="F696" t="s">
        <v>20</v>
      </c>
      <c r="G696" t="s">
        <v>0</v>
      </c>
      <c r="H696">
        <f>VLOOKUP(G696,Currency!$A$1:$B$16,2,FALSE)</f>
        <v>1</v>
      </c>
      <c r="I696" s="3">
        <v>22633.333333333099</v>
      </c>
      <c r="J696" s="3">
        <v>2905522.26</v>
      </c>
      <c r="K696" s="2">
        <v>0.97718889959999999</v>
      </c>
      <c r="L696" s="3">
        <v>22117.042094279797</v>
      </c>
      <c r="M696" s="3">
        <v>33950</v>
      </c>
      <c r="N696" s="3">
        <v>10568202.59</v>
      </c>
      <c r="O696" s="2">
        <v>0.83681852850000005</v>
      </c>
      <c r="P696" s="3">
        <v>25085.982468119997</v>
      </c>
      <c r="Q696" s="3">
        <v>97000</v>
      </c>
      <c r="R696" s="3">
        <v>146706</v>
      </c>
      <c r="S696" s="3"/>
      <c r="T696" s="3"/>
      <c r="U696" s="3"/>
      <c r="V696" s="3">
        <f t="shared" si="30"/>
        <v>97000</v>
      </c>
      <c r="W696" s="3">
        <f t="shared" si="31"/>
        <v>146706</v>
      </c>
      <c r="X696" s="7">
        <f t="shared" si="32"/>
        <v>243706</v>
      </c>
    </row>
    <row r="697" spans="1:24" x14ac:dyDescent="0.3">
      <c r="A697" s="1">
        <v>42186</v>
      </c>
      <c r="B697" t="s">
        <v>152</v>
      </c>
      <c r="C697" t="s">
        <v>31</v>
      </c>
      <c r="D697" t="s">
        <v>36</v>
      </c>
      <c r="E697" t="s">
        <v>45</v>
      </c>
      <c r="F697" t="s">
        <v>19</v>
      </c>
      <c r="G697" t="s">
        <v>0</v>
      </c>
      <c r="H697">
        <f>VLOOKUP(G697,Currency!$A$1:$B$16,2,FALSE)</f>
        <v>1</v>
      </c>
      <c r="I697" s="3">
        <v>25666.666666666901</v>
      </c>
      <c r="J697" s="3">
        <v>17801450.43</v>
      </c>
      <c r="K697" s="2">
        <v>0.97772961700000005</v>
      </c>
      <c r="L697" s="3">
        <v>24523.453672666899</v>
      </c>
      <c r="M697" s="3">
        <v>38500</v>
      </c>
      <c r="N697" s="3">
        <v>64309535.859999999</v>
      </c>
      <c r="O697" s="2">
        <v>1.0366393491999999</v>
      </c>
      <c r="P697" s="3">
        <v>48374.304609400002</v>
      </c>
      <c r="Q697" s="3">
        <v>110000</v>
      </c>
      <c r="R697" s="3">
        <v>135164</v>
      </c>
      <c r="S697" s="3"/>
      <c r="T697" s="3"/>
      <c r="U697" s="3"/>
      <c r="V697" s="3">
        <f t="shared" si="30"/>
        <v>110000</v>
      </c>
      <c r="W697" s="3">
        <f t="shared" si="31"/>
        <v>135164</v>
      </c>
      <c r="X697" s="7">
        <f t="shared" si="32"/>
        <v>245164</v>
      </c>
    </row>
    <row r="698" spans="1:24" x14ac:dyDescent="0.3">
      <c r="A698" s="1">
        <v>42186</v>
      </c>
      <c r="B698" t="s">
        <v>210</v>
      </c>
      <c r="C698" t="s">
        <v>31</v>
      </c>
      <c r="D698" t="s">
        <v>37</v>
      </c>
      <c r="E698" t="s">
        <v>44</v>
      </c>
      <c r="F698" t="s">
        <v>21</v>
      </c>
      <c r="G698" t="s">
        <v>0</v>
      </c>
      <c r="H698">
        <f>VLOOKUP(G698,Currency!$A$1:$B$16,2,FALSE)</f>
        <v>1</v>
      </c>
      <c r="I698" s="3">
        <v>16800</v>
      </c>
      <c r="J698" s="3">
        <v>1580879.04</v>
      </c>
      <c r="K698" s="2">
        <v>0.98235201090000002</v>
      </c>
      <c r="L698" s="3">
        <v>16503.513783120001</v>
      </c>
      <c r="M698" s="3">
        <v>25200</v>
      </c>
      <c r="N698" s="3">
        <v>5662599.2800000003</v>
      </c>
      <c r="O698" s="2">
        <v>1.2283374394</v>
      </c>
      <c r="P698" s="3">
        <v>41311.48972356</v>
      </c>
      <c r="Q698" s="3">
        <v>72000</v>
      </c>
      <c r="R698" s="3">
        <v>94923</v>
      </c>
      <c r="S698" s="3"/>
      <c r="T698" s="3"/>
      <c r="U698" s="3"/>
      <c r="V698" s="3">
        <f t="shared" si="30"/>
        <v>72000</v>
      </c>
      <c r="W698" s="3">
        <f t="shared" si="31"/>
        <v>94923</v>
      </c>
      <c r="X698" s="7">
        <f t="shared" si="32"/>
        <v>166923</v>
      </c>
    </row>
    <row r="699" spans="1:24" x14ac:dyDescent="0.3">
      <c r="A699" s="1">
        <v>42186</v>
      </c>
      <c r="B699" t="s">
        <v>873</v>
      </c>
      <c r="C699" t="s">
        <v>31</v>
      </c>
      <c r="D699" t="s">
        <v>41</v>
      </c>
      <c r="E699" t="s">
        <v>51</v>
      </c>
      <c r="F699" t="s">
        <v>28</v>
      </c>
      <c r="G699" t="s">
        <v>0</v>
      </c>
      <c r="H699">
        <f>VLOOKUP(G699,Currency!$A$1:$B$16,2,FALSE)</f>
        <v>1</v>
      </c>
      <c r="I699" s="3">
        <v>6495.7333333331999</v>
      </c>
      <c r="J699" s="3">
        <v>5237744.07</v>
      </c>
      <c r="K699" s="2">
        <v>0.98301300899999999</v>
      </c>
      <c r="L699" s="3">
        <v>6385.3903696615007</v>
      </c>
      <c r="M699" s="3">
        <v>9743.6</v>
      </c>
      <c r="N699" s="3">
        <v>36818428.270000003</v>
      </c>
      <c r="O699" s="2">
        <v>0.4828675529</v>
      </c>
      <c r="P699" s="3">
        <v>1881.9473157643001</v>
      </c>
      <c r="Q699" s="3">
        <v>28190.799999999999</v>
      </c>
      <c r="R699" s="3">
        <v>140954</v>
      </c>
      <c r="S699" s="3"/>
      <c r="T699" s="3"/>
      <c r="U699" s="3"/>
      <c r="V699" s="3">
        <f t="shared" si="30"/>
        <v>28190.799999999999</v>
      </c>
      <c r="W699" s="3">
        <f t="shared" si="31"/>
        <v>140954</v>
      </c>
      <c r="X699" s="7">
        <f t="shared" si="32"/>
        <v>169144.8</v>
      </c>
    </row>
    <row r="700" spans="1:24" x14ac:dyDescent="0.3">
      <c r="A700" s="1">
        <v>42186</v>
      </c>
      <c r="B700" t="s">
        <v>875</v>
      </c>
      <c r="C700" t="s">
        <v>31</v>
      </c>
      <c r="D700" t="s">
        <v>41</v>
      </c>
      <c r="E700" t="s">
        <v>53</v>
      </c>
      <c r="F700" t="s">
        <v>29</v>
      </c>
      <c r="G700" t="s">
        <v>0</v>
      </c>
      <c r="H700">
        <f>VLOOKUP(G700,Currency!$A$1:$B$16,2,FALSE)</f>
        <v>1</v>
      </c>
      <c r="I700" s="3">
        <v>6317.3466666668</v>
      </c>
      <c r="J700" s="3">
        <v>45757364.789999999</v>
      </c>
      <c r="K700" s="2">
        <v>0.98618763809999999</v>
      </c>
      <c r="L700" s="3">
        <v>0</v>
      </c>
      <c r="M700" s="3">
        <v>9476.02</v>
      </c>
      <c r="N700" s="3">
        <v>266766988.46000001</v>
      </c>
      <c r="O700" s="2">
        <v>0.95527315310000005</v>
      </c>
      <c r="P700" s="3">
        <v>0</v>
      </c>
      <c r="Q700" s="3">
        <v>27303.8</v>
      </c>
      <c r="R700" s="3">
        <v>136519</v>
      </c>
      <c r="S700" s="3"/>
      <c r="T700" s="3"/>
      <c r="U700" s="3"/>
      <c r="V700" s="3">
        <f t="shared" si="30"/>
        <v>27303.8</v>
      </c>
      <c r="W700" s="3">
        <f t="shared" si="31"/>
        <v>136519</v>
      </c>
      <c r="X700" s="7">
        <f t="shared" si="32"/>
        <v>163822.79999999999</v>
      </c>
    </row>
    <row r="701" spans="1:24" x14ac:dyDescent="0.3">
      <c r="A701" s="1">
        <v>42186</v>
      </c>
      <c r="B701" t="s">
        <v>878</v>
      </c>
      <c r="C701" t="s">
        <v>31</v>
      </c>
      <c r="D701" t="s">
        <v>41</v>
      </c>
      <c r="E701" t="s">
        <v>54</v>
      </c>
      <c r="F701" t="s">
        <v>29</v>
      </c>
      <c r="G701" t="s">
        <v>0</v>
      </c>
      <c r="H701">
        <f>VLOOKUP(G701,Currency!$A$1:$B$16,2,FALSE)</f>
        <v>1</v>
      </c>
      <c r="I701" s="3">
        <v>6801.9733333330996</v>
      </c>
      <c r="J701" s="3">
        <v>45757364.789999999</v>
      </c>
      <c r="K701" s="2">
        <v>0.98618763809999999</v>
      </c>
      <c r="L701" s="3">
        <v>0</v>
      </c>
      <c r="M701" s="3">
        <v>10202.959999999999</v>
      </c>
      <c r="N701" s="3">
        <v>266766988.46000001</v>
      </c>
      <c r="O701" s="2">
        <v>0.95527315310000005</v>
      </c>
      <c r="P701" s="3">
        <v>0</v>
      </c>
      <c r="Q701" s="3">
        <v>29519.8</v>
      </c>
      <c r="R701" s="3">
        <v>147599</v>
      </c>
      <c r="S701" s="3"/>
      <c r="T701" s="3"/>
      <c r="U701" s="3"/>
      <c r="V701" s="3">
        <f t="shared" si="30"/>
        <v>29519.8</v>
      </c>
      <c r="W701" s="3">
        <f t="shared" si="31"/>
        <v>147599</v>
      </c>
      <c r="X701" s="7">
        <f t="shared" si="32"/>
        <v>177118.8</v>
      </c>
    </row>
    <row r="702" spans="1:24" x14ac:dyDescent="0.3">
      <c r="A702" s="1">
        <v>42186</v>
      </c>
      <c r="B702" t="s">
        <v>939</v>
      </c>
      <c r="C702" t="s">
        <v>31</v>
      </c>
      <c r="D702" t="s">
        <v>41</v>
      </c>
      <c r="E702" t="s">
        <v>53</v>
      </c>
      <c r="F702" t="s">
        <v>29</v>
      </c>
      <c r="G702" t="s">
        <v>0</v>
      </c>
      <c r="H702">
        <f>VLOOKUP(G702,Currency!$A$1:$B$16,2,FALSE)</f>
        <v>1</v>
      </c>
      <c r="I702" s="3">
        <v>6926.4933333331001</v>
      </c>
      <c r="J702" s="3">
        <v>45757364.789999999</v>
      </c>
      <c r="K702" s="2">
        <v>0.98618763809999999</v>
      </c>
      <c r="L702" s="3">
        <v>0</v>
      </c>
      <c r="M702" s="3">
        <v>10389.74</v>
      </c>
      <c r="N702" s="3">
        <v>266766988.46000001</v>
      </c>
      <c r="O702" s="2">
        <v>0.95527315310000005</v>
      </c>
      <c r="P702" s="3">
        <v>0</v>
      </c>
      <c r="Q702" s="3">
        <v>29828.2</v>
      </c>
      <c r="R702" s="3">
        <v>149141</v>
      </c>
      <c r="S702" s="3"/>
      <c r="T702" s="3"/>
      <c r="U702" s="3"/>
      <c r="V702" s="3">
        <f t="shared" si="30"/>
        <v>29828.2</v>
      </c>
      <c r="W702" s="3">
        <f t="shared" si="31"/>
        <v>149141</v>
      </c>
      <c r="X702" s="7">
        <f t="shared" si="32"/>
        <v>178969.2</v>
      </c>
    </row>
    <row r="703" spans="1:24" x14ac:dyDescent="0.3">
      <c r="A703" s="1">
        <v>42186</v>
      </c>
      <c r="B703" t="s">
        <v>946</v>
      </c>
      <c r="C703" t="s">
        <v>31</v>
      </c>
      <c r="D703" t="s">
        <v>41</v>
      </c>
      <c r="E703" t="s">
        <v>53</v>
      </c>
      <c r="F703" t="s">
        <v>29</v>
      </c>
      <c r="G703" t="s">
        <v>0</v>
      </c>
      <c r="H703">
        <f>VLOOKUP(G703,Currency!$A$1:$B$16,2,FALSE)</f>
        <v>1</v>
      </c>
      <c r="I703" s="3">
        <v>5891.7533333333004</v>
      </c>
      <c r="J703" s="3">
        <v>45757364.789999999</v>
      </c>
      <c r="K703" s="2">
        <v>0.98618763809999999</v>
      </c>
      <c r="L703" s="3">
        <v>0</v>
      </c>
      <c r="M703" s="3">
        <v>8837.6299999999992</v>
      </c>
      <c r="N703" s="3">
        <v>266766988.46000001</v>
      </c>
      <c r="O703" s="2">
        <v>0.95527315310000005</v>
      </c>
      <c r="P703" s="3">
        <v>0</v>
      </c>
      <c r="Q703" s="3">
        <v>25729</v>
      </c>
      <c r="R703" s="3">
        <v>128645</v>
      </c>
      <c r="S703" s="3"/>
      <c r="T703" s="3"/>
      <c r="U703" s="3"/>
      <c r="V703" s="3">
        <f t="shared" si="30"/>
        <v>25729</v>
      </c>
      <c r="W703" s="3">
        <f t="shared" si="31"/>
        <v>128645</v>
      </c>
      <c r="X703" s="7">
        <f t="shared" si="32"/>
        <v>154374</v>
      </c>
    </row>
    <row r="704" spans="1:24" x14ac:dyDescent="0.3">
      <c r="A704" s="1">
        <v>42186</v>
      </c>
      <c r="B704" t="s">
        <v>995</v>
      </c>
      <c r="C704" t="s">
        <v>31</v>
      </c>
      <c r="D704" t="s">
        <v>41</v>
      </c>
      <c r="E704" t="s">
        <v>56</v>
      </c>
      <c r="F704" t="s">
        <v>29</v>
      </c>
      <c r="G704" t="s">
        <v>0</v>
      </c>
      <c r="H704">
        <f>VLOOKUP(G704,Currency!$A$1:$B$16,2,FALSE)</f>
        <v>1</v>
      </c>
      <c r="I704" s="3">
        <v>3642.116</v>
      </c>
      <c r="J704" s="3">
        <v>45757364.789999999</v>
      </c>
      <c r="K704" s="2">
        <v>0.98618763809999999</v>
      </c>
      <c r="L704" s="3">
        <v>0</v>
      </c>
      <c r="M704" s="3">
        <v>5463.174</v>
      </c>
      <c r="N704" s="3">
        <v>266766988.46000001</v>
      </c>
      <c r="O704" s="2">
        <v>0.95527315310000005</v>
      </c>
      <c r="P704" s="3">
        <v>0</v>
      </c>
      <c r="Q704" s="3">
        <v>15806.4</v>
      </c>
      <c r="R704" s="3">
        <v>131720</v>
      </c>
      <c r="S704" s="3"/>
      <c r="T704" s="3"/>
      <c r="U704" s="3"/>
      <c r="V704" s="3">
        <f t="shared" si="30"/>
        <v>15806.4</v>
      </c>
      <c r="W704" s="3">
        <f t="shared" si="31"/>
        <v>131720</v>
      </c>
      <c r="X704" s="7">
        <f t="shared" si="32"/>
        <v>147526.39999999999</v>
      </c>
    </row>
    <row r="705" spans="1:24" x14ac:dyDescent="0.3">
      <c r="A705" s="1">
        <v>42186</v>
      </c>
      <c r="B705" t="s">
        <v>996</v>
      </c>
      <c r="C705" t="s">
        <v>31</v>
      </c>
      <c r="D705" t="s">
        <v>41</v>
      </c>
      <c r="E705" t="s">
        <v>56</v>
      </c>
      <c r="F705" t="s">
        <v>29</v>
      </c>
      <c r="G705" t="s">
        <v>0</v>
      </c>
      <c r="H705">
        <f>VLOOKUP(G705,Currency!$A$1:$B$16,2,FALSE)</f>
        <v>1</v>
      </c>
      <c r="I705" s="3">
        <v>3454.6759999999999</v>
      </c>
      <c r="J705" s="3">
        <v>45757364.789999999</v>
      </c>
      <c r="K705" s="2">
        <v>0.98618763809999999</v>
      </c>
      <c r="L705" s="3">
        <v>0</v>
      </c>
      <c r="M705" s="3">
        <v>5182.0140000000001</v>
      </c>
      <c r="N705" s="3">
        <v>266766988.46000001</v>
      </c>
      <c r="O705" s="2">
        <v>0.95527315310000005</v>
      </c>
      <c r="P705" s="3">
        <v>0</v>
      </c>
      <c r="Q705" s="3">
        <v>14931.24</v>
      </c>
      <c r="R705" s="3">
        <v>124427</v>
      </c>
      <c r="S705" s="3"/>
      <c r="T705" s="3"/>
      <c r="U705" s="3"/>
      <c r="V705" s="3">
        <f t="shared" si="30"/>
        <v>14931.24</v>
      </c>
      <c r="W705" s="3">
        <f t="shared" si="31"/>
        <v>124427</v>
      </c>
      <c r="X705" s="7">
        <f t="shared" si="32"/>
        <v>139358.24</v>
      </c>
    </row>
    <row r="706" spans="1:24" x14ac:dyDescent="0.3">
      <c r="A706" s="1">
        <v>42186</v>
      </c>
      <c r="B706" t="s">
        <v>1040</v>
      </c>
      <c r="C706" t="s">
        <v>31</v>
      </c>
      <c r="D706" t="s">
        <v>41</v>
      </c>
      <c r="E706" t="s">
        <v>56</v>
      </c>
      <c r="F706" t="s">
        <v>29</v>
      </c>
      <c r="G706" t="s">
        <v>0</v>
      </c>
      <c r="H706">
        <f>VLOOKUP(G706,Currency!$A$1:$B$16,2,FALSE)</f>
        <v>1</v>
      </c>
      <c r="I706" s="3">
        <v>3064.6039999999998</v>
      </c>
      <c r="J706" s="3">
        <v>45757364.789999999</v>
      </c>
      <c r="K706" s="2">
        <v>0.98618763809999999</v>
      </c>
      <c r="L706" s="3">
        <v>0</v>
      </c>
      <c r="M706" s="3">
        <v>4596.9059999999999</v>
      </c>
      <c r="N706" s="3">
        <v>266766988.46000001</v>
      </c>
      <c r="O706" s="2">
        <v>0.95527315310000005</v>
      </c>
      <c r="P706" s="3">
        <v>0</v>
      </c>
      <c r="Q706" s="3">
        <v>13300.08</v>
      </c>
      <c r="R706" s="3">
        <v>110834</v>
      </c>
      <c r="S706" s="3"/>
      <c r="T706" s="3"/>
      <c r="U706" s="3"/>
      <c r="V706" s="3">
        <f t="shared" si="30"/>
        <v>13300.08</v>
      </c>
      <c r="W706" s="3">
        <f t="shared" si="31"/>
        <v>110834</v>
      </c>
      <c r="X706" s="7">
        <f t="shared" si="32"/>
        <v>124134.08</v>
      </c>
    </row>
    <row r="707" spans="1:24" x14ac:dyDescent="0.3">
      <c r="A707" s="1">
        <v>42186</v>
      </c>
      <c r="B707" t="s">
        <v>1044</v>
      </c>
      <c r="C707" t="s">
        <v>31</v>
      </c>
      <c r="D707" t="s">
        <v>41</v>
      </c>
      <c r="E707" t="s">
        <v>56</v>
      </c>
      <c r="F707" t="s">
        <v>29</v>
      </c>
      <c r="G707" t="s">
        <v>0</v>
      </c>
      <c r="H707">
        <f>VLOOKUP(G707,Currency!$A$1:$B$16,2,FALSE)</f>
        <v>1</v>
      </c>
      <c r="I707" s="3">
        <v>4011.22</v>
      </c>
      <c r="J707" s="3">
        <v>45757364.789999999</v>
      </c>
      <c r="K707" s="2">
        <v>0.98618763809999999</v>
      </c>
      <c r="L707" s="3">
        <v>0</v>
      </c>
      <c r="M707" s="3">
        <v>6016.83</v>
      </c>
      <c r="N707" s="3">
        <v>266766988.46000001</v>
      </c>
      <c r="O707" s="2">
        <v>0.95527315310000005</v>
      </c>
      <c r="P707" s="3">
        <v>0</v>
      </c>
      <c r="Q707" s="3">
        <v>17336.64</v>
      </c>
      <c r="R707" s="3">
        <v>144472</v>
      </c>
      <c r="S707" s="3"/>
      <c r="T707" s="3"/>
      <c r="U707" s="3"/>
      <c r="V707" s="3">
        <f t="shared" ref="V707:V770" si="33">Q707*H707</f>
        <v>17336.64</v>
      </c>
      <c r="W707" s="3">
        <f t="shared" ref="W707:W770" si="34">R707*H707</f>
        <v>144472</v>
      </c>
      <c r="X707" s="7">
        <f t="shared" si="32"/>
        <v>161808.64000000001</v>
      </c>
    </row>
    <row r="708" spans="1:24" x14ac:dyDescent="0.3">
      <c r="A708" s="1">
        <v>42186</v>
      </c>
      <c r="B708" t="s">
        <v>1045</v>
      </c>
      <c r="C708" t="s">
        <v>31</v>
      </c>
      <c r="D708" t="s">
        <v>41</v>
      </c>
      <c r="E708" t="s">
        <v>56</v>
      </c>
      <c r="F708" t="s">
        <v>29</v>
      </c>
      <c r="G708" t="s">
        <v>0</v>
      </c>
      <c r="H708">
        <f>VLOOKUP(G708,Currency!$A$1:$B$16,2,FALSE)</f>
        <v>1</v>
      </c>
      <c r="I708" s="3">
        <v>3307.96</v>
      </c>
      <c r="J708" s="3">
        <v>45757364.789999999</v>
      </c>
      <c r="K708" s="2">
        <v>0.98618763809999999</v>
      </c>
      <c r="L708" s="3">
        <v>0</v>
      </c>
      <c r="M708" s="3">
        <v>4961.9399999999996</v>
      </c>
      <c r="N708" s="3">
        <v>266766988.46000001</v>
      </c>
      <c r="O708" s="2">
        <v>0.95527315310000005</v>
      </c>
      <c r="P708" s="3">
        <v>0</v>
      </c>
      <c r="Q708" s="3">
        <v>14356.2</v>
      </c>
      <c r="R708" s="3">
        <v>119635</v>
      </c>
      <c r="S708" s="3"/>
      <c r="T708" s="3"/>
      <c r="U708" s="3"/>
      <c r="V708" s="3">
        <f t="shared" si="33"/>
        <v>14356.2</v>
      </c>
      <c r="W708" s="3">
        <f t="shared" si="34"/>
        <v>119635</v>
      </c>
      <c r="X708" s="7">
        <f t="shared" ref="X708:X771" si="35">V708+W708</f>
        <v>133991.20000000001</v>
      </c>
    </row>
    <row r="709" spans="1:24" x14ac:dyDescent="0.3">
      <c r="A709" s="1">
        <v>42186</v>
      </c>
      <c r="B709" t="s">
        <v>1052</v>
      </c>
      <c r="C709" t="s">
        <v>31</v>
      </c>
      <c r="D709" t="s">
        <v>41</v>
      </c>
      <c r="E709" t="s">
        <v>56</v>
      </c>
      <c r="F709" t="s">
        <v>29</v>
      </c>
      <c r="G709" t="s">
        <v>0</v>
      </c>
      <c r="H709">
        <f>VLOOKUP(G709,Currency!$A$1:$B$16,2,FALSE)</f>
        <v>1</v>
      </c>
      <c r="I709" s="3">
        <v>3145.116</v>
      </c>
      <c r="J709" s="3">
        <v>45757364.789999999</v>
      </c>
      <c r="K709" s="2">
        <v>0.98618763809999999</v>
      </c>
      <c r="L709" s="3">
        <v>0</v>
      </c>
      <c r="M709" s="3">
        <v>4717.674</v>
      </c>
      <c r="N709" s="3">
        <v>266766988.46000001</v>
      </c>
      <c r="O709" s="2">
        <v>0.95527315310000005</v>
      </c>
      <c r="P709" s="3">
        <v>0</v>
      </c>
      <c r="Q709" s="3">
        <v>13835.88</v>
      </c>
      <c r="R709" s="3">
        <v>115299</v>
      </c>
      <c r="S709" s="3"/>
      <c r="T709" s="3"/>
      <c r="U709" s="3"/>
      <c r="V709" s="3">
        <f t="shared" si="33"/>
        <v>13835.88</v>
      </c>
      <c r="W709" s="3">
        <f t="shared" si="34"/>
        <v>115299</v>
      </c>
      <c r="X709" s="7">
        <f t="shared" si="35"/>
        <v>129134.88</v>
      </c>
    </row>
    <row r="710" spans="1:24" x14ac:dyDescent="0.3">
      <c r="A710" s="1">
        <v>42186</v>
      </c>
      <c r="B710" t="s">
        <v>1011</v>
      </c>
      <c r="C710" t="s">
        <v>31</v>
      </c>
      <c r="D710" t="s">
        <v>41</v>
      </c>
      <c r="E710" t="s">
        <v>57</v>
      </c>
      <c r="F710" t="s">
        <v>28</v>
      </c>
      <c r="G710" t="s">
        <v>0</v>
      </c>
      <c r="H710">
        <f>VLOOKUP(G710,Currency!$A$1:$B$16,2,FALSE)</f>
        <v>1</v>
      </c>
      <c r="I710" s="3">
        <v>3953.6280000000002</v>
      </c>
      <c r="J710" s="3">
        <v>2784522.65</v>
      </c>
      <c r="K710" s="2">
        <v>0.98654635329999996</v>
      </c>
      <c r="L710" s="3">
        <v>3900.4372857048002</v>
      </c>
      <c r="M710" s="3">
        <v>5930.442</v>
      </c>
      <c r="N710" s="3">
        <v>7933302.6500000004</v>
      </c>
      <c r="O710" s="2">
        <v>1.0831183478999999</v>
      </c>
      <c r="P710" s="3">
        <v>7310.6419156804004</v>
      </c>
      <c r="Q710" s="3">
        <v>17158.32</v>
      </c>
      <c r="R710" s="3">
        <v>142986</v>
      </c>
      <c r="S710" s="3"/>
      <c r="T710" s="3"/>
      <c r="U710" s="3"/>
      <c r="V710" s="3">
        <f t="shared" si="33"/>
        <v>17158.32</v>
      </c>
      <c r="W710" s="3">
        <f t="shared" si="34"/>
        <v>142986</v>
      </c>
      <c r="X710" s="7">
        <f t="shared" si="35"/>
        <v>160144.32000000001</v>
      </c>
    </row>
    <row r="711" spans="1:24" x14ac:dyDescent="0.3">
      <c r="A711" s="1">
        <v>42186</v>
      </c>
      <c r="B711" t="s">
        <v>146</v>
      </c>
      <c r="C711" t="s">
        <v>31</v>
      </c>
      <c r="D711" t="s">
        <v>36</v>
      </c>
      <c r="E711" t="s">
        <v>46</v>
      </c>
      <c r="F711" t="s">
        <v>20</v>
      </c>
      <c r="G711" t="s">
        <v>0</v>
      </c>
      <c r="H711">
        <f>VLOOKUP(G711,Currency!$A$1:$B$16,2,FALSE)</f>
        <v>1</v>
      </c>
      <c r="I711" s="3">
        <v>22633.333333333099</v>
      </c>
      <c r="J711" s="3">
        <v>4031418.19</v>
      </c>
      <c r="K711" s="2">
        <v>0.9989203512</v>
      </c>
      <c r="L711" s="3">
        <v>22608.8972821598</v>
      </c>
      <c r="M711" s="3">
        <v>33950</v>
      </c>
      <c r="N711" s="3">
        <v>18849930.129999999</v>
      </c>
      <c r="O711" s="2">
        <v>1.1125060621</v>
      </c>
      <c r="P711" s="3">
        <v>44644.826263905001</v>
      </c>
      <c r="Q711" s="3">
        <v>97000</v>
      </c>
      <c r="R711" s="3">
        <v>116674</v>
      </c>
      <c r="S711" s="3"/>
      <c r="T711" s="3"/>
      <c r="U711" s="3"/>
      <c r="V711" s="3">
        <f t="shared" si="33"/>
        <v>97000</v>
      </c>
      <c r="W711" s="3">
        <f t="shared" si="34"/>
        <v>116674</v>
      </c>
      <c r="X711" s="7">
        <f t="shared" si="35"/>
        <v>213674</v>
      </c>
    </row>
    <row r="712" spans="1:24" x14ac:dyDescent="0.3">
      <c r="A712" s="1">
        <v>42186</v>
      </c>
      <c r="B712" t="s">
        <v>688</v>
      </c>
      <c r="C712" t="s">
        <v>31</v>
      </c>
      <c r="D712" t="s">
        <v>36</v>
      </c>
      <c r="E712" t="s">
        <v>44</v>
      </c>
      <c r="F712" t="s">
        <v>20</v>
      </c>
      <c r="G712" t="s">
        <v>0</v>
      </c>
      <c r="H712">
        <f>VLOOKUP(G712,Currency!$A$1:$B$16,2,FALSE)</f>
        <v>1</v>
      </c>
      <c r="I712" s="3">
        <v>7200</v>
      </c>
      <c r="J712" s="3">
        <v>579379.44999999995</v>
      </c>
      <c r="K712" s="2">
        <v>1.0043126261999999</v>
      </c>
      <c r="L712" s="3">
        <v>7246.5763629599996</v>
      </c>
      <c r="M712" s="3">
        <v>10800</v>
      </c>
      <c r="N712" s="3">
        <v>7384450.46</v>
      </c>
      <c r="O712" s="2">
        <v>0.79286576860000002</v>
      </c>
      <c r="P712" s="3">
        <v>7220.7204818400005</v>
      </c>
      <c r="Q712" s="3">
        <v>72000</v>
      </c>
      <c r="R712" s="3">
        <v>119666</v>
      </c>
      <c r="S712" s="3"/>
      <c r="T712" s="3"/>
      <c r="U712" s="3"/>
      <c r="V712" s="3">
        <f t="shared" si="33"/>
        <v>72000</v>
      </c>
      <c r="W712" s="3">
        <f t="shared" si="34"/>
        <v>119666</v>
      </c>
      <c r="X712" s="7">
        <f t="shared" si="35"/>
        <v>191666</v>
      </c>
    </row>
    <row r="713" spans="1:24" x14ac:dyDescent="0.3">
      <c r="A713" s="1">
        <v>42186</v>
      </c>
      <c r="B713" t="s">
        <v>769</v>
      </c>
      <c r="C713" t="s">
        <v>31</v>
      </c>
      <c r="D713" t="s">
        <v>37</v>
      </c>
      <c r="E713" t="s">
        <v>65</v>
      </c>
      <c r="F713" t="s">
        <v>24</v>
      </c>
      <c r="G713" t="s">
        <v>0</v>
      </c>
      <c r="H713">
        <f>VLOOKUP(G713,Currency!$A$1:$B$16,2,FALSE)</f>
        <v>1</v>
      </c>
      <c r="I713" s="3">
        <v>30333.333333333099</v>
      </c>
      <c r="J713" s="3">
        <v>525000</v>
      </c>
      <c r="K713" s="2">
        <v>1.0075483676000001</v>
      </c>
      <c r="L713" s="3">
        <v>30676.784059133097</v>
      </c>
      <c r="M713" s="3"/>
      <c r="N713" s="3">
        <v>0</v>
      </c>
      <c r="O713" s="2"/>
      <c r="P713" s="3">
        <v>0</v>
      </c>
      <c r="Q713" s="3">
        <v>52000</v>
      </c>
      <c r="R713" s="3">
        <v>91403</v>
      </c>
      <c r="S713" s="3"/>
      <c r="T713" s="3"/>
      <c r="U713" s="3"/>
      <c r="V713" s="3">
        <f t="shared" si="33"/>
        <v>52000</v>
      </c>
      <c r="W713" s="3">
        <f t="shared" si="34"/>
        <v>91403</v>
      </c>
      <c r="X713" s="7">
        <f t="shared" si="35"/>
        <v>143403</v>
      </c>
    </row>
    <row r="714" spans="1:24" x14ac:dyDescent="0.3">
      <c r="A714" s="1">
        <v>42186</v>
      </c>
      <c r="B714" t="s">
        <v>966</v>
      </c>
      <c r="C714" t="s">
        <v>31</v>
      </c>
      <c r="D714" t="s">
        <v>41</v>
      </c>
      <c r="E714" t="s">
        <v>53</v>
      </c>
      <c r="F714" t="s">
        <v>27</v>
      </c>
      <c r="G714" t="s">
        <v>0</v>
      </c>
      <c r="H714">
        <f>VLOOKUP(G714,Currency!$A$1:$B$16,2,FALSE)</f>
        <v>1</v>
      </c>
      <c r="I714" s="3">
        <v>2400</v>
      </c>
      <c r="J714" s="3">
        <v>62651922.539999999</v>
      </c>
      <c r="K714" s="2">
        <v>1.0081841820999999</v>
      </c>
      <c r="L714" s="3">
        <v>0</v>
      </c>
      <c r="M714" s="3">
        <v>5600.0000000001</v>
      </c>
      <c r="N714" s="3">
        <v>173518904.88</v>
      </c>
      <c r="O714" s="2">
        <v>0.88517485579999999</v>
      </c>
      <c r="P714" s="3">
        <v>0</v>
      </c>
      <c r="Q714" s="3">
        <v>32000</v>
      </c>
      <c r="R714" s="3">
        <v>160000</v>
      </c>
      <c r="S714" s="3"/>
      <c r="T714" s="3"/>
      <c r="U714" s="3"/>
      <c r="V714" s="3">
        <f t="shared" si="33"/>
        <v>32000</v>
      </c>
      <c r="W714" s="3">
        <f t="shared" si="34"/>
        <v>160000</v>
      </c>
      <c r="X714" s="7">
        <f t="shared" si="35"/>
        <v>192000</v>
      </c>
    </row>
    <row r="715" spans="1:24" x14ac:dyDescent="0.3">
      <c r="A715" s="1">
        <v>42186</v>
      </c>
      <c r="B715" t="s">
        <v>533</v>
      </c>
      <c r="C715" t="s">
        <v>31</v>
      </c>
      <c r="D715" t="s">
        <v>36</v>
      </c>
      <c r="E715" t="s">
        <v>46</v>
      </c>
      <c r="F715" t="s">
        <v>20</v>
      </c>
      <c r="G715" t="s">
        <v>0</v>
      </c>
      <c r="H715">
        <f>VLOOKUP(G715,Currency!$A$1:$B$16,2,FALSE)</f>
        <v>1</v>
      </c>
      <c r="I715" s="3">
        <v>22633.333333333099</v>
      </c>
      <c r="J715" s="3">
        <v>3938438.64</v>
      </c>
      <c r="K715" s="2">
        <v>1.0092290803999999</v>
      </c>
      <c r="L715" s="3">
        <v>22946.6606129131</v>
      </c>
      <c r="M715" s="3">
        <v>33950</v>
      </c>
      <c r="N715" s="3">
        <v>13593569.029999999</v>
      </c>
      <c r="O715" s="2">
        <v>1.0682007526999999</v>
      </c>
      <c r="P715" s="3">
        <v>40433.16355302</v>
      </c>
      <c r="Q715" s="3">
        <v>97000</v>
      </c>
      <c r="R715" s="3">
        <v>147084</v>
      </c>
      <c r="S715" s="3"/>
      <c r="T715" s="3"/>
      <c r="U715" s="3"/>
      <c r="V715" s="3">
        <f t="shared" si="33"/>
        <v>97000</v>
      </c>
      <c r="W715" s="3">
        <f t="shared" si="34"/>
        <v>147084</v>
      </c>
      <c r="X715" s="7">
        <f t="shared" si="35"/>
        <v>244084</v>
      </c>
    </row>
    <row r="716" spans="1:24" x14ac:dyDescent="0.3">
      <c r="A716" s="1">
        <v>42186</v>
      </c>
      <c r="B716" t="s">
        <v>909</v>
      </c>
      <c r="C716" t="s">
        <v>31</v>
      </c>
      <c r="D716" t="s">
        <v>41</v>
      </c>
      <c r="E716" t="s">
        <v>51</v>
      </c>
      <c r="F716" t="s">
        <v>28</v>
      </c>
      <c r="G716" t="s">
        <v>0</v>
      </c>
      <c r="H716">
        <f>VLOOKUP(G716,Currency!$A$1:$B$16,2,FALSE)</f>
        <v>1</v>
      </c>
      <c r="I716" s="3">
        <v>6353.1866666667001</v>
      </c>
      <c r="J716" s="3">
        <v>5680881.5300000003</v>
      </c>
      <c r="K716" s="2">
        <v>1.0107948661999999</v>
      </c>
      <c r="L716" s="3">
        <v>6456.0593666821005</v>
      </c>
      <c r="M716" s="3">
        <v>9529.7800000000007</v>
      </c>
      <c r="N716" s="3">
        <v>35272082.520000003</v>
      </c>
      <c r="O716" s="2">
        <v>1.0086904313</v>
      </c>
      <c r="P716" s="3">
        <v>9761.6701151223006</v>
      </c>
      <c r="Q716" s="3">
        <v>27555.200000000001</v>
      </c>
      <c r="R716" s="3">
        <v>137776</v>
      </c>
      <c r="S716" s="3"/>
      <c r="T716" s="3"/>
      <c r="U716" s="3"/>
      <c r="V716" s="3">
        <f t="shared" si="33"/>
        <v>27555.200000000001</v>
      </c>
      <c r="W716" s="3">
        <f t="shared" si="34"/>
        <v>137776</v>
      </c>
      <c r="X716" s="7">
        <f t="shared" si="35"/>
        <v>165331.20000000001</v>
      </c>
    </row>
    <row r="717" spans="1:24" x14ac:dyDescent="0.3">
      <c r="A717" s="1">
        <v>42186</v>
      </c>
      <c r="B717" t="s">
        <v>242</v>
      </c>
      <c r="C717" t="s">
        <v>31</v>
      </c>
      <c r="D717" t="s">
        <v>37</v>
      </c>
      <c r="E717" t="s">
        <v>44</v>
      </c>
      <c r="F717" t="s">
        <v>21</v>
      </c>
      <c r="G717" t="s">
        <v>0</v>
      </c>
      <c r="H717">
        <f>VLOOKUP(G717,Currency!$A$1:$B$16,2,FALSE)</f>
        <v>1</v>
      </c>
      <c r="I717" s="3">
        <v>16800</v>
      </c>
      <c r="J717" s="3">
        <v>1580879.04</v>
      </c>
      <c r="K717" s="2">
        <v>1.011282094</v>
      </c>
      <c r="L717" s="3">
        <v>17084.308768799998</v>
      </c>
      <c r="M717" s="3">
        <v>25200</v>
      </c>
      <c r="N717" s="3">
        <v>4927710.42</v>
      </c>
      <c r="O717" s="2">
        <v>0.93208805890000002</v>
      </c>
      <c r="P717" s="3">
        <v>22461.790533840001</v>
      </c>
      <c r="Q717" s="3">
        <v>72000</v>
      </c>
      <c r="R717" s="3">
        <v>97080</v>
      </c>
      <c r="S717" s="3"/>
      <c r="T717" s="3"/>
      <c r="U717" s="3"/>
      <c r="V717" s="3">
        <f t="shared" si="33"/>
        <v>72000</v>
      </c>
      <c r="W717" s="3">
        <f t="shared" si="34"/>
        <v>97080</v>
      </c>
      <c r="X717" s="7">
        <f t="shared" si="35"/>
        <v>169080</v>
      </c>
    </row>
    <row r="718" spans="1:24" x14ac:dyDescent="0.3">
      <c r="A718" s="1">
        <v>42186</v>
      </c>
      <c r="B718" t="s">
        <v>642</v>
      </c>
      <c r="C718" t="s">
        <v>31</v>
      </c>
      <c r="D718" t="s">
        <v>36</v>
      </c>
      <c r="E718" t="s">
        <v>44</v>
      </c>
      <c r="F718" t="s">
        <v>20</v>
      </c>
      <c r="G718" t="s">
        <v>0</v>
      </c>
      <c r="H718">
        <f>VLOOKUP(G718,Currency!$A$1:$B$16,2,FALSE)</f>
        <v>1</v>
      </c>
      <c r="I718" s="3">
        <v>16800</v>
      </c>
      <c r="J718" s="3">
        <v>3290229.9</v>
      </c>
      <c r="K718" s="2">
        <v>1.0135697226</v>
      </c>
      <c r="L718" s="3">
        <v>17141.95700952</v>
      </c>
      <c r="M718" s="3">
        <v>25200</v>
      </c>
      <c r="N718" s="3">
        <v>18005322.800000001</v>
      </c>
      <c r="O718" s="2">
        <v>1.0670400154999999</v>
      </c>
      <c r="P718" s="3">
        <v>29930.34349368</v>
      </c>
      <c r="Q718" s="3">
        <v>72000</v>
      </c>
      <c r="R718" s="3">
        <v>116547</v>
      </c>
      <c r="S718" s="3"/>
      <c r="T718" s="3"/>
      <c r="U718" s="3"/>
      <c r="V718" s="3">
        <f t="shared" si="33"/>
        <v>72000</v>
      </c>
      <c r="W718" s="3">
        <f t="shared" si="34"/>
        <v>116547</v>
      </c>
      <c r="X718" s="7">
        <f t="shared" si="35"/>
        <v>188547</v>
      </c>
    </row>
    <row r="719" spans="1:24" x14ac:dyDescent="0.3">
      <c r="A719" s="1">
        <v>42186</v>
      </c>
      <c r="B719" t="s">
        <v>282</v>
      </c>
      <c r="C719" t="s">
        <v>31</v>
      </c>
      <c r="D719" t="s">
        <v>36</v>
      </c>
      <c r="E719" t="s">
        <v>46</v>
      </c>
      <c r="F719" t="s">
        <v>20</v>
      </c>
      <c r="G719" t="s">
        <v>0</v>
      </c>
      <c r="H719">
        <f>VLOOKUP(G719,Currency!$A$1:$B$16,2,FALSE)</f>
        <v>1</v>
      </c>
      <c r="I719" s="3">
        <v>22633.333333333099</v>
      </c>
      <c r="J719" s="3">
        <v>1596857.01</v>
      </c>
      <c r="K719" s="2">
        <v>1.0144407551000001</v>
      </c>
      <c r="L719" s="3">
        <v>23123.596967846403</v>
      </c>
      <c r="M719" s="3">
        <v>33950</v>
      </c>
      <c r="N719" s="3">
        <v>15079965.529999999</v>
      </c>
      <c r="O719" s="2">
        <v>0.92150708719999996</v>
      </c>
      <c r="P719" s="3">
        <v>29686.264976024999</v>
      </c>
      <c r="Q719" s="3">
        <v>97000</v>
      </c>
      <c r="R719" s="3">
        <v>135266</v>
      </c>
      <c r="S719" s="3"/>
      <c r="T719" s="3"/>
      <c r="U719" s="3"/>
      <c r="V719" s="3">
        <f t="shared" si="33"/>
        <v>97000</v>
      </c>
      <c r="W719" s="3">
        <f t="shared" si="34"/>
        <v>135266</v>
      </c>
      <c r="X719" s="7">
        <f t="shared" si="35"/>
        <v>232266</v>
      </c>
    </row>
    <row r="720" spans="1:24" x14ac:dyDescent="0.3">
      <c r="A720" s="1">
        <v>42186</v>
      </c>
      <c r="B720" t="s">
        <v>683</v>
      </c>
      <c r="C720" t="s">
        <v>31</v>
      </c>
      <c r="D720" t="s">
        <v>36</v>
      </c>
      <c r="E720" t="s">
        <v>44</v>
      </c>
      <c r="F720" t="s">
        <v>20</v>
      </c>
      <c r="G720" t="s">
        <v>0</v>
      </c>
      <c r="H720">
        <f>VLOOKUP(G720,Currency!$A$1:$B$16,2,FALSE)</f>
        <v>1</v>
      </c>
      <c r="I720" s="3">
        <v>16800</v>
      </c>
      <c r="J720" s="3">
        <v>3517270.49</v>
      </c>
      <c r="K720" s="2">
        <v>1.0148188728</v>
      </c>
      <c r="L720" s="3">
        <v>17173.43559456</v>
      </c>
      <c r="M720" s="3">
        <v>25200</v>
      </c>
      <c r="N720" s="3">
        <v>12673232.6</v>
      </c>
      <c r="O720" s="2">
        <v>0.86241985170000002</v>
      </c>
      <c r="P720" s="3">
        <v>19652.76842004</v>
      </c>
      <c r="Q720" s="3">
        <v>72000</v>
      </c>
      <c r="R720" s="3">
        <v>119167</v>
      </c>
      <c r="S720" s="3"/>
      <c r="T720" s="3"/>
      <c r="U720" s="3"/>
      <c r="V720" s="3">
        <f t="shared" si="33"/>
        <v>72000</v>
      </c>
      <c r="W720" s="3">
        <f t="shared" si="34"/>
        <v>119167</v>
      </c>
      <c r="X720" s="7">
        <f t="shared" si="35"/>
        <v>191167</v>
      </c>
    </row>
    <row r="721" spans="1:24" x14ac:dyDescent="0.3">
      <c r="A721" s="1">
        <v>42186</v>
      </c>
      <c r="B721" t="s">
        <v>667</v>
      </c>
      <c r="C721" t="s">
        <v>31</v>
      </c>
      <c r="D721" t="s">
        <v>38</v>
      </c>
      <c r="E721" t="s">
        <v>61</v>
      </c>
      <c r="F721" t="s">
        <v>22</v>
      </c>
      <c r="G721" t="s">
        <v>0</v>
      </c>
      <c r="H721">
        <f>VLOOKUP(G721,Currency!$A$1:$B$16,2,FALSE)</f>
        <v>1</v>
      </c>
      <c r="I721" s="3">
        <v>46666.666666666897</v>
      </c>
      <c r="J721" s="3">
        <v>2025102.11</v>
      </c>
      <c r="K721" s="2">
        <v>1.0162180759999999</v>
      </c>
      <c r="L721" s="3">
        <v>47801.931986666896</v>
      </c>
      <c r="M721" s="3"/>
      <c r="N721" s="3">
        <v>0</v>
      </c>
      <c r="O721" s="2"/>
      <c r="P721" s="3">
        <v>0</v>
      </c>
      <c r="Q721" s="3">
        <v>80000</v>
      </c>
      <c r="R721" s="3">
        <v>131555</v>
      </c>
      <c r="S721" s="3"/>
      <c r="T721" s="3"/>
      <c r="U721" s="3"/>
      <c r="V721" s="3">
        <f t="shared" si="33"/>
        <v>80000</v>
      </c>
      <c r="W721" s="3">
        <f t="shared" si="34"/>
        <v>131555</v>
      </c>
      <c r="X721" s="7">
        <f t="shared" si="35"/>
        <v>211555</v>
      </c>
    </row>
    <row r="722" spans="1:24" x14ac:dyDescent="0.3">
      <c r="A722" s="1">
        <v>42186</v>
      </c>
      <c r="B722" t="s">
        <v>179</v>
      </c>
      <c r="C722" t="s">
        <v>31</v>
      </c>
      <c r="D722" t="s">
        <v>36</v>
      </c>
      <c r="E722" t="s">
        <v>45</v>
      </c>
      <c r="F722" t="s">
        <v>19</v>
      </c>
      <c r="G722" t="s">
        <v>0</v>
      </c>
      <c r="H722">
        <f>VLOOKUP(G722,Currency!$A$1:$B$16,2,FALSE)</f>
        <v>1</v>
      </c>
      <c r="I722" s="3">
        <v>25666.666666666901</v>
      </c>
      <c r="J722" s="3">
        <v>17162552.43</v>
      </c>
      <c r="K722" s="2">
        <v>1.0164246603</v>
      </c>
      <c r="L722" s="3">
        <v>26931.3655097669</v>
      </c>
      <c r="M722" s="3">
        <v>38500</v>
      </c>
      <c r="N722" s="3">
        <v>39689023.409999996</v>
      </c>
      <c r="O722" s="2">
        <v>0.95284537989999996</v>
      </c>
      <c r="P722" s="3">
        <v>31238.188504599999</v>
      </c>
      <c r="Q722" s="3">
        <v>110000</v>
      </c>
      <c r="R722" s="3">
        <v>140476</v>
      </c>
      <c r="S722" s="3"/>
      <c r="T722" s="3"/>
      <c r="U722" s="3"/>
      <c r="V722" s="3">
        <f t="shared" si="33"/>
        <v>110000</v>
      </c>
      <c r="W722" s="3">
        <f t="shared" si="34"/>
        <v>140476</v>
      </c>
      <c r="X722" s="7">
        <f t="shared" si="35"/>
        <v>250476</v>
      </c>
    </row>
    <row r="723" spans="1:24" x14ac:dyDescent="0.3">
      <c r="A723" s="1">
        <v>42186</v>
      </c>
      <c r="B723" t="s">
        <v>853</v>
      </c>
      <c r="C723" t="s">
        <v>31</v>
      </c>
      <c r="D723" t="s">
        <v>41</v>
      </c>
      <c r="E723" t="s">
        <v>51</v>
      </c>
      <c r="F723" t="s">
        <v>28</v>
      </c>
      <c r="G723" t="s">
        <v>0</v>
      </c>
      <c r="H723">
        <f>VLOOKUP(G723,Currency!$A$1:$B$16,2,FALSE)</f>
        <v>1</v>
      </c>
      <c r="I723" s="3">
        <v>7195.5266666669004</v>
      </c>
      <c r="J723" s="3">
        <v>4094304.54</v>
      </c>
      <c r="K723" s="2">
        <v>1.0219620077</v>
      </c>
      <c r="L723" s="3">
        <v>7432.568985115</v>
      </c>
      <c r="M723" s="3">
        <v>10793.29</v>
      </c>
      <c r="N723" s="3">
        <v>36768281.399999999</v>
      </c>
      <c r="O723" s="2">
        <v>0.80939558950000001</v>
      </c>
      <c r="P723" s="3">
        <v>7501.6921155111004</v>
      </c>
      <c r="Q723" s="3">
        <v>31227.8</v>
      </c>
      <c r="R723" s="3">
        <v>156139</v>
      </c>
      <c r="S723" s="3"/>
      <c r="T723" s="3"/>
      <c r="U723" s="3"/>
      <c r="V723" s="3">
        <f t="shared" si="33"/>
        <v>31227.8</v>
      </c>
      <c r="W723" s="3">
        <f t="shared" si="34"/>
        <v>156139</v>
      </c>
      <c r="X723" s="7">
        <f t="shared" si="35"/>
        <v>187366.8</v>
      </c>
    </row>
    <row r="724" spans="1:24" x14ac:dyDescent="0.3">
      <c r="A724" s="1">
        <v>42186</v>
      </c>
      <c r="B724" t="s">
        <v>684</v>
      </c>
      <c r="C724" t="s">
        <v>31</v>
      </c>
      <c r="D724" t="s">
        <v>36</v>
      </c>
      <c r="E724" t="s">
        <v>44</v>
      </c>
      <c r="F724" t="s">
        <v>20</v>
      </c>
      <c r="G724" t="s">
        <v>0</v>
      </c>
      <c r="H724">
        <f>VLOOKUP(G724,Currency!$A$1:$B$16,2,FALSE)</f>
        <v>1</v>
      </c>
      <c r="I724" s="3">
        <v>16800</v>
      </c>
      <c r="J724" s="3">
        <v>3191096.02</v>
      </c>
      <c r="K724" s="2">
        <v>1.0241087047999999</v>
      </c>
      <c r="L724" s="3">
        <v>17407.53936096</v>
      </c>
      <c r="M724" s="3">
        <v>25200</v>
      </c>
      <c r="N724" s="3">
        <v>10299574.310000001</v>
      </c>
      <c r="O724" s="2">
        <v>1.0770383237000001</v>
      </c>
      <c r="P724" s="3">
        <v>30635.824121279999</v>
      </c>
      <c r="Q724" s="3">
        <v>72000</v>
      </c>
      <c r="R724" s="3">
        <v>119305</v>
      </c>
      <c r="S724" s="3"/>
      <c r="T724" s="3"/>
      <c r="U724" s="3"/>
      <c r="V724" s="3">
        <f t="shared" si="33"/>
        <v>72000</v>
      </c>
      <c r="W724" s="3">
        <f t="shared" si="34"/>
        <v>119305</v>
      </c>
      <c r="X724" s="7">
        <f t="shared" si="35"/>
        <v>191305</v>
      </c>
    </row>
    <row r="725" spans="1:24" x14ac:dyDescent="0.3">
      <c r="A725" s="1">
        <v>42186</v>
      </c>
      <c r="B725" t="s">
        <v>549</v>
      </c>
      <c r="C725" t="s">
        <v>31</v>
      </c>
      <c r="D725" t="s">
        <v>36</v>
      </c>
      <c r="E725" t="s">
        <v>44</v>
      </c>
      <c r="F725" t="s">
        <v>20</v>
      </c>
      <c r="G725" t="s">
        <v>0</v>
      </c>
      <c r="H725">
        <f>VLOOKUP(G725,Currency!$A$1:$B$16,2,FALSE)</f>
        <v>1</v>
      </c>
      <c r="I725" s="3">
        <v>16800</v>
      </c>
      <c r="J725" s="3">
        <v>3246935.68</v>
      </c>
      <c r="K725" s="2">
        <v>1.0254102094999999</v>
      </c>
      <c r="L725" s="3">
        <v>17440.33727856</v>
      </c>
      <c r="M725" s="3">
        <v>25200</v>
      </c>
      <c r="N725" s="3">
        <v>11718642.439999999</v>
      </c>
      <c r="O725" s="2">
        <v>0.92107672839999999</v>
      </c>
      <c r="P725" s="3">
        <v>22017.813688080001</v>
      </c>
      <c r="Q725" s="3">
        <v>72000</v>
      </c>
      <c r="R725" s="3">
        <v>110046</v>
      </c>
      <c r="S725" s="3"/>
      <c r="T725" s="3"/>
      <c r="U725" s="3"/>
      <c r="V725" s="3">
        <f t="shared" si="33"/>
        <v>72000</v>
      </c>
      <c r="W725" s="3">
        <f t="shared" si="34"/>
        <v>110046</v>
      </c>
      <c r="X725" s="7">
        <f t="shared" si="35"/>
        <v>182046</v>
      </c>
    </row>
    <row r="726" spans="1:24" x14ac:dyDescent="0.3">
      <c r="A726" s="1">
        <v>42186</v>
      </c>
      <c r="B726" t="s">
        <v>731</v>
      </c>
      <c r="C726" t="s">
        <v>31</v>
      </c>
      <c r="D726" t="s">
        <v>36</v>
      </c>
      <c r="E726" t="s">
        <v>44</v>
      </c>
      <c r="F726" t="s">
        <v>20</v>
      </c>
      <c r="G726" t="s">
        <v>0</v>
      </c>
      <c r="H726">
        <f>VLOOKUP(G726,Currency!$A$1:$B$16,2,FALSE)</f>
        <v>1</v>
      </c>
      <c r="I726" s="3">
        <v>16800</v>
      </c>
      <c r="J726" s="3">
        <v>2904899.07</v>
      </c>
      <c r="K726" s="2">
        <v>1.0319167698</v>
      </c>
      <c r="L726" s="3">
        <v>17604.302598959999</v>
      </c>
      <c r="M726" s="3">
        <v>25200</v>
      </c>
      <c r="N726" s="3">
        <v>4688677.59</v>
      </c>
      <c r="O726" s="2">
        <v>1.2995544656</v>
      </c>
      <c r="P726" s="3">
        <v>44100</v>
      </c>
      <c r="Q726" s="3">
        <v>72000</v>
      </c>
      <c r="R726" s="3">
        <v>122533</v>
      </c>
      <c r="S726" s="3"/>
      <c r="T726" s="3"/>
      <c r="U726" s="3"/>
      <c r="V726" s="3">
        <f t="shared" si="33"/>
        <v>72000</v>
      </c>
      <c r="W726" s="3">
        <f t="shared" si="34"/>
        <v>122533</v>
      </c>
      <c r="X726" s="7">
        <f t="shared" si="35"/>
        <v>194533</v>
      </c>
    </row>
    <row r="727" spans="1:24" x14ac:dyDescent="0.3">
      <c r="A727" s="1">
        <v>42186</v>
      </c>
      <c r="B727" t="s">
        <v>348</v>
      </c>
      <c r="C727" t="s">
        <v>31</v>
      </c>
      <c r="D727" t="s">
        <v>37</v>
      </c>
      <c r="E727" t="s">
        <v>47</v>
      </c>
      <c r="F727" t="s">
        <v>21</v>
      </c>
      <c r="G727" t="s">
        <v>0</v>
      </c>
      <c r="H727">
        <f>VLOOKUP(G727,Currency!$A$1:$B$16,2,FALSE)</f>
        <v>1</v>
      </c>
      <c r="I727" s="3">
        <v>12133.333333333099</v>
      </c>
      <c r="J727" s="3">
        <v>1044754.87</v>
      </c>
      <c r="K727" s="2">
        <v>1.0337821464000001</v>
      </c>
      <c r="L727" s="3">
        <v>12748.1683978131</v>
      </c>
      <c r="M727" s="3">
        <v>18200</v>
      </c>
      <c r="N727" s="3">
        <v>6831454</v>
      </c>
      <c r="O727" s="2">
        <v>0.90400378309999996</v>
      </c>
      <c r="P727" s="3">
        <v>15404.5901646</v>
      </c>
      <c r="Q727" s="3">
        <v>52000</v>
      </c>
      <c r="R727" s="3">
        <v>76247</v>
      </c>
      <c r="S727" s="3"/>
      <c r="T727" s="3"/>
      <c r="U727" s="3"/>
      <c r="V727" s="3">
        <f t="shared" si="33"/>
        <v>52000</v>
      </c>
      <c r="W727" s="3">
        <f t="shared" si="34"/>
        <v>76247</v>
      </c>
      <c r="X727" s="7">
        <f t="shared" si="35"/>
        <v>128247</v>
      </c>
    </row>
    <row r="728" spans="1:24" x14ac:dyDescent="0.3">
      <c r="A728" s="1">
        <v>42186</v>
      </c>
      <c r="B728" t="s">
        <v>438</v>
      </c>
      <c r="C728" t="s">
        <v>32</v>
      </c>
      <c r="D728" t="s">
        <v>40</v>
      </c>
      <c r="E728" t="s">
        <v>44</v>
      </c>
      <c r="F728" t="s">
        <v>26</v>
      </c>
      <c r="G728" t="s">
        <v>14</v>
      </c>
      <c r="H728">
        <f>VLOOKUP(G728,Currency!$A$1:$B$16,2,FALSE)</f>
        <v>0.15</v>
      </c>
      <c r="I728" s="3">
        <v>106260.066666666</v>
      </c>
      <c r="J728" s="3">
        <v>1427078</v>
      </c>
      <c r="K728" s="2">
        <v>1.0374098577999999</v>
      </c>
      <c r="L728" s="3">
        <v>112222.82764239449</v>
      </c>
      <c r="M728" s="3">
        <v>159390.1</v>
      </c>
      <c r="N728" s="3">
        <v>6837272</v>
      </c>
      <c r="O728" s="2">
        <v>0.93610578310000003</v>
      </c>
      <c r="P728" s="3">
        <v>143095.53101259499</v>
      </c>
      <c r="Q728" s="3">
        <v>464888</v>
      </c>
      <c r="R728" s="3">
        <v>697332</v>
      </c>
      <c r="S728" s="3"/>
      <c r="T728" s="3"/>
      <c r="U728" s="3"/>
      <c r="V728" s="3">
        <f t="shared" si="33"/>
        <v>69733.2</v>
      </c>
      <c r="W728" s="3">
        <f t="shared" si="34"/>
        <v>104599.8</v>
      </c>
      <c r="X728" s="7">
        <f t="shared" si="35"/>
        <v>174333</v>
      </c>
    </row>
    <row r="729" spans="1:24" x14ac:dyDescent="0.3">
      <c r="A729" s="1">
        <v>42186</v>
      </c>
      <c r="B729" t="s">
        <v>541</v>
      </c>
      <c r="C729" t="s">
        <v>31</v>
      </c>
      <c r="D729" t="s">
        <v>38</v>
      </c>
      <c r="E729" t="s">
        <v>61</v>
      </c>
      <c r="F729" t="s">
        <v>22</v>
      </c>
      <c r="G729" t="s">
        <v>0</v>
      </c>
      <c r="H729">
        <f>VLOOKUP(G729,Currency!$A$1:$B$16,2,FALSE)</f>
        <v>1</v>
      </c>
      <c r="I729" s="3">
        <v>46666.666666666897</v>
      </c>
      <c r="J729" s="3">
        <v>2563589.36</v>
      </c>
      <c r="K729" s="2">
        <v>1.0460616087000001</v>
      </c>
      <c r="L729" s="3">
        <v>49890.9792733336</v>
      </c>
      <c r="M729" s="3"/>
      <c r="N729" s="3">
        <v>0</v>
      </c>
      <c r="O729" s="2"/>
      <c r="P729" s="3">
        <v>0</v>
      </c>
      <c r="Q729" s="3">
        <v>80000</v>
      </c>
      <c r="R729" s="3">
        <v>121776</v>
      </c>
      <c r="S729" s="3"/>
      <c r="T729" s="3"/>
      <c r="U729" s="3"/>
      <c r="V729" s="3">
        <f t="shared" si="33"/>
        <v>80000</v>
      </c>
      <c r="W729" s="3">
        <f t="shared" si="34"/>
        <v>121776</v>
      </c>
      <c r="X729" s="7">
        <f t="shared" si="35"/>
        <v>201776</v>
      </c>
    </row>
    <row r="730" spans="1:24" x14ac:dyDescent="0.3">
      <c r="A730" s="1">
        <v>42186</v>
      </c>
      <c r="B730" t="s">
        <v>916</v>
      </c>
      <c r="C730" t="s">
        <v>31</v>
      </c>
      <c r="D730" t="s">
        <v>41</v>
      </c>
      <c r="E730" t="s">
        <v>51</v>
      </c>
      <c r="F730" t="s">
        <v>28</v>
      </c>
      <c r="G730" t="s">
        <v>0</v>
      </c>
      <c r="H730">
        <f>VLOOKUP(G730,Currency!$A$1:$B$16,2,FALSE)</f>
        <v>1</v>
      </c>
      <c r="I730" s="3">
        <v>6938.4866666668004</v>
      </c>
      <c r="J730" s="3">
        <v>4906483.18</v>
      </c>
      <c r="K730" s="2">
        <v>1.0464124167</v>
      </c>
      <c r="L730" s="3">
        <v>7421.5345679809998</v>
      </c>
      <c r="M730" s="3">
        <v>10407.73</v>
      </c>
      <c r="N730" s="3">
        <v>15270247.210000001</v>
      </c>
      <c r="O730" s="2">
        <v>0.92118148030000002</v>
      </c>
      <c r="P730" s="3">
        <v>9095.2150049485008</v>
      </c>
      <c r="Q730" s="3">
        <v>30386</v>
      </c>
      <c r="R730" s="3">
        <v>151930</v>
      </c>
      <c r="S730" s="3"/>
      <c r="T730" s="3"/>
      <c r="U730" s="3"/>
      <c r="V730" s="3">
        <f t="shared" si="33"/>
        <v>30386</v>
      </c>
      <c r="W730" s="3">
        <f t="shared" si="34"/>
        <v>151930</v>
      </c>
      <c r="X730" s="7">
        <f t="shared" si="35"/>
        <v>182316</v>
      </c>
    </row>
    <row r="731" spans="1:24" x14ac:dyDescent="0.3">
      <c r="A731" s="1">
        <v>42186</v>
      </c>
      <c r="B731" t="s">
        <v>593</v>
      </c>
      <c r="C731" t="s">
        <v>31</v>
      </c>
      <c r="D731" t="s">
        <v>37</v>
      </c>
      <c r="E731" t="s">
        <v>62</v>
      </c>
      <c r="F731" t="s">
        <v>24</v>
      </c>
      <c r="G731" t="s">
        <v>0</v>
      </c>
      <c r="H731">
        <f>VLOOKUP(G731,Currency!$A$1:$B$16,2,FALSE)</f>
        <v>1</v>
      </c>
      <c r="I731" s="3">
        <v>42000</v>
      </c>
      <c r="J731" s="3">
        <v>714832.3</v>
      </c>
      <c r="K731" s="2">
        <v>1.0478539218</v>
      </c>
      <c r="L731" s="3">
        <v>45014.797073399997</v>
      </c>
      <c r="M731" s="3"/>
      <c r="N731" s="3">
        <v>0</v>
      </c>
      <c r="O731" s="2"/>
      <c r="P731" s="3">
        <v>0</v>
      </c>
      <c r="Q731" s="3">
        <v>72000</v>
      </c>
      <c r="R731" s="3">
        <v>112855</v>
      </c>
      <c r="S731" s="3"/>
      <c r="T731" s="3"/>
      <c r="U731" s="3"/>
      <c r="V731" s="3">
        <f t="shared" si="33"/>
        <v>72000</v>
      </c>
      <c r="W731" s="3">
        <f t="shared" si="34"/>
        <v>112855</v>
      </c>
      <c r="X731" s="7">
        <f t="shared" si="35"/>
        <v>184855</v>
      </c>
    </row>
    <row r="732" spans="1:24" x14ac:dyDescent="0.3">
      <c r="A732" s="1">
        <v>42186</v>
      </c>
      <c r="B732" t="s">
        <v>526</v>
      </c>
      <c r="C732" t="s">
        <v>31</v>
      </c>
      <c r="D732" t="s">
        <v>36</v>
      </c>
      <c r="E732" t="s">
        <v>46</v>
      </c>
      <c r="F732" t="s">
        <v>20</v>
      </c>
      <c r="G732" t="s">
        <v>0</v>
      </c>
      <c r="H732">
        <f>VLOOKUP(G732,Currency!$A$1:$B$16,2,FALSE)</f>
        <v>1</v>
      </c>
      <c r="I732" s="3">
        <v>22633.333333333099</v>
      </c>
      <c r="J732" s="3">
        <v>3106336.77</v>
      </c>
      <c r="K732" s="2">
        <v>1.0482091351</v>
      </c>
      <c r="L732" s="3">
        <v>24270.033468846403</v>
      </c>
      <c r="M732" s="3">
        <v>33950</v>
      </c>
      <c r="N732" s="3">
        <v>11647688.9</v>
      </c>
      <c r="O732" s="2">
        <v>0.87284917439999998</v>
      </c>
      <c r="P732" s="3">
        <v>27043.167152050002</v>
      </c>
      <c r="Q732" s="3">
        <v>97000</v>
      </c>
      <c r="R732" s="3">
        <v>146278</v>
      </c>
      <c r="S732" s="3"/>
      <c r="T732" s="3"/>
      <c r="U732" s="3"/>
      <c r="V732" s="3">
        <f t="shared" si="33"/>
        <v>97000</v>
      </c>
      <c r="W732" s="3">
        <f t="shared" si="34"/>
        <v>146278</v>
      </c>
      <c r="X732" s="7">
        <f t="shared" si="35"/>
        <v>243278</v>
      </c>
    </row>
    <row r="733" spans="1:24" x14ac:dyDescent="0.3">
      <c r="A733" s="1">
        <v>42186</v>
      </c>
      <c r="B733" t="s">
        <v>842</v>
      </c>
      <c r="C733" t="s">
        <v>31</v>
      </c>
      <c r="D733" t="s">
        <v>41</v>
      </c>
      <c r="E733" t="s">
        <v>51</v>
      </c>
      <c r="F733" t="s">
        <v>28</v>
      </c>
      <c r="G733" t="s">
        <v>0</v>
      </c>
      <c r="H733">
        <f>VLOOKUP(G733,Currency!$A$1:$B$16,2,FALSE)</f>
        <v>1</v>
      </c>
      <c r="I733" s="3">
        <v>7668.5533333332996</v>
      </c>
      <c r="J733" s="3">
        <v>6578164.9800000004</v>
      </c>
      <c r="K733" s="2">
        <v>1.0499769897</v>
      </c>
      <c r="L733" s="3">
        <v>8243.4301501476002</v>
      </c>
      <c r="M733" s="3">
        <v>11502.83</v>
      </c>
      <c r="N733" s="3">
        <v>88314196.359999999</v>
      </c>
      <c r="O733" s="2">
        <v>0.98444582479999998</v>
      </c>
      <c r="P733" s="3">
        <v>11216.5627472448</v>
      </c>
      <c r="Q733" s="3">
        <v>33143.800000000003</v>
      </c>
      <c r="R733" s="3">
        <v>165719</v>
      </c>
      <c r="S733" s="3"/>
      <c r="T733" s="3"/>
      <c r="U733" s="3"/>
      <c r="V733" s="3">
        <f t="shared" si="33"/>
        <v>33143.800000000003</v>
      </c>
      <c r="W733" s="3">
        <f t="shared" si="34"/>
        <v>165719</v>
      </c>
      <c r="X733" s="7">
        <f t="shared" si="35"/>
        <v>198862.8</v>
      </c>
    </row>
    <row r="734" spans="1:24" x14ac:dyDescent="0.3">
      <c r="A734" s="1">
        <v>42186</v>
      </c>
      <c r="B734" t="s">
        <v>324</v>
      </c>
      <c r="C734" t="s">
        <v>31</v>
      </c>
      <c r="D734" t="s">
        <v>36</v>
      </c>
      <c r="E734" t="s">
        <v>46</v>
      </c>
      <c r="F734" t="s">
        <v>20</v>
      </c>
      <c r="G734" t="s">
        <v>0</v>
      </c>
      <c r="H734">
        <f>VLOOKUP(G734,Currency!$A$1:$B$16,2,FALSE)</f>
        <v>1</v>
      </c>
      <c r="I734" s="3">
        <v>22633.333333333099</v>
      </c>
      <c r="J734" s="3">
        <v>5056563.8499999996</v>
      </c>
      <c r="K734" s="2">
        <v>1.0503200141</v>
      </c>
      <c r="L734" s="3">
        <v>24341.697813159699</v>
      </c>
      <c r="M734" s="3">
        <v>33950</v>
      </c>
      <c r="N734" s="3">
        <v>57152247.869999997</v>
      </c>
      <c r="O734" s="2">
        <v>0.98281544809999999</v>
      </c>
      <c r="P734" s="3">
        <v>33016.535142150002</v>
      </c>
      <c r="Q734" s="3">
        <v>97000</v>
      </c>
      <c r="R734" s="3">
        <v>139700</v>
      </c>
      <c r="S734" s="3"/>
      <c r="T734" s="3"/>
      <c r="U734" s="3"/>
      <c r="V734" s="3">
        <f t="shared" si="33"/>
        <v>97000</v>
      </c>
      <c r="W734" s="3">
        <f t="shared" si="34"/>
        <v>139700</v>
      </c>
      <c r="X734" s="7">
        <f t="shared" si="35"/>
        <v>236700</v>
      </c>
    </row>
    <row r="735" spans="1:24" x14ac:dyDescent="0.3">
      <c r="A735" s="1">
        <v>42186</v>
      </c>
      <c r="B735" t="s">
        <v>555</v>
      </c>
      <c r="C735" t="s">
        <v>31</v>
      </c>
      <c r="D735" t="s">
        <v>36</v>
      </c>
      <c r="E735" t="s">
        <v>44</v>
      </c>
      <c r="F735" t="s">
        <v>20</v>
      </c>
      <c r="G735" t="s">
        <v>0</v>
      </c>
      <c r="H735">
        <f>VLOOKUP(G735,Currency!$A$1:$B$16,2,FALSE)</f>
        <v>1</v>
      </c>
      <c r="I735" s="3">
        <v>16800</v>
      </c>
      <c r="J735" s="3">
        <v>5056563.8499999996</v>
      </c>
      <c r="K735" s="2">
        <v>1.0503200141</v>
      </c>
      <c r="L735" s="3">
        <v>18068.064356160001</v>
      </c>
      <c r="M735" s="3">
        <v>25200</v>
      </c>
      <c r="N735" s="3">
        <v>57152247.869999997</v>
      </c>
      <c r="O735" s="2">
        <v>0.98281544809999999</v>
      </c>
      <c r="P735" s="3">
        <v>24507.118868400001</v>
      </c>
      <c r="Q735" s="3">
        <v>72000</v>
      </c>
      <c r="R735" s="3">
        <v>110709</v>
      </c>
      <c r="S735" s="3"/>
      <c r="T735" s="3"/>
      <c r="U735" s="3"/>
      <c r="V735" s="3">
        <f t="shared" si="33"/>
        <v>72000</v>
      </c>
      <c r="W735" s="3">
        <f t="shared" si="34"/>
        <v>110709</v>
      </c>
      <c r="X735" s="7">
        <f t="shared" si="35"/>
        <v>182709</v>
      </c>
    </row>
    <row r="736" spans="1:24" x14ac:dyDescent="0.3">
      <c r="A736" s="1">
        <v>42186</v>
      </c>
      <c r="B736" t="s">
        <v>634</v>
      </c>
      <c r="C736" t="s">
        <v>31</v>
      </c>
      <c r="D736" t="s">
        <v>36</v>
      </c>
      <c r="E736" t="s">
        <v>44</v>
      </c>
      <c r="F736" t="s">
        <v>20</v>
      </c>
      <c r="G736" t="s">
        <v>0</v>
      </c>
      <c r="H736">
        <f>VLOOKUP(G736,Currency!$A$1:$B$16,2,FALSE)</f>
        <v>1</v>
      </c>
      <c r="I736" s="3">
        <v>16800</v>
      </c>
      <c r="J736" s="3">
        <v>5056563.8499999996</v>
      </c>
      <c r="K736" s="2">
        <v>1.0503200141</v>
      </c>
      <c r="L736" s="3">
        <v>18068.064356160001</v>
      </c>
      <c r="M736" s="3">
        <v>25200</v>
      </c>
      <c r="N736" s="3">
        <v>57152247.869999997</v>
      </c>
      <c r="O736" s="2">
        <v>0.98281544809999999</v>
      </c>
      <c r="P736" s="3">
        <v>24507.118868400001</v>
      </c>
      <c r="Q736" s="3">
        <v>72000</v>
      </c>
      <c r="R736" s="3">
        <v>116086</v>
      </c>
      <c r="S736" s="3"/>
      <c r="T736" s="3"/>
      <c r="U736" s="3"/>
      <c r="V736" s="3">
        <f t="shared" si="33"/>
        <v>72000</v>
      </c>
      <c r="W736" s="3">
        <f t="shared" si="34"/>
        <v>116086</v>
      </c>
      <c r="X736" s="7">
        <f t="shared" si="35"/>
        <v>188086</v>
      </c>
    </row>
    <row r="737" spans="1:24" x14ac:dyDescent="0.3">
      <c r="A737" s="1">
        <v>42186</v>
      </c>
      <c r="B737" t="s">
        <v>672</v>
      </c>
      <c r="C737" t="s">
        <v>31</v>
      </c>
      <c r="D737" t="s">
        <v>36</v>
      </c>
      <c r="E737" t="s">
        <v>44</v>
      </c>
      <c r="F737" t="s">
        <v>20</v>
      </c>
      <c r="G737" t="s">
        <v>0</v>
      </c>
      <c r="H737">
        <f>VLOOKUP(G737,Currency!$A$1:$B$16,2,FALSE)</f>
        <v>1</v>
      </c>
      <c r="I737" s="3">
        <v>16800</v>
      </c>
      <c r="J737" s="3">
        <v>5056563.8499999996</v>
      </c>
      <c r="K737" s="2">
        <v>1.0503200141</v>
      </c>
      <c r="L737" s="3">
        <v>18068.064356160001</v>
      </c>
      <c r="M737" s="3">
        <v>25200</v>
      </c>
      <c r="N737" s="3">
        <v>57152247.869999997</v>
      </c>
      <c r="O737" s="2">
        <v>0.98281544809999999</v>
      </c>
      <c r="P737" s="3">
        <v>24507.118868400001</v>
      </c>
      <c r="Q737" s="3">
        <v>72000</v>
      </c>
      <c r="R737" s="3">
        <v>118550</v>
      </c>
      <c r="S737" s="3"/>
      <c r="T737" s="3"/>
      <c r="U737" s="3"/>
      <c r="V737" s="3">
        <f t="shared" si="33"/>
        <v>72000</v>
      </c>
      <c r="W737" s="3">
        <f t="shared" si="34"/>
        <v>118550</v>
      </c>
      <c r="X737" s="7">
        <f t="shared" si="35"/>
        <v>190550</v>
      </c>
    </row>
    <row r="738" spans="1:24" x14ac:dyDescent="0.3">
      <c r="A738" s="1">
        <v>42186</v>
      </c>
      <c r="B738" t="s">
        <v>480</v>
      </c>
      <c r="C738" t="s">
        <v>33</v>
      </c>
      <c r="D738" t="s">
        <v>40</v>
      </c>
      <c r="E738" t="s">
        <v>46</v>
      </c>
      <c r="F738" t="s">
        <v>25</v>
      </c>
      <c r="G738" t="s">
        <v>8</v>
      </c>
      <c r="H738">
        <f>VLOOKUP(G738,Currency!$A$1:$B$16,2,FALSE)</f>
        <v>0.13</v>
      </c>
      <c r="I738" s="3">
        <v>146032.44366666599</v>
      </c>
      <c r="J738" s="3">
        <v>4382653.07</v>
      </c>
      <c r="K738" s="2">
        <v>1.0517659651</v>
      </c>
      <c r="L738" s="3">
        <v>157371.7092328399</v>
      </c>
      <c r="M738" s="3">
        <v>219048.6655</v>
      </c>
      <c r="N738" s="3">
        <v>41448328.32</v>
      </c>
      <c r="O738" s="2">
        <v>0.80136117659999995</v>
      </c>
      <c r="P738" s="3">
        <v>149430.15481714529</v>
      </c>
      <c r="Q738" s="3">
        <v>646373.33333333302</v>
      </c>
      <c r="R738" s="3">
        <v>969560</v>
      </c>
      <c r="S738" s="3"/>
      <c r="T738" s="3"/>
      <c r="U738" s="3"/>
      <c r="V738" s="3">
        <f t="shared" si="33"/>
        <v>84028.533333333296</v>
      </c>
      <c r="W738" s="3">
        <f t="shared" si="34"/>
        <v>126042.8</v>
      </c>
      <c r="X738" s="7">
        <f t="shared" si="35"/>
        <v>210071.33333333331</v>
      </c>
    </row>
    <row r="739" spans="1:24" x14ac:dyDescent="0.3">
      <c r="A739" s="1">
        <v>42186</v>
      </c>
      <c r="B739" t="s">
        <v>829</v>
      </c>
      <c r="C739" t="s">
        <v>31</v>
      </c>
      <c r="D739" t="s">
        <v>41</v>
      </c>
      <c r="E739" t="s">
        <v>51</v>
      </c>
      <c r="F739" t="s">
        <v>28</v>
      </c>
      <c r="G739" t="s">
        <v>0</v>
      </c>
      <c r="H739">
        <f>VLOOKUP(G739,Currency!$A$1:$B$16,2,FALSE)</f>
        <v>1</v>
      </c>
      <c r="I739" s="3">
        <v>7422.5599999999004</v>
      </c>
      <c r="J739" s="3">
        <v>5742482.4000000004</v>
      </c>
      <c r="K739" s="2">
        <v>1.0540804364</v>
      </c>
      <c r="L739" s="3">
        <v>8024.6829260077002</v>
      </c>
      <c r="M739" s="3">
        <v>11133.84</v>
      </c>
      <c r="N739" s="3">
        <v>25947592.879999999</v>
      </c>
      <c r="O739" s="2">
        <v>1.3180434069</v>
      </c>
      <c r="P739" s="3">
        <v>19484.22</v>
      </c>
      <c r="Q739" s="3">
        <v>32278.799999999999</v>
      </c>
      <c r="R739" s="3">
        <v>161394</v>
      </c>
      <c r="S739" s="3"/>
      <c r="T739" s="3"/>
      <c r="U739" s="3"/>
      <c r="V739" s="3">
        <f t="shared" si="33"/>
        <v>32278.799999999999</v>
      </c>
      <c r="W739" s="3">
        <f t="shared" si="34"/>
        <v>161394</v>
      </c>
      <c r="X739" s="7">
        <f t="shared" si="35"/>
        <v>193672.8</v>
      </c>
    </row>
    <row r="740" spans="1:24" x14ac:dyDescent="0.3">
      <c r="A740" s="1">
        <v>42186</v>
      </c>
      <c r="B740" t="s">
        <v>920</v>
      </c>
      <c r="C740" t="s">
        <v>31</v>
      </c>
      <c r="D740" t="s">
        <v>41</v>
      </c>
      <c r="E740" t="s">
        <v>51</v>
      </c>
      <c r="F740" t="s">
        <v>28</v>
      </c>
      <c r="G740" t="s">
        <v>0</v>
      </c>
      <c r="H740">
        <f>VLOOKUP(G740,Currency!$A$1:$B$16,2,FALSE)</f>
        <v>1</v>
      </c>
      <c r="I740" s="3">
        <v>6549.1733333332004</v>
      </c>
      <c r="J740" s="3">
        <v>6316730.6500000004</v>
      </c>
      <c r="K740" s="2">
        <v>1.0568108434000001</v>
      </c>
      <c r="L740" s="3">
        <v>7107.2694242924008</v>
      </c>
      <c r="M740" s="3">
        <v>9823.76</v>
      </c>
      <c r="N740" s="3">
        <v>17632269.43</v>
      </c>
      <c r="O740" s="2">
        <v>0.86035346049999994</v>
      </c>
      <c r="P740" s="3">
        <v>7628.7934577943997</v>
      </c>
      <c r="Q740" s="3">
        <v>28537.599999999999</v>
      </c>
      <c r="R740" s="3">
        <v>142688</v>
      </c>
      <c r="S740" s="3"/>
      <c r="T740" s="3"/>
      <c r="U740" s="3"/>
      <c r="V740" s="3">
        <f t="shared" si="33"/>
        <v>28537.599999999999</v>
      </c>
      <c r="W740" s="3">
        <f t="shared" si="34"/>
        <v>142688</v>
      </c>
      <c r="X740" s="7">
        <f t="shared" si="35"/>
        <v>171225.60000000001</v>
      </c>
    </row>
    <row r="741" spans="1:24" x14ac:dyDescent="0.3">
      <c r="A741" s="1">
        <v>42186</v>
      </c>
      <c r="B741" t="s">
        <v>234</v>
      </c>
      <c r="C741" t="s">
        <v>31</v>
      </c>
      <c r="D741" t="s">
        <v>36</v>
      </c>
      <c r="E741" t="s">
        <v>46</v>
      </c>
      <c r="F741" t="s">
        <v>20</v>
      </c>
      <c r="G741" t="s">
        <v>0</v>
      </c>
      <c r="H741">
        <f>VLOOKUP(G741,Currency!$A$1:$B$16,2,FALSE)</f>
        <v>1</v>
      </c>
      <c r="I741" s="3">
        <v>22633.333333333099</v>
      </c>
      <c r="J741" s="3">
        <v>3814799.57</v>
      </c>
      <c r="K741" s="2">
        <v>1.0611937224000001</v>
      </c>
      <c r="L741" s="3">
        <v>24710.860208813101</v>
      </c>
      <c r="M741" s="3">
        <v>33950</v>
      </c>
      <c r="N741" s="3">
        <v>10089746.640000001</v>
      </c>
      <c r="O741" s="2">
        <v>1.8482729622</v>
      </c>
      <c r="P741" s="3">
        <v>59412.5</v>
      </c>
      <c r="Q741" s="3">
        <v>97000</v>
      </c>
      <c r="R741" s="3">
        <v>129997</v>
      </c>
      <c r="S741" s="3"/>
      <c r="T741" s="3"/>
      <c r="U741" s="3"/>
      <c r="V741" s="3">
        <f t="shared" si="33"/>
        <v>97000</v>
      </c>
      <c r="W741" s="3">
        <f t="shared" si="34"/>
        <v>129997</v>
      </c>
      <c r="X741" s="7">
        <f t="shared" si="35"/>
        <v>226997</v>
      </c>
    </row>
    <row r="742" spans="1:24" x14ac:dyDescent="0.3">
      <c r="A742" s="1">
        <v>42186</v>
      </c>
      <c r="B742" t="s">
        <v>272</v>
      </c>
      <c r="C742" t="s">
        <v>31</v>
      </c>
      <c r="D742" t="s">
        <v>36</v>
      </c>
      <c r="E742" t="s">
        <v>46</v>
      </c>
      <c r="F742" t="s">
        <v>20</v>
      </c>
      <c r="G742" t="s">
        <v>0</v>
      </c>
      <c r="H742">
        <f>VLOOKUP(G742,Currency!$A$1:$B$16,2,FALSE)</f>
        <v>1</v>
      </c>
      <c r="I742" s="3">
        <v>22633.333333333099</v>
      </c>
      <c r="J742" s="3">
        <v>5833211.1799999997</v>
      </c>
      <c r="K742" s="2">
        <v>1.0638234130999999</v>
      </c>
      <c r="L742" s="3">
        <v>24800.138206946402</v>
      </c>
      <c r="M742" s="3">
        <v>33950</v>
      </c>
      <c r="N742" s="3">
        <v>32483669.260000002</v>
      </c>
      <c r="O742" s="2">
        <v>1.0023102161999999</v>
      </c>
      <c r="P742" s="3">
        <v>34169.609153329999</v>
      </c>
      <c r="Q742" s="3">
        <v>97000</v>
      </c>
      <c r="R742" s="3">
        <v>134488</v>
      </c>
      <c r="S742" s="3"/>
      <c r="T742" s="3"/>
      <c r="U742" s="3"/>
      <c r="V742" s="3">
        <f t="shared" si="33"/>
        <v>97000</v>
      </c>
      <c r="W742" s="3">
        <f t="shared" si="34"/>
        <v>134488</v>
      </c>
      <c r="X742" s="7">
        <f t="shared" si="35"/>
        <v>231488</v>
      </c>
    </row>
    <row r="743" spans="1:24" x14ac:dyDescent="0.3">
      <c r="A743" s="1">
        <v>42186</v>
      </c>
      <c r="B743" t="s">
        <v>444</v>
      </c>
      <c r="C743" t="s">
        <v>33</v>
      </c>
      <c r="D743" t="s">
        <v>40</v>
      </c>
      <c r="E743" t="s">
        <v>46</v>
      </c>
      <c r="F743" t="s">
        <v>25</v>
      </c>
      <c r="G743" t="s">
        <v>9</v>
      </c>
      <c r="H743">
        <f>VLOOKUP(G743,Currency!$A$1:$B$16,2,FALSE)</f>
        <v>8.4999999999999995E-4</v>
      </c>
      <c r="I743" s="3">
        <v>15554290.2669999</v>
      </c>
      <c r="J743" s="3">
        <v>680615.11</v>
      </c>
      <c r="K743" s="2">
        <v>1.0648053655</v>
      </c>
      <c r="L743" s="3">
        <v>17066292.464991309</v>
      </c>
      <c r="M743" s="3">
        <v>23331435.4005</v>
      </c>
      <c r="N743" s="3">
        <v>3594845.73</v>
      </c>
      <c r="O743" s="2">
        <v>0.78663959800000005</v>
      </c>
      <c r="P743" s="3">
        <v>15366628.302439591</v>
      </c>
      <c r="Q743" s="3">
        <v>68184666</v>
      </c>
      <c r="R743" s="3">
        <v>102276999</v>
      </c>
      <c r="S743" s="3"/>
      <c r="T743" s="3"/>
      <c r="U743" s="3"/>
      <c r="V743" s="3">
        <f t="shared" si="33"/>
        <v>57956.966099999998</v>
      </c>
      <c r="W743" s="3">
        <f t="shared" si="34"/>
        <v>86935.44915</v>
      </c>
      <c r="X743" s="7">
        <f t="shared" si="35"/>
        <v>144892.41524999999</v>
      </c>
    </row>
    <row r="744" spans="1:24" x14ac:dyDescent="0.3">
      <c r="A744" s="1">
        <v>42186</v>
      </c>
      <c r="B744" t="s">
        <v>937</v>
      </c>
      <c r="C744" t="s">
        <v>31</v>
      </c>
      <c r="D744" t="s">
        <v>41</v>
      </c>
      <c r="E744" t="s">
        <v>51</v>
      </c>
      <c r="F744" t="s">
        <v>28</v>
      </c>
      <c r="G744" t="s">
        <v>0</v>
      </c>
      <c r="H744">
        <f>VLOOKUP(G744,Currency!$A$1:$B$16,2,FALSE)</f>
        <v>1</v>
      </c>
      <c r="I744" s="3">
        <v>7352.24</v>
      </c>
      <c r="J744" s="3">
        <v>7648875.8399999999</v>
      </c>
      <c r="K744" s="2">
        <v>1.0653857083</v>
      </c>
      <c r="L744" s="3">
        <v>8073.3371296198002</v>
      </c>
      <c r="M744" s="3">
        <v>11028.36</v>
      </c>
      <c r="N744" s="3">
        <v>38338899.380000003</v>
      </c>
      <c r="O744" s="2">
        <v>0.45400694489999999</v>
      </c>
      <c r="P744" s="3">
        <v>2002.7808127841001</v>
      </c>
      <c r="Q744" s="3">
        <v>31743.599999999999</v>
      </c>
      <c r="R744" s="3">
        <v>158718</v>
      </c>
      <c r="S744" s="3"/>
      <c r="T744" s="3"/>
      <c r="U744" s="3"/>
      <c r="V744" s="3">
        <f t="shared" si="33"/>
        <v>31743.599999999999</v>
      </c>
      <c r="W744" s="3">
        <f t="shared" si="34"/>
        <v>158718</v>
      </c>
      <c r="X744" s="7">
        <f t="shared" si="35"/>
        <v>190461.6</v>
      </c>
    </row>
    <row r="745" spans="1:24" x14ac:dyDescent="0.3">
      <c r="A745" s="1">
        <v>42186</v>
      </c>
      <c r="B745" t="s">
        <v>758</v>
      </c>
      <c r="C745" t="s">
        <v>31</v>
      </c>
      <c r="D745" t="s">
        <v>36</v>
      </c>
      <c r="E745" t="s">
        <v>44</v>
      </c>
      <c r="F745" t="s">
        <v>20</v>
      </c>
      <c r="G745" t="s">
        <v>0</v>
      </c>
      <c r="H745">
        <f>VLOOKUP(G745,Currency!$A$1:$B$16,2,FALSE)</f>
        <v>1</v>
      </c>
      <c r="I745" s="3">
        <v>16800</v>
      </c>
      <c r="J745" s="3">
        <v>3072450.55</v>
      </c>
      <c r="K745" s="2">
        <v>1.0656292554</v>
      </c>
      <c r="L745" s="3">
        <v>18453.857236079999</v>
      </c>
      <c r="M745" s="3">
        <v>25200</v>
      </c>
      <c r="N745" s="3">
        <v>13975440.25</v>
      </c>
      <c r="O745" s="2">
        <v>0.97830168890000002</v>
      </c>
      <c r="P745" s="3">
        <v>24325.124095440002</v>
      </c>
      <c r="Q745" s="3">
        <v>72000</v>
      </c>
      <c r="R745" s="3">
        <v>125264</v>
      </c>
      <c r="S745" s="3"/>
      <c r="T745" s="3"/>
      <c r="U745" s="3"/>
      <c r="V745" s="3">
        <f t="shared" si="33"/>
        <v>72000</v>
      </c>
      <c r="W745" s="3">
        <f t="shared" si="34"/>
        <v>125264</v>
      </c>
      <c r="X745" s="7">
        <f t="shared" si="35"/>
        <v>197264</v>
      </c>
    </row>
    <row r="746" spans="1:24" x14ac:dyDescent="0.3">
      <c r="A746" s="1">
        <v>42186</v>
      </c>
      <c r="B746" t="s">
        <v>1061</v>
      </c>
      <c r="C746" t="s">
        <v>31</v>
      </c>
      <c r="D746" t="s">
        <v>41</v>
      </c>
      <c r="E746" t="s">
        <v>57</v>
      </c>
      <c r="F746" t="s">
        <v>28</v>
      </c>
      <c r="G746" t="s">
        <v>0</v>
      </c>
      <c r="H746">
        <f>VLOOKUP(G746,Currency!$A$1:$B$16,2,FALSE)</f>
        <v>1</v>
      </c>
      <c r="I746" s="3">
        <v>3639.1080000000002</v>
      </c>
      <c r="J746" s="3">
        <v>10015043.960000001</v>
      </c>
      <c r="K746" s="2">
        <v>1.0666825438</v>
      </c>
      <c r="L746" s="3">
        <v>4003.1054679044</v>
      </c>
      <c r="M746" s="3">
        <v>5458.6620000000003</v>
      </c>
      <c r="N746" s="3">
        <v>36094274.5</v>
      </c>
      <c r="O746" s="2">
        <v>1.0273227866000001</v>
      </c>
      <c r="P746" s="3">
        <v>5876.2703995623006</v>
      </c>
      <c r="Q746" s="3">
        <v>15794.64</v>
      </c>
      <c r="R746" s="3">
        <v>131622</v>
      </c>
      <c r="S746" s="3"/>
      <c r="T746" s="3"/>
      <c r="U746" s="3"/>
      <c r="V746" s="3">
        <f t="shared" si="33"/>
        <v>15794.64</v>
      </c>
      <c r="W746" s="3">
        <f t="shared" si="34"/>
        <v>131622</v>
      </c>
      <c r="X746" s="7">
        <f t="shared" si="35"/>
        <v>147416.64000000001</v>
      </c>
    </row>
    <row r="747" spans="1:24" x14ac:dyDescent="0.3">
      <c r="A747" s="1">
        <v>42186</v>
      </c>
      <c r="B747" t="s">
        <v>325</v>
      </c>
      <c r="C747" t="s">
        <v>31</v>
      </c>
      <c r="D747" t="s">
        <v>36</v>
      </c>
      <c r="E747" t="s">
        <v>44</v>
      </c>
      <c r="F747" t="s">
        <v>20</v>
      </c>
      <c r="G747" t="s">
        <v>0</v>
      </c>
      <c r="H747">
        <f>VLOOKUP(G747,Currency!$A$1:$B$16,2,FALSE)</f>
        <v>1</v>
      </c>
      <c r="I747" s="3">
        <v>16800</v>
      </c>
      <c r="J747" s="3">
        <v>3290229.9</v>
      </c>
      <c r="K747" s="2">
        <v>1.0699749226999999</v>
      </c>
      <c r="L747" s="3">
        <v>18563.368051199999</v>
      </c>
      <c r="M747" s="3">
        <v>25200</v>
      </c>
      <c r="N747" s="3">
        <v>4414211.1500000004</v>
      </c>
      <c r="O747" s="2">
        <v>1.2822877945</v>
      </c>
      <c r="P747" s="3">
        <v>44100</v>
      </c>
      <c r="Q747" s="3">
        <v>72000</v>
      </c>
      <c r="R747" s="3">
        <v>103742</v>
      </c>
      <c r="S747" s="3"/>
      <c r="T747" s="3"/>
      <c r="U747" s="3"/>
      <c r="V747" s="3">
        <f t="shared" si="33"/>
        <v>72000</v>
      </c>
      <c r="W747" s="3">
        <f t="shared" si="34"/>
        <v>103742</v>
      </c>
      <c r="X747" s="7">
        <f t="shared" si="35"/>
        <v>175742</v>
      </c>
    </row>
    <row r="748" spans="1:24" x14ac:dyDescent="0.3">
      <c r="A748" s="1">
        <v>42186</v>
      </c>
      <c r="B748" t="s">
        <v>761</v>
      </c>
      <c r="C748" t="s">
        <v>31</v>
      </c>
      <c r="D748" t="s">
        <v>37</v>
      </c>
      <c r="E748" t="s">
        <v>47</v>
      </c>
      <c r="F748" t="s">
        <v>21</v>
      </c>
      <c r="G748" t="s">
        <v>0</v>
      </c>
      <c r="H748">
        <f>VLOOKUP(G748,Currency!$A$1:$B$16,2,FALSE)</f>
        <v>1</v>
      </c>
      <c r="I748" s="3">
        <v>12133.333333333099</v>
      </c>
      <c r="J748" s="3">
        <v>1044754.87</v>
      </c>
      <c r="K748" s="2">
        <v>1.0731676896</v>
      </c>
      <c r="L748" s="3">
        <v>13464.985284053098</v>
      </c>
      <c r="M748" s="3">
        <v>18200</v>
      </c>
      <c r="N748" s="3">
        <v>4066487</v>
      </c>
      <c r="O748" s="2">
        <v>1.0352893689</v>
      </c>
      <c r="P748" s="3">
        <v>19998.346238779999</v>
      </c>
      <c r="Q748" s="3">
        <v>52000</v>
      </c>
      <c r="R748" s="3">
        <v>90640</v>
      </c>
      <c r="S748" s="3"/>
      <c r="T748" s="3"/>
      <c r="U748" s="3"/>
      <c r="V748" s="3">
        <f t="shared" si="33"/>
        <v>52000</v>
      </c>
      <c r="W748" s="3">
        <f t="shared" si="34"/>
        <v>90640</v>
      </c>
      <c r="X748" s="7">
        <f t="shared" si="35"/>
        <v>142640</v>
      </c>
    </row>
    <row r="749" spans="1:24" x14ac:dyDescent="0.3">
      <c r="A749" s="1">
        <v>42186</v>
      </c>
      <c r="B749" t="s">
        <v>895</v>
      </c>
      <c r="C749" t="s">
        <v>31</v>
      </c>
      <c r="D749" t="s">
        <v>41</v>
      </c>
      <c r="E749" t="s">
        <v>51</v>
      </c>
      <c r="F749" t="s">
        <v>28</v>
      </c>
      <c r="G749" t="s">
        <v>0</v>
      </c>
      <c r="H749">
        <f>VLOOKUP(G749,Currency!$A$1:$B$16,2,FALSE)</f>
        <v>1</v>
      </c>
      <c r="I749" s="3">
        <v>7420.6800000001003</v>
      </c>
      <c r="J749" s="3">
        <v>2009868.83</v>
      </c>
      <c r="K749" s="2">
        <v>1.0742302775999999</v>
      </c>
      <c r="L749" s="3">
        <v>8246.9387045712992</v>
      </c>
      <c r="M749" s="3">
        <v>11131.02</v>
      </c>
      <c r="N749" s="3">
        <v>10089746.640000001</v>
      </c>
      <c r="O749" s="2">
        <v>1.8482729622</v>
      </c>
      <c r="P749" s="3">
        <v>19479.285</v>
      </c>
      <c r="Q749" s="3">
        <v>32205</v>
      </c>
      <c r="R749" s="3">
        <v>161025</v>
      </c>
      <c r="S749" s="3"/>
      <c r="T749" s="3"/>
      <c r="U749" s="3"/>
      <c r="V749" s="3">
        <f t="shared" si="33"/>
        <v>32205</v>
      </c>
      <c r="W749" s="3">
        <f t="shared" si="34"/>
        <v>161025</v>
      </c>
      <c r="X749" s="7">
        <f t="shared" si="35"/>
        <v>193230</v>
      </c>
    </row>
    <row r="750" spans="1:24" x14ac:dyDescent="0.3">
      <c r="A750" s="1">
        <v>42186</v>
      </c>
      <c r="B750" t="s">
        <v>770</v>
      </c>
      <c r="C750" t="s">
        <v>31</v>
      </c>
      <c r="D750" t="s">
        <v>36</v>
      </c>
      <c r="E750" t="s">
        <v>44</v>
      </c>
      <c r="F750" t="s">
        <v>20</v>
      </c>
      <c r="G750" t="s">
        <v>0</v>
      </c>
      <c r="H750">
        <f>VLOOKUP(G750,Currency!$A$1:$B$16,2,FALSE)</f>
        <v>1</v>
      </c>
      <c r="I750" s="3">
        <v>16800</v>
      </c>
      <c r="J750" s="3">
        <v>3388064.63</v>
      </c>
      <c r="K750" s="2">
        <v>1.0788996755</v>
      </c>
      <c r="L750" s="3">
        <v>18788.271821760001</v>
      </c>
      <c r="M750" s="3">
        <v>25200</v>
      </c>
      <c r="N750" s="3">
        <v>9297683.2599999998</v>
      </c>
      <c r="O750" s="2">
        <v>1.0701336389</v>
      </c>
      <c r="P750" s="3">
        <v>30148.629560280002</v>
      </c>
      <c r="Q750" s="3">
        <v>72000</v>
      </c>
      <c r="R750" s="3">
        <v>126847</v>
      </c>
      <c r="S750" s="3"/>
      <c r="T750" s="3"/>
      <c r="U750" s="3"/>
      <c r="V750" s="3">
        <f t="shared" si="33"/>
        <v>72000</v>
      </c>
      <c r="W750" s="3">
        <f t="shared" si="34"/>
        <v>126847</v>
      </c>
      <c r="X750" s="7">
        <f t="shared" si="35"/>
        <v>198847</v>
      </c>
    </row>
    <row r="751" spans="1:24" x14ac:dyDescent="0.3">
      <c r="A751" s="1">
        <v>42186</v>
      </c>
      <c r="B751" t="s">
        <v>1064</v>
      </c>
      <c r="C751" t="s">
        <v>31</v>
      </c>
      <c r="D751" t="s">
        <v>41</v>
      </c>
      <c r="E751" t="s">
        <v>57</v>
      </c>
      <c r="F751" t="s">
        <v>28</v>
      </c>
      <c r="G751" t="s">
        <v>0</v>
      </c>
      <c r="H751">
        <f>VLOOKUP(G751,Currency!$A$1:$B$16,2,FALSE)</f>
        <v>1</v>
      </c>
      <c r="I751" s="3">
        <v>4203.3599999999997</v>
      </c>
      <c r="J751" s="3">
        <v>5921647.8499999996</v>
      </c>
      <c r="K751" s="2">
        <v>1.0846128489</v>
      </c>
      <c r="L751" s="3">
        <v>4736.8473970386003</v>
      </c>
      <c r="M751" s="3">
        <v>6305.04</v>
      </c>
      <c r="N751" s="3">
        <v>15318695.359999999</v>
      </c>
      <c r="O751" s="2">
        <v>0.81228854790000005</v>
      </c>
      <c r="P751" s="3">
        <v>4411.3948574300994</v>
      </c>
      <c r="Q751" s="3">
        <v>18311.759999999998</v>
      </c>
      <c r="R751" s="3">
        <v>152598</v>
      </c>
      <c r="S751" s="3"/>
      <c r="T751" s="3"/>
      <c r="U751" s="3"/>
      <c r="V751" s="3">
        <f t="shared" si="33"/>
        <v>18311.759999999998</v>
      </c>
      <c r="W751" s="3">
        <f t="shared" si="34"/>
        <v>152598</v>
      </c>
      <c r="X751" s="7">
        <f t="shared" si="35"/>
        <v>170909.76</v>
      </c>
    </row>
    <row r="752" spans="1:24" x14ac:dyDescent="0.3">
      <c r="A752" s="1">
        <v>42186</v>
      </c>
      <c r="B752" t="s">
        <v>415</v>
      </c>
      <c r="C752" t="s">
        <v>33</v>
      </c>
      <c r="D752" t="s">
        <v>40</v>
      </c>
      <c r="E752" t="s">
        <v>46</v>
      </c>
      <c r="F752" t="s">
        <v>25</v>
      </c>
      <c r="G752" t="s">
        <v>9</v>
      </c>
      <c r="H752">
        <f>VLOOKUP(G752,Currency!$A$1:$B$16,2,FALSE)</f>
        <v>8.4999999999999995E-4</v>
      </c>
      <c r="I752" s="3">
        <v>19809060.422666602</v>
      </c>
      <c r="J752" s="3">
        <v>996533.96</v>
      </c>
      <c r="K752" s="2">
        <v>1.0869879357000001</v>
      </c>
      <c r="L752" s="3">
        <v>22393784.3351436</v>
      </c>
      <c r="M752" s="3">
        <v>29713590.634</v>
      </c>
      <c r="N752" s="3">
        <v>5322378.4800000004</v>
      </c>
      <c r="O752" s="2">
        <v>1.0169806112999999</v>
      </c>
      <c r="P752" s="3">
        <v>31126344.444884527</v>
      </c>
      <c r="Q752" s="3">
        <v>85969096.666666701</v>
      </c>
      <c r="R752" s="3">
        <v>128953645</v>
      </c>
      <c r="S752" s="3"/>
      <c r="T752" s="3"/>
      <c r="U752" s="3"/>
      <c r="V752" s="3">
        <f t="shared" si="33"/>
        <v>73073.732166666698</v>
      </c>
      <c r="W752" s="3">
        <f t="shared" si="34"/>
        <v>109610.59825</v>
      </c>
      <c r="X752" s="7">
        <f t="shared" si="35"/>
        <v>182684.33041666669</v>
      </c>
    </row>
    <row r="753" spans="1:24" x14ac:dyDescent="0.3">
      <c r="A753" s="1">
        <v>42186</v>
      </c>
      <c r="B753" t="s">
        <v>372</v>
      </c>
      <c r="C753" t="s">
        <v>31</v>
      </c>
      <c r="D753" t="s">
        <v>36</v>
      </c>
      <c r="E753" t="s">
        <v>46</v>
      </c>
      <c r="F753" t="s">
        <v>20</v>
      </c>
      <c r="G753" t="s">
        <v>0</v>
      </c>
      <c r="H753">
        <f>VLOOKUP(G753,Currency!$A$1:$B$16,2,FALSE)</f>
        <v>1</v>
      </c>
      <c r="I753" s="3">
        <v>22633.333333333099</v>
      </c>
      <c r="J753" s="3">
        <v>4292954.28</v>
      </c>
      <c r="K753" s="2">
        <v>1.0919499216999999</v>
      </c>
      <c r="L753" s="3">
        <v>25755.033176179702</v>
      </c>
      <c r="M753" s="3">
        <v>33950</v>
      </c>
      <c r="N753" s="3">
        <v>24147142.420000002</v>
      </c>
      <c r="O753" s="2">
        <v>1.0470597258000001</v>
      </c>
      <c r="P753" s="3">
        <v>38423.497533190006</v>
      </c>
      <c r="Q753" s="3">
        <v>97000</v>
      </c>
      <c r="R753" s="3">
        <v>143917</v>
      </c>
      <c r="S753" s="3"/>
      <c r="T753" s="3"/>
      <c r="U753" s="3"/>
      <c r="V753" s="3">
        <f t="shared" si="33"/>
        <v>97000</v>
      </c>
      <c r="W753" s="3">
        <f t="shared" si="34"/>
        <v>143917</v>
      </c>
      <c r="X753" s="7">
        <f t="shared" si="35"/>
        <v>240917</v>
      </c>
    </row>
    <row r="754" spans="1:24" x14ac:dyDescent="0.3">
      <c r="A754" s="1">
        <v>42186</v>
      </c>
      <c r="B754" t="s">
        <v>616</v>
      </c>
      <c r="C754" t="s">
        <v>31</v>
      </c>
      <c r="D754" t="s">
        <v>36</v>
      </c>
      <c r="E754" t="s">
        <v>44</v>
      </c>
      <c r="F754" t="s">
        <v>20</v>
      </c>
      <c r="G754" t="s">
        <v>0</v>
      </c>
      <c r="H754">
        <f>VLOOKUP(G754,Currency!$A$1:$B$16,2,FALSE)</f>
        <v>1</v>
      </c>
      <c r="I754" s="3">
        <v>16800</v>
      </c>
      <c r="J754" s="3">
        <v>4292954.28</v>
      </c>
      <c r="K754" s="2">
        <v>1.0919499216999999</v>
      </c>
      <c r="L754" s="3">
        <v>19117.138027679997</v>
      </c>
      <c r="M754" s="3">
        <v>25200</v>
      </c>
      <c r="N754" s="3">
        <v>24147142.420000002</v>
      </c>
      <c r="O754" s="2">
        <v>1.0470597258000001</v>
      </c>
      <c r="P754" s="3">
        <v>28520.53425144</v>
      </c>
      <c r="Q754" s="3">
        <v>72000</v>
      </c>
      <c r="R754" s="3">
        <v>114770</v>
      </c>
      <c r="S754" s="3"/>
      <c r="T754" s="3"/>
      <c r="U754" s="3"/>
      <c r="V754" s="3">
        <f t="shared" si="33"/>
        <v>72000</v>
      </c>
      <c r="W754" s="3">
        <f t="shared" si="34"/>
        <v>114770</v>
      </c>
      <c r="X754" s="7">
        <f t="shared" si="35"/>
        <v>186770</v>
      </c>
    </row>
    <row r="755" spans="1:24" x14ac:dyDescent="0.3">
      <c r="A755" s="1">
        <v>42186</v>
      </c>
      <c r="B755" t="s">
        <v>838</v>
      </c>
      <c r="C755" t="s">
        <v>31</v>
      </c>
      <c r="D755" t="s">
        <v>41</v>
      </c>
      <c r="E755" t="s">
        <v>51</v>
      </c>
      <c r="F755" t="s">
        <v>28</v>
      </c>
      <c r="G755" t="s">
        <v>0</v>
      </c>
      <c r="H755">
        <f>VLOOKUP(G755,Currency!$A$1:$B$16,2,FALSE)</f>
        <v>1</v>
      </c>
      <c r="I755" s="3">
        <v>6811.7733333332999</v>
      </c>
      <c r="J755" s="3">
        <v>11744587.17</v>
      </c>
      <c r="K755" s="2">
        <v>1.094252174</v>
      </c>
      <c r="L755" s="3">
        <v>7774.8100015260998</v>
      </c>
      <c r="M755" s="3">
        <v>10217.66</v>
      </c>
      <c r="N755" s="3">
        <v>68121946.379999995</v>
      </c>
      <c r="O755" s="2">
        <v>1.0438968601</v>
      </c>
      <c r="P755" s="3">
        <v>11473.5249365986</v>
      </c>
      <c r="Q755" s="3">
        <v>29562.400000000001</v>
      </c>
      <c r="R755" s="3">
        <v>147812</v>
      </c>
      <c r="S755" s="3"/>
      <c r="T755" s="3"/>
      <c r="U755" s="3"/>
      <c r="V755" s="3">
        <f t="shared" si="33"/>
        <v>29562.400000000001</v>
      </c>
      <c r="W755" s="3">
        <f t="shared" si="34"/>
        <v>147812</v>
      </c>
      <c r="X755" s="7">
        <f t="shared" si="35"/>
        <v>177374.4</v>
      </c>
    </row>
    <row r="756" spans="1:24" x14ac:dyDescent="0.3">
      <c r="A756" s="1">
        <v>42186</v>
      </c>
      <c r="B756" t="s">
        <v>902</v>
      </c>
      <c r="C756" t="s">
        <v>31</v>
      </c>
      <c r="D756" t="s">
        <v>41</v>
      </c>
      <c r="E756" t="s">
        <v>51</v>
      </c>
      <c r="F756" t="s">
        <v>28</v>
      </c>
      <c r="G756" t="s">
        <v>0</v>
      </c>
      <c r="H756">
        <f>VLOOKUP(G756,Currency!$A$1:$B$16,2,FALSE)</f>
        <v>1</v>
      </c>
      <c r="I756" s="3">
        <v>7748.3466666668</v>
      </c>
      <c r="J756" s="3">
        <v>11744587.17</v>
      </c>
      <c r="K756" s="2">
        <v>1.094252174</v>
      </c>
      <c r="L756" s="3">
        <v>8843.7944440253013</v>
      </c>
      <c r="M756" s="3">
        <v>11622.52</v>
      </c>
      <c r="N756" s="3">
        <v>68121946.379999995</v>
      </c>
      <c r="O756" s="2">
        <v>1.0438968601</v>
      </c>
      <c r="P756" s="3">
        <v>13051.0579766909</v>
      </c>
      <c r="Q756" s="3">
        <v>33695.599999999999</v>
      </c>
      <c r="R756" s="3">
        <v>168478</v>
      </c>
      <c r="S756" s="3"/>
      <c r="T756" s="3"/>
      <c r="U756" s="3"/>
      <c r="V756" s="3">
        <f t="shared" si="33"/>
        <v>33695.599999999999</v>
      </c>
      <c r="W756" s="3">
        <f t="shared" si="34"/>
        <v>168478</v>
      </c>
      <c r="X756" s="7">
        <f t="shared" si="35"/>
        <v>202173.6</v>
      </c>
    </row>
    <row r="757" spans="1:24" x14ac:dyDescent="0.3">
      <c r="A757" s="1">
        <v>42186</v>
      </c>
      <c r="B757" t="s">
        <v>205</v>
      </c>
      <c r="C757" t="s">
        <v>31</v>
      </c>
      <c r="D757" t="s">
        <v>36</v>
      </c>
      <c r="E757" t="s">
        <v>43</v>
      </c>
      <c r="F757" t="s">
        <v>19</v>
      </c>
      <c r="G757" t="s">
        <v>0</v>
      </c>
      <c r="H757">
        <f>VLOOKUP(G757,Currency!$A$1:$B$16,2,FALSE)</f>
        <v>1</v>
      </c>
      <c r="I757" s="3">
        <v>35000</v>
      </c>
      <c r="J757" s="3">
        <v>25765580.199999999</v>
      </c>
      <c r="K757" s="2">
        <v>1.0972938705999999</v>
      </c>
      <c r="L757" s="3">
        <v>45215.856412999994</v>
      </c>
      <c r="M757" s="3">
        <v>52500</v>
      </c>
      <c r="N757" s="3">
        <v>75799040.989999995</v>
      </c>
      <c r="O757" s="2">
        <v>1.0715138147000001</v>
      </c>
      <c r="P757" s="3">
        <v>78781.326902250003</v>
      </c>
      <c r="Q757" s="3">
        <v>150000</v>
      </c>
      <c r="R757" s="3">
        <v>197095</v>
      </c>
      <c r="S757" s="3"/>
      <c r="T757" s="3"/>
      <c r="U757" s="3"/>
      <c r="V757" s="3">
        <f t="shared" si="33"/>
        <v>150000</v>
      </c>
      <c r="W757" s="3">
        <f t="shared" si="34"/>
        <v>197095</v>
      </c>
      <c r="X757" s="7">
        <f t="shared" si="35"/>
        <v>347095</v>
      </c>
    </row>
    <row r="758" spans="1:24" x14ac:dyDescent="0.3">
      <c r="A758" s="1">
        <v>42186</v>
      </c>
      <c r="B758" t="s">
        <v>527</v>
      </c>
      <c r="C758" t="s">
        <v>31</v>
      </c>
      <c r="D758" t="s">
        <v>36</v>
      </c>
      <c r="E758" t="s">
        <v>45</v>
      </c>
      <c r="F758" t="s">
        <v>19</v>
      </c>
      <c r="G758" t="s">
        <v>0</v>
      </c>
      <c r="H758">
        <f>VLOOKUP(G758,Currency!$A$1:$B$16,2,FALSE)</f>
        <v>1</v>
      </c>
      <c r="I758" s="3">
        <v>25666.666666666901</v>
      </c>
      <c r="J758" s="3">
        <v>21409059.920000002</v>
      </c>
      <c r="K758" s="2">
        <v>1.0977089717999999</v>
      </c>
      <c r="L758" s="3">
        <v>33190.257495267004</v>
      </c>
      <c r="M758" s="3">
        <v>38500</v>
      </c>
      <c r="N758" s="3">
        <v>52020251.009999998</v>
      </c>
      <c r="O758" s="2">
        <v>1.0198144519000001</v>
      </c>
      <c r="P758" s="3">
        <v>43839.994787050004</v>
      </c>
      <c r="Q758" s="3">
        <v>110000</v>
      </c>
      <c r="R758" s="3">
        <v>166120</v>
      </c>
      <c r="S758" s="3"/>
      <c r="T758" s="3"/>
      <c r="U758" s="3"/>
      <c r="V758" s="3">
        <f t="shared" si="33"/>
        <v>110000</v>
      </c>
      <c r="W758" s="3">
        <f t="shared" si="34"/>
        <v>166120</v>
      </c>
      <c r="X758" s="7">
        <f t="shared" si="35"/>
        <v>276120</v>
      </c>
    </row>
    <row r="759" spans="1:24" x14ac:dyDescent="0.3">
      <c r="A759" s="1">
        <v>42186</v>
      </c>
      <c r="B759" t="s">
        <v>261</v>
      </c>
      <c r="C759" t="s">
        <v>31</v>
      </c>
      <c r="D759" t="s">
        <v>37</v>
      </c>
      <c r="E759" t="s">
        <v>44</v>
      </c>
      <c r="F759" t="s">
        <v>21</v>
      </c>
      <c r="G759" t="s">
        <v>0</v>
      </c>
      <c r="H759">
        <f>VLOOKUP(G759,Currency!$A$1:$B$16,2,FALSE)</f>
        <v>1</v>
      </c>
      <c r="I759" s="3">
        <v>16800</v>
      </c>
      <c r="J759" s="3">
        <v>1580879.04</v>
      </c>
      <c r="K759" s="2">
        <v>1.1025755424000001</v>
      </c>
      <c r="L759" s="3">
        <v>19384.903668480001</v>
      </c>
      <c r="M759" s="3">
        <v>25200</v>
      </c>
      <c r="N759" s="3">
        <v>6464486.5599999996</v>
      </c>
      <c r="O759" s="2">
        <v>0.9201965392</v>
      </c>
      <c r="P759" s="3">
        <v>21982.324460039999</v>
      </c>
      <c r="Q759" s="3">
        <v>72000</v>
      </c>
      <c r="R759" s="3">
        <v>98807</v>
      </c>
      <c r="S759" s="3"/>
      <c r="T759" s="3"/>
      <c r="U759" s="3"/>
      <c r="V759" s="3">
        <f t="shared" si="33"/>
        <v>72000</v>
      </c>
      <c r="W759" s="3">
        <f t="shared" si="34"/>
        <v>98807</v>
      </c>
      <c r="X759" s="7">
        <f t="shared" si="35"/>
        <v>170807</v>
      </c>
    </row>
    <row r="760" spans="1:24" x14ac:dyDescent="0.3">
      <c r="A760" s="1">
        <v>42186</v>
      </c>
      <c r="B760" t="s">
        <v>840</v>
      </c>
      <c r="C760" t="s">
        <v>31</v>
      </c>
      <c r="D760" t="s">
        <v>41</v>
      </c>
      <c r="E760" t="s">
        <v>51</v>
      </c>
      <c r="F760" t="s">
        <v>28</v>
      </c>
      <c r="G760" t="s">
        <v>0</v>
      </c>
      <c r="H760">
        <f>VLOOKUP(G760,Currency!$A$1:$B$16,2,FALSE)</f>
        <v>1</v>
      </c>
      <c r="I760" s="3">
        <v>6865.0399999998999</v>
      </c>
      <c r="J760" s="3">
        <v>4579050.5199999996</v>
      </c>
      <c r="K760" s="2">
        <v>1.1030103062000001</v>
      </c>
      <c r="L760" s="3">
        <v>7925.7948087127997</v>
      </c>
      <c r="M760" s="3">
        <v>10297.56</v>
      </c>
      <c r="N760" s="3">
        <v>16282240.390000001</v>
      </c>
      <c r="O760" s="2">
        <v>0.98098920830000003</v>
      </c>
      <c r="P760" s="3">
        <v>9984.3363711207003</v>
      </c>
      <c r="Q760" s="3">
        <v>29974.799999999999</v>
      </c>
      <c r="R760" s="3">
        <v>149874</v>
      </c>
      <c r="S760" s="3"/>
      <c r="T760" s="3"/>
      <c r="U760" s="3"/>
      <c r="V760" s="3">
        <f t="shared" si="33"/>
        <v>29974.799999999999</v>
      </c>
      <c r="W760" s="3">
        <f t="shared" si="34"/>
        <v>149874</v>
      </c>
      <c r="X760" s="7">
        <f t="shared" si="35"/>
        <v>179848.8</v>
      </c>
    </row>
    <row r="761" spans="1:24" x14ac:dyDescent="0.3">
      <c r="A761" s="1">
        <v>42186</v>
      </c>
      <c r="B761" t="s">
        <v>140</v>
      </c>
      <c r="C761" t="s">
        <v>31</v>
      </c>
      <c r="D761" t="s">
        <v>36</v>
      </c>
      <c r="E761" t="s">
        <v>44</v>
      </c>
      <c r="F761" t="s">
        <v>20</v>
      </c>
      <c r="G761" t="s">
        <v>0</v>
      </c>
      <c r="H761">
        <f>VLOOKUP(G761,Currency!$A$1:$B$16,2,FALSE)</f>
        <v>1</v>
      </c>
      <c r="I761" s="3">
        <v>16800</v>
      </c>
      <c r="J761" s="3">
        <v>2232336.2200000002</v>
      </c>
      <c r="K761" s="2">
        <v>1.1032043856</v>
      </c>
      <c r="L761" s="3">
        <v>19400.750517119999</v>
      </c>
      <c r="M761" s="3">
        <v>25200</v>
      </c>
      <c r="N761" s="3">
        <v>6539495.5800000001</v>
      </c>
      <c r="O761" s="2">
        <v>0.75945370089999997</v>
      </c>
      <c r="P761" s="3">
        <v>15501.173219279999</v>
      </c>
      <c r="Q761" s="3">
        <v>72000</v>
      </c>
      <c r="R761" s="3">
        <v>85173</v>
      </c>
      <c r="S761" s="3"/>
      <c r="T761" s="3"/>
      <c r="U761" s="3"/>
      <c r="V761" s="3">
        <f t="shared" si="33"/>
        <v>72000</v>
      </c>
      <c r="W761" s="3">
        <f t="shared" si="34"/>
        <v>85173</v>
      </c>
      <c r="X761" s="7">
        <f t="shared" si="35"/>
        <v>157173</v>
      </c>
    </row>
    <row r="762" spans="1:24" x14ac:dyDescent="0.3">
      <c r="A762" s="1">
        <v>42186</v>
      </c>
      <c r="B762" t="s">
        <v>876</v>
      </c>
      <c r="C762" t="s">
        <v>31</v>
      </c>
      <c r="D762" t="s">
        <v>41</v>
      </c>
      <c r="E762" t="s">
        <v>54</v>
      </c>
      <c r="F762" t="s">
        <v>29</v>
      </c>
      <c r="G762" t="s">
        <v>0</v>
      </c>
      <c r="H762">
        <f>VLOOKUP(G762,Currency!$A$1:$B$16,2,FALSE)</f>
        <v>1</v>
      </c>
      <c r="I762" s="3">
        <v>7598.9400000000996</v>
      </c>
      <c r="J762" s="3">
        <v>50871398.469999999</v>
      </c>
      <c r="K762" s="2">
        <v>1.1042790251000001</v>
      </c>
      <c r="L762" s="3">
        <v>0</v>
      </c>
      <c r="M762" s="3">
        <v>11398.41</v>
      </c>
      <c r="N762" s="3">
        <v>167462389.72</v>
      </c>
      <c r="O762" s="2">
        <v>0.98225899169999997</v>
      </c>
      <c r="P762" s="3">
        <v>0</v>
      </c>
      <c r="Q762" s="3">
        <v>32944.800000000003</v>
      </c>
      <c r="R762" s="3">
        <v>164724</v>
      </c>
      <c r="S762" s="3"/>
      <c r="T762" s="3"/>
      <c r="U762" s="3"/>
      <c r="V762" s="3">
        <f t="shared" si="33"/>
        <v>32944.800000000003</v>
      </c>
      <c r="W762" s="3">
        <f t="shared" si="34"/>
        <v>164724</v>
      </c>
      <c r="X762" s="7">
        <f t="shared" si="35"/>
        <v>197668.8</v>
      </c>
    </row>
    <row r="763" spans="1:24" x14ac:dyDescent="0.3">
      <c r="A763" s="1">
        <v>42186</v>
      </c>
      <c r="B763" t="s">
        <v>881</v>
      </c>
      <c r="C763" t="s">
        <v>31</v>
      </c>
      <c r="D763" t="s">
        <v>41</v>
      </c>
      <c r="E763" t="s">
        <v>53</v>
      </c>
      <c r="F763" t="s">
        <v>29</v>
      </c>
      <c r="G763" t="s">
        <v>0</v>
      </c>
      <c r="H763">
        <f>VLOOKUP(G763,Currency!$A$1:$B$16,2,FALSE)</f>
        <v>1</v>
      </c>
      <c r="I763" s="3">
        <v>6809.84</v>
      </c>
      <c r="J763" s="3">
        <v>50871398.469999999</v>
      </c>
      <c r="K763" s="2">
        <v>1.1042790251000001</v>
      </c>
      <c r="L763" s="3">
        <v>0</v>
      </c>
      <c r="M763" s="3">
        <v>10214.76</v>
      </c>
      <c r="N763" s="3">
        <v>167462389.72</v>
      </c>
      <c r="O763" s="2">
        <v>0.98225899169999997</v>
      </c>
      <c r="P763" s="3">
        <v>0</v>
      </c>
      <c r="Q763" s="3">
        <v>29432.400000000001</v>
      </c>
      <c r="R763" s="3">
        <v>147162</v>
      </c>
      <c r="S763" s="3"/>
      <c r="T763" s="3"/>
      <c r="U763" s="3"/>
      <c r="V763" s="3">
        <f t="shared" si="33"/>
        <v>29432.400000000001</v>
      </c>
      <c r="W763" s="3">
        <f t="shared" si="34"/>
        <v>147162</v>
      </c>
      <c r="X763" s="7">
        <f t="shared" si="35"/>
        <v>176594.4</v>
      </c>
    </row>
    <row r="764" spans="1:24" x14ac:dyDescent="0.3">
      <c r="A764" s="1">
        <v>42186</v>
      </c>
      <c r="B764" t="s">
        <v>944</v>
      </c>
      <c r="C764" t="s">
        <v>31</v>
      </c>
      <c r="D764" t="s">
        <v>41</v>
      </c>
      <c r="E764" t="s">
        <v>53</v>
      </c>
      <c r="F764" t="s">
        <v>29</v>
      </c>
      <c r="G764" t="s">
        <v>0</v>
      </c>
      <c r="H764">
        <f>VLOOKUP(G764,Currency!$A$1:$B$16,2,FALSE)</f>
        <v>1</v>
      </c>
      <c r="I764" s="3">
        <v>6702.7399999998997</v>
      </c>
      <c r="J764" s="3">
        <v>50871398.469999999</v>
      </c>
      <c r="K764" s="2">
        <v>1.1042790251000001</v>
      </c>
      <c r="L764" s="3">
        <v>0</v>
      </c>
      <c r="M764" s="3">
        <v>10054.11</v>
      </c>
      <c r="N764" s="3">
        <v>167462389.72</v>
      </c>
      <c r="O764" s="2">
        <v>0.98225899169999997</v>
      </c>
      <c r="P764" s="3">
        <v>0</v>
      </c>
      <c r="Q764" s="3">
        <v>29089.200000000001</v>
      </c>
      <c r="R764" s="3">
        <v>145446</v>
      </c>
      <c r="S764" s="3"/>
      <c r="T764" s="3"/>
      <c r="U764" s="3"/>
      <c r="V764" s="3">
        <f t="shared" si="33"/>
        <v>29089.200000000001</v>
      </c>
      <c r="W764" s="3">
        <f t="shared" si="34"/>
        <v>145446</v>
      </c>
      <c r="X764" s="7">
        <f t="shared" si="35"/>
        <v>174535.2</v>
      </c>
    </row>
    <row r="765" spans="1:24" x14ac:dyDescent="0.3">
      <c r="A765" s="1">
        <v>42186</v>
      </c>
      <c r="B765" t="s">
        <v>947</v>
      </c>
      <c r="C765" t="s">
        <v>31</v>
      </c>
      <c r="D765" t="s">
        <v>41</v>
      </c>
      <c r="E765" t="s">
        <v>53</v>
      </c>
      <c r="F765" t="s">
        <v>29</v>
      </c>
      <c r="G765" t="s">
        <v>0</v>
      </c>
      <c r="H765">
        <f>VLOOKUP(G765,Currency!$A$1:$B$16,2,FALSE)</f>
        <v>1</v>
      </c>
      <c r="I765" s="3">
        <v>5959.9266666666999</v>
      </c>
      <c r="J765" s="3">
        <v>50871398.469999999</v>
      </c>
      <c r="K765" s="2">
        <v>1.1042790251000001</v>
      </c>
      <c r="L765" s="3">
        <v>0</v>
      </c>
      <c r="M765" s="3">
        <v>8939.89</v>
      </c>
      <c r="N765" s="3">
        <v>167462389.72</v>
      </c>
      <c r="O765" s="2">
        <v>0.98225899169999997</v>
      </c>
      <c r="P765" s="3">
        <v>0</v>
      </c>
      <c r="Q765" s="3">
        <v>26177.599999999999</v>
      </c>
      <c r="R765" s="3">
        <v>130888</v>
      </c>
      <c r="S765" s="3"/>
      <c r="T765" s="3"/>
      <c r="U765" s="3"/>
      <c r="V765" s="3">
        <f t="shared" si="33"/>
        <v>26177.599999999999</v>
      </c>
      <c r="W765" s="3">
        <f t="shared" si="34"/>
        <v>130888</v>
      </c>
      <c r="X765" s="7">
        <f t="shared" si="35"/>
        <v>157065.60000000001</v>
      </c>
    </row>
    <row r="766" spans="1:24" x14ac:dyDescent="0.3">
      <c r="A766" s="1">
        <v>42186</v>
      </c>
      <c r="B766" t="s">
        <v>994</v>
      </c>
      <c r="C766" t="s">
        <v>31</v>
      </c>
      <c r="D766" t="s">
        <v>41</v>
      </c>
      <c r="E766" t="s">
        <v>56</v>
      </c>
      <c r="F766" t="s">
        <v>29</v>
      </c>
      <c r="G766" t="s">
        <v>0</v>
      </c>
      <c r="H766">
        <f>VLOOKUP(G766,Currency!$A$1:$B$16,2,FALSE)</f>
        <v>1</v>
      </c>
      <c r="I766" s="3">
        <v>4379.116</v>
      </c>
      <c r="J766" s="3">
        <v>50871398.469999999</v>
      </c>
      <c r="K766" s="2">
        <v>1.1042790251000001</v>
      </c>
      <c r="L766" s="3">
        <v>0</v>
      </c>
      <c r="M766" s="3">
        <v>6568.674</v>
      </c>
      <c r="N766" s="3">
        <v>167462389.72</v>
      </c>
      <c r="O766" s="2">
        <v>0.98225899169999997</v>
      </c>
      <c r="P766" s="3">
        <v>0</v>
      </c>
      <c r="Q766" s="3">
        <v>19004.88</v>
      </c>
      <c r="R766" s="3">
        <v>158374</v>
      </c>
      <c r="S766" s="3"/>
      <c r="T766" s="3"/>
      <c r="U766" s="3"/>
      <c r="V766" s="3">
        <f t="shared" si="33"/>
        <v>19004.88</v>
      </c>
      <c r="W766" s="3">
        <f t="shared" si="34"/>
        <v>158374</v>
      </c>
      <c r="X766" s="7">
        <f t="shared" si="35"/>
        <v>177378.88</v>
      </c>
    </row>
    <row r="767" spans="1:24" x14ac:dyDescent="0.3">
      <c r="A767" s="1">
        <v>42186</v>
      </c>
      <c r="B767" t="s">
        <v>999</v>
      </c>
      <c r="C767" t="s">
        <v>31</v>
      </c>
      <c r="D767" t="s">
        <v>41</v>
      </c>
      <c r="E767" t="s">
        <v>56</v>
      </c>
      <c r="F767" t="s">
        <v>29</v>
      </c>
      <c r="G767" t="s">
        <v>0</v>
      </c>
      <c r="H767">
        <f>VLOOKUP(G767,Currency!$A$1:$B$16,2,FALSE)</f>
        <v>1</v>
      </c>
      <c r="I767" s="3">
        <v>3937.8119999999999</v>
      </c>
      <c r="J767" s="3">
        <v>50871398.469999999</v>
      </c>
      <c r="K767" s="2">
        <v>1.1042790251000001</v>
      </c>
      <c r="L767" s="3">
        <v>0</v>
      </c>
      <c r="M767" s="3">
        <v>5906.7179999999998</v>
      </c>
      <c r="N767" s="3">
        <v>167462389.72</v>
      </c>
      <c r="O767" s="2">
        <v>0.98225899169999997</v>
      </c>
      <c r="P767" s="3">
        <v>0</v>
      </c>
      <c r="Q767" s="3">
        <v>17019.36</v>
      </c>
      <c r="R767" s="3">
        <v>141828</v>
      </c>
      <c r="S767" s="3"/>
      <c r="T767" s="3"/>
      <c r="U767" s="3"/>
      <c r="V767" s="3">
        <f t="shared" si="33"/>
        <v>17019.36</v>
      </c>
      <c r="W767" s="3">
        <f t="shared" si="34"/>
        <v>141828</v>
      </c>
      <c r="X767" s="7">
        <f t="shared" si="35"/>
        <v>158847.35999999999</v>
      </c>
    </row>
    <row r="768" spans="1:24" x14ac:dyDescent="0.3">
      <c r="A768" s="1">
        <v>42186</v>
      </c>
      <c r="B768" t="s">
        <v>1039</v>
      </c>
      <c r="C768" t="s">
        <v>31</v>
      </c>
      <c r="D768" t="s">
        <v>41</v>
      </c>
      <c r="E768" t="s">
        <v>56</v>
      </c>
      <c r="F768" t="s">
        <v>29</v>
      </c>
      <c r="G768" t="s">
        <v>0</v>
      </c>
      <c r="H768">
        <f>VLOOKUP(G768,Currency!$A$1:$B$16,2,FALSE)</f>
        <v>1</v>
      </c>
      <c r="I768" s="3">
        <v>3645.384</v>
      </c>
      <c r="J768" s="3">
        <v>50871398.469999999</v>
      </c>
      <c r="K768" s="2">
        <v>1.1042790251000001</v>
      </c>
      <c r="L768" s="3">
        <v>0</v>
      </c>
      <c r="M768" s="3">
        <v>5468.076</v>
      </c>
      <c r="N768" s="3">
        <v>167462389.72</v>
      </c>
      <c r="O768" s="2">
        <v>0.98225899169999997</v>
      </c>
      <c r="P768" s="3">
        <v>0</v>
      </c>
      <c r="Q768" s="3">
        <v>15820.56</v>
      </c>
      <c r="R768" s="3">
        <v>131838</v>
      </c>
      <c r="S768" s="3"/>
      <c r="T768" s="3"/>
      <c r="U768" s="3"/>
      <c r="V768" s="3">
        <f t="shared" si="33"/>
        <v>15820.56</v>
      </c>
      <c r="W768" s="3">
        <f t="shared" si="34"/>
        <v>131838</v>
      </c>
      <c r="X768" s="7">
        <f t="shared" si="35"/>
        <v>147658.56</v>
      </c>
    </row>
    <row r="769" spans="1:24" x14ac:dyDescent="0.3">
      <c r="A769" s="1">
        <v>42186</v>
      </c>
      <c r="B769" t="s">
        <v>1043</v>
      </c>
      <c r="C769" t="s">
        <v>31</v>
      </c>
      <c r="D769" t="s">
        <v>41</v>
      </c>
      <c r="E769" t="s">
        <v>56</v>
      </c>
      <c r="F769" t="s">
        <v>29</v>
      </c>
      <c r="G769" t="s">
        <v>0</v>
      </c>
      <c r="H769">
        <f>VLOOKUP(G769,Currency!$A$1:$B$16,2,FALSE)</f>
        <v>1</v>
      </c>
      <c r="I769" s="3">
        <v>3430.34</v>
      </c>
      <c r="J769" s="3">
        <v>50871398.469999999</v>
      </c>
      <c r="K769" s="2">
        <v>1.1042790251000001</v>
      </c>
      <c r="L769" s="3">
        <v>0</v>
      </c>
      <c r="M769" s="3">
        <v>5145.51</v>
      </c>
      <c r="N769" s="3">
        <v>167462389.72</v>
      </c>
      <c r="O769" s="2">
        <v>0.98225899169999997</v>
      </c>
      <c r="P769" s="3">
        <v>0</v>
      </c>
      <c r="Q769" s="3">
        <v>14887.32</v>
      </c>
      <c r="R769" s="3">
        <v>124061</v>
      </c>
      <c r="S769" s="3"/>
      <c r="T769" s="3"/>
      <c r="U769" s="3"/>
      <c r="V769" s="3">
        <f t="shared" si="33"/>
        <v>14887.32</v>
      </c>
      <c r="W769" s="3">
        <f t="shared" si="34"/>
        <v>124061</v>
      </c>
      <c r="X769" s="7">
        <f t="shared" si="35"/>
        <v>138948.32</v>
      </c>
    </row>
    <row r="770" spans="1:24" x14ac:dyDescent="0.3">
      <c r="A770" s="1">
        <v>42186</v>
      </c>
      <c r="B770" t="s">
        <v>1046</v>
      </c>
      <c r="C770" t="s">
        <v>31</v>
      </c>
      <c r="D770" t="s">
        <v>41</v>
      </c>
      <c r="E770" t="s">
        <v>56</v>
      </c>
      <c r="F770" t="s">
        <v>29</v>
      </c>
      <c r="G770" t="s">
        <v>0</v>
      </c>
      <c r="H770">
        <f>VLOOKUP(G770,Currency!$A$1:$B$16,2,FALSE)</f>
        <v>1</v>
      </c>
      <c r="I770" s="3">
        <v>4036.5279999999998</v>
      </c>
      <c r="J770" s="3">
        <v>50871398.469999999</v>
      </c>
      <c r="K770" s="2">
        <v>1.1042790251000001</v>
      </c>
      <c r="L770" s="3">
        <v>0</v>
      </c>
      <c r="M770" s="3">
        <v>6054.7920000000004</v>
      </c>
      <c r="N770" s="3">
        <v>167462389.72</v>
      </c>
      <c r="O770" s="2">
        <v>0.98225899169999997</v>
      </c>
      <c r="P770" s="3">
        <v>0</v>
      </c>
      <c r="Q770" s="3">
        <v>17518.080000000002</v>
      </c>
      <c r="R770" s="3">
        <v>145984</v>
      </c>
      <c r="S770" s="3"/>
      <c r="T770" s="3"/>
      <c r="U770" s="3"/>
      <c r="V770" s="3">
        <f t="shared" si="33"/>
        <v>17518.080000000002</v>
      </c>
      <c r="W770" s="3">
        <f t="shared" si="34"/>
        <v>145984</v>
      </c>
      <c r="X770" s="7">
        <f t="shared" si="35"/>
        <v>163502.08000000002</v>
      </c>
    </row>
    <row r="771" spans="1:24" x14ac:dyDescent="0.3">
      <c r="A771" s="1">
        <v>42186</v>
      </c>
      <c r="B771" t="s">
        <v>1051</v>
      </c>
      <c r="C771" t="s">
        <v>31</v>
      </c>
      <c r="D771" t="s">
        <v>41</v>
      </c>
      <c r="E771" t="s">
        <v>56</v>
      </c>
      <c r="F771" t="s">
        <v>29</v>
      </c>
      <c r="G771" t="s">
        <v>0</v>
      </c>
      <c r="H771">
        <f>VLOOKUP(G771,Currency!$A$1:$B$16,2,FALSE)</f>
        <v>1</v>
      </c>
      <c r="I771" s="3">
        <v>3631.2840000000001</v>
      </c>
      <c r="J771" s="3">
        <v>50871398.469999999</v>
      </c>
      <c r="K771" s="2">
        <v>1.1042790251000001</v>
      </c>
      <c r="L771" s="3">
        <v>0</v>
      </c>
      <c r="M771" s="3">
        <v>5446.9260000000004</v>
      </c>
      <c r="N771" s="3">
        <v>167462389.72</v>
      </c>
      <c r="O771" s="2">
        <v>0.98225899169999997</v>
      </c>
      <c r="P771" s="3">
        <v>0</v>
      </c>
      <c r="Q771" s="3">
        <v>15694.56</v>
      </c>
      <c r="R771" s="3">
        <v>130788</v>
      </c>
      <c r="S771" s="3"/>
      <c r="T771" s="3"/>
      <c r="U771" s="3"/>
      <c r="V771" s="3">
        <f t="shared" ref="V771:V834" si="36">Q771*H771</f>
        <v>15694.56</v>
      </c>
      <c r="W771" s="3">
        <f t="shared" ref="W771:W834" si="37">R771*H771</f>
        <v>130788</v>
      </c>
      <c r="X771" s="7">
        <f t="shared" si="35"/>
        <v>146482.56</v>
      </c>
    </row>
    <row r="772" spans="1:24" x14ac:dyDescent="0.3">
      <c r="A772" s="1">
        <v>42186</v>
      </c>
      <c r="B772" t="s">
        <v>1012</v>
      </c>
      <c r="C772" t="s">
        <v>31</v>
      </c>
      <c r="D772" t="s">
        <v>41</v>
      </c>
      <c r="E772" t="s">
        <v>57</v>
      </c>
      <c r="F772" t="s">
        <v>28</v>
      </c>
      <c r="G772" t="s">
        <v>0</v>
      </c>
      <c r="H772">
        <f>VLOOKUP(G772,Currency!$A$1:$B$16,2,FALSE)</f>
        <v>1</v>
      </c>
      <c r="I772" s="3">
        <v>3250.1120000000001</v>
      </c>
      <c r="J772" s="3">
        <v>11493660.9</v>
      </c>
      <c r="K772" s="2">
        <v>1.107903029</v>
      </c>
      <c r="L772" s="3">
        <v>3776.1573940839003</v>
      </c>
      <c r="M772" s="3">
        <v>4875.1679999999997</v>
      </c>
      <c r="N772" s="3">
        <v>27696192.280000001</v>
      </c>
      <c r="O772" s="2">
        <v>1.0392861668</v>
      </c>
      <c r="P772" s="3">
        <v>5411.4426568379004</v>
      </c>
      <c r="Q772" s="3">
        <v>14160.48</v>
      </c>
      <c r="R772" s="3">
        <v>118004</v>
      </c>
      <c r="S772" s="3"/>
      <c r="T772" s="3"/>
      <c r="U772" s="3"/>
      <c r="V772" s="3">
        <f t="shared" si="36"/>
        <v>14160.48</v>
      </c>
      <c r="W772" s="3">
        <f t="shared" si="37"/>
        <v>118004</v>
      </c>
      <c r="X772" s="7">
        <f t="shared" ref="X772:X835" si="38">V772+W772</f>
        <v>132164.48000000001</v>
      </c>
    </row>
    <row r="773" spans="1:24" x14ac:dyDescent="0.3">
      <c r="A773" s="1">
        <v>42186</v>
      </c>
      <c r="B773" t="s">
        <v>844</v>
      </c>
      <c r="C773" t="s">
        <v>31</v>
      </c>
      <c r="D773" t="s">
        <v>41</v>
      </c>
      <c r="E773" t="s">
        <v>51</v>
      </c>
      <c r="F773" t="s">
        <v>28</v>
      </c>
      <c r="G773" t="s">
        <v>0</v>
      </c>
      <c r="H773">
        <f>VLOOKUP(G773,Currency!$A$1:$B$16,2,FALSE)</f>
        <v>1</v>
      </c>
      <c r="I773" s="3">
        <v>7372.4866666668004</v>
      </c>
      <c r="J773" s="3">
        <v>8362876.4400000004</v>
      </c>
      <c r="K773" s="2">
        <v>1.1110020662</v>
      </c>
      <c r="L773" s="3">
        <v>8600.0285462147003</v>
      </c>
      <c r="M773" s="3">
        <v>11058.73</v>
      </c>
      <c r="N773" s="3">
        <v>47233242.43</v>
      </c>
      <c r="O773" s="2">
        <v>0.89072350199999994</v>
      </c>
      <c r="P773" s="3">
        <v>9125.1951412358994</v>
      </c>
      <c r="Q773" s="3">
        <v>31995.8</v>
      </c>
      <c r="R773" s="3">
        <v>159979</v>
      </c>
      <c r="S773" s="3"/>
      <c r="T773" s="3"/>
      <c r="U773" s="3"/>
      <c r="V773" s="3">
        <f t="shared" si="36"/>
        <v>31995.8</v>
      </c>
      <c r="W773" s="3">
        <f t="shared" si="37"/>
        <v>159979</v>
      </c>
      <c r="X773" s="7">
        <f t="shared" si="38"/>
        <v>191974.8</v>
      </c>
    </row>
    <row r="774" spans="1:24" x14ac:dyDescent="0.3">
      <c r="A774" s="1">
        <v>42186</v>
      </c>
      <c r="B774" t="s">
        <v>562</v>
      </c>
      <c r="C774" t="s">
        <v>31</v>
      </c>
      <c r="D774" t="s">
        <v>36</v>
      </c>
      <c r="E774" t="s">
        <v>44</v>
      </c>
      <c r="F774" t="s">
        <v>20</v>
      </c>
      <c r="G774" t="s">
        <v>0</v>
      </c>
      <c r="H774">
        <f>VLOOKUP(G774,Currency!$A$1:$B$16,2,FALSE)</f>
        <v>1</v>
      </c>
      <c r="I774" s="3">
        <v>16800</v>
      </c>
      <c r="J774" s="3">
        <v>3746969.76</v>
      </c>
      <c r="K774" s="2">
        <v>1.111107415</v>
      </c>
      <c r="L774" s="3">
        <v>19599.906858000002</v>
      </c>
      <c r="M774" s="3">
        <v>25200</v>
      </c>
      <c r="N774" s="3">
        <v>14145486.880000001</v>
      </c>
      <c r="O774" s="2">
        <v>0.98331814299999998</v>
      </c>
      <c r="P774" s="3">
        <v>24527.387525760001</v>
      </c>
      <c r="Q774" s="3">
        <v>72000</v>
      </c>
      <c r="R774" s="3">
        <v>110869</v>
      </c>
      <c r="S774" s="3"/>
      <c r="T774" s="3"/>
      <c r="U774" s="3"/>
      <c r="V774" s="3">
        <f t="shared" si="36"/>
        <v>72000</v>
      </c>
      <c r="W774" s="3">
        <f t="shared" si="37"/>
        <v>110869</v>
      </c>
      <c r="X774" s="7">
        <f t="shared" si="38"/>
        <v>182869</v>
      </c>
    </row>
    <row r="775" spans="1:24" x14ac:dyDescent="0.3">
      <c r="A775" s="1">
        <v>42186</v>
      </c>
      <c r="B775" t="s">
        <v>416</v>
      </c>
      <c r="C775" t="s">
        <v>33</v>
      </c>
      <c r="D775" t="s">
        <v>40</v>
      </c>
      <c r="E775" t="s">
        <v>46</v>
      </c>
      <c r="F775" t="s">
        <v>25</v>
      </c>
      <c r="G775" t="s">
        <v>6</v>
      </c>
      <c r="H775">
        <f>VLOOKUP(G775,Currency!$A$1:$B$16,2,FALSE)</f>
        <v>0.14000000000000001</v>
      </c>
      <c r="I775" s="3">
        <v>113131.09833333299</v>
      </c>
      <c r="J775" s="3">
        <v>3004365.3</v>
      </c>
      <c r="K775" s="2">
        <v>1.1119705766000001</v>
      </c>
      <c r="L775" s="3">
        <v>132132.12980099511</v>
      </c>
      <c r="M775" s="3">
        <v>169696.64749999999</v>
      </c>
      <c r="N775" s="3">
        <v>80936108.280000001</v>
      </c>
      <c r="O775" s="2">
        <v>0.95437399590000005</v>
      </c>
      <c r="P775" s="3">
        <v>157308.51959786541</v>
      </c>
      <c r="Q775" s="3">
        <v>494948.70666666701</v>
      </c>
      <c r="R775" s="3">
        <v>742423.06</v>
      </c>
      <c r="S775" s="3"/>
      <c r="T775" s="3"/>
      <c r="U775" s="3"/>
      <c r="V775" s="3">
        <f t="shared" si="36"/>
        <v>69292.818933333387</v>
      </c>
      <c r="W775" s="3">
        <f t="shared" si="37"/>
        <v>103939.22840000002</v>
      </c>
      <c r="X775" s="7">
        <f t="shared" si="38"/>
        <v>173232.04733333341</v>
      </c>
    </row>
    <row r="776" spans="1:24" x14ac:dyDescent="0.3">
      <c r="A776" s="1">
        <v>42186</v>
      </c>
      <c r="B776" t="s">
        <v>556</v>
      </c>
      <c r="C776" t="s">
        <v>31</v>
      </c>
      <c r="D776" t="s">
        <v>38</v>
      </c>
      <c r="E776" t="s">
        <v>61</v>
      </c>
      <c r="F776" t="s">
        <v>22</v>
      </c>
      <c r="G776" t="s">
        <v>0</v>
      </c>
      <c r="H776">
        <f>VLOOKUP(G776,Currency!$A$1:$B$16,2,FALSE)</f>
        <v>1</v>
      </c>
      <c r="I776" s="3">
        <v>46666.666666666897</v>
      </c>
      <c r="J776" s="3">
        <v>3597073.81</v>
      </c>
      <c r="K776" s="2">
        <v>1.1219868156999999</v>
      </c>
      <c r="L776" s="3">
        <v>55205.743768000299</v>
      </c>
      <c r="M776" s="3"/>
      <c r="N776" s="3">
        <v>0</v>
      </c>
      <c r="O776" s="2"/>
      <c r="P776" s="3">
        <v>0</v>
      </c>
      <c r="Q776" s="3">
        <v>80000</v>
      </c>
      <c r="R776" s="3">
        <v>123028</v>
      </c>
      <c r="S776" s="3"/>
      <c r="T776" s="3"/>
      <c r="U776" s="3"/>
      <c r="V776" s="3">
        <f t="shared" si="36"/>
        <v>80000</v>
      </c>
      <c r="W776" s="3">
        <f t="shared" si="37"/>
        <v>123028</v>
      </c>
      <c r="X776" s="7">
        <f t="shared" si="38"/>
        <v>203028</v>
      </c>
    </row>
    <row r="777" spans="1:24" x14ac:dyDescent="0.3">
      <c r="A777" s="1">
        <v>42186</v>
      </c>
      <c r="B777" t="s">
        <v>454</v>
      </c>
      <c r="C777" t="s">
        <v>33</v>
      </c>
      <c r="D777" t="s">
        <v>40</v>
      </c>
      <c r="E777" t="s">
        <v>44</v>
      </c>
      <c r="F777" t="s">
        <v>25</v>
      </c>
      <c r="G777" t="s">
        <v>2</v>
      </c>
      <c r="H777">
        <f>VLOOKUP(G777,Currency!$A$1:$B$16,2,FALSE)</f>
        <v>0.73</v>
      </c>
      <c r="I777" s="3">
        <v>20104.4000000001</v>
      </c>
      <c r="J777" s="3">
        <v>1994196</v>
      </c>
      <c r="K777" s="2">
        <v>1.1241320978</v>
      </c>
      <c r="L777" s="3">
        <v>23847.802020515599</v>
      </c>
      <c r="M777" s="3">
        <v>30156.6</v>
      </c>
      <c r="N777" s="3">
        <v>57955458.009999998</v>
      </c>
      <c r="O777" s="2">
        <v>0.64888315679999997</v>
      </c>
      <c r="P777" s="3">
        <v>13215.015690770901</v>
      </c>
      <c r="Q777" s="3">
        <v>87606</v>
      </c>
      <c r="R777" s="3">
        <v>131409</v>
      </c>
      <c r="S777" s="3"/>
      <c r="T777" s="3"/>
      <c r="U777" s="3"/>
      <c r="V777" s="3">
        <f t="shared" si="36"/>
        <v>63952.38</v>
      </c>
      <c r="W777" s="3">
        <f t="shared" si="37"/>
        <v>95928.569999999992</v>
      </c>
      <c r="X777" s="7">
        <f t="shared" si="38"/>
        <v>159880.94999999998</v>
      </c>
    </row>
    <row r="778" spans="1:24" x14ac:dyDescent="0.3">
      <c r="A778" s="1">
        <v>42186</v>
      </c>
      <c r="B778" t="s">
        <v>203</v>
      </c>
      <c r="C778" t="s">
        <v>31</v>
      </c>
      <c r="D778" t="s">
        <v>38</v>
      </c>
      <c r="E778" t="s">
        <v>64</v>
      </c>
      <c r="F778" t="s">
        <v>22</v>
      </c>
      <c r="G778" t="s">
        <v>0</v>
      </c>
      <c r="H778">
        <f>VLOOKUP(G778,Currency!$A$1:$B$16,2,FALSE)</f>
        <v>1</v>
      </c>
      <c r="I778" s="3">
        <v>61250</v>
      </c>
      <c r="J778" s="3">
        <v>2801974.08</v>
      </c>
      <c r="K778" s="2">
        <v>1.1316313175999999</v>
      </c>
      <c r="L778" s="3">
        <v>73343.627304499998</v>
      </c>
      <c r="M778" s="3"/>
      <c r="N778" s="3">
        <v>0</v>
      </c>
      <c r="O778" s="2"/>
      <c r="P778" s="3">
        <v>0</v>
      </c>
      <c r="Q778" s="3">
        <v>105000</v>
      </c>
      <c r="R778" s="3">
        <v>137866</v>
      </c>
      <c r="S778" s="3"/>
      <c r="T778" s="3"/>
      <c r="U778" s="3"/>
      <c r="V778" s="3">
        <f t="shared" si="36"/>
        <v>105000</v>
      </c>
      <c r="W778" s="3">
        <f t="shared" si="37"/>
        <v>137866</v>
      </c>
      <c r="X778" s="7">
        <f t="shared" si="38"/>
        <v>242866</v>
      </c>
    </row>
    <row r="779" spans="1:24" x14ac:dyDescent="0.3">
      <c r="A779" s="1">
        <v>42186</v>
      </c>
      <c r="B779" t="s">
        <v>740</v>
      </c>
      <c r="C779" t="s">
        <v>31</v>
      </c>
      <c r="D779" t="s">
        <v>36</v>
      </c>
      <c r="E779" t="s">
        <v>44</v>
      </c>
      <c r="F779" t="s">
        <v>20</v>
      </c>
      <c r="G779" t="s">
        <v>0</v>
      </c>
      <c r="H779">
        <f>VLOOKUP(G779,Currency!$A$1:$B$16,2,FALSE)</f>
        <v>1</v>
      </c>
      <c r="I779" s="3">
        <v>16800</v>
      </c>
      <c r="J779" s="3">
        <v>2092877.18</v>
      </c>
      <c r="K779" s="2">
        <v>1.1332473323000001</v>
      </c>
      <c r="L779" s="3">
        <v>20157.832773120001</v>
      </c>
      <c r="M779" s="3">
        <v>25200</v>
      </c>
      <c r="N779" s="3">
        <v>41363164.5</v>
      </c>
      <c r="O779" s="2">
        <v>0.94029014150000001</v>
      </c>
      <c r="P779" s="3">
        <v>22792.498505280004</v>
      </c>
      <c r="Q779" s="3">
        <v>72000</v>
      </c>
      <c r="R779" s="3">
        <v>123548</v>
      </c>
      <c r="S779" s="3"/>
      <c r="T779" s="3"/>
      <c r="U779" s="3"/>
      <c r="V779" s="3">
        <f t="shared" si="36"/>
        <v>72000</v>
      </c>
      <c r="W779" s="3">
        <f t="shared" si="37"/>
        <v>123548</v>
      </c>
      <c r="X779" s="7">
        <f t="shared" si="38"/>
        <v>195548</v>
      </c>
    </row>
    <row r="780" spans="1:24" x14ac:dyDescent="0.3">
      <c r="A780" s="1">
        <v>42186</v>
      </c>
      <c r="B780" t="s">
        <v>648</v>
      </c>
      <c r="C780" t="s">
        <v>31</v>
      </c>
      <c r="D780" t="s">
        <v>36</v>
      </c>
      <c r="E780" t="s">
        <v>44</v>
      </c>
      <c r="F780" t="s">
        <v>20</v>
      </c>
      <c r="G780" t="s">
        <v>0</v>
      </c>
      <c r="H780">
        <f>VLOOKUP(G780,Currency!$A$1:$B$16,2,FALSE)</f>
        <v>1</v>
      </c>
      <c r="I780" s="3">
        <v>16800</v>
      </c>
      <c r="J780" s="3">
        <v>2092876.61</v>
      </c>
      <c r="K780" s="2">
        <v>1.1332476409000001</v>
      </c>
      <c r="L780" s="3">
        <v>20157.840551519999</v>
      </c>
      <c r="M780" s="3">
        <v>25200</v>
      </c>
      <c r="N780" s="3">
        <v>41363164.5</v>
      </c>
      <c r="O780" s="2">
        <v>0.94029014150000001</v>
      </c>
      <c r="P780" s="3">
        <v>22792.498505280004</v>
      </c>
      <c r="Q780" s="3">
        <v>72000</v>
      </c>
      <c r="R780" s="3">
        <v>117300</v>
      </c>
      <c r="S780" s="3"/>
      <c r="T780" s="3"/>
      <c r="U780" s="3"/>
      <c r="V780" s="3">
        <f t="shared" si="36"/>
        <v>72000</v>
      </c>
      <c r="W780" s="3">
        <f t="shared" si="37"/>
        <v>117300</v>
      </c>
      <c r="X780" s="7">
        <f t="shared" si="38"/>
        <v>189300</v>
      </c>
    </row>
    <row r="781" spans="1:24" x14ac:dyDescent="0.3">
      <c r="A781" s="1">
        <v>42186</v>
      </c>
      <c r="B781" t="s">
        <v>143</v>
      </c>
      <c r="C781" t="s">
        <v>31</v>
      </c>
      <c r="D781" t="s">
        <v>36</v>
      </c>
      <c r="E781" t="s">
        <v>43</v>
      </c>
      <c r="F781" t="s">
        <v>19</v>
      </c>
      <c r="G781" t="s">
        <v>0</v>
      </c>
      <c r="H781">
        <f>VLOOKUP(G781,Currency!$A$1:$B$16,2,FALSE)</f>
        <v>1</v>
      </c>
      <c r="I781" s="3">
        <v>35000</v>
      </c>
      <c r="J781" s="3">
        <v>6278633.9100000001</v>
      </c>
      <c r="K781" s="2">
        <v>1.1446938367999999</v>
      </c>
      <c r="L781" s="3">
        <v>50192.852864</v>
      </c>
      <c r="M781" s="3">
        <v>52500</v>
      </c>
      <c r="N781" s="3">
        <v>41363164.5</v>
      </c>
      <c r="O781" s="2">
        <v>0.94029014150000001</v>
      </c>
      <c r="P781" s="3">
        <v>39960.929714999998</v>
      </c>
      <c r="Q781" s="3">
        <v>150000</v>
      </c>
      <c r="R781" s="3">
        <v>178602</v>
      </c>
      <c r="S781" s="3"/>
      <c r="T781" s="3"/>
      <c r="U781" s="3"/>
      <c r="V781" s="3">
        <f t="shared" si="36"/>
        <v>150000</v>
      </c>
      <c r="W781" s="3">
        <f t="shared" si="37"/>
        <v>178602</v>
      </c>
      <c r="X781" s="7">
        <f t="shared" si="38"/>
        <v>328602</v>
      </c>
    </row>
    <row r="782" spans="1:24" x14ac:dyDescent="0.3">
      <c r="A782" s="1">
        <v>42186</v>
      </c>
      <c r="B782" t="s">
        <v>436</v>
      </c>
      <c r="C782" t="s">
        <v>32</v>
      </c>
      <c r="D782" t="s">
        <v>40</v>
      </c>
      <c r="E782" t="s">
        <v>44</v>
      </c>
      <c r="F782" t="s">
        <v>26</v>
      </c>
      <c r="G782" t="s">
        <v>5</v>
      </c>
      <c r="H782">
        <f>VLOOKUP(G782,Currency!$A$1:$B$16,2,FALSE)</f>
        <v>1.3</v>
      </c>
      <c r="I782" s="3">
        <v>7455.0666666668003</v>
      </c>
      <c r="J782" s="3">
        <v>2832138</v>
      </c>
      <c r="K782" s="2">
        <v>1.1447186280999999</v>
      </c>
      <c r="L782" s="3">
        <v>9073.3971976306002</v>
      </c>
      <c r="M782" s="3">
        <v>11182.6</v>
      </c>
      <c r="N782" s="3">
        <v>219223102.81999999</v>
      </c>
      <c r="O782" s="2">
        <v>0.99987724290000002</v>
      </c>
      <c r="P782" s="3">
        <v>11180.4036098784</v>
      </c>
      <c r="Q782" s="3">
        <v>32288</v>
      </c>
      <c r="R782" s="3">
        <v>48432</v>
      </c>
      <c r="S782" s="3"/>
      <c r="T782" s="3"/>
      <c r="U782" s="3"/>
      <c r="V782" s="3">
        <f t="shared" si="36"/>
        <v>41974.400000000001</v>
      </c>
      <c r="W782" s="3">
        <f t="shared" si="37"/>
        <v>62961.599999999999</v>
      </c>
      <c r="X782" s="7">
        <f t="shared" si="38"/>
        <v>104936</v>
      </c>
    </row>
    <row r="783" spans="1:24" x14ac:dyDescent="0.3">
      <c r="A783" s="1">
        <v>42186</v>
      </c>
      <c r="B783" t="s">
        <v>657</v>
      </c>
      <c r="C783" t="s">
        <v>31</v>
      </c>
      <c r="D783" t="s">
        <v>37</v>
      </c>
      <c r="E783" t="s">
        <v>65</v>
      </c>
      <c r="F783" t="s">
        <v>24</v>
      </c>
      <c r="G783" t="s">
        <v>0</v>
      </c>
      <c r="H783">
        <f>VLOOKUP(G783,Currency!$A$1:$B$16,2,FALSE)</f>
        <v>1</v>
      </c>
      <c r="I783" s="3">
        <v>30333.333333333099</v>
      </c>
      <c r="J783" s="3">
        <v>525000</v>
      </c>
      <c r="K783" s="2">
        <v>1.1480137543</v>
      </c>
      <c r="L783" s="3">
        <v>37067.959152466399</v>
      </c>
      <c r="M783" s="3"/>
      <c r="N783" s="3">
        <v>0</v>
      </c>
      <c r="O783" s="2"/>
      <c r="P783" s="3">
        <v>0</v>
      </c>
      <c r="Q783" s="3">
        <v>52000</v>
      </c>
      <c r="R783" s="3">
        <v>85050</v>
      </c>
      <c r="S783" s="3"/>
      <c r="T783" s="3"/>
      <c r="U783" s="3"/>
      <c r="V783" s="3">
        <f t="shared" si="36"/>
        <v>52000</v>
      </c>
      <c r="W783" s="3">
        <f t="shared" si="37"/>
        <v>85050</v>
      </c>
      <c r="X783" s="7">
        <f t="shared" si="38"/>
        <v>137050</v>
      </c>
    </row>
    <row r="784" spans="1:24" x14ac:dyDescent="0.3">
      <c r="A784" s="1">
        <v>42186</v>
      </c>
      <c r="B784" t="s">
        <v>130</v>
      </c>
      <c r="C784" t="s">
        <v>31</v>
      </c>
      <c r="D784" t="s">
        <v>36</v>
      </c>
      <c r="E784" t="s">
        <v>43</v>
      </c>
      <c r="F784" t="s">
        <v>19</v>
      </c>
      <c r="G784" t="s">
        <v>0</v>
      </c>
      <c r="H784">
        <f>VLOOKUP(G784,Currency!$A$1:$B$16,2,FALSE)</f>
        <v>1</v>
      </c>
      <c r="I784" s="3">
        <v>35000</v>
      </c>
      <c r="J784" s="3">
        <v>19825737.140000001</v>
      </c>
      <c r="K784" s="2">
        <v>1.1541097042999999</v>
      </c>
      <c r="L784" s="3">
        <v>51181.518951500002</v>
      </c>
      <c r="M784" s="3">
        <v>52500</v>
      </c>
      <c r="N784" s="3">
        <v>64221881.549999997</v>
      </c>
      <c r="O784" s="2">
        <v>1.1521098106000001</v>
      </c>
      <c r="P784" s="3">
        <v>91875</v>
      </c>
      <c r="Q784" s="3">
        <v>150000</v>
      </c>
      <c r="R784" s="3">
        <v>166443</v>
      </c>
      <c r="S784" s="3"/>
      <c r="T784" s="3"/>
      <c r="U784" s="3"/>
      <c r="V784" s="3">
        <f t="shared" si="36"/>
        <v>150000</v>
      </c>
      <c r="W784" s="3">
        <f t="shared" si="37"/>
        <v>166443</v>
      </c>
      <c r="X784" s="7">
        <f t="shared" si="38"/>
        <v>316443</v>
      </c>
    </row>
    <row r="785" spans="1:24" x14ac:dyDescent="0.3">
      <c r="A785" s="1">
        <v>42186</v>
      </c>
      <c r="B785" t="s">
        <v>188</v>
      </c>
      <c r="C785" t="s">
        <v>31</v>
      </c>
      <c r="D785" t="s">
        <v>36</v>
      </c>
      <c r="E785" t="s">
        <v>44</v>
      </c>
      <c r="F785" t="s">
        <v>20</v>
      </c>
      <c r="G785" t="s">
        <v>0</v>
      </c>
      <c r="H785">
        <f>VLOOKUP(G785,Currency!$A$1:$B$16,2,FALSE)</f>
        <v>1</v>
      </c>
      <c r="I785" s="3">
        <v>16800</v>
      </c>
      <c r="J785" s="3">
        <v>4956434.28</v>
      </c>
      <c r="K785" s="2">
        <v>1.1541097055</v>
      </c>
      <c r="L785" s="3">
        <v>20683.56457776</v>
      </c>
      <c r="M785" s="3">
        <v>25200</v>
      </c>
      <c r="N785" s="3">
        <v>64221881.549999997</v>
      </c>
      <c r="O785" s="2">
        <v>1.1521098106000001</v>
      </c>
      <c r="P785" s="3">
        <v>35932.868236440001</v>
      </c>
      <c r="Q785" s="3">
        <v>72000</v>
      </c>
      <c r="R785" s="3">
        <v>92820</v>
      </c>
      <c r="S785" s="3"/>
      <c r="T785" s="3"/>
      <c r="U785" s="3"/>
      <c r="V785" s="3">
        <f t="shared" si="36"/>
        <v>72000</v>
      </c>
      <c r="W785" s="3">
        <f t="shared" si="37"/>
        <v>92820</v>
      </c>
      <c r="X785" s="7">
        <f t="shared" si="38"/>
        <v>164820</v>
      </c>
    </row>
    <row r="786" spans="1:24" x14ac:dyDescent="0.3">
      <c r="A786" s="1">
        <v>42186</v>
      </c>
      <c r="B786" t="s">
        <v>243</v>
      </c>
      <c r="C786" t="s">
        <v>31</v>
      </c>
      <c r="D786" t="s">
        <v>36</v>
      </c>
      <c r="E786" t="s">
        <v>46</v>
      </c>
      <c r="F786" t="s">
        <v>20</v>
      </c>
      <c r="G786" t="s">
        <v>0</v>
      </c>
      <c r="H786">
        <f>VLOOKUP(G786,Currency!$A$1:$B$16,2,FALSE)</f>
        <v>1</v>
      </c>
      <c r="I786" s="3">
        <v>22633.333333333099</v>
      </c>
      <c r="J786" s="3">
        <v>4956434.28</v>
      </c>
      <c r="K786" s="2">
        <v>1.1541097055</v>
      </c>
      <c r="L786" s="3">
        <v>27865.357833926399</v>
      </c>
      <c r="M786" s="3">
        <v>33950</v>
      </c>
      <c r="N786" s="3">
        <v>64221881.549999997</v>
      </c>
      <c r="O786" s="2">
        <v>1.1521098106000001</v>
      </c>
      <c r="P786" s="3">
        <v>48409.558596315001</v>
      </c>
      <c r="Q786" s="3">
        <v>97000</v>
      </c>
      <c r="R786" s="3">
        <v>130887</v>
      </c>
      <c r="S786" s="3"/>
      <c r="T786" s="3"/>
      <c r="U786" s="3"/>
      <c r="V786" s="3">
        <f t="shared" si="36"/>
        <v>97000</v>
      </c>
      <c r="W786" s="3">
        <f t="shared" si="37"/>
        <v>130887</v>
      </c>
      <c r="X786" s="7">
        <f t="shared" si="38"/>
        <v>227887</v>
      </c>
    </row>
    <row r="787" spans="1:24" x14ac:dyDescent="0.3">
      <c r="A787" s="1">
        <v>42186</v>
      </c>
      <c r="B787" t="s">
        <v>248</v>
      </c>
      <c r="C787" t="s">
        <v>31</v>
      </c>
      <c r="D787" t="s">
        <v>36</v>
      </c>
      <c r="E787" t="s">
        <v>46</v>
      </c>
      <c r="F787" t="s">
        <v>20</v>
      </c>
      <c r="G787" t="s">
        <v>0</v>
      </c>
      <c r="H787">
        <f>VLOOKUP(G787,Currency!$A$1:$B$16,2,FALSE)</f>
        <v>1</v>
      </c>
      <c r="I787" s="3">
        <v>22633.333333333099</v>
      </c>
      <c r="J787" s="3">
        <v>4956434.28</v>
      </c>
      <c r="K787" s="2">
        <v>1.1541097055</v>
      </c>
      <c r="L787" s="3">
        <v>27865.357833926399</v>
      </c>
      <c r="M787" s="3">
        <v>33950</v>
      </c>
      <c r="N787" s="3">
        <v>64221881.549999997</v>
      </c>
      <c r="O787" s="2">
        <v>1.1521098106000001</v>
      </c>
      <c r="P787" s="3">
        <v>48409.558596315001</v>
      </c>
      <c r="Q787" s="3">
        <v>97000</v>
      </c>
      <c r="R787" s="3">
        <v>131202</v>
      </c>
      <c r="S787" s="3"/>
      <c r="T787" s="3"/>
      <c r="U787" s="3"/>
      <c r="V787" s="3">
        <f t="shared" si="36"/>
        <v>97000</v>
      </c>
      <c r="W787" s="3">
        <f t="shared" si="37"/>
        <v>131202</v>
      </c>
      <c r="X787" s="7">
        <f t="shared" si="38"/>
        <v>228202</v>
      </c>
    </row>
    <row r="788" spans="1:24" x14ac:dyDescent="0.3">
      <c r="A788" s="1">
        <v>42186</v>
      </c>
      <c r="B788" t="s">
        <v>260</v>
      </c>
      <c r="C788" t="s">
        <v>31</v>
      </c>
      <c r="D788" t="s">
        <v>36</v>
      </c>
      <c r="E788" t="s">
        <v>46</v>
      </c>
      <c r="F788" t="s">
        <v>20</v>
      </c>
      <c r="G788" t="s">
        <v>0</v>
      </c>
      <c r="H788">
        <f>VLOOKUP(G788,Currency!$A$1:$B$16,2,FALSE)</f>
        <v>1</v>
      </c>
      <c r="I788" s="3">
        <v>22633.333333333099</v>
      </c>
      <c r="J788" s="3">
        <v>4956434.28</v>
      </c>
      <c r="K788" s="2">
        <v>1.1541097055</v>
      </c>
      <c r="L788" s="3">
        <v>27865.357833926399</v>
      </c>
      <c r="M788" s="3">
        <v>33950</v>
      </c>
      <c r="N788" s="3">
        <v>64221881.549999997</v>
      </c>
      <c r="O788" s="2">
        <v>1.1521098106000001</v>
      </c>
      <c r="P788" s="3">
        <v>48409.558596315001</v>
      </c>
      <c r="Q788" s="3">
        <v>97000</v>
      </c>
      <c r="R788" s="3">
        <v>132837</v>
      </c>
      <c r="S788" s="3"/>
      <c r="T788" s="3"/>
      <c r="U788" s="3"/>
      <c r="V788" s="3">
        <f t="shared" si="36"/>
        <v>97000</v>
      </c>
      <c r="W788" s="3">
        <f t="shared" si="37"/>
        <v>132837</v>
      </c>
      <c r="X788" s="7">
        <f t="shared" si="38"/>
        <v>229837</v>
      </c>
    </row>
    <row r="789" spans="1:24" x14ac:dyDescent="0.3">
      <c r="A789" s="1">
        <v>42186</v>
      </c>
      <c r="B789" t="s">
        <v>749</v>
      </c>
      <c r="C789" t="s">
        <v>31</v>
      </c>
      <c r="D789" t="s">
        <v>36</v>
      </c>
      <c r="E789" t="s">
        <v>47</v>
      </c>
      <c r="F789" t="s">
        <v>20</v>
      </c>
      <c r="G789" t="s">
        <v>0</v>
      </c>
      <c r="H789">
        <f>VLOOKUP(G789,Currency!$A$1:$B$16,2,FALSE)</f>
        <v>1</v>
      </c>
      <c r="I789" s="3">
        <v>10399.9999999998</v>
      </c>
      <c r="J789" s="3">
        <v>795355.52</v>
      </c>
      <c r="K789" s="2">
        <v>1.155675936</v>
      </c>
      <c r="L789" s="3">
        <v>12828.5446015998</v>
      </c>
      <c r="M789" s="3">
        <v>15600</v>
      </c>
      <c r="N789" s="3">
        <v>4403834.2</v>
      </c>
      <c r="O789" s="2">
        <v>0.6979033657</v>
      </c>
      <c r="P789" s="3">
        <v>8059.6680075599998</v>
      </c>
      <c r="Q789" s="3">
        <v>52000</v>
      </c>
      <c r="R789" s="3">
        <v>90000</v>
      </c>
      <c r="S789" s="3"/>
      <c r="T789" s="3"/>
      <c r="U789" s="3"/>
      <c r="V789" s="3">
        <f t="shared" si="36"/>
        <v>52000</v>
      </c>
      <c r="W789" s="3">
        <f t="shared" si="37"/>
        <v>90000</v>
      </c>
      <c r="X789" s="7">
        <f t="shared" si="38"/>
        <v>142000</v>
      </c>
    </row>
    <row r="790" spans="1:24" x14ac:dyDescent="0.3">
      <c r="A790" s="1">
        <v>42186</v>
      </c>
      <c r="B790" t="s">
        <v>706</v>
      </c>
      <c r="C790" t="s">
        <v>31</v>
      </c>
      <c r="D790" t="s">
        <v>36</v>
      </c>
      <c r="E790" t="s">
        <v>44</v>
      </c>
      <c r="F790" t="s">
        <v>20</v>
      </c>
      <c r="G790" t="s">
        <v>0</v>
      </c>
      <c r="H790">
        <f>VLOOKUP(G790,Currency!$A$1:$B$16,2,FALSE)</f>
        <v>1</v>
      </c>
      <c r="I790" s="3">
        <v>12000</v>
      </c>
      <c r="J790" s="3">
        <v>1850826.94</v>
      </c>
      <c r="K790" s="2">
        <v>1.1560472877000001</v>
      </c>
      <c r="L790" s="3">
        <v>14808.851179199999</v>
      </c>
      <c r="M790" s="3">
        <v>18000</v>
      </c>
      <c r="N790" s="3">
        <v>5941742.9000000004</v>
      </c>
      <c r="O790" s="2">
        <v>1.2489347207999999</v>
      </c>
      <c r="P790" s="3">
        <v>30546.309927599999</v>
      </c>
      <c r="Q790" s="3">
        <v>72000</v>
      </c>
      <c r="R790" s="3">
        <v>120474</v>
      </c>
      <c r="S790" s="3"/>
      <c r="T790" s="3"/>
      <c r="U790" s="3"/>
      <c r="V790" s="3">
        <f t="shared" si="36"/>
        <v>72000</v>
      </c>
      <c r="W790" s="3">
        <f t="shared" si="37"/>
        <v>120474</v>
      </c>
      <c r="X790" s="7">
        <f t="shared" si="38"/>
        <v>192474</v>
      </c>
    </row>
    <row r="791" spans="1:24" x14ac:dyDescent="0.3">
      <c r="A791" s="1">
        <v>42186</v>
      </c>
      <c r="B791" t="s">
        <v>239</v>
      </c>
      <c r="C791" t="s">
        <v>31</v>
      </c>
      <c r="D791" t="s">
        <v>37</v>
      </c>
      <c r="E791" t="s">
        <v>47</v>
      </c>
      <c r="F791" t="s">
        <v>21</v>
      </c>
      <c r="G791" t="s">
        <v>0</v>
      </c>
      <c r="H791">
        <f>VLOOKUP(G791,Currency!$A$1:$B$16,2,FALSE)</f>
        <v>1</v>
      </c>
      <c r="I791" s="3">
        <v>5199.9999999999</v>
      </c>
      <c r="J791" s="3">
        <v>455618.25</v>
      </c>
      <c r="K791" s="2">
        <v>1.163849431</v>
      </c>
      <c r="L791" s="3">
        <v>6478.0255617999001</v>
      </c>
      <c r="M791" s="3">
        <v>7800</v>
      </c>
      <c r="N791" s="3">
        <v>1401835.35</v>
      </c>
      <c r="O791" s="2">
        <v>0.96432061010000003</v>
      </c>
      <c r="P791" s="3">
        <v>7354.72121436</v>
      </c>
      <c r="Q791" s="3">
        <v>52000</v>
      </c>
      <c r="R791" s="3">
        <v>70000</v>
      </c>
      <c r="S791" s="3"/>
      <c r="T791" s="3"/>
      <c r="U791" s="3"/>
      <c r="V791" s="3">
        <f t="shared" si="36"/>
        <v>52000</v>
      </c>
      <c r="W791" s="3">
        <f t="shared" si="37"/>
        <v>70000</v>
      </c>
      <c r="X791" s="7">
        <f t="shared" si="38"/>
        <v>122000</v>
      </c>
    </row>
    <row r="792" spans="1:24" x14ac:dyDescent="0.3">
      <c r="A792" s="1">
        <v>42186</v>
      </c>
      <c r="B792" t="s">
        <v>246</v>
      </c>
      <c r="C792" t="s">
        <v>31</v>
      </c>
      <c r="D792" t="s">
        <v>37</v>
      </c>
      <c r="E792" t="s">
        <v>44</v>
      </c>
      <c r="F792" t="s">
        <v>21</v>
      </c>
      <c r="G792" t="s">
        <v>0</v>
      </c>
      <c r="H792">
        <f>VLOOKUP(G792,Currency!$A$1:$B$16,2,FALSE)</f>
        <v>1</v>
      </c>
      <c r="I792" s="3">
        <v>16800</v>
      </c>
      <c r="J792" s="3">
        <v>1580879.04</v>
      </c>
      <c r="K792" s="2">
        <v>1.1643808087</v>
      </c>
      <c r="L792" s="3">
        <v>20942.396378400001</v>
      </c>
      <c r="M792" s="3">
        <v>25200</v>
      </c>
      <c r="N792" s="3">
        <v>5926296.96</v>
      </c>
      <c r="O792" s="2">
        <v>1.5640481438</v>
      </c>
      <c r="P792" s="3">
        <v>44100</v>
      </c>
      <c r="Q792" s="3">
        <v>72000</v>
      </c>
      <c r="R792" s="3">
        <v>97313</v>
      </c>
      <c r="S792" s="3"/>
      <c r="T792" s="3"/>
      <c r="U792" s="3"/>
      <c r="V792" s="3">
        <f t="shared" si="36"/>
        <v>72000</v>
      </c>
      <c r="W792" s="3">
        <f t="shared" si="37"/>
        <v>97313</v>
      </c>
      <c r="X792" s="7">
        <f t="shared" si="38"/>
        <v>169313</v>
      </c>
    </row>
    <row r="793" spans="1:24" x14ac:dyDescent="0.3">
      <c r="A793" s="1">
        <v>42186</v>
      </c>
      <c r="B793" t="s">
        <v>905</v>
      </c>
      <c r="C793" t="s">
        <v>31</v>
      </c>
      <c r="D793" t="s">
        <v>41</v>
      </c>
      <c r="E793" t="s">
        <v>51</v>
      </c>
      <c r="F793" t="s">
        <v>28</v>
      </c>
      <c r="G793" t="s">
        <v>0</v>
      </c>
      <c r="H793">
        <f>VLOOKUP(G793,Currency!$A$1:$B$16,2,FALSE)</f>
        <v>1</v>
      </c>
      <c r="I793" s="3">
        <v>7052.0799999998999</v>
      </c>
      <c r="J793" s="3">
        <v>8787541.3499999996</v>
      </c>
      <c r="K793" s="2">
        <v>1.1644400277</v>
      </c>
      <c r="L793" s="3">
        <v>8791.5463461664003</v>
      </c>
      <c r="M793" s="3">
        <v>10578.12</v>
      </c>
      <c r="N793" s="3">
        <v>45448091.840000004</v>
      </c>
      <c r="O793" s="2">
        <v>0.95872807029999996</v>
      </c>
      <c r="P793" s="3">
        <v>9879.5929202144998</v>
      </c>
      <c r="Q793" s="3">
        <v>30580.2</v>
      </c>
      <c r="R793" s="3">
        <v>152901</v>
      </c>
      <c r="S793" s="3"/>
      <c r="T793" s="3"/>
      <c r="U793" s="3"/>
      <c r="V793" s="3">
        <f t="shared" si="36"/>
        <v>30580.2</v>
      </c>
      <c r="W793" s="3">
        <f t="shared" si="37"/>
        <v>152901</v>
      </c>
      <c r="X793" s="7">
        <f t="shared" si="38"/>
        <v>183481.2</v>
      </c>
    </row>
    <row r="794" spans="1:24" x14ac:dyDescent="0.3">
      <c r="A794" s="1">
        <v>42186</v>
      </c>
      <c r="B794" t="s">
        <v>750</v>
      </c>
      <c r="C794" t="s">
        <v>31</v>
      </c>
      <c r="D794" t="s">
        <v>36</v>
      </c>
      <c r="E794" t="s">
        <v>46</v>
      </c>
      <c r="F794" t="s">
        <v>20</v>
      </c>
      <c r="G794" t="s">
        <v>0</v>
      </c>
      <c r="H794">
        <f>VLOOKUP(G794,Currency!$A$1:$B$16,2,FALSE)</f>
        <v>1</v>
      </c>
      <c r="I794" s="3">
        <v>22633.333333333099</v>
      </c>
      <c r="J794" s="3">
        <v>2092877.18</v>
      </c>
      <c r="K794" s="2">
        <v>1.1675881420000001</v>
      </c>
      <c r="L794" s="3">
        <v>28322.950754233003</v>
      </c>
      <c r="M794" s="3">
        <v>33950</v>
      </c>
      <c r="N794" s="3">
        <v>41363164.5</v>
      </c>
      <c r="O794" s="2">
        <v>0.94029014150000001</v>
      </c>
      <c r="P794" s="3">
        <v>30706.560486279999</v>
      </c>
      <c r="Q794" s="3">
        <v>97000</v>
      </c>
      <c r="R794" s="3">
        <v>167890</v>
      </c>
      <c r="S794" s="3"/>
      <c r="T794" s="3"/>
      <c r="U794" s="3"/>
      <c r="V794" s="3">
        <f t="shared" si="36"/>
        <v>97000</v>
      </c>
      <c r="W794" s="3">
        <f t="shared" si="37"/>
        <v>167890</v>
      </c>
      <c r="X794" s="7">
        <f t="shared" si="38"/>
        <v>264890</v>
      </c>
    </row>
    <row r="795" spans="1:24" x14ac:dyDescent="0.3">
      <c r="A795" s="1">
        <v>42186</v>
      </c>
      <c r="B795" t="s">
        <v>171</v>
      </c>
      <c r="C795" t="s">
        <v>31</v>
      </c>
      <c r="D795" t="s">
        <v>36</v>
      </c>
      <c r="E795" t="s">
        <v>45</v>
      </c>
      <c r="F795" t="s">
        <v>19</v>
      </c>
      <c r="G795" t="s">
        <v>0</v>
      </c>
      <c r="H795">
        <f>VLOOKUP(G795,Currency!$A$1:$B$16,2,FALSE)</f>
        <v>1</v>
      </c>
      <c r="I795" s="3">
        <v>25666.666666666901</v>
      </c>
      <c r="J795" s="3">
        <v>16395460.960000001</v>
      </c>
      <c r="K795" s="2">
        <v>1.1714123014</v>
      </c>
      <c r="L795" s="3">
        <v>38865.413874466998</v>
      </c>
      <c r="M795" s="3">
        <v>38500</v>
      </c>
      <c r="N795" s="3">
        <v>56086780.869999997</v>
      </c>
      <c r="O795" s="2">
        <v>0.93356294049999999</v>
      </c>
      <c r="P795" s="3">
        <v>28268.692836999999</v>
      </c>
      <c r="Q795" s="3">
        <v>110000</v>
      </c>
      <c r="R795" s="3">
        <v>139335</v>
      </c>
      <c r="S795" s="3"/>
      <c r="T795" s="3"/>
      <c r="U795" s="3"/>
      <c r="V795" s="3">
        <f t="shared" si="36"/>
        <v>110000</v>
      </c>
      <c r="W795" s="3">
        <f t="shared" si="37"/>
        <v>139335</v>
      </c>
      <c r="X795" s="7">
        <f t="shared" si="38"/>
        <v>249335</v>
      </c>
    </row>
    <row r="796" spans="1:24" x14ac:dyDescent="0.3">
      <c r="A796" s="1">
        <v>42186</v>
      </c>
      <c r="B796" t="s">
        <v>398</v>
      </c>
      <c r="C796" t="s">
        <v>33</v>
      </c>
      <c r="D796" t="s">
        <v>40</v>
      </c>
      <c r="E796" t="s">
        <v>46</v>
      </c>
      <c r="F796" t="s">
        <v>25</v>
      </c>
      <c r="G796" t="s">
        <v>4</v>
      </c>
      <c r="H796">
        <f>VLOOKUP(G796,Currency!$A$1:$B$16,2,FALSE)</f>
        <v>0.69</v>
      </c>
      <c r="I796" s="3">
        <v>27672.088999999902</v>
      </c>
      <c r="J796" s="3">
        <v>2807537.33</v>
      </c>
      <c r="K796" s="2">
        <v>1.1756650907999999</v>
      </c>
      <c r="L796" s="3">
        <v>34963.619040215897</v>
      </c>
      <c r="M796" s="3">
        <v>41508.133500000004</v>
      </c>
      <c r="N796" s="3">
        <v>5267329.0599999996</v>
      </c>
      <c r="O796" s="2">
        <v>0.92350128590000002</v>
      </c>
      <c r="P796" s="3">
        <v>36427.623358433899</v>
      </c>
      <c r="Q796" s="3">
        <v>120824.66666666701</v>
      </c>
      <c r="R796" s="3">
        <v>181237</v>
      </c>
      <c r="S796" s="3"/>
      <c r="T796" s="3"/>
      <c r="U796" s="3"/>
      <c r="V796" s="3">
        <f t="shared" si="36"/>
        <v>83369.020000000222</v>
      </c>
      <c r="W796" s="3">
        <f t="shared" si="37"/>
        <v>125053.52999999998</v>
      </c>
      <c r="X796" s="7">
        <f t="shared" si="38"/>
        <v>208422.55000000022</v>
      </c>
    </row>
    <row r="797" spans="1:24" x14ac:dyDescent="0.3">
      <c r="A797" s="1">
        <v>42186</v>
      </c>
      <c r="B797" t="s">
        <v>128</v>
      </c>
      <c r="C797" t="s">
        <v>31</v>
      </c>
      <c r="D797" t="s">
        <v>36</v>
      </c>
      <c r="E797" t="s">
        <v>43</v>
      </c>
      <c r="F797" t="s">
        <v>19</v>
      </c>
      <c r="G797" t="s">
        <v>0</v>
      </c>
      <c r="H797">
        <f>VLOOKUP(G797,Currency!$A$1:$B$16,2,FALSE)</f>
        <v>1</v>
      </c>
      <c r="I797" s="3">
        <v>35000</v>
      </c>
      <c r="J797" s="3">
        <v>20243159.32</v>
      </c>
      <c r="K797" s="2">
        <v>1.1768684573999999</v>
      </c>
      <c r="L797" s="3">
        <v>53571.188026999997</v>
      </c>
      <c r="M797" s="3">
        <v>52500</v>
      </c>
      <c r="N797" s="3">
        <v>56463643.689999998</v>
      </c>
      <c r="O797" s="2">
        <v>0.75383463159999997</v>
      </c>
      <c r="P797" s="3">
        <v>9894.0795397500005</v>
      </c>
      <c r="Q797" s="3">
        <v>150000</v>
      </c>
      <c r="R797" s="3">
        <v>154731</v>
      </c>
      <c r="S797" s="3"/>
      <c r="T797" s="3"/>
      <c r="U797" s="3"/>
      <c r="V797" s="3">
        <f t="shared" si="36"/>
        <v>150000</v>
      </c>
      <c r="W797" s="3">
        <f t="shared" si="37"/>
        <v>154731</v>
      </c>
      <c r="X797" s="7">
        <f t="shared" si="38"/>
        <v>304731</v>
      </c>
    </row>
    <row r="798" spans="1:24" x14ac:dyDescent="0.3">
      <c r="A798" s="1">
        <v>42186</v>
      </c>
      <c r="B798" t="s">
        <v>595</v>
      </c>
      <c r="C798" t="s">
        <v>31</v>
      </c>
      <c r="D798" t="s">
        <v>36</v>
      </c>
      <c r="E798" t="s">
        <v>44</v>
      </c>
      <c r="F798" t="s">
        <v>20</v>
      </c>
      <c r="G798" t="s">
        <v>0</v>
      </c>
      <c r="H798">
        <f>VLOOKUP(G798,Currency!$A$1:$B$16,2,FALSE)</f>
        <v>1</v>
      </c>
      <c r="I798" s="3">
        <v>16800</v>
      </c>
      <c r="J798" s="3">
        <v>2080600.55</v>
      </c>
      <c r="K798" s="2">
        <v>1.1809587044000001</v>
      </c>
      <c r="L798" s="3">
        <v>21360.15935088</v>
      </c>
      <c r="M798" s="3">
        <v>25200</v>
      </c>
      <c r="N798" s="3">
        <v>31004878</v>
      </c>
      <c r="O798" s="2">
        <v>0.93188314920000004</v>
      </c>
      <c r="P798" s="3">
        <v>22453.528575240001</v>
      </c>
      <c r="Q798" s="3">
        <v>72000</v>
      </c>
      <c r="R798" s="3">
        <v>112939</v>
      </c>
      <c r="S798" s="3"/>
      <c r="T798" s="3"/>
      <c r="U798" s="3"/>
      <c r="V798" s="3">
        <f t="shared" si="36"/>
        <v>72000</v>
      </c>
      <c r="W798" s="3">
        <f t="shared" si="37"/>
        <v>112939</v>
      </c>
      <c r="X798" s="7">
        <f t="shared" si="38"/>
        <v>184939</v>
      </c>
    </row>
    <row r="799" spans="1:24" x14ac:dyDescent="0.3">
      <c r="A799" s="1">
        <v>42186</v>
      </c>
      <c r="B799" t="s">
        <v>321</v>
      </c>
      <c r="C799" t="s">
        <v>31</v>
      </c>
      <c r="D799" t="s">
        <v>39</v>
      </c>
      <c r="E799" t="s">
        <v>46</v>
      </c>
      <c r="F799" t="s">
        <v>23</v>
      </c>
      <c r="G799" t="s">
        <v>0</v>
      </c>
      <c r="H799">
        <f>VLOOKUP(G799,Currency!$A$1:$B$16,2,FALSE)</f>
        <v>1</v>
      </c>
      <c r="I799" s="3">
        <v>16975</v>
      </c>
      <c r="J799" s="3">
        <v>4621043.49</v>
      </c>
      <c r="K799" s="2">
        <v>1.1865890176</v>
      </c>
      <c r="L799" s="3">
        <v>21726.022860639998</v>
      </c>
      <c r="M799" s="3">
        <v>39608.333333333103</v>
      </c>
      <c r="N799" s="3">
        <v>39998160.090000004</v>
      </c>
      <c r="O799" s="2">
        <v>1.2000391485999999</v>
      </c>
      <c r="P799" s="3">
        <v>61793.341711027104</v>
      </c>
      <c r="Q799" s="3">
        <v>97000</v>
      </c>
      <c r="R799" s="3">
        <v>139479</v>
      </c>
      <c r="S799" s="3"/>
      <c r="T799" s="3"/>
      <c r="U799" s="3"/>
      <c r="V799" s="3">
        <f t="shared" si="36"/>
        <v>97000</v>
      </c>
      <c r="W799" s="3">
        <f t="shared" si="37"/>
        <v>139479</v>
      </c>
      <c r="X799" s="7">
        <f t="shared" si="38"/>
        <v>236479</v>
      </c>
    </row>
    <row r="800" spans="1:24" x14ac:dyDescent="0.3">
      <c r="A800" s="1">
        <v>42186</v>
      </c>
      <c r="B800" t="s">
        <v>367</v>
      </c>
      <c r="C800" t="s">
        <v>31</v>
      </c>
      <c r="D800" t="s">
        <v>39</v>
      </c>
      <c r="E800" t="s">
        <v>46</v>
      </c>
      <c r="F800" t="s">
        <v>23</v>
      </c>
      <c r="G800" t="s">
        <v>0</v>
      </c>
      <c r="H800">
        <f>VLOOKUP(G800,Currency!$A$1:$B$16,2,FALSE)</f>
        <v>1</v>
      </c>
      <c r="I800" s="3">
        <v>16975</v>
      </c>
      <c r="J800" s="3">
        <v>4621043.49</v>
      </c>
      <c r="K800" s="2">
        <v>1.1865890176</v>
      </c>
      <c r="L800" s="3">
        <v>21726.022860639998</v>
      </c>
      <c r="M800" s="3">
        <v>39608.333333333103</v>
      </c>
      <c r="N800" s="3">
        <v>39998160.090000004</v>
      </c>
      <c r="O800" s="2">
        <v>1.2000391485999999</v>
      </c>
      <c r="P800" s="3">
        <v>61793.341711027104</v>
      </c>
      <c r="Q800" s="3">
        <v>97000</v>
      </c>
      <c r="R800" s="3">
        <v>143590</v>
      </c>
      <c r="S800" s="3"/>
      <c r="T800" s="3"/>
      <c r="U800" s="3"/>
      <c r="V800" s="3">
        <f t="shared" si="36"/>
        <v>97000</v>
      </c>
      <c r="W800" s="3">
        <f t="shared" si="37"/>
        <v>143590</v>
      </c>
      <c r="X800" s="7">
        <f t="shared" si="38"/>
        <v>240590</v>
      </c>
    </row>
    <row r="801" spans="1:24" x14ac:dyDescent="0.3">
      <c r="A801" s="1">
        <v>42186</v>
      </c>
      <c r="B801" t="s">
        <v>775</v>
      </c>
      <c r="C801" t="s">
        <v>31</v>
      </c>
      <c r="D801" t="s">
        <v>37</v>
      </c>
      <c r="E801" t="s">
        <v>47</v>
      </c>
      <c r="F801" t="s">
        <v>21</v>
      </c>
      <c r="G801" t="s">
        <v>0</v>
      </c>
      <c r="H801">
        <f>VLOOKUP(G801,Currency!$A$1:$B$16,2,FALSE)</f>
        <v>1</v>
      </c>
      <c r="I801" s="3">
        <v>12133.333333333099</v>
      </c>
      <c r="J801" s="3">
        <v>1044754.87</v>
      </c>
      <c r="K801" s="2">
        <v>1.1886687227999999</v>
      </c>
      <c r="L801" s="3">
        <v>15567.104088292999</v>
      </c>
      <c r="M801" s="3">
        <v>18200</v>
      </c>
      <c r="N801" s="3">
        <v>3727737.74</v>
      </c>
      <c r="O801" s="2">
        <v>1.123470341</v>
      </c>
      <c r="P801" s="3">
        <v>24492.048577360001</v>
      </c>
      <c r="Q801" s="3">
        <v>52000</v>
      </c>
      <c r="R801" s="3">
        <v>92182</v>
      </c>
      <c r="S801" s="3"/>
      <c r="T801" s="3"/>
      <c r="U801" s="3"/>
      <c r="V801" s="3">
        <f t="shared" si="36"/>
        <v>52000</v>
      </c>
      <c r="W801" s="3">
        <f t="shared" si="37"/>
        <v>92182</v>
      </c>
      <c r="X801" s="7">
        <f t="shared" si="38"/>
        <v>144182</v>
      </c>
    </row>
    <row r="802" spans="1:24" x14ac:dyDescent="0.3">
      <c r="A802" s="1">
        <v>42186</v>
      </c>
      <c r="B802" t="s">
        <v>1013</v>
      </c>
      <c r="C802" t="s">
        <v>31</v>
      </c>
      <c r="D802" t="s">
        <v>41</v>
      </c>
      <c r="E802" t="s">
        <v>57</v>
      </c>
      <c r="F802" t="s">
        <v>28</v>
      </c>
      <c r="G802" t="s">
        <v>0</v>
      </c>
      <c r="H802">
        <f>VLOOKUP(G802,Currency!$A$1:$B$16,2,FALSE)</f>
        <v>1</v>
      </c>
      <c r="I802" s="3">
        <v>4090.288</v>
      </c>
      <c r="J802" s="3">
        <v>6624000.71</v>
      </c>
      <c r="K802" s="2">
        <v>1.1914998331</v>
      </c>
      <c r="L802" s="3">
        <v>5265.2222037919</v>
      </c>
      <c r="M802" s="3">
        <v>6135.4319999999998</v>
      </c>
      <c r="N802" s="3">
        <v>15917592.43</v>
      </c>
      <c r="O802" s="2">
        <v>0.94710251670000001</v>
      </c>
      <c r="P802" s="3">
        <v>5616.1537410640003</v>
      </c>
      <c r="Q802" s="3">
        <v>17715</v>
      </c>
      <c r="R802" s="3">
        <v>147625</v>
      </c>
      <c r="S802" s="3"/>
      <c r="T802" s="3"/>
      <c r="U802" s="3"/>
      <c r="V802" s="3">
        <f t="shared" si="36"/>
        <v>17715</v>
      </c>
      <c r="W802" s="3">
        <f t="shared" si="37"/>
        <v>147625</v>
      </c>
      <c r="X802" s="7">
        <f t="shared" si="38"/>
        <v>165340</v>
      </c>
    </row>
    <row r="803" spans="1:24" x14ac:dyDescent="0.3">
      <c r="A803" s="1">
        <v>42186</v>
      </c>
      <c r="B803" t="s">
        <v>548</v>
      </c>
      <c r="C803" t="s">
        <v>31</v>
      </c>
      <c r="D803" t="s">
        <v>38</v>
      </c>
      <c r="E803" t="s">
        <v>61</v>
      </c>
      <c r="F803" t="s">
        <v>22</v>
      </c>
      <c r="G803" t="s">
        <v>0</v>
      </c>
      <c r="H803">
        <f>VLOOKUP(G803,Currency!$A$1:$B$16,2,FALSE)</f>
        <v>1</v>
      </c>
      <c r="I803" s="3">
        <v>46666.666666666897</v>
      </c>
      <c r="J803" s="3">
        <v>2429712.36</v>
      </c>
      <c r="K803" s="2">
        <v>1.1939140442</v>
      </c>
      <c r="L803" s="3">
        <v>60240.649760667002</v>
      </c>
      <c r="M803" s="3"/>
      <c r="N803" s="3">
        <v>0</v>
      </c>
      <c r="O803" s="2"/>
      <c r="P803" s="3">
        <v>0</v>
      </c>
      <c r="Q803" s="3">
        <v>80000</v>
      </c>
      <c r="R803" s="3">
        <v>122267</v>
      </c>
      <c r="S803" s="3"/>
      <c r="T803" s="3"/>
      <c r="U803" s="3"/>
      <c r="V803" s="3">
        <f t="shared" si="36"/>
        <v>80000</v>
      </c>
      <c r="W803" s="3">
        <f t="shared" si="37"/>
        <v>122267</v>
      </c>
      <c r="X803" s="7">
        <f t="shared" si="38"/>
        <v>202267</v>
      </c>
    </row>
    <row r="804" spans="1:24" x14ac:dyDescent="0.3">
      <c r="A804" s="1">
        <v>42186</v>
      </c>
      <c r="B804" t="s">
        <v>313</v>
      </c>
      <c r="C804" t="s">
        <v>31</v>
      </c>
      <c r="D804" t="s">
        <v>36</v>
      </c>
      <c r="E804" t="s">
        <v>46</v>
      </c>
      <c r="F804" t="s">
        <v>20</v>
      </c>
      <c r="G804" t="s">
        <v>0</v>
      </c>
      <c r="H804">
        <f>VLOOKUP(G804,Currency!$A$1:$B$16,2,FALSE)</f>
        <v>1</v>
      </c>
      <c r="I804" s="3">
        <v>22633.333333333099</v>
      </c>
      <c r="J804" s="3">
        <v>2402863.92</v>
      </c>
      <c r="K804" s="2">
        <v>1.1939950545</v>
      </c>
      <c r="L804" s="3">
        <v>29219.465434739701</v>
      </c>
      <c r="M804" s="3">
        <v>33950</v>
      </c>
      <c r="N804" s="3">
        <v>16856439.890000001</v>
      </c>
      <c r="O804" s="2">
        <v>0.94387514939999995</v>
      </c>
      <c r="P804" s="3">
        <v>30901.298114049998</v>
      </c>
      <c r="Q804" s="3">
        <v>97000</v>
      </c>
      <c r="R804" s="3">
        <v>139306</v>
      </c>
      <c r="S804" s="3"/>
      <c r="T804" s="3"/>
      <c r="U804" s="3"/>
      <c r="V804" s="3">
        <f t="shared" si="36"/>
        <v>97000</v>
      </c>
      <c r="W804" s="3">
        <f t="shared" si="37"/>
        <v>139306</v>
      </c>
      <c r="X804" s="7">
        <f t="shared" si="38"/>
        <v>236306</v>
      </c>
    </row>
    <row r="805" spans="1:24" x14ac:dyDescent="0.3">
      <c r="A805" s="1">
        <v>42186</v>
      </c>
      <c r="B805" t="s">
        <v>264</v>
      </c>
      <c r="C805" t="s">
        <v>31</v>
      </c>
      <c r="D805" t="s">
        <v>37</v>
      </c>
      <c r="E805" t="s">
        <v>62</v>
      </c>
      <c r="F805" t="s">
        <v>24</v>
      </c>
      <c r="G805" t="s">
        <v>0</v>
      </c>
      <c r="H805">
        <f>VLOOKUP(G805,Currency!$A$1:$B$16,2,FALSE)</f>
        <v>1</v>
      </c>
      <c r="I805" s="3">
        <v>42000</v>
      </c>
      <c r="J805" s="3">
        <v>714832.3</v>
      </c>
      <c r="K805" s="2">
        <v>1.2007398364999999</v>
      </c>
      <c r="L805" s="3">
        <v>54646.609701599999</v>
      </c>
      <c r="M805" s="3"/>
      <c r="N805" s="3">
        <v>0</v>
      </c>
      <c r="O805" s="2"/>
      <c r="P805" s="3">
        <v>0</v>
      </c>
      <c r="Q805" s="3">
        <v>72000</v>
      </c>
      <c r="R805" s="3">
        <v>98876</v>
      </c>
      <c r="S805" s="3"/>
      <c r="T805" s="3"/>
      <c r="U805" s="3"/>
      <c r="V805" s="3">
        <f t="shared" si="36"/>
        <v>72000</v>
      </c>
      <c r="W805" s="3">
        <f t="shared" si="37"/>
        <v>98876</v>
      </c>
      <c r="X805" s="7">
        <f t="shared" si="38"/>
        <v>170876</v>
      </c>
    </row>
    <row r="806" spans="1:24" x14ac:dyDescent="0.3">
      <c r="A806" s="1">
        <v>42186</v>
      </c>
      <c r="B806" t="s">
        <v>536</v>
      </c>
      <c r="C806" t="s">
        <v>31</v>
      </c>
      <c r="D806" t="s">
        <v>36</v>
      </c>
      <c r="E806" t="s">
        <v>44</v>
      </c>
      <c r="F806" t="s">
        <v>20</v>
      </c>
      <c r="G806" t="s">
        <v>0</v>
      </c>
      <c r="H806">
        <f>VLOOKUP(G806,Currency!$A$1:$B$16,2,FALSE)</f>
        <v>1</v>
      </c>
      <c r="I806" s="3">
        <v>16800</v>
      </c>
      <c r="J806" s="3">
        <v>2475721.13</v>
      </c>
      <c r="K806" s="2">
        <v>1.2038885583000001</v>
      </c>
      <c r="L806" s="3">
        <v>21937.991668319999</v>
      </c>
      <c r="M806" s="3">
        <v>25200</v>
      </c>
      <c r="N806" s="3">
        <v>42304969.609999999</v>
      </c>
      <c r="O806" s="2">
        <v>0.80804159850000001</v>
      </c>
      <c r="P806" s="3">
        <v>17460.23725152</v>
      </c>
      <c r="Q806" s="3">
        <v>72000</v>
      </c>
      <c r="R806" s="3">
        <v>109248</v>
      </c>
      <c r="S806" s="3"/>
      <c r="T806" s="3"/>
      <c r="U806" s="3"/>
      <c r="V806" s="3">
        <f t="shared" si="36"/>
        <v>72000</v>
      </c>
      <c r="W806" s="3">
        <f t="shared" si="37"/>
        <v>109248</v>
      </c>
      <c r="X806" s="7">
        <f t="shared" si="38"/>
        <v>181248</v>
      </c>
    </row>
    <row r="807" spans="1:24" x14ac:dyDescent="0.3">
      <c r="A807" s="1">
        <v>42186</v>
      </c>
      <c r="B807" t="s">
        <v>833</v>
      </c>
      <c r="C807" t="s">
        <v>31</v>
      </c>
      <c r="D807" t="s">
        <v>41</v>
      </c>
      <c r="E807" t="s">
        <v>51</v>
      </c>
      <c r="F807" t="s">
        <v>28</v>
      </c>
      <c r="G807" t="s">
        <v>0</v>
      </c>
      <c r="H807">
        <f>VLOOKUP(G807,Currency!$A$1:$B$16,2,FALSE)</f>
        <v>1</v>
      </c>
      <c r="I807" s="3">
        <v>7197.7266666669002</v>
      </c>
      <c r="J807" s="3">
        <v>15641866.43</v>
      </c>
      <c r="K807" s="2">
        <v>1.2054042168000001</v>
      </c>
      <c r="L807" s="3">
        <v>9415.3917797277009</v>
      </c>
      <c r="M807" s="3">
        <v>10796.59</v>
      </c>
      <c r="N807" s="3">
        <v>38045046.619999997</v>
      </c>
      <c r="O807" s="2">
        <v>1.0270568260999999</v>
      </c>
      <c r="P807" s="3">
        <v>11614.530082904301</v>
      </c>
      <c r="Q807" s="3">
        <v>31288.400000000001</v>
      </c>
      <c r="R807" s="3">
        <v>156442</v>
      </c>
      <c r="S807" s="3"/>
      <c r="T807" s="3"/>
      <c r="U807" s="3"/>
      <c r="V807" s="3">
        <f t="shared" si="36"/>
        <v>31288.400000000001</v>
      </c>
      <c r="W807" s="3">
        <f t="shared" si="37"/>
        <v>156442</v>
      </c>
      <c r="X807" s="7">
        <f t="shared" si="38"/>
        <v>187730.4</v>
      </c>
    </row>
    <row r="808" spans="1:24" x14ac:dyDescent="0.3">
      <c r="A808" s="1">
        <v>42186</v>
      </c>
      <c r="B808" t="s">
        <v>347</v>
      </c>
      <c r="C808" t="s">
        <v>31</v>
      </c>
      <c r="D808" t="s">
        <v>36</v>
      </c>
      <c r="E808" t="s">
        <v>44</v>
      </c>
      <c r="F808" t="s">
        <v>20</v>
      </c>
      <c r="G808" t="s">
        <v>0</v>
      </c>
      <c r="H808">
        <f>VLOOKUP(G808,Currency!$A$1:$B$16,2,FALSE)</f>
        <v>1</v>
      </c>
      <c r="I808" s="3">
        <v>16800</v>
      </c>
      <c r="J808" s="3">
        <v>2232336.2200000002</v>
      </c>
      <c r="K808" s="2">
        <v>1.2093124171</v>
      </c>
      <c r="L808" s="3">
        <v>22074.67291008</v>
      </c>
      <c r="M808" s="3">
        <v>25200</v>
      </c>
      <c r="N808" s="3">
        <v>13829366.689999999</v>
      </c>
      <c r="O808" s="2">
        <v>1.0882369256</v>
      </c>
      <c r="P808" s="3">
        <v>31425.99747084</v>
      </c>
      <c r="Q808" s="3">
        <v>72000</v>
      </c>
      <c r="R808" s="3">
        <v>105564</v>
      </c>
      <c r="S808" s="3"/>
      <c r="T808" s="3"/>
      <c r="U808" s="3"/>
      <c r="V808" s="3">
        <f t="shared" si="36"/>
        <v>72000</v>
      </c>
      <c r="W808" s="3">
        <f t="shared" si="37"/>
        <v>105564</v>
      </c>
      <c r="X808" s="7">
        <f t="shared" si="38"/>
        <v>177564</v>
      </c>
    </row>
    <row r="809" spans="1:24" x14ac:dyDescent="0.3">
      <c r="A809" s="1">
        <v>42186</v>
      </c>
      <c r="B809" t="s">
        <v>734</v>
      </c>
      <c r="C809" t="s">
        <v>31</v>
      </c>
      <c r="D809" t="s">
        <v>36</v>
      </c>
      <c r="E809" t="s">
        <v>45</v>
      </c>
      <c r="F809" t="s">
        <v>19</v>
      </c>
      <c r="G809" t="s">
        <v>0</v>
      </c>
      <c r="H809">
        <f>VLOOKUP(G809,Currency!$A$1:$B$16,2,FALSE)</f>
        <v>1</v>
      </c>
      <c r="I809" s="3">
        <v>25666.666666666901</v>
      </c>
      <c r="J809" s="3">
        <v>21257942.960000001</v>
      </c>
      <c r="K809" s="2">
        <v>1.219648453</v>
      </c>
      <c r="L809" s="3">
        <v>42579.597547667101</v>
      </c>
      <c r="M809" s="3">
        <v>38500</v>
      </c>
      <c r="N809" s="3">
        <v>58158238.719999999</v>
      </c>
      <c r="O809" s="2">
        <v>1.1084189327</v>
      </c>
      <c r="P809" s="3">
        <v>67375</v>
      </c>
      <c r="Q809" s="3">
        <v>110000</v>
      </c>
      <c r="R809" s="3">
        <v>187521</v>
      </c>
      <c r="S809" s="3"/>
      <c r="T809" s="3"/>
      <c r="U809" s="3"/>
      <c r="V809" s="3">
        <f t="shared" si="36"/>
        <v>110000</v>
      </c>
      <c r="W809" s="3">
        <f t="shared" si="37"/>
        <v>187521</v>
      </c>
      <c r="X809" s="7">
        <f t="shared" si="38"/>
        <v>297521</v>
      </c>
    </row>
    <row r="810" spans="1:24" x14ac:dyDescent="0.3">
      <c r="A810" s="1">
        <v>42186</v>
      </c>
      <c r="B810" t="s">
        <v>912</v>
      </c>
      <c r="C810" t="s">
        <v>31</v>
      </c>
      <c r="D810" t="s">
        <v>41</v>
      </c>
      <c r="E810" t="s">
        <v>51</v>
      </c>
      <c r="F810" t="s">
        <v>28</v>
      </c>
      <c r="G810" t="s">
        <v>0</v>
      </c>
      <c r="H810">
        <f>VLOOKUP(G810,Currency!$A$1:$B$16,2,FALSE)</f>
        <v>1</v>
      </c>
      <c r="I810" s="3">
        <v>8074.7333333330998</v>
      </c>
      <c r="J810" s="3">
        <v>4848759.87</v>
      </c>
      <c r="K810" s="2">
        <v>1.2227741719</v>
      </c>
      <c r="L810" s="3">
        <v>10772.996380399301</v>
      </c>
      <c r="M810" s="3">
        <v>12112.1</v>
      </c>
      <c r="N810" s="3">
        <v>21427189.780000001</v>
      </c>
      <c r="O810" s="2">
        <v>0.83931306969999997</v>
      </c>
      <c r="P810" s="3">
        <v>8998.0901301792001</v>
      </c>
      <c r="Q810" s="3">
        <v>34606</v>
      </c>
      <c r="R810" s="3">
        <v>173030</v>
      </c>
      <c r="S810" s="3"/>
      <c r="T810" s="3"/>
      <c r="U810" s="3"/>
      <c r="V810" s="3">
        <f t="shared" si="36"/>
        <v>34606</v>
      </c>
      <c r="W810" s="3">
        <f t="shared" si="37"/>
        <v>173030</v>
      </c>
      <c r="X810" s="7">
        <f t="shared" si="38"/>
        <v>207636</v>
      </c>
    </row>
    <row r="811" spans="1:24" x14ac:dyDescent="0.3">
      <c r="A811" s="1">
        <v>42186</v>
      </c>
      <c r="B811" t="s">
        <v>781</v>
      </c>
      <c r="C811" t="s">
        <v>31</v>
      </c>
      <c r="D811" t="s">
        <v>36</v>
      </c>
      <c r="E811" t="s">
        <v>44</v>
      </c>
      <c r="F811" t="s">
        <v>20</v>
      </c>
      <c r="G811" t="s">
        <v>0</v>
      </c>
      <c r="H811">
        <f>VLOOKUP(G811,Currency!$A$1:$B$16,2,FALSE)</f>
        <v>1</v>
      </c>
      <c r="I811" s="3">
        <v>16800</v>
      </c>
      <c r="J811" s="3">
        <v>3244723.68</v>
      </c>
      <c r="K811" s="2">
        <v>1.2240966127999999</v>
      </c>
      <c r="L811" s="3">
        <v>22447.234642560001</v>
      </c>
      <c r="M811" s="3">
        <v>25200</v>
      </c>
      <c r="N811" s="3">
        <v>9084846.1300000008</v>
      </c>
      <c r="O811" s="2">
        <v>0.91540450890000002</v>
      </c>
      <c r="P811" s="3">
        <v>21789.109797839999</v>
      </c>
      <c r="Q811" s="3">
        <v>72000</v>
      </c>
      <c r="R811" s="3">
        <v>129141</v>
      </c>
      <c r="S811" s="3"/>
      <c r="T811" s="3"/>
      <c r="U811" s="3"/>
      <c r="V811" s="3">
        <f t="shared" si="36"/>
        <v>72000</v>
      </c>
      <c r="W811" s="3">
        <f t="shared" si="37"/>
        <v>129141</v>
      </c>
      <c r="X811" s="7">
        <f t="shared" si="38"/>
        <v>201141</v>
      </c>
    </row>
    <row r="812" spans="1:24" x14ac:dyDescent="0.3">
      <c r="A812" s="1">
        <v>42186</v>
      </c>
      <c r="B812" t="s">
        <v>340</v>
      </c>
      <c r="C812" t="s">
        <v>31</v>
      </c>
      <c r="D812" t="s">
        <v>36</v>
      </c>
      <c r="E812" t="s">
        <v>45</v>
      </c>
      <c r="F812" t="s">
        <v>19</v>
      </c>
      <c r="G812" t="s">
        <v>0</v>
      </c>
      <c r="H812">
        <f>VLOOKUP(G812,Currency!$A$1:$B$16,2,FALSE)</f>
        <v>1</v>
      </c>
      <c r="I812" s="3">
        <v>25666.666666666901</v>
      </c>
      <c r="J812" s="3">
        <v>18291225.32</v>
      </c>
      <c r="K812" s="2">
        <v>1.2295051318000001</v>
      </c>
      <c r="L812" s="3">
        <v>43338.561815267094</v>
      </c>
      <c r="M812" s="3">
        <v>38500</v>
      </c>
      <c r="N812" s="3">
        <v>110072460.02</v>
      </c>
      <c r="O812" s="2">
        <v>0.89263438110000004</v>
      </c>
      <c r="P812" s="3">
        <v>21965.694689399999</v>
      </c>
      <c r="Q812" s="3">
        <v>110000</v>
      </c>
      <c r="R812" s="3">
        <v>160375</v>
      </c>
      <c r="S812" s="3"/>
      <c r="T812" s="3"/>
      <c r="U812" s="3"/>
      <c r="V812" s="3">
        <f t="shared" si="36"/>
        <v>110000</v>
      </c>
      <c r="W812" s="3">
        <f t="shared" si="37"/>
        <v>160375</v>
      </c>
      <c r="X812" s="7">
        <f t="shared" si="38"/>
        <v>270375</v>
      </c>
    </row>
    <row r="813" spans="1:24" x14ac:dyDescent="0.3">
      <c r="A813" s="1">
        <v>42186</v>
      </c>
      <c r="B813" t="s">
        <v>903</v>
      </c>
      <c r="C813" t="s">
        <v>31</v>
      </c>
      <c r="D813" t="s">
        <v>41</v>
      </c>
      <c r="E813" t="s">
        <v>51</v>
      </c>
      <c r="F813" t="s">
        <v>28</v>
      </c>
      <c r="G813" t="s">
        <v>0</v>
      </c>
      <c r="H813">
        <f>VLOOKUP(G813,Currency!$A$1:$B$16,2,FALSE)</f>
        <v>1</v>
      </c>
      <c r="I813" s="3">
        <v>7026.9400000000996</v>
      </c>
      <c r="J813" s="3">
        <v>8600776.4199999999</v>
      </c>
      <c r="K813" s="2">
        <v>1.233071375</v>
      </c>
      <c r="L813" s="3">
        <v>9483.6078517638998</v>
      </c>
      <c r="M813" s="3">
        <v>10540.41</v>
      </c>
      <c r="N813" s="3">
        <v>22324639.510000002</v>
      </c>
      <c r="O813" s="2">
        <v>0.98996181640000003</v>
      </c>
      <c r="P813" s="3">
        <v>10371.1194862995</v>
      </c>
      <c r="Q813" s="3">
        <v>30496.2</v>
      </c>
      <c r="R813" s="3">
        <v>152481</v>
      </c>
      <c r="S813" s="3"/>
      <c r="T813" s="3"/>
      <c r="U813" s="3"/>
      <c r="V813" s="3">
        <f t="shared" si="36"/>
        <v>30496.2</v>
      </c>
      <c r="W813" s="3">
        <f t="shared" si="37"/>
        <v>152481</v>
      </c>
      <c r="X813" s="7">
        <f t="shared" si="38"/>
        <v>182977.2</v>
      </c>
    </row>
    <row r="814" spans="1:24" x14ac:dyDescent="0.3">
      <c r="A814" s="1">
        <v>42186</v>
      </c>
      <c r="B814" t="s">
        <v>540</v>
      </c>
      <c r="C814" t="s">
        <v>31</v>
      </c>
      <c r="D814" t="s">
        <v>36</v>
      </c>
      <c r="E814" t="s">
        <v>44</v>
      </c>
      <c r="F814" t="s">
        <v>20</v>
      </c>
      <c r="G814" t="s">
        <v>0</v>
      </c>
      <c r="H814">
        <f>VLOOKUP(G814,Currency!$A$1:$B$16,2,FALSE)</f>
        <v>1</v>
      </c>
      <c r="I814" s="3">
        <v>16800</v>
      </c>
      <c r="J814" s="3">
        <v>2666762.7999999998</v>
      </c>
      <c r="K814" s="2">
        <v>1.2345506222</v>
      </c>
      <c r="L814" s="3">
        <v>22710.675679439999</v>
      </c>
      <c r="M814" s="3">
        <v>25200</v>
      </c>
      <c r="N814" s="3">
        <v>10488955.49</v>
      </c>
      <c r="O814" s="2">
        <v>0.94804270160000004</v>
      </c>
      <c r="P814" s="3">
        <v>23105.081729519999</v>
      </c>
      <c r="Q814" s="3">
        <v>72000</v>
      </c>
      <c r="R814" s="3">
        <v>109523</v>
      </c>
      <c r="S814" s="3"/>
      <c r="T814" s="3"/>
      <c r="U814" s="3"/>
      <c r="V814" s="3">
        <f t="shared" si="36"/>
        <v>72000</v>
      </c>
      <c r="W814" s="3">
        <f t="shared" si="37"/>
        <v>109523</v>
      </c>
      <c r="X814" s="7">
        <f t="shared" si="38"/>
        <v>181523</v>
      </c>
    </row>
    <row r="815" spans="1:24" x14ac:dyDescent="0.3">
      <c r="A815" s="1">
        <v>42186</v>
      </c>
      <c r="B815" t="s">
        <v>235</v>
      </c>
      <c r="C815" t="s">
        <v>31</v>
      </c>
      <c r="D815" t="s">
        <v>37</v>
      </c>
      <c r="E815" t="s">
        <v>44</v>
      </c>
      <c r="F815" t="s">
        <v>21</v>
      </c>
      <c r="G815" t="s">
        <v>0</v>
      </c>
      <c r="H815">
        <f>VLOOKUP(G815,Currency!$A$1:$B$16,2,FALSE)</f>
        <v>1</v>
      </c>
      <c r="I815" s="3">
        <v>16800</v>
      </c>
      <c r="J815" s="3">
        <v>1580879.04</v>
      </c>
      <c r="K815" s="2">
        <v>1.2539871975000001</v>
      </c>
      <c r="L815" s="3">
        <v>23200.477376160001</v>
      </c>
      <c r="M815" s="3">
        <v>25200</v>
      </c>
      <c r="N815" s="3">
        <v>5514868.1600000001</v>
      </c>
      <c r="O815" s="2">
        <v>1.359576683</v>
      </c>
      <c r="P815" s="3">
        <v>44100</v>
      </c>
      <c r="Q815" s="3">
        <v>72000</v>
      </c>
      <c r="R815" s="3">
        <v>96777</v>
      </c>
      <c r="S815" s="3"/>
      <c r="T815" s="3"/>
      <c r="U815" s="3"/>
      <c r="V815" s="3">
        <f t="shared" si="36"/>
        <v>72000</v>
      </c>
      <c r="W815" s="3">
        <f t="shared" si="37"/>
        <v>96777</v>
      </c>
      <c r="X815" s="7">
        <f t="shared" si="38"/>
        <v>168777</v>
      </c>
    </row>
    <row r="816" spans="1:24" x14ac:dyDescent="0.3">
      <c r="A816" s="1">
        <v>42186</v>
      </c>
      <c r="B816" t="s">
        <v>664</v>
      </c>
      <c r="C816" t="s">
        <v>31</v>
      </c>
      <c r="D816" t="s">
        <v>38</v>
      </c>
      <c r="E816" t="s">
        <v>61</v>
      </c>
      <c r="F816" t="s">
        <v>22</v>
      </c>
      <c r="G816" t="s">
        <v>0</v>
      </c>
      <c r="H816">
        <f>VLOOKUP(G816,Currency!$A$1:$B$16,2,FALSE)</f>
        <v>1</v>
      </c>
      <c r="I816" s="3">
        <v>46666.666666666897</v>
      </c>
      <c r="J816" s="3">
        <v>1679193.13</v>
      </c>
      <c r="K816" s="2">
        <v>1.2544852180999999</v>
      </c>
      <c r="L816" s="3">
        <v>64480.631936000296</v>
      </c>
      <c r="M816" s="3"/>
      <c r="N816" s="3">
        <v>0</v>
      </c>
      <c r="O816" s="2"/>
      <c r="P816" s="3">
        <v>0</v>
      </c>
      <c r="Q816" s="3">
        <v>80000</v>
      </c>
      <c r="R816" s="3">
        <v>131438</v>
      </c>
      <c r="S816" s="3"/>
      <c r="T816" s="3"/>
      <c r="U816" s="3"/>
      <c r="V816" s="3">
        <f t="shared" si="36"/>
        <v>80000</v>
      </c>
      <c r="W816" s="3">
        <f t="shared" si="37"/>
        <v>131438</v>
      </c>
      <c r="X816" s="7">
        <f t="shared" si="38"/>
        <v>211438</v>
      </c>
    </row>
    <row r="817" spans="1:24" x14ac:dyDescent="0.3">
      <c r="A817" s="1">
        <v>42186</v>
      </c>
      <c r="B817" t="s">
        <v>233</v>
      </c>
      <c r="C817" t="s">
        <v>31</v>
      </c>
      <c r="D817" t="s">
        <v>37</v>
      </c>
      <c r="E817" t="s">
        <v>44</v>
      </c>
      <c r="F817" t="s">
        <v>21</v>
      </c>
      <c r="G817" t="s">
        <v>0</v>
      </c>
      <c r="H817">
        <f>VLOOKUP(G817,Currency!$A$1:$B$16,2,FALSE)</f>
        <v>1</v>
      </c>
      <c r="I817" s="3">
        <v>16800</v>
      </c>
      <c r="J817" s="3">
        <v>1580879.04</v>
      </c>
      <c r="K817" s="2">
        <v>1.2548141526000001</v>
      </c>
      <c r="L817" s="3">
        <v>23221.316645520001</v>
      </c>
      <c r="M817" s="3">
        <v>25200</v>
      </c>
      <c r="N817" s="3">
        <v>7279949.8099999996</v>
      </c>
      <c r="O817" s="2">
        <v>0.91695855110000002</v>
      </c>
      <c r="P817" s="3">
        <v>21851.768781359999</v>
      </c>
      <c r="Q817" s="3">
        <v>72000</v>
      </c>
      <c r="R817" s="3">
        <v>96257</v>
      </c>
      <c r="S817" s="3"/>
      <c r="T817" s="3"/>
      <c r="U817" s="3"/>
      <c r="V817" s="3">
        <f t="shared" si="36"/>
        <v>72000</v>
      </c>
      <c r="W817" s="3">
        <f t="shared" si="37"/>
        <v>96257</v>
      </c>
      <c r="X817" s="7">
        <f t="shared" si="38"/>
        <v>168257</v>
      </c>
    </row>
    <row r="818" spans="1:24" x14ac:dyDescent="0.3">
      <c r="A818" s="1">
        <v>42186</v>
      </c>
      <c r="B818" t="s">
        <v>835</v>
      </c>
      <c r="C818" t="s">
        <v>31</v>
      </c>
      <c r="D818" t="s">
        <v>41</v>
      </c>
      <c r="E818" t="s">
        <v>51</v>
      </c>
      <c r="F818" t="s">
        <v>28</v>
      </c>
      <c r="G818" t="s">
        <v>0</v>
      </c>
      <c r="H818">
        <f>VLOOKUP(G818,Currency!$A$1:$B$16,2,FALSE)</f>
        <v>1</v>
      </c>
      <c r="I818" s="3">
        <v>7221.8933333331997</v>
      </c>
      <c r="J818" s="3">
        <v>6695906.4800000004</v>
      </c>
      <c r="K818" s="2">
        <v>1.2555415417</v>
      </c>
      <c r="L818" s="3">
        <v>9990.1339682837006</v>
      </c>
      <c r="M818" s="3">
        <v>10832.84</v>
      </c>
      <c r="N818" s="3">
        <v>36250969.530000001</v>
      </c>
      <c r="O818" s="2">
        <v>0.99358161879999995</v>
      </c>
      <c r="P818" s="3">
        <v>10721.593125658899</v>
      </c>
      <c r="Q818" s="3">
        <v>31595.8</v>
      </c>
      <c r="R818" s="3">
        <v>157979</v>
      </c>
      <c r="S818" s="3"/>
      <c r="T818" s="3"/>
      <c r="U818" s="3"/>
      <c r="V818" s="3">
        <f t="shared" si="36"/>
        <v>31595.8</v>
      </c>
      <c r="W818" s="3">
        <f t="shared" si="37"/>
        <v>157979</v>
      </c>
      <c r="X818" s="7">
        <f t="shared" si="38"/>
        <v>189574.8</v>
      </c>
    </row>
    <row r="819" spans="1:24" x14ac:dyDescent="0.3">
      <c r="A819" s="1">
        <v>42186</v>
      </c>
      <c r="B819" t="s">
        <v>1018</v>
      </c>
      <c r="C819" t="s">
        <v>31</v>
      </c>
      <c r="D819" t="s">
        <v>41</v>
      </c>
      <c r="E819" t="s">
        <v>57</v>
      </c>
      <c r="F819" t="s">
        <v>28</v>
      </c>
      <c r="G819" t="s">
        <v>0</v>
      </c>
      <c r="H819">
        <f>VLOOKUP(G819,Currency!$A$1:$B$16,2,FALSE)</f>
        <v>1</v>
      </c>
      <c r="I819" s="3">
        <v>3775.2280000000001</v>
      </c>
      <c r="J819" s="3">
        <v>5036476.04</v>
      </c>
      <c r="K819" s="2">
        <v>1.2619372733000001</v>
      </c>
      <c r="L819" s="3">
        <v>5258.5373927974997</v>
      </c>
      <c r="M819" s="3">
        <v>5662.8419999999996</v>
      </c>
      <c r="N819" s="3">
        <v>24295401.07</v>
      </c>
      <c r="O819" s="2">
        <v>0.78160614370000003</v>
      </c>
      <c r="P819" s="3">
        <v>3684.0741566905999</v>
      </c>
      <c r="Q819" s="3">
        <v>16384.080000000002</v>
      </c>
      <c r="R819" s="3">
        <v>136534</v>
      </c>
      <c r="S819" s="3"/>
      <c r="T819" s="3"/>
      <c r="U819" s="3"/>
      <c r="V819" s="3">
        <f t="shared" si="36"/>
        <v>16384.080000000002</v>
      </c>
      <c r="W819" s="3">
        <f t="shared" si="37"/>
        <v>136534</v>
      </c>
      <c r="X819" s="7">
        <f t="shared" si="38"/>
        <v>152918.08000000002</v>
      </c>
    </row>
    <row r="820" spans="1:24" x14ac:dyDescent="0.3">
      <c r="A820" s="1">
        <v>42186</v>
      </c>
      <c r="B820" t="s">
        <v>571</v>
      </c>
      <c r="C820" t="s">
        <v>31</v>
      </c>
      <c r="D820" t="s">
        <v>36</v>
      </c>
      <c r="E820" t="s">
        <v>44</v>
      </c>
      <c r="F820" t="s">
        <v>20</v>
      </c>
      <c r="G820" t="s">
        <v>0</v>
      </c>
      <c r="H820">
        <f>VLOOKUP(G820,Currency!$A$1:$B$16,2,FALSE)</f>
        <v>1</v>
      </c>
      <c r="I820" s="3">
        <v>16800</v>
      </c>
      <c r="J820" s="3">
        <v>3000556.39</v>
      </c>
      <c r="K820" s="2">
        <v>1.2641856049</v>
      </c>
      <c r="L820" s="3">
        <v>23457.477244319998</v>
      </c>
      <c r="M820" s="3">
        <v>25200</v>
      </c>
      <c r="N820" s="3">
        <v>13444396.77</v>
      </c>
      <c r="O820" s="2">
        <v>0.8727150977</v>
      </c>
      <c r="P820" s="3">
        <v>20067.872738760001</v>
      </c>
      <c r="Q820" s="3">
        <v>72000</v>
      </c>
      <c r="R820" s="3">
        <v>111462</v>
      </c>
      <c r="S820" s="3"/>
      <c r="T820" s="3"/>
      <c r="U820" s="3"/>
      <c r="V820" s="3">
        <f t="shared" si="36"/>
        <v>72000</v>
      </c>
      <c r="W820" s="3">
        <f t="shared" si="37"/>
        <v>111462</v>
      </c>
      <c r="X820" s="7">
        <f t="shared" si="38"/>
        <v>183462</v>
      </c>
    </row>
    <row r="821" spans="1:24" x14ac:dyDescent="0.3">
      <c r="A821" s="1">
        <v>42186</v>
      </c>
      <c r="B821" t="s">
        <v>302</v>
      </c>
      <c r="C821" t="s">
        <v>31</v>
      </c>
      <c r="D821" t="s">
        <v>36</v>
      </c>
      <c r="E821" t="s">
        <v>46</v>
      </c>
      <c r="F821" t="s">
        <v>20</v>
      </c>
      <c r="G821" t="s">
        <v>0</v>
      </c>
      <c r="H821">
        <f>VLOOKUP(G821,Currency!$A$1:$B$16,2,FALSE)</f>
        <v>1</v>
      </c>
      <c r="I821" s="3">
        <v>22633.333333333099</v>
      </c>
      <c r="J821" s="3">
        <v>5539324.2599999998</v>
      </c>
      <c r="K821" s="2">
        <v>1.2688140358</v>
      </c>
      <c r="L821" s="3">
        <v>31759.569848742998</v>
      </c>
      <c r="M821" s="3">
        <v>33950</v>
      </c>
      <c r="N821" s="3">
        <v>18646793.120000001</v>
      </c>
      <c r="O821" s="2">
        <v>1.3433734851000001</v>
      </c>
      <c r="P821" s="3">
        <v>59412.5</v>
      </c>
      <c r="Q821" s="3">
        <v>97000</v>
      </c>
      <c r="R821" s="3">
        <v>137921</v>
      </c>
      <c r="S821" s="3"/>
      <c r="T821" s="3"/>
      <c r="U821" s="3"/>
      <c r="V821" s="3">
        <f t="shared" si="36"/>
        <v>97000</v>
      </c>
      <c r="W821" s="3">
        <f t="shared" si="37"/>
        <v>137921</v>
      </c>
      <c r="X821" s="7">
        <f t="shared" si="38"/>
        <v>234921</v>
      </c>
    </row>
    <row r="822" spans="1:24" x14ac:dyDescent="0.3">
      <c r="A822" s="1">
        <v>42186</v>
      </c>
      <c r="B822" t="s">
        <v>342</v>
      </c>
      <c r="C822" t="s">
        <v>31</v>
      </c>
      <c r="D822" t="s">
        <v>36</v>
      </c>
      <c r="E822" t="s">
        <v>46</v>
      </c>
      <c r="F822" t="s">
        <v>20</v>
      </c>
      <c r="G822" t="s">
        <v>0</v>
      </c>
      <c r="H822">
        <f>VLOOKUP(G822,Currency!$A$1:$B$16,2,FALSE)</f>
        <v>1</v>
      </c>
      <c r="I822" s="3">
        <v>22633.333333333099</v>
      </c>
      <c r="J822" s="3">
        <v>3395196.16</v>
      </c>
      <c r="K822" s="2">
        <v>1.2716081571</v>
      </c>
      <c r="L822" s="3">
        <v>31854.430265746301</v>
      </c>
      <c r="M822" s="3">
        <v>33950</v>
      </c>
      <c r="N822" s="3">
        <v>15262961.279999999</v>
      </c>
      <c r="O822" s="2">
        <v>0.90294490810000005</v>
      </c>
      <c r="P822" s="3">
        <v>28677.96740935</v>
      </c>
      <c r="Q822" s="3">
        <v>97000</v>
      </c>
      <c r="R822" s="3">
        <v>141703</v>
      </c>
      <c r="S822" s="3"/>
      <c r="T822" s="3"/>
      <c r="U822" s="3"/>
      <c r="V822" s="3">
        <f t="shared" si="36"/>
        <v>97000</v>
      </c>
      <c r="W822" s="3">
        <f t="shared" si="37"/>
        <v>141703</v>
      </c>
      <c r="X822" s="7">
        <f t="shared" si="38"/>
        <v>238703</v>
      </c>
    </row>
    <row r="823" spans="1:24" x14ac:dyDescent="0.3">
      <c r="A823" s="1">
        <v>42186</v>
      </c>
      <c r="B823" t="s">
        <v>906</v>
      </c>
      <c r="C823" t="s">
        <v>31</v>
      </c>
      <c r="D823" t="s">
        <v>41</v>
      </c>
      <c r="E823" t="s">
        <v>51</v>
      </c>
      <c r="F823" t="s">
        <v>28</v>
      </c>
      <c r="G823" t="s">
        <v>0</v>
      </c>
      <c r="H823">
        <f>VLOOKUP(G823,Currency!$A$1:$B$16,2,FALSE)</f>
        <v>1</v>
      </c>
      <c r="I823" s="3">
        <v>6596.5666666668003</v>
      </c>
      <c r="J823" s="3">
        <v>5768401.2300000004</v>
      </c>
      <c r="K823" s="2">
        <v>1.2722435162000001</v>
      </c>
      <c r="L823" s="3">
        <v>9290.3754229383994</v>
      </c>
      <c r="M823" s="3">
        <v>9894.85</v>
      </c>
      <c r="N823" s="3">
        <v>40818428.359999999</v>
      </c>
      <c r="O823" s="2">
        <v>0.88223153970000001</v>
      </c>
      <c r="P823" s="3">
        <v>8030.3680007630001</v>
      </c>
      <c r="Q823" s="3">
        <v>28802.6</v>
      </c>
      <c r="R823" s="3">
        <v>144013</v>
      </c>
      <c r="S823" s="3"/>
      <c r="T823" s="3"/>
      <c r="U823" s="3"/>
      <c r="V823" s="3">
        <f t="shared" si="36"/>
        <v>28802.6</v>
      </c>
      <c r="W823" s="3">
        <f t="shared" si="37"/>
        <v>144013</v>
      </c>
      <c r="X823" s="7">
        <f t="shared" si="38"/>
        <v>172815.6</v>
      </c>
    </row>
    <row r="824" spans="1:24" x14ac:dyDescent="0.3">
      <c r="A824" s="1">
        <v>42186</v>
      </c>
      <c r="B824" t="s">
        <v>539</v>
      </c>
      <c r="C824" t="s">
        <v>31</v>
      </c>
      <c r="D824" t="s">
        <v>36</v>
      </c>
      <c r="E824" t="s">
        <v>44</v>
      </c>
      <c r="F824" t="s">
        <v>20</v>
      </c>
      <c r="G824" t="s">
        <v>0</v>
      </c>
      <c r="H824">
        <f>VLOOKUP(G824,Currency!$A$1:$B$16,2,FALSE)</f>
        <v>1</v>
      </c>
      <c r="I824" s="3">
        <v>16800</v>
      </c>
      <c r="J824" s="3">
        <v>4579151.26</v>
      </c>
      <c r="K824" s="2">
        <v>1.2827722042</v>
      </c>
      <c r="L824" s="3">
        <v>23925.859545840001</v>
      </c>
      <c r="M824" s="3">
        <v>25200</v>
      </c>
      <c r="N824" s="3">
        <v>12676140.640000001</v>
      </c>
      <c r="O824" s="2">
        <v>1.1726207859</v>
      </c>
      <c r="P824" s="3">
        <v>37380.122652600003</v>
      </c>
      <c r="Q824" s="3">
        <v>72000</v>
      </c>
      <c r="R824" s="3">
        <v>109435</v>
      </c>
      <c r="S824" s="3"/>
      <c r="T824" s="3"/>
      <c r="U824" s="3"/>
      <c r="V824" s="3">
        <f t="shared" si="36"/>
        <v>72000</v>
      </c>
      <c r="W824" s="3">
        <f t="shared" si="37"/>
        <v>109435</v>
      </c>
      <c r="X824" s="7">
        <f t="shared" si="38"/>
        <v>181435</v>
      </c>
    </row>
    <row r="825" spans="1:24" x14ac:dyDescent="0.3">
      <c r="A825" s="1">
        <v>42186</v>
      </c>
      <c r="B825" t="s">
        <v>424</v>
      </c>
      <c r="C825" t="s">
        <v>33</v>
      </c>
      <c r="D825" t="s">
        <v>40</v>
      </c>
      <c r="E825" t="s">
        <v>46</v>
      </c>
      <c r="F825" t="s">
        <v>25</v>
      </c>
      <c r="G825" t="s">
        <v>8</v>
      </c>
      <c r="H825">
        <f>VLOOKUP(G825,Currency!$A$1:$B$16,2,FALSE)</f>
        <v>0.13</v>
      </c>
      <c r="I825" s="3">
        <v>182864.95566666601</v>
      </c>
      <c r="J825" s="3">
        <v>1279547.6299999999</v>
      </c>
      <c r="K825" s="2">
        <v>1.2838743314000001</v>
      </c>
      <c r="L825" s="3">
        <v>260730.9562062152</v>
      </c>
      <c r="M825" s="3">
        <v>274297.43349999998</v>
      </c>
      <c r="N825" s="3">
        <v>24365102.670000002</v>
      </c>
      <c r="O825" s="2">
        <v>1.2498424402999999</v>
      </c>
      <c r="P825" s="3">
        <v>466184.62591929501</v>
      </c>
      <c r="Q825" s="3">
        <v>790348.66666666698</v>
      </c>
      <c r="R825" s="3">
        <v>1185523</v>
      </c>
      <c r="S825" s="3"/>
      <c r="T825" s="3"/>
      <c r="U825" s="3"/>
      <c r="V825" s="3">
        <f t="shared" si="36"/>
        <v>102745.3266666667</v>
      </c>
      <c r="W825" s="3">
        <f t="shared" si="37"/>
        <v>154117.99000000002</v>
      </c>
      <c r="X825" s="7">
        <f t="shared" si="38"/>
        <v>256863.31666666671</v>
      </c>
    </row>
    <row r="826" spans="1:24" x14ac:dyDescent="0.3">
      <c r="A826" s="1">
        <v>42186</v>
      </c>
      <c r="B826" t="s">
        <v>646</v>
      </c>
      <c r="C826" t="s">
        <v>31</v>
      </c>
      <c r="D826" t="s">
        <v>37</v>
      </c>
      <c r="E826" t="s">
        <v>47</v>
      </c>
      <c r="F826" t="s">
        <v>21</v>
      </c>
      <c r="G826" t="s">
        <v>0</v>
      </c>
      <c r="H826">
        <f>VLOOKUP(G826,Currency!$A$1:$B$16,2,FALSE)</f>
        <v>1</v>
      </c>
      <c r="I826" s="3">
        <v>12133.333333333099</v>
      </c>
      <c r="J826" s="3">
        <v>1044754.87</v>
      </c>
      <c r="K826" s="2">
        <v>1.2905701622000001</v>
      </c>
      <c r="L826" s="3">
        <v>17421.710285372999</v>
      </c>
      <c r="M826" s="3">
        <v>18200</v>
      </c>
      <c r="N826" s="3">
        <v>4294011.37</v>
      </c>
      <c r="O826" s="2">
        <v>0.9986099222</v>
      </c>
      <c r="P826" s="3">
        <v>18159.520934100001</v>
      </c>
      <c r="Q826" s="3">
        <v>52000</v>
      </c>
      <c r="R826" s="3">
        <v>84494</v>
      </c>
      <c r="S826" s="3"/>
      <c r="T826" s="3"/>
      <c r="U826" s="3"/>
      <c r="V826" s="3">
        <f t="shared" si="36"/>
        <v>52000</v>
      </c>
      <c r="W826" s="3">
        <f t="shared" si="37"/>
        <v>84494</v>
      </c>
      <c r="X826" s="7">
        <f t="shared" si="38"/>
        <v>136494</v>
      </c>
    </row>
    <row r="827" spans="1:24" x14ac:dyDescent="0.3">
      <c r="A827" s="1">
        <v>42186</v>
      </c>
      <c r="B827" t="s">
        <v>901</v>
      </c>
      <c r="C827" t="s">
        <v>31</v>
      </c>
      <c r="D827" t="s">
        <v>41</v>
      </c>
      <c r="E827" t="s">
        <v>51</v>
      </c>
      <c r="F827" t="s">
        <v>28</v>
      </c>
      <c r="G827" t="s">
        <v>0</v>
      </c>
      <c r="H827">
        <f>VLOOKUP(G827,Currency!$A$1:$B$16,2,FALSE)</f>
        <v>1</v>
      </c>
      <c r="I827" s="3">
        <v>6524.9266666666999</v>
      </c>
      <c r="J827" s="3">
        <v>7465227.1100000003</v>
      </c>
      <c r="K827" s="2">
        <v>1.2915658479000001</v>
      </c>
      <c r="L827" s="3">
        <v>9378.5953304184004</v>
      </c>
      <c r="M827" s="3">
        <v>9787.39</v>
      </c>
      <c r="N827" s="3">
        <v>16842131.760000002</v>
      </c>
      <c r="O827" s="2">
        <v>0.99756421989999999</v>
      </c>
      <c r="P827" s="3">
        <v>9749.2461119397994</v>
      </c>
      <c r="Q827" s="3">
        <v>28488.2</v>
      </c>
      <c r="R827" s="3">
        <v>142441</v>
      </c>
      <c r="S827" s="3"/>
      <c r="T827" s="3"/>
      <c r="U827" s="3"/>
      <c r="V827" s="3">
        <f t="shared" si="36"/>
        <v>28488.2</v>
      </c>
      <c r="W827" s="3">
        <f t="shared" si="37"/>
        <v>142441</v>
      </c>
      <c r="X827" s="7">
        <f t="shared" si="38"/>
        <v>170929.2</v>
      </c>
    </row>
    <row r="828" spans="1:24" x14ac:dyDescent="0.3">
      <c r="A828" s="1">
        <v>42186</v>
      </c>
      <c r="B828" t="s">
        <v>764</v>
      </c>
      <c r="C828" t="s">
        <v>31</v>
      </c>
      <c r="D828" t="s">
        <v>36</v>
      </c>
      <c r="E828" t="s">
        <v>44</v>
      </c>
      <c r="F828" t="s">
        <v>20</v>
      </c>
      <c r="G828" t="s">
        <v>0</v>
      </c>
      <c r="H828">
        <f>VLOOKUP(G828,Currency!$A$1:$B$16,2,FALSE)</f>
        <v>1</v>
      </c>
      <c r="I828" s="3">
        <v>16800</v>
      </c>
      <c r="J828" s="3">
        <v>3459845.67</v>
      </c>
      <c r="K828" s="2">
        <v>1.2963851737000001</v>
      </c>
      <c r="L828" s="3">
        <v>24268.906378079999</v>
      </c>
      <c r="M828" s="3">
        <v>25200</v>
      </c>
      <c r="N828" s="3">
        <v>14022823.65</v>
      </c>
      <c r="O828" s="2">
        <v>0.87415828340000001</v>
      </c>
      <c r="P828" s="3">
        <v>20126.06198568</v>
      </c>
      <c r="Q828" s="3">
        <v>72000</v>
      </c>
      <c r="R828" s="3">
        <v>125871</v>
      </c>
      <c r="S828" s="3"/>
      <c r="T828" s="3"/>
      <c r="U828" s="3"/>
      <c r="V828" s="3">
        <f t="shared" si="36"/>
        <v>72000</v>
      </c>
      <c r="W828" s="3">
        <f t="shared" si="37"/>
        <v>125871</v>
      </c>
      <c r="X828" s="7">
        <f t="shared" si="38"/>
        <v>197871</v>
      </c>
    </row>
    <row r="829" spans="1:24" x14ac:dyDescent="0.3">
      <c r="A829" s="1">
        <v>42186</v>
      </c>
      <c r="B829" t="s">
        <v>837</v>
      </c>
      <c r="C829" t="s">
        <v>31</v>
      </c>
      <c r="D829" t="s">
        <v>41</v>
      </c>
      <c r="E829" t="s">
        <v>51</v>
      </c>
      <c r="F829" t="s">
        <v>28</v>
      </c>
      <c r="G829" t="s">
        <v>0</v>
      </c>
      <c r="H829">
        <f>VLOOKUP(G829,Currency!$A$1:$B$16,2,FALSE)</f>
        <v>1</v>
      </c>
      <c r="I829" s="3">
        <v>7035.7466666668997</v>
      </c>
      <c r="J829" s="3">
        <v>7487501.25</v>
      </c>
      <c r="K829" s="2">
        <v>1.3005342586999999</v>
      </c>
      <c r="L829" s="3">
        <v>10207.4710296167</v>
      </c>
      <c r="M829" s="3">
        <v>10553.62</v>
      </c>
      <c r="N829" s="3">
        <v>24506673.600000001</v>
      </c>
      <c r="O829" s="2">
        <v>0.95711677289999997</v>
      </c>
      <c r="P829" s="3">
        <v>9829.5027464785016</v>
      </c>
      <c r="Q829" s="3">
        <v>30408.799999999999</v>
      </c>
      <c r="R829" s="3">
        <v>152044</v>
      </c>
      <c r="S829" s="3"/>
      <c r="T829" s="3"/>
      <c r="U829" s="3"/>
      <c r="V829" s="3">
        <f t="shared" si="36"/>
        <v>30408.799999999999</v>
      </c>
      <c r="W829" s="3">
        <f t="shared" si="37"/>
        <v>152044</v>
      </c>
      <c r="X829" s="7">
        <f t="shared" si="38"/>
        <v>182452.8</v>
      </c>
    </row>
    <row r="830" spans="1:24" x14ac:dyDescent="0.3">
      <c r="A830" s="1">
        <v>42186</v>
      </c>
      <c r="B830" t="s">
        <v>839</v>
      </c>
      <c r="C830" t="s">
        <v>31</v>
      </c>
      <c r="D830" t="s">
        <v>41</v>
      </c>
      <c r="E830" t="s">
        <v>51</v>
      </c>
      <c r="F830" t="s">
        <v>28</v>
      </c>
      <c r="G830" t="s">
        <v>0</v>
      </c>
      <c r="H830">
        <f>VLOOKUP(G830,Currency!$A$1:$B$16,2,FALSE)</f>
        <v>1</v>
      </c>
      <c r="I830" s="3">
        <v>7321.9333333331997</v>
      </c>
      <c r="J830" s="3">
        <v>6029606.5300000003</v>
      </c>
      <c r="K830" s="2">
        <v>1.3052202028</v>
      </c>
      <c r="L830" s="3">
        <v>10674.1362986653</v>
      </c>
      <c r="M830" s="3">
        <v>10982.9</v>
      </c>
      <c r="N830" s="3">
        <v>35244707.450000003</v>
      </c>
      <c r="O830" s="2">
        <v>0.91262239739999995</v>
      </c>
      <c r="P830" s="3">
        <v>9447.4448450077998</v>
      </c>
      <c r="Q830" s="3">
        <v>31776.400000000001</v>
      </c>
      <c r="R830" s="3">
        <v>158882</v>
      </c>
      <c r="S830" s="3"/>
      <c r="T830" s="3"/>
      <c r="U830" s="3"/>
      <c r="V830" s="3">
        <f t="shared" si="36"/>
        <v>31776.400000000001</v>
      </c>
      <c r="W830" s="3">
        <f t="shared" si="37"/>
        <v>158882</v>
      </c>
      <c r="X830" s="7">
        <f t="shared" si="38"/>
        <v>190658.4</v>
      </c>
    </row>
    <row r="831" spans="1:24" x14ac:dyDescent="0.3">
      <c r="A831" s="1">
        <v>42186</v>
      </c>
      <c r="B831" t="s">
        <v>369</v>
      </c>
      <c r="C831" t="s">
        <v>31</v>
      </c>
      <c r="D831" t="s">
        <v>37</v>
      </c>
      <c r="E831" t="s">
        <v>65</v>
      </c>
      <c r="F831" t="s">
        <v>24</v>
      </c>
      <c r="G831" t="s">
        <v>0</v>
      </c>
      <c r="H831">
        <f>VLOOKUP(G831,Currency!$A$1:$B$16,2,FALSE)</f>
        <v>1</v>
      </c>
      <c r="I831" s="3">
        <v>30333.333333333099</v>
      </c>
      <c r="J831" s="3">
        <v>525000</v>
      </c>
      <c r="K831" s="2">
        <v>1.3080201123999999</v>
      </c>
      <c r="L831" s="3">
        <v>44348.248447532998</v>
      </c>
      <c r="M831" s="3"/>
      <c r="N831" s="3">
        <v>0</v>
      </c>
      <c r="O831" s="2"/>
      <c r="P831" s="3">
        <v>0</v>
      </c>
      <c r="Q831" s="3">
        <v>52000</v>
      </c>
      <c r="R831" s="3">
        <v>77127</v>
      </c>
      <c r="S831" s="3"/>
      <c r="T831" s="3"/>
      <c r="U831" s="3"/>
      <c r="V831" s="3">
        <f t="shared" si="36"/>
        <v>52000</v>
      </c>
      <c r="W831" s="3">
        <f t="shared" si="37"/>
        <v>77127</v>
      </c>
      <c r="X831" s="7">
        <f t="shared" si="38"/>
        <v>129127</v>
      </c>
    </row>
    <row r="832" spans="1:24" x14ac:dyDescent="0.3">
      <c r="A832" s="1">
        <v>42186</v>
      </c>
      <c r="B832" t="s">
        <v>834</v>
      </c>
      <c r="C832" t="s">
        <v>31</v>
      </c>
      <c r="D832" t="s">
        <v>41</v>
      </c>
      <c r="E832" t="s">
        <v>51</v>
      </c>
      <c r="F832" t="s">
        <v>28</v>
      </c>
      <c r="G832" t="s">
        <v>0</v>
      </c>
      <c r="H832">
        <f>VLOOKUP(G832,Currency!$A$1:$B$16,2,FALSE)</f>
        <v>1</v>
      </c>
      <c r="I832" s="3">
        <v>6409.6533333333</v>
      </c>
      <c r="J832" s="3">
        <v>7537077.0599999996</v>
      </c>
      <c r="K832" s="2">
        <v>1.3089526702000001</v>
      </c>
      <c r="L832" s="3">
        <v>9380.0726019178001</v>
      </c>
      <c r="M832" s="3">
        <v>9614.48</v>
      </c>
      <c r="N832" s="3">
        <v>17762739.93</v>
      </c>
      <c r="O832" s="2">
        <v>0.9751068759</v>
      </c>
      <c r="P832" s="3">
        <v>9231.5448895403006</v>
      </c>
      <c r="Q832" s="3">
        <v>27812.799999999999</v>
      </c>
      <c r="R832" s="3">
        <v>139064</v>
      </c>
      <c r="S832" s="3"/>
      <c r="T832" s="3"/>
      <c r="U832" s="3"/>
      <c r="V832" s="3">
        <f t="shared" si="36"/>
        <v>27812.799999999999</v>
      </c>
      <c r="W832" s="3">
        <f t="shared" si="37"/>
        <v>139064</v>
      </c>
      <c r="X832" s="7">
        <f t="shared" si="38"/>
        <v>166876.79999999999</v>
      </c>
    </row>
    <row r="833" spans="1:24" x14ac:dyDescent="0.3">
      <c r="A833" s="1">
        <v>42186</v>
      </c>
      <c r="B833" t="s">
        <v>270</v>
      </c>
      <c r="C833" t="s">
        <v>31</v>
      </c>
      <c r="D833" t="s">
        <v>36</v>
      </c>
      <c r="E833" t="s">
        <v>45</v>
      </c>
      <c r="F833" t="s">
        <v>19</v>
      </c>
      <c r="G833" t="s">
        <v>0</v>
      </c>
      <c r="H833">
        <f>VLOOKUP(G833,Currency!$A$1:$B$16,2,FALSE)</f>
        <v>1</v>
      </c>
      <c r="I833" s="3">
        <v>25666.666666666901</v>
      </c>
      <c r="J833" s="3">
        <v>12931039.83</v>
      </c>
      <c r="K833" s="2">
        <v>1.3106416165000001</v>
      </c>
      <c r="L833" s="3">
        <v>44916.666666667101</v>
      </c>
      <c r="M833" s="3">
        <v>38500</v>
      </c>
      <c r="N833" s="3">
        <v>59321752.520000003</v>
      </c>
      <c r="O833" s="2">
        <v>0.89668003019999998</v>
      </c>
      <c r="P833" s="3">
        <v>22588.724650800003</v>
      </c>
      <c r="Q833" s="3">
        <v>110000</v>
      </c>
      <c r="R833" s="3">
        <v>152047</v>
      </c>
      <c r="S833" s="3"/>
      <c r="T833" s="3"/>
      <c r="U833" s="3"/>
      <c r="V833" s="3">
        <f t="shared" si="36"/>
        <v>110000</v>
      </c>
      <c r="W833" s="3">
        <f t="shared" si="37"/>
        <v>152047</v>
      </c>
      <c r="X833" s="7">
        <f t="shared" si="38"/>
        <v>262047</v>
      </c>
    </row>
    <row r="834" spans="1:24" x14ac:dyDescent="0.3">
      <c r="A834" s="1">
        <v>42186</v>
      </c>
      <c r="B834" t="s">
        <v>204</v>
      </c>
      <c r="C834" t="s">
        <v>31</v>
      </c>
      <c r="D834" t="s">
        <v>36</v>
      </c>
      <c r="E834" t="s">
        <v>46</v>
      </c>
      <c r="F834" t="s">
        <v>20</v>
      </c>
      <c r="G834" t="s">
        <v>0</v>
      </c>
      <c r="H834">
        <f>VLOOKUP(G834,Currency!$A$1:$B$16,2,FALSE)</f>
        <v>1</v>
      </c>
      <c r="I834" s="3">
        <v>22633.333333333099</v>
      </c>
      <c r="J834" s="3">
        <v>4112820.45</v>
      </c>
      <c r="K834" s="2">
        <v>1.3135307767</v>
      </c>
      <c r="L834" s="3">
        <v>33277.703201166303</v>
      </c>
      <c r="M834" s="3">
        <v>33950</v>
      </c>
      <c r="N834" s="3">
        <v>16532350.970000001</v>
      </c>
      <c r="O834" s="2">
        <v>0.86429312719999996</v>
      </c>
      <c r="P834" s="3">
        <v>26578.402668825001</v>
      </c>
      <c r="Q834" s="3">
        <v>97000</v>
      </c>
      <c r="R834" s="3">
        <v>127387</v>
      </c>
      <c r="S834" s="3"/>
      <c r="T834" s="3"/>
      <c r="U834" s="3"/>
      <c r="V834" s="3">
        <f t="shared" si="36"/>
        <v>97000</v>
      </c>
      <c r="W834" s="3">
        <f t="shared" si="37"/>
        <v>127387</v>
      </c>
      <c r="X834" s="7">
        <f t="shared" si="38"/>
        <v>224387</v>
      </c>
    </row>
    <row r="835" spans="1:24" x14ac:dyDescent="0.3">
      <c r="A835" s="1">
        <v>42186</v>
      </c>
      <c r="B835" t="s">
        <v>404</v>
      </c>
      <c r="C835" t="s">
        <v>32</v>
      </c>
      <c r="D835" t="s">
        <v>40</v>
      </c>
      <c r="E835" t="s">
        <v>44</v>
      </c>
      <c r="F835" t="s">
        <v>26</v>
      </c>
      <c r="G835" t="s">
        <v>5</v>
      </c>
      <c r="H835">
        <f>VLOOKUP(G835,Currency!$A$1:$B$16,2,FALSE)</f>
        <v>1.3</v>
      </c>
      <c r="I835" s="3">
        <v>11587.4893333332</v>
      </c>
      <c r="J835" s="3">
        <v>2261691</v>
      </c>
      <c r="K835" s="2">
        <v>1.3245797742000001</v>
      </c>
      <c r="L835" s="3">
        <v>17229.086340370501</v>
      </c>
      <c r="M835" s="3">
        <v>17381.234</v>
      </c>
      <c r="N835" s="3">
        <v>14517906</v>
      </c>
      <c r="O835" s="2">
        <v>0.67535864950000002</v>
      </c>
      <c r="P835" s="3">
        <v>8352.9663534135998</v>
      </c>
      <c r="Q835" s="3">
        <v>50226.666666666701</v>
      </c>
      <c r="R835" s="3">
        <v>75340</v>
      </c>
      <c r="S835" s="3"/>
      <c r="T835" s="3"/>
      <c r="U835" s="3"/>
      <c r="V835" s="3">
        <f t="shared" ref="V835:V898" si="39">Q835*H835</f>
        <v>65294.666666666715</v>
      </c>
      <c r="W835" s="3">
        <f t="shared" ref="W835:W898" si="40">R835*H835</f>
        <v>97942</v>
      </c>
      <c r="X835" s="7">
        <f t="shared" si="38"/>
        <v>163236.66666666672</v>
      </c>
    </row>
    <row r="836" spans="1:24" x14ac:dyDescent="0.3">
      <c r="A836" s="1">
        <v>42186</v>
      </c>
      <c r="B836" t="s">
        <v>374</v>
      </c>
      <c r="C836" t="s">
        <v>31</v>
      </c>
      <c r="D836" t="s">
        <v>37</v>
      </c>
      <c r="E836" t="s">
        <v>44</v>
      </c>
      <c r="F836" t="s">
        <v>21</v>
      </c>
      <c r="G836" t="s">
        <v>0</v>
      </c>
      <c r="H836">
        <f>VLOOKUP(G836,Currency!$A$1:$B$16,2,FALSE)</f>
        <v>1</v>
      </c>
      <c r="I836" s="3">
        <v>16800</v>
      </c>
      <c r="J836" s="3">
        <v>1580879.04</v>
      </c>
      <c r="K836" s="2">
        <v>1.3319850537</v>
      </c>
      <c r="L836" s="3">
        <v>25166.02335408</v>
      </c>
      <c r="M836" s="3">
        <v>25200</v>
      </c>
      <c r="N836" s="3">
        <v>4235020.7699999996</v>
      </c>
      <c r="O836" s="2">
        <v>1.0716212827</v>
      </c>
      <c r="P836" s="3">
        <v>30253.597708320001</v>
      </c>
      <c r="Q836" s="3">
        <v>72000</v>
      </c>
      <c r="R836" s="3">
        <v>106979</v>
      </c>
      <c r="S836" s="3"/>
      <c r="T836" s="3"/>
      <c r="U836" s="3"/>
      <c r="V836" s="3">
        <f t="shared" si="39"/>
        <v>72000</v>
      </c>
      <c r="W836" s="3">
        <f t="shared" si="40"/>
        <v>106979</v>
      </c>
      <c r="X836" s="7">
        <f t="shared" ref="X836:X899" si="41">V836+W836</f>
        <v>178979</v>
      </c>
    </row>
    <row r="837" spans="1:24" x14ac:dyDescent="0.3">
      <c r="A837" s="1">
        <v>42186</v>
      </c>
      <c r="B837" t="s">
        <v>601</v>
      </c>
      <c r="C837" t="s">
        <v>31</v>
      </c>
      <c r="D837" t="s">
        <v>37</v>
      </c>
      <c r="E837" t="s">
        <v>47</v>
      </c>
      <c r="F837" t="s">
        <v>21</v>
      </c>
      <c r="G837" t="s">
        <v>0</v>
      </c>
      <c r="H837">
        <f>VLOOKUP(G837,Currency!$A$1:$B$16,2,FALSE)</f>
        <v>1</v>
      </c>
      <c r="I837" s="3">
        <v>12133.333333333099</v>
      </c>
      <c r="J837" s="3">
        <v>1044754.87</v>
      </c>
      <c r="K837" s="2">
        <v>1.3343432502999999</v>
      </c>
      <c r="L837" s="3">
        <v>18218.3804881863</v>
      </c>
      <c r="M837" s="3">
        <v>18200</v>
      </c>
      <c r="N837" s="3">
        <v>6039968.1600000001</v>
      </c>
      <c r="O837" s="2">
        <v>0.85406963970000005</v>
      </c>
      <c r="P837" s="3">
        <v>13950.507907700001</v>
      </c>
      <c r="Q837" s="3">
        <v>52000</v>
      </c>
      <c r="R837" s="3">
        <v>81906</v>
      </c>
      <c r="S837" s="3"/>
      <c r="T837" s="3"/>
      <c r="U837" s="3"/>
      <c r="V837" s="3">
        <f t="shared" si="39"/>
        <v>52000</v>
      </c>
      <c r="W837" s="3">
        <f t="shared" si="40"/>
        <v>81906</v>
      </c>
      <c r="X837" s="7">
        <f t="shared" si="41"/>
        <v>133906</v>
      </c>
    </row>
    <row r="838" spans="1:24" x14ac:dyDescent="0.3">
      <c r="A838" s="1">
        <v>42186</v>
      </c>
      <c r="B838" t="s">
        <v>472</v>
      </c>
      <c r="C838" t="s">
        <v>33</v>
      </c>
      <c r="D838" t="s">
        <v>40</v>
      </c>
      <c r="E838" t="s">
        <v>44</v>
      </c>
      <c r="F838" t="s">
        <v>25</v>
      </c>
      <c r="G838" t="s">
        <v>13</v>
      </c>
      <c r="H838">
        <f>VLOOKUP(G838,Currency!$A$1:$B$16,2,FALSE)</f>
        <v>1.4E-2</v>
      </c>
      <c r="I838" s="3">
        <v>417292.226333333</v>
      </c>
      <c r="J838" s="3">
        <v>1417948.14</v>
      </c>
      <c r="K838" s="2">
        <v>1.3384364064000001</v>
      </c>
      <c r="L838" s="3">
        <v>629132.54858169553</v>
      </c>
      <c r="M838" s="3">
        <v>625938.3395</v>
      </c>
      <c r="N838" s="3">
        <v>76657567.980000004</v>
      </c>
      <c r="O838" s="2">
        <v>0.9097182976</v>
      </c>
      <c r="P838" s="3">
        <v>535521.09330505424</v>
      </c>
      <c r="Q838" s="3">
        <v>1850526.4</v>
      </c>
      <c r="R838" s="3">
        <v>2775789.6</v>
      </c>
      <c r="S838" s="3"/>
      <c r="T838" s="3"/>
      <c r="U838" s="3"/>
      <c r="V838" s="3">
        <f t="shared" si="39"/>
        <v>25907.369599999998</v>
      </c>
      <c r="W838" s="3">
        <f t="shared" si="40"/>
        <v>38861.054400000001</v>
      </c>
      <c r="X838" s="7">
        <f t="shared" si="41"/>
        <v>64768.423999999999</v>
      </c>
    </row>
    <row r="839" spans="1:24" x14ac:dyDescent="0.3">
      <c r="A839" s="1">
        <v>42186</v>
      </c>
      <c r="B839" t="s">
        <v>311</v>
      </c>
      <c r="C839" t="s">
        <v>31</v>
      </c>
      <c r="D839" t="s">
        <v>36</v>
      </c>
      <c r="E839" t="s">
        <v>44</v>
      </c>
      <c r="F839" t="s">
        <v>20</v>
      </c>
      <c r="G839" t="s">
        <v>0</v>
      </c>
      <c r="H839">
        <f>VLOOKUP(G839,Currency!$A$1:$B$16,2,FALSE)</f>
        <v>1</v>
      </c>
      <c r="I839" s="3">
        <v>16800</v>
      </c>
      <c r="J839" s="3">
        <v>2111229.59</v>
      </c>
      <c r="K839" s="2">
        <v>1.3421683323</v>
      </c>
      <c r="L839" s="3">
        <v>25422.64197312</v>
      </c>
      <c r="M839" s="3">
        <v>25200</v>
      </c>
      <c r="N839" s="3">
        <v>8632361.0600000005</v>
      </c>
      <c r="O839" s="2">
        <v>0.94810777180000005</v>
      </c>
      <c r="P839" s="3">
        <v>23107.705359479998</v>
      </c>
      <c r="Q839" s="3">
        <v>72000</v>
      </c>
      <c r="R839" s="3">
        <v>103208</v>
      </c>
      <c r="S839" s="3"/>
      <c r="T839" s="3"/>
      <c r="U839" s="3"/>
      <c r="V839" s="3">
        <f t="shared" si="39"/>
        <v>72000</v>
      </c>
      <c r="W839" s="3">
        <f t="shared" si="40"/>
        <v>103208</v>
      </c>
      <c r="X839" s="7">
        <f t="shared" si="41"/>
        <v>175208</v>
      </c>
    </row>
    <row r="840" spans="1:24" x14ac:dyDescent="0.3">
      <c r="A840" s="1">
        <v>42186</v>
      </c>
      <c r="B840" t="s">
        <v>802</v>
      </c>
      <c r="C840" t="s">
        <v>31</v>
      </c>
      <c r="D840" t="s">
        <v>36</v>
      </c>
      <c r="E840" t="s">
        <v>46</v>
      </c>
      <c r="F840" t="s">
        <v>20</v>
      </c>
      <c r="G840" t="s">
        <v>0</v>
      </c>
      <c r="H840">
        <f>VLOOKUP(G840,Currency!$A$1:$B$16,2,FALSE)</f>
        <v>1</v>
      </c>
      <c r="I840" s="3">
        <v>22633.333333333099</v>
      </c>
      <c r="J840" s="3">
        <v>2111229.59</v>
      </c>
      <c r="K840" s="2">
        <v>1.3421683323</v>
      </c>
      <c r="L840" s="3">
        <v>34249.948213786301</v>
      </c>
      <c r="M840" s="3">
        <v>33950</v>
      </c>
      <c r="N840" s="3">
        <v>8632361.0600000005</v>
      </c>
      <c r="O840" s="2">
        <v>0.94810777180000005</v>
      </c>
      <c r="P840" s="3">
        <v>31131.214164855002</v>
      </c>
      <c r="Q840" s="3">
        <v>97000</v>
      </c>
      <c r="R840" s="3">
        <v>186850</v>
      </c>
      <c r="S840" s="3"/>
      <c r="T840" s="3"/>
      <c r="U840" s="3"/>
      <c r="V840" s="3">
        <f t="shared" si="39"/>
        <v>97000</v>
      </c>
      <c r="W840" s="3">
        <f t="shared" si="40"/>
        <v>186850</v>
      </c>
      <c r="X840" s="7">
        <f t="shared" si="41"/>
        <v>283850</v>
      </c>
    </row>
    <row r="841" spans="1:24" x14ac:dyDescent="0.3">
      <c r="A841" s="1">
        <v>42186</v>
      </c>
      <c r="B841" t="s">
        <v>509</v>
      </c>
      <c r="C841" t="s">
        <v>33</v>
      </c>
      <c r="D841" t="s">
        <v>40</v>
      </c>
      <c r="E841" t="s">
        <v>46</v>
      </c>
      <c r="F841" t="s">
        <v>25</v>
      </c>
      <c r="G841" t="s">
        <v>4</v>
      </c>
      <c r="H841">
        <f>VLOOKUP(G841,Currency!$A$1:$B$16,2,FALSE)</f>
        <v>0.69</v>
      </c>
      <c r="I841" s="3">
        <v>8022.2219999999998</v>
      </c>
      <c r="J841" s="3">
        <v>413639.2</v>
      </c>
      <c r="K841" s="2">
        <v>1.3464282157</v>
      </c>
      <c r="L841" s="3">
        <v>12190.908080515001</v>
      </c>
      <c r="M841" s="3">
        <v>12033.333000000001</v>
      </c>
      <c r="N841" s="3">
        <v>1013170.53</v>
      </c>
      <c r="O841" s="2">
        <v>0.89859282620000003</v>
      </c>
      <c r="P841" s="3">
        <v>10080.9069342805</v>
      </c>
      <c r="Q841" s="3">
        <v>120333.33333333299</v>
      </c>
      <c r="R841" s="3">
        <v>180500</v>
      </c>
      <c r="S841" s="3"/>
      <c r="T841" s="3"/>
      <c r="U841" s="3"/>
      <c r="V841" s="3">
        <f t="shared" si="39"/>
        <v>83029.999999999753</v>
      </c>
      <c r="W841" s="3">
        <f t="shared" si="40"/>
        <v>124544.99999999999</v>
      </c>
      <c r="X841" s="7">
        <f t="shared" si="41"/>
        <v>207574.99999999974</v>
      </c>
    </row>
    <row r="842" spans="1:24" x14ac:dyDescent="0.3">
      <c r="A842" s="1">
        <v>42186</v>
      </c>
      <c r="B842" t="s">
        <v>380</v>
      </c>
      <c r="C842" t="s">
        <v>31</v>
      </c>
      <c r="D842" t="s">
        <v>36</v>
      </c>
      <c r="E842" t="s">
        <v>44</v>
      </c>
      <c r="F842" t="s">
        <v>20</v>
      </c>
      <c r="G842" t="s">
        <v>0</v>
      </c>
      <c r="H842">
        <f>VLOOKUP(G842,Currency!$A$1:$B$16,2,FALSE)</f>
        <v>1</v>
      </c>
      <c r="I842" s="3">
        <v>16800</v>
      </c>
      <c r="J842" s="3">
        <v>2611403.52</v>
      </c>
      <c r="K842" s="2">
        <v>1.3477584969</v>
      </c>
      <c r="L842" s="3">
        <v>25563.51412272</v>
      </c>
      <c r="M842" s="3">
        <v>25200</v>
      </c>
      <c r="N842" s="3">
        <v>18682009.420000002</v>
      </c>
      <c r="O842" s="2">
        <v>1.0629773384000001</v>
      </c>
      <c r="P842" s="3">
        <v>29643.680997000003</v>
      </c>
      <c r="Q842" s="3">
        <v>72000</v>
      </c>
      <c r="R842" s="3">
        <v>107277</v>
      </c>
      <c r="S842" s="3"/>
      <c r="T842" s="3"/>
      <c r="U842" s="3"/>
      <c r="V842" s="3">
        <f t="shared" si="39"/>
        <v>72000</v>
      </c>
      <c r="W842" s="3">
        <f t="shared" si="40"/>
        <v>107277</v>
      </c>
      <c r="X842" s="7">
        <f t="shared" si="41"/>
        <v>179277</v>
      </c>
    </row>
    <row r="843" spans="1:24" x14ac:dyDescent="0.3">
      <c r="A843" s="1">
        <v>42186</v>
      </c>
      <c r="B843" t="s">
        <v>899</v>
      </c>
      <c r="C843" t="s">
        <v>31</v>
      </c>
      <c r="D843" t="s">
        <v>41</v>
      </c>
      <c r="E843" t="s">
        <v>51</v>
      </c>
      <c r="F843" t="s">
        <v>28</v>
      </c>
      <c r="G843" t="s">
        <v>0</v>
      </c>
      <c r="H843">
        <f>VLOOKUP(G843,Currency!$A$1:$B$16,2,FALSE)</f>
        <v>1</v>
      </c>
      <c r="I843" s="3">
        <v>6582.1799999999002</v>
      </c>
      <c r="J843" s="3">
        <v>6890978.8700000001</v>
      </c>
      <c r="K843" s="2">
        <v>1.3599132859</v>
      </c>
      <c r="L843" s="3">
        <v>10135.7010479486</v>
      </c>
      <c r="M843" s="3">
        <v>9873.27</v>
      </c>
      <c r="N843" s="3">
        <v>29438367.879999999</v>
      </c>
      <c r="O843" s="2">
        <v>1.0380732317000001</v>
      </c>
      <c r="P843" s="3">
        <v>10925.810430165599</v>
      </c>
      <c r="Q843" s="3">
        <v>28624.2</v>
      </c>
      <c r="R843" s="3">
        <v>143121</v>
      </c>
      <c r="S843" s="3"/>
      <c r="T843" s="3"/>
      <c r="U843" s="3"/>
      <c r="V843" s="3">
        <f t="shared" si="39"/>
        <v>28624.2</v>
      </c>
      <c r="W843" s="3">
        <f t="shared" si="40"/>
        <v>143121</v>
      </c>
      <c r="X843" s="7">
        <f t="shared" si="41"/>
        <v>171745.2</v>
      </c>
    </row>
    <row r="844" spans="1:24" x14ac:dyDescent="0.3">
      <c r="A844" s="1">
        <v>42186</v>
      </c>
      <c r="B844" t="s">
        <v>574</v>
      </c>
      <c r="C844" t="s">
        <v>31</v>
      </c>
      <c r="D844" t="s">
        <v>38</v>
      </c>
      <c r="E844" t="s">
        <v>61</v>
      </c>
      <c r="F844" t="s">
        <v>22</v>
      </c>
      <c r="G844" t="s">
        <v>0</v>
      </c>
      <c r="H844">
        <f>VLOOKUP(G844,Currency!$A$1:$B$16,2,FALSE)</f>
        <v>1</v>
      </c>
      <c r="I844" s="3">
        <v>46666.666666666897</v>
      </c>
      <c r="J844" s="3">
        <v>2437290.83</v>
      </c>
      <c r="K844" s="2">
        <v>1.3623328202</v>
      </c>
      <c r="L844" s="3">
        <v>72029.964080667007</v>
      </c>
      <c r="M844" s="3"/>
      <c r="N844" s="3">
        <v>0</v>
      </c>
      <c r="O844" s="2"/>
      <c r="P844" s="3">
        <v>0</v>
      </c>
      <c r="Q844" s="3">
        <v>80000</v>
      </c>
      <c r="R844" s="3">
        <v>123953</v>
      </c>
      <c r="S844" s="3"/>
      <c r="T844" s="3"/>
      <c r="U844" s="3"/>
      <c r="V844" s="3">
        <f t="shared" si="39"/>
        <v>80000</v>
      </c>
      <c r="W844" s="3">
        <f t="shared" si="40"/>
        <v>123953</v>
      </c>
      <c r="X844" s="7">
        <f t="shared" si="41"/>
        <v>203953</v>
      </c>
    </row>
    <row r="845" spans="1:24" x14ac:dyDescent="0.3">
      <c r="A845" s="1">
        <v>42186</v>
      </c>
      <c r="B845" t="s">
        <v>484</v>
      </c>
      <c r="C845" t="s">
        <v>32</v>
      </c>
      <c r="D845" t="s">
        <v>40</v>
      </c>
      <c r="E845" t="s">
        <v>46</v>
      </c>
      <c r="F845" t="s">
        <v>26</v>
      </c>
      <c r="G845" t="s">
        <v>5</v>
      </c>
      <c r="H845">
        <f>VLOOKUP(G845,Currency!$A$1:$B$16,2,FALSE)</f>
        <v>1.3</v>
      </c>
      <c r="I845" s="3">
        <v>14816.7436666668</v>
      </c>
      <c r="J845" s="3">
        <v>3666787</v>
      </c>
      <c r="K845" s="2">
        <v>1.3648829069999999</v>
      </c>
      <c r="L845" s="3">
        <v>22926.308418717603</v>
      </c>
      <c r="M845" s="3">
        <v>22225.1155</v>
      </c>
      <c r="N845" s="3">
        <v>58177686.369999997</v>
      </c>
      <c r="O845" s="2">
        <v>0.99736822039999995</v>
      </c>
      <c r="P845" s="3">
        <v>22131.528930182103</v>
      </c>
      <c r="Q845" s="3">
        <v>64694.333333333299</v>
      </c>
      <c r="R845" s="3">
        <v>97041.5</v>
      </c>
      <c r="S845" s="3"/>
      <c r="T845" s="3"/>
      <c r="U845" s="3"/>
      <c r="V845" s="3">
        <f t="shared" si="39"/>
        <v>84102.633333333288</v>
      </c>
      <c r="W845" s="3">
        <f t="shared" si="40"/>
        <v>126153.95</v>
      </c>
      <c r="X845" s="7">
        <f t="shared" si="41"/>
        <v>210256.58333333328</v>
      </c>
    </row>
    <row r="846" spans="1:24" x14ac:dyDescent="0.3">
      <c r="A846" s="1">
        <v>42186</v>
      </c>
      <c r="B846" t="s">
        <v>361</v>
      </c>
      <c r="C846" t="s">
        <v>31</v>
      </c>
      <c r="D846" t="s">
        <v>36</v>
      </c>
      <c r="E846" t="s">
        <v>46</v>
      </c>
      <c r="F846" t="s">
        <v>20</v>
      </c>
      <c r="G846" t="s">
        <v>0</v>
      </c>
      <c r="H846">
        <f>VLOOKUP(G846,Currency!$A$1:$B$16,2,FALSE)</f>
        <v>1</v>
      </c>
      <c r="I846" s="3">
        <v>22633.333333333099</v>
      </c>
      <c r="J846" s="3">
        <v>5146358.68</v>
      </c>
      <c r="K846" s="2">
        <v>1.3656835194000001</v>
      </c>
      <c r="L846" s="3">
        <v>35048.288816963002</v>
      </c>
      <c r="M846" s="3">
        <v>33950</v>
      </c>
      <c r="N846" s="3">
        <v>29438367.879999999</v>
      </c>
      <c r="O846" s="2">
        <v>1.0380732317000001</v>
      </c>
      <c r="P846" s="3">
        <v>37569.241406760004</v>
      </c>
      <c r="Q846" s="3">
        <v>97000</v>
      </c>
      <c r="R846" s="3">
        <v>143113</v>
      </c>
      <c r="S846" s="3"/>
      <c r="T846" s="3"/>
      <c r="U846" s="3"/>
      <c r="V846" s="3">
        <f t="shared" si="39"/>
        <v>97000</v>
      </c>
      <c r="W846" s="3">
        <f t="shared" si="40"/>
        <v>143113</v>
      </c>
      <c r="X846" s="7">
        <f t="shared" si="41"/>
        <v>240113</v>
      </c>
    </row>
    <row r="847" spans="1:24" x14ac:dyDescent="0.3">
      <c r="A847" s="1">
        <v>42186</v>
      </c>
      <c r="B847" t="s">
        <v>183</v>
      </c>
      <c r="C847" t="s">
        <v>31</v>
      </c>
      <c r="D847" t="s">
        <v>36</v>
      </c>
      <c r="E847" t="s">
        <v>44</v>
      </c>
      <c r="F847" t="s">
        <v>20</v>
      </c>
      <c r="G847" t="s">
        <v>0</v>
      </c>
      <c r="H847">
        <f>VLOOKUP(G847,Currency!$A$1:$B$16,2,FALSE)</f>
        <v>1</v>
      </c>
      <c r="I847" s="3">
        <v>16800</v>
      </c>
      <c r="J847" s="3">
        <v>1715452.55</v>
      </c>
      <c r="K847" s="2">
        <v>1.3656837929000001</v>
      </c>
      <c r="L847" s="3">
        <v>26015.231581920001</v>
      </c>
      <c r="M847" s="3">
        <v>25200</v>
      </c>
      <c r="N847" s="3">
        <v>29438367.879999999</v>
      </c>
      <c r="O847" s="2">
        <v>1.0380732317000001</v>
      </c>
      <c r="P847" s="3">
        <v>27886.44722976</v>
      </c>
      <c r="Q847" s="3">
        <v>72000</v>
      </c>
      <c r="R847" s="3">
        <v>92379</v>
      </c>
      <c r="S847" s="3"/>
      <c r="T847" s="3"/>
      <c r="U847" s="3"/>
      <c r="V847" s="3">
        <f t="shared" si="39"/>
        <v>72000</v>
      </c>
      <c r="W847" s="3">
        <f t="shared" si="40"/>
        <v>92379</v>
      </c>
      <c r="X847" s="7">
        <f t="shared" si="41"/>
        <v>164379</v>
      </c>
    </row>
    <row r="848" spans="1:24" x14ac:dyDescent="0.3">
      <c r="A848" s="1">
        <v>42186</v>
      </c>
      <c r="B848" t="s">
        <v>257</v>
      </c>
      <c r="C848" t="s">
        <v>31</v>
      </c>
      <c r="D848" t="s">
        <v>36</v>
      </c>
      <c r="E848" t="s">
        <v>47</v>
      </c>
      <c r="F848" t="s">
        <v>20</v>
      </c>
      <c r="G848" t="s">
        <v>0</v>
      </c>
      <c r="H848">
        <f>VLOOKUP(G848,Currency!$A$1:$B$16,2,FALSE)</f>
        <v>1</v>
      </c>
      <c r="I848" s="3">
        <v>12133.333333333099</v>
      </c>
      <c r="J848" s="3">
        <v>4583212.08</v>
      </c>
      <c r="K848" s="2">
        <v>1.3688588607000001</v>
      </c>
      <c r="L848" s="3">
        <v>18846.564597466298</v>
      </c>
      <c r="M848" s="3">
        <v>18200</v>
      </c>
      <c r="N848" s="3">
        <v>50893413.700000003</v>
      </c>
      <c r="O848" s="2">
        <v>1.1347389472</v>
      </c>
      <c r="P848" s="3">
        <v>25066.296750040001</v>
      </c>
      <c r="Q848" s="3">
        <v>52000</v>
      </c>
      <c r="R848" s="3">
        <v>70977</v>
      </c>
      <c r="S848" s="3"/>
      <c r="T848" s="3"/>
      <c r="U848" s="3"/>
      <c r="V848" s="3">
        <f t="shared" si="39"/>
        <v>52000</v>
      </c>
      <c r="W848" s="3">
        <f t="shared" si="40"/>
        <v>70977</v>
      </c>
      <c r="X848" s="7">
        <f t="shared" si="41"/>
        <v>122977</v>
      </c>
    </row>
    <row r="849" spans="1:24" x14ac:dyDescent="0.3">
      <c r="A849" s="1">
        <v>42186</v>
      </c>
      <c r="B849" t="s">
        <v>522</v>
      </c>
      <c r="C849" t="s">
        <v>31</v>
      </c>
      <c r="D849" t="s">
        <v>38</v>
      </c>
      <c r="E849" t="s">
        <v>63</v>
      </c>
      <c r="F849" t="s">
        <v>22</v>
      </c>
      <c r="G849" t="s">
        <v>0</v>
      </c>
      <c r="H849">
        <f>VLOOKUP(G849,Currency!$A$1:$B$16,2,FALSE)</f>
        <v>1</v>
      </c>
      <c r="I849" s="3">
        <v>56583.333333333103</v>
      </c>
      <c r="J849" s="3">
        <v>2800371.31</v>
      </c>
      <c r="K849" s="2">
        <v>1.3715549634999999</v>
      </c>
      <c r="L849" s="3">
        <v>88119.060857566292</v>
      </c>
      <c r="M849" s="3"/>
      <c r="N849" s="3">
        <v>0</v>
      </c>
      <c r="O849" s="2"/>
      <c r="P849" s="3">
        <v>0</v>
      </c>
      <c r="Q849" s="3">
        <v>97000</v>
      </c>
      <c r="R849" s="3">
        <v>146061</v>
      </c>
      <c r="S849" s="3"/>
      <c r="T849" s="3"/>
      <c r="U849" s="3"/>
      <c r="V849" s="3">
        <f t="shared" si="39"/>
        <v>97000</v>
      </c>
      <c r="W849" s="3">
        <f t="shared" si="40"/>
        <v>146061</v>
      </c>
      <c r="X849" s="7">
        <f t="shared" si="41"/>
        <v>243061</v>
      </c>
    </row>
    <row r="850" spans="1:24" x14ac:dyDescent="0.3">
      <c r="A850" s="1">
        <v>42186</v>
      </c>
      <c r="B850" t="s">
        <v>479</v>
      </c>
      <c r="C850" t="s">
        <v>32</v>
      </c>
      <c r="D850" t="s">
        <v>40</v>
      </c>
      <c r="E850" t="s">
        <v>46</v>
      </c>
      <c r="F850" t="s">
        <v>26</v>
      </c>
      <c r="G850" t="s">
        <v>5</v>
      </c>
      <c r="H850">
        <f>VLOOKUP(G850,Currency!$A$1:$B$16,2,FALSE)</f>
        <v>1.3</v>
      </c>
      <c r="I850" s="3">
        <v>13797.403333333301</v>
      </c>
      <c r="J850" s="3">
        <v>2168983</v>
      </c>
      <c r="K850" s="2">
        <v>1.3811957742000001</v>
      </c>
      <c r="L850" s="3">
        <v>21686.671101732798</v>
      </c>
      <c r="M850" s="3">
        <v>20696.105</v>
      </c>
      <c r="N850" s="3">
        <v>14517906</v>
      </c>
      <c r="O850" s="2">
        <v>0.67535052159999998</v>
      </c>
      <c r="P850" s="3">
        <v>9945.7374917691996</v>
      </c>
      <c r="Q850" s="3">
        <v>59632.8733333333</v>
      </c>
      <c r="R850" s="3">
        <v>89449.31</v>
      </c>
      <c r="S850" s="3"/>
      <c r="T850" s="3"/>
      <c r="U850" s="3"/>
      <c r="V850" s="3">
        <f t="shared" si="39"/>
        <v>77522.735333333287</v>
      </c>
      <c r="W850" s="3">
        <f t="shared" si="40"/>
        <v>116284.103</v>
      </c>
      <c r="X850" s="7">
        <f t="shared" si="41"/>
        <v>193806.83833333329</v>
      </c>
    </row>
    <row r="851" spans="1:24" x14ac:dyDescent="0.3">
      <c r="A851" s="1">
        <v>42186</v>
      </c>
      <c r="B851" t="s">
        <v>589</v>
      </c>
      <c r="C851" t="s">
        <v>31</v>
      </c>
      <c r="D851" t="s">
        <v>36</v>
      </c>
      <c r="E851" t="s">
        <v>44</v>
      </c>
      <c r="F851" t="s">
        <v>20</v>
      </c>
      <c r="G851" t="s">
        <v>0</v>
      </c>
      <c r="H851">
        <f>VLOOKUP(G851,Currency!$A$1:$B$16,2,FALSE)</f>
        <v>1</v>
      </c>
      <c r="I851" s="3">
        <v>16800</v>
      </c>
      <c r="J851" s="3">
        <v>2791209.21</v>
      </c>
      <c r="K851" s="2">
        <v>1.3946904059</v>
      </c>
      <c r="L851" s="3">
        <v>26746.198227839999</v>
      </c>
      <c r="M851" s="3">
        <v>25200</v>
      </c>
      <c r="N851" s="3">
        <v>10901981.59</v>
      </c>
      <c r="O851" s="2">
        <v>0.84654913639999996</v>
      </c>
      <c r="P851" s="3">
        <v>19012.86117864</v>
      </c>
      <c r="Q851" s="3">
        <v>72000</v>
      </c>
      <c r="R851" s="3">
        <v>112579</v>
      </c>
      <c r="S851" s="3"/>
      <c r="T851" s="3"/>
      <c r="U851" s="3"/>
      <c r="V851" s="3">
        <f t="shared" si="39"/>
        <v>72000</v>
      </c>
      <c r="W851" s="3">
        <f t="shared" si="40"/>
        <v>112579</v>
      </c>
      <c r="X851" s="7">
        <f t="shared" si="41"/>
        <v>184579</v>
      </c>
    </row>
    <row r="852" spans="1:24" x14ac:dyDescent="0.3">
      <c r="A852" s="1">
        <v>42186</v>
      </c>
      <c r="B852" t="s">
        <v>360</v>
      </c>
      <c r="C852" t="s">
        <v>31</v>
      </c>
      <c r="D852" t="s">
        <v>36</v>
      </c>
      <c r="E852" t="s">
        <v>44</v>
      </c>
      <c r="F852" t="s">
        <v>20</v>
      </c>
      <c r="G852" t="s">
        <v>0</v>
      </c>
      <c r="H852">
        <f>VLOOKUP(G852,Currency!$A$1:$B$16,2,FALSE)</f>
        <v>1</v>
      </c>
      <c r="I852" s="3">
        <v>16800</v>
      </c>
      <c r="J852" s="3">
        <v>3555884.24</v>
      </c>
      <c r="K852" s="2">
        <v>1.3967816202000001</v>
      </c>
      <c r="L852" s="3">
        <v>26798.896829040001</v>
      </c>
      <c r="M852" s="3">
        <v>25200</v>
      </c>
      <c r="N852" s="3">
        <v>21411803.66</v>
      </c>
      <c r="O852" s="2">
        <v>1.0181244049</v>
      </c>
      <c r="P852" s="3">
        <v>26478.858009239997</v>
      </c>
      <c r="Q852" s="3">
        <v>72000</v>
      </c>
      <c r="R852" s="3">
        <v>106163</v>
      </c>
      <c r="S852" s="3"/>
      <c r="T852" s="3"/>
      <c r="U852" s="3"/>
      <c r="V852" s="3">
        <f t="shared" si="39"/>
        <v>72000</v>
      </c>
      <c r="W852" s="3">
        <f t="shared" si="40"/>
        <v>106163</v>
      </c>
      <c r="X852" s="7">
        <f t="shared" si="41"/>
        <v>178163</v>
      </c>
    </row>
    <row r="853" spans="1:24" x14ac:dyDescent="0.3">
      <c r="A853" s="1">
        <v>42186</v>
      </c>
      <c r="B853" t="s">
        <v>254</v>
      </c>
      <c r="C853" t="s">
        <v>31</v>
      </c>
      <c r="D853" t="s">
        <v>36</v>
      </c>
      <c r="E853" t="s">
        <v>44</v>
      </c>
      <c r="F853" t="s">
        <v>20</v>
      </c>
      <c r="G853" t="s">
        <v>0</v>
      </c>
      <c r="H853">
        <f>VLOOKUP(G853,Currency!$A$1:$B$16,2,FALSE)</f>
        <v>1</v>
      </c>
      <c r="I853" s="3">
        <v>16800</v>
      </c>
      <c r="J853" s="3">
        <v>2218026.39</v>
      </c>
      <c r="K853" s="2">
        <v>1.4140215189000001</v>
      </c>
      <c r="L853" s="3">
        <v>27233.342277119998</v>
      </c>
      <c r="M853" s="3">
        <v>25200</v>
      </c>
      <c r="N853" s="3">
        <v>17459506.73</v>
      </c>
      <c r="O853" s="2">
        <v>0.9206600667</v>
      </c>
      <c r="P853" s="3">
        <v>22001.01388884</v>
      </c>
      <c r="Q853" s="3">
        <v>72000</v>
      </c>
      <c r="R853" s="3">
        <v>97935</v>
      </c>
      <c r="S853" s="3"/>
      <c r="T853" s="3"/>
      <c r="U853" s="3"/>
      <c r="V853" s="3">
        <f t="shared" si="39"/>
        <v>72000</v>
      </c>
      <c r="W853" s="3">
        <f t="shared" si="40"/>
        <v>97935</v>
      </c>
      <c r="X853" s="7">
        <f t="shared" si="41"/>
        <v>169935</v>
      </c>
    </row>
    <row r="854" spans="1:24" x14ac:dyDescent="0.3">
      <c r="A854" s="1">
        <v>42186</v>
      </c>
      <c r="B854" t="s">
        <v>573</v>
      </c>
      <c r="C854" t="s">
        <v>31</v>
      </c>
      <c r="D854" t="s">
        <v>36</v>
      </c>
      <c r="E854" t="s">
        <v>44</v>
      </c>
      <c r="F854" t="s">
        <v>20</v>
      </c>
      <c r="G854" t="s">
        <v>0</v>
      </c>
      <c r="H854">
        <f>VLOOKUP(G854,Currency!$A$1:$B$16,2,FALSE)</f>
        <v>1</v>
      </c>
      <c r="I854" s="3">
        <v>16800</v>
      </c>
      <c r="J854" s="3">
        <v>3119944.88</v>
      </c>
      <c r="K854" s="2">
        <v>1.4143304173</v>
      </c>
      <c r="L854" s="3">
        <v>27241.126516799999</v>
      </c>
      <c r="M854" s="3">
        <v>25200</v>
      </c>
      <c r="N854" s="3">
        <v>13467144.49</v>
      </c>
      <c r="O854" s="2">
        <v>0.98360954840000003</v>
      </c>
      <c r="P854" s="3">
        <v>24539.136990480001</v>
      </c>
      <c r="Q854" s="3">
        <v>72000</v>
      </c>
      <c r="R854" s="3">
        <v>111553</v>
      </c>
      <c r="S854" s="3"/>
      <c r="T854" s="3"/>
      <c r="U854" s="3"/>
      <c r="V854" s="3">
        <f t="shared" si="39"/>
        <v>72000</v>
      </c>
      <c r="W854" s="3">
        <f t="shared" si="40"/>
        <v>111553</v>
      </c>
      <c r="X854" s="7">
        <f t="shared" si="41"/>
        <v>183553</v>
      </c>
    </row>
    <row r="855" spans="1:24" x14ac:dyDescent="0.3">
      <c r="A855" s="1">
        <v>42186</v>
      </c>
      <c r="B855" t="s">
        <v>289</v>
      </c>
      <c r="C855" t="s">
        <v>31</v>
      </c>
      <c r="D855" t="s">
        <v>36</v>
      </c>
      <c r="E855" t="s">
        <v>46</v>
      </c>
      <c r="F855" t="s">
        <v>20</v>
      </c>
      <c r="G855" t="s">
        <v>0</v>
      </c>
      <c r="H855">
        <f>VLOOKUP(G855,Currency!$A$1:$B$16,2,FALSE)</f>
        <v>1</v>
      </c>
      <c r="I855" s="3">
        <v>22633.333333333099</v>
      </c>
      <c r="J855" s="3">
        <v>5165586.5599999996</v>
      </c>
      <c r="K855" s="2">
        <v>1.4169468402000001</v>
      </c>
      <c r="L855" s="3">
        <v>36788.678558123</v>
      </c>
      <c r="M855" s="3">
        <v>33950</v>
      </c>
      <c r="N855" s="3">
        <v>28898052</v>
      </c>
      <c r="O855" s="2">
        <v>0.34623089159999998</v>
      </c>
      <c r="P855" s="3">
        <v>4701.8155065700003</v>
      </c>
      <c r="Q855" s="3">
        <v>97000</v>
      </c>
      <c r="R855" s="3">
        <v>136366</v>
      </c>
      <c r="S855" s="3"/>
      <c r="T855" s="3"/>
      <c r="U855" s="3"/>
      <c r="V855" s="3">
        <f t="shared" si="39"/>
        <v>97000</v>
      </c>
      <c r="W855" s="3">
        <f t="shared" si="40"/>
        <v>136366</v>
      </c>
      <c r="X855" s="7">
        <f t="shared" si="41"/>
        <v>233366</v>
      </c>
    </row>
    <row r="856" spans="1:24" x14ac:dyDescent="0.3">
      <c r="A856" s="1">
        <v>42186</v>
      </c>
      <c r="B856" t="s">
        <v>550</v>
      </c>
      <c r="C856" t="s">
        <v>31</v>
      </c>
      <c r="D856" t="s">
        <v>36</v>
      </c>
      <c r="E856" t="s">
        <v>45</v>
      </c>
      <c r="F856" t="s">
        <v>19</v>
      </c>
      <c r="G856" t="s">
        <v>0</v>
      </c>
      <c r="H856">
        <f>VLOOKUP(G856,Currency!$A$1:$B$16,2,FALSE)</f>
        <v>1</v>
      </c>
      <c r="I856" s="3">
        <v>25666.666666666901</v>
      </c>
      <c r="J856" s="3">
        <v>22425395.050000001</v>
      </c>
      <c r="K856" s="2">
        <v>1.4244310518000001</v>
      </c>
      <c r="L856" s="3">
        <v>44916.666666667101</v>
      </c>
      <c r="M856" s="3">
        <v>38500</v>
      </c>
      <c r="N856" s="3">
        <v>85933708.280000001</v>
      </c>
      <c r="O856" s="2">
        <v>0.97517835200000003</v>
      </c>
      <c r="P856" s="3">
        <v>34677.466207999998</v>
      </c>
      <c r="Q856" s="3">
        <v>110000</v>
      </c>
      <c r="R856" s="3">
        <v>168127</v>
      </c>
      <c r="S856" s="3"/>
      <c r="T856" s="3"/>
      <c r="U856" s="3"/>
      <c r="V856" s="3">
        <f t="shared" si="39"/>
        <v>110000</v>
      </c>
      <c r="W856" s="3">
        <f t="shared" si="40"/>
        <v>168127</v>
      </c>
      <c r="X856" s="7">
        <f t="shared" si="41"/>
        <v>278127</v>
      </c>
    </row>
    <row r="857" spans="1:24" x14ac:dyDescent="0.3">
      <c r="A857" s="1">
        <v>42186</v>
      </c>
      <c r="B857" t="s">
        <v>222</v>
      </c>
      <c r="C857" t="s">
        <v>31</v>
      </c>
      <c r="D857" t="s">
        <v>36</v>
      </c>
      <c r="E857" t="s">
        <v>44</v>
      </c>
      <c r="F857" t="s">
        <v>20</v>
      </c>
      <c r="G857" t="s">
        <v>0</v>
      </c>
      <c r="H857">
        <f>VLOOKUP(G857,Currency!$A$1:$B$16,2,FALSE)</f>
        <v>1</v>
      </c>
      <c r="I857" s="3">
        <v>16800</v>
      </c>
      <c r="J857" s="3">
        <v>3457816.89</v>
      </c>
      <c r="K857" s="2">
        <v>1.4385747494000001</v>
      </c>
      <c r="L857" s="3">
        <v>27852.083684879999</v>
      </c>
      <c r="M857" s="3">
        <v>25200</v>
      </c>
      <c r="N857" s="3">
        <v>12010983.869999999</v>
      </c>
      <c r="O857" s="2">
        <v>0.9947564445</v>
      </c>
      <c r="P857" s="3">
        <v>24988.57984224</v>
      </c>
      <c r="Q857" s="3">
        <v>72000</v>
      </c>
      <c r="R857" s="3">
        <v>95739</v>
      </c>
      <c r="S857" s="3"/>
      <c r="T857" s="3"/>
      <c r="U857" s="3"/>
      <c r="V857" s="3">
        <f t="shared" si="39"/>
        <v>72000</v>
      </c>
      <c r="W857" s="3">
        <f t="shared" si="40"/>
        <v>95739</v>
      </c>
      <c r="X857" s="7">
        <f t="shared" si="41"/>
        <v>167739</v>
      </c>
    </row>
    <row r="858" spans="1:24" x14ac:dyDescent="0.3">
      <c r="A858" s="1">
        <v>42186</v>
      </c>
      <c r="B858" t="s">
        <v>772</v>
      </c>
      <c r="C858" t="s">
        <v>31</v>
      </c>
      <c r="D858" t="s">
        <v>36</v>
      </c>
      <c r="E858" t="s">
        <v>46</v>
      </c>
      <c r="F858" t="s">
        <v>20</v>
      </c>
      <c r="G858" t="s">
        <v>0</v>
      </c>
      <c r="H858">
        <f>VLOOKUP(G858,Currency!$A$1:$B$16,2,FALSE)</f>
        <v>1</v>
      </c>
      <c r="I858" s="3">
        <v>22633.333333333099</v>
      </c>
      <c r="J858" s="3">
        <v>3260076.19</v>
      </c>
      <c r="K858" s="2">
        <v>1.4413987483999999</v>
      </c>
      <c r="L858" s="3">
        <v>37618.820841512905</v>
      </c>
      <c r="M858" s="3">
        <v>33950</v>
      </c>
      <c r="N858" s="3">
        <v>20135077.609999999</v>
      </c>
      <c r="O858" s="2">
        <v>0.99711818200000002</v>
      </c>
      <c r="P858" s="3">
        <v>33793.45964624</v>
      </c>
      <c r="Q858" s="3">
        <v>97000</v>
      </c>
      <c r="R858" s="3">
        <v>171700</v>
      </c>
      <c r="S858" s="3"/>
      <c r="T858" s="3"/>
      <c r="U858" s="3"/>
      <c r="V858" s="3">
        <f t="shared" si="39"/>
        <v>97000</v>
      </c>
      <c r="W858" s="3">
        <f t="shared" si="40"/>
        <v>171700</v>
      </c>
      <c r="X858" s="7">
        <f t="shared" si="41"/>
        <v>268700</v>
      </c>
    </row>
    <row r="859" spans="1:24" x14ac:dyDescent="0.3">
      <c r="A859" s="1">
        <v>42186</v>
      </c>
      <c r="B859" t="s">
        <v>504</v>
      </c>
      <c r="C859" t="s">
        <v>33</v>
      </c>
      <c r="D859" t="s">
        <v>40</v>
      </c>
      <c r="E859" t="s">
        <v>46</v>
      </c>
      <c r="F859" t="s">
        <v>25</v>
      </c>
      <c r="G859" t="s">
        <v>15</v>
      </c>
      <c r="H859">
        <f>VLOOKUP(G859,Currency!$A$1:$B$16,2,FALSE)</f>
        <v>3.3000000000000002E-2</v>
      </c>
      <c r="I859" s="3">
        <v>405364.97733333299</v>
      </c>
      <c r="J859" s="3">
        <v>1983526.68</v>
      </c>
      <c r="K859" s="2">
        <v>1.4442681941</v>
      </c>
      <c r="L859" s="3">
        <v>675501.12700050103</v>
      </c>
      <c r="M859" s="3">
        <v>608047.46600000001</v>
      </c>
      <c r="N859" s="3">
        <v>20268921.780000001</v>
      </c>
      <c r="O859" s="2">
        <v>1.0287120714</v>
      </c>
      <c r="P859" s="3">
        <v>656930.71231130592</v>
      </c>
      <c r="Q859" s="3">
        <v>1752001.33333333</v>
      </c>
      <c r="R859" s="3">
        <v>2628002</v>
      </c>
      <c r="S859" s="3"/>
      <c r="T859" s="3"/>
      <c r="U859" s="3"/>
      <c r="V859" s="3">
        <f t="shared" si="39"/>
        <v>57816.043999999893</v>
      </c>
      <c r="W859" s="3">
        <f t="shared" si="40"/>
        <v>86724.066000000006</v>
      </c>
      <c r="X859" s="7">
        <f t="shared" si="41"/>
        <v>144540.1099999999</v>
      </c>
    </row>
    <row r="860" spans="1:24" x14ac:dyDescent="0.3">
      <c r="A860" s="1">
        <v>42186</v>
      </c>
      <c r="B860" t="s">
        <v>787</v>
      </c>
      <c r="C860" t="s">
        <v>31</v>
      </c>
      <c r="D860" t="s">
        <v>36</v>
      </c>
      <c r="E860" t="s">
        <v>44</v>
      </c>
      <c r="F860" t="s">
        <v>20</v>
      </c>
      <c r="G860" t="s">
        <v>0</v>
      </c>
      <c r="H860">
        <f>VLOOKUP(G860,Currency!$A$1:$B$16,2,FALSE)</f>
        <v>1</v>
      </c>
      <c r="I860" s="3">
        <v>2400</v>
      </c>
      <c r="J860" s="3">
        <v>430346.16</v>
      </c>
      <c r="K860" s="2">
        <v>1.4496009003999999</v>
      </c>
      <c r="L860" s="3">
        <v>4018.5632414400002</v>
      </c>
      <c r="M860" s="3">
        <v>3600</v>
      </c>
      <c r="N860" s="3">
        <v>826200.76</v>
      </c>
      <c r="O860" s="2">
        <v>0.68985599819999999</v>
      </c>
      <c r="P860" s="3">
        <v>1813.57054956</v>
      </c>
      <c r="Q860" s="3">
        <v>72000</v>
      </c>
      <c r="R860" s="3">
        <v>130000</v>
      </c>
      <c r="S860" s="3"/>
      <c r="T860" s="3"/>
      <c r="U860" s="3"/>
      <c r="V860" s="3">
        <f t="shared" si="39"/>
        <v>72000</v>
      </c>
      <c r="W860" s="3">
        <f t="shared" si="40"/>
        <v>130000</v>
      </c>
      <c r="X860" s="7">
        <f t="shared" si="41"/>
        <v>202000</v>
      </c>
    </row>
    <row r="861" spans="1:24" x14ac:dyDescent="0.3">
      <c r="A861" s="1">
        <v>42186</v>
      </c>
      <c r="B861" t="s">
        <v>300</v>
      </c>
      <c r="C861" t="s">
        <v>31</v>
      </c>
      <c r="D861" t="s">
        <v>37</v>
      </c>
      <c r="E861" t="s">
        <v>44</v>
      </c>
      <c r="F861" t="s">
        <v>21</v>
      </c>
      <c r="G861" t="s">
        <v>0</v>
      </c>
      <c r="H861">
        <f>VLOOKUP(G861,Currency!$A$1:$B$16,2,FALSE)</f>
        <v>1</v>
      </c>
      <c r="I861" s="3">
        <v>16800</v>
      </c>
      <c r="J861" s="3">
        <v>1580879.04</v>
      </c>
      <c r="K861" s="2">
        <v>1.462396598</v>
      </c>
      <c r="L861" s="3">
        <v>28452.394269600001</v>
      </c>
      <c r="M861" s="3">
        <v>25200</v>
      </c>
      <c r="N861" s="3">
        <v>5672787.8099999996</v>
      </c>
      <c r="O861" s="2">
        <v>1.1619850699000001</v>
      </c>
      <c r="P861" s="3">
        <v>36629.666531640003</v>
      </c>
      <c r="Q861" s="3">
        <v>72000</v>
      </c>
      <c r="R861" s="3">
        <v>102300</v>
      </c>
      <c r="S861" s="3"/>
      <c r="T861" s="3"/>
      <c r="U861" s="3"/>
      <c r="V861" s="3">
        <f t="shared" si="39"/>
        <v>72000</v>
      </c>
      <c r="W861" s="3">
        <f t="shared" si="40"/>
        <v>102300</v>
      </c>
      <c r="X861" s="7">
        <f t="shared" si="41"/>
        <v>174300</v>
      </c>
    </row>
    <row r="862" spans="1:24" x14ac:dyDescent="0.3">
      <c r="A862" s="1">
        <v>42186</v>
      </c>
      <c r="B862" t="s">
        <v>830</v>
      </c>
      <c r="C862" t="s">
        <v>31</v>
      </c>
      <c r="D862" t="s">
        <v>41</v>
      </c>
      <c r="E862" t="s">
        <v>51</v>
      </c>
      <c r="F862" t="s">
        <v>28</v>
      </c>
      <c r="G862" t="s">
        <v>0</v>
      </c>
      <c r="H862">
        <f>VLOOKUP(G862,Currency!$A$1:$B$16,2,FALSE)</f>
        <v>1</v>
      </c>
      <c r="I862" s="3">
        <v>7502.3533333330997</v>
      </c>
      <c r="J862" s="3">
        <v>12471652.890000001</v>
      </c>
      <c r="K862" s="2">
        <v>1.4647964437000001</v>
      </c>
      <c r="L862" s="3">
        <v>12732.954056779299</v>
      </c>
      <c r="M862" s="3">
        <v>11253.53</v>
      </c>
      <c r="N862" s="3">
        <v>86259598.599999994</v>
      </c>
      <c r="O862" s="2">
        <v>1.0990577181000001</v>
      </c>
      <c r="P862" s="3">
        <v>14374.8272068608</v>
      </c>
      <c r="Q862" s="3">
        <v>32822.800000000003</v>
      </c>
      <c r="R862" s="3">
        <v>164114</v>
      </c>
      <c r="S862" s="3"/>
      <c r="T862" s="3"/>
      <c r="U862" s="3"/>
      <c r="V862" s="3">
        <f t="shared" si="39"/>
        <v>32822.800000000003</v>
      </c>
      <c r="W862" s="3">
        <f t="shared" si="40"/>
        <v>164114</v>
      </c>
      <c r="X862" s="7">
        <f t="shared" si="41"/>
        <v>196936.8</v>
      </c>
    </row>
    <row r="863" spans="1:24" x14ac:dyDescent="0.3">
      <c r="A863" s="1">
        <v>42186</v>
      </c>
      <c r="B863" t="s">
        <v>269</v>
      </c>
      <c r="C863" t="s">
        <v>31</v>
      </c>
      <c r="D863" t="s">
        <v>36</v>
      </c>
      <c r="E863" t="s">
        <v>46</v>
      </c>
      <c r="F863" t="s">
        <v>20</v>
      </c>
      <c r="G863" t="s">
        <v>0</v>
      </c>
      <c r="H863">
        <f>VLOOKUP(G863,Currency!$A$1:$B$16,2,FALSE)</f>
        <v>1</v>
      </c>
      <c r="I863" s="3">
        <v>22633.333333333099</v>
      </c>
      <c r="J863" s="3">
        <v>6767351.9299999997</v>
      </c>
      <c r="K863" s="2">
        <v>1.4688275045999999</v>
      </c>
      <c r="L863" s="3">
        <v>38550.027114502904</v>
      </c>
      <c r="M863" s="3">
        <v>33950</v>
      </c>
      <c r="N863" s="3">
        <v>35648947.979999997</v>
      </c>
      <c r="O863" s="2">
        <v>0.9511005951</v>
      </c>
      <c r="P863" s="3">
        <v>31293.784327189998</v>
      </c>
      <c r="Q863" s="3">
        <v>97000</v>
      </c>
      <c r="R863" s="3">
        <v>133815</v>
      </c>
      <c r="S863" s="3"/>
      <c r="T863" s="3"/>
      <c r="U863" s="3"/>
      <c r="V863" s="3">
        <f t="shared" si="39"/>
        <v>97000</v>
      </c>
      <c r="W863" s="3">
        <f t="shared" si="40"/>
        <v>133815</v>
      </c>
      <c r="X863" s="7">
        <f t="shared" si="41"/>
        <v>230815</v>
      </c>
    </row>
    <row r="864" spans="1:24" x14ac:dyDescent="0.3">
      <c r="A864" s="1">
        <v>42186</v>
      </c>
      <c r="B864" t="s">
        <v>156</v>
      </c>
      <c r="C864" t="s">
        <v>31</v>
      </c>
      <c r="D864" t="s">
        <v>36</v>
      </c>
      <c r="E864" t="s">
        <v>44</v>
      </c>
      <c r="F864" t="s">
        <v>20</v>
      </c>
      <c r="G864" t="s">
        <v>0</v>
      </c>
      <c r="H864">
        <f>VLOOKUP(G864,Currency!$A$1:$B$16,2,FALSE)</f>
        <v>1</v>
      </c>
      <c r="I864" s="3">
        <v>16800</v>
      </c>
      <c r="J864" s="3">
        <v>2255783.98</v>
      </c>
      <c r="K864" s="2">
        <v>1.4688275142</v>
      </c>
      <c r="L864" s="3">
        <v>28614.453357840001</v>
      </c>
      <c r="M864" s="3">
        <v>25200</v>
      </c>
      <c r="N864" s="3">
        <v>35648947.979999997</v>
      </c>
      <c r="O864" s="2">
        <v>0.9511005951</v>
      </c>
      <c r="P864" s="3">
        <v>23228.375995439997</v>
      </c>
      <c r="Q864" s="3">
        <v>72000</v>
      </c>
      <c r="R864" s="3">
        <v>89551</v>
      </c>
      <c r="S864" s="3"/>
      <c r="T864" s="3"/>
      <c r="U864" s="3"/>
      <c r="V864" s="3">
        <f t="shared" si="39"/>
        <v>72000</v>
      </c>
      <c r="W864" s="3">
        <f t="shared" si="40"/>
        <v>89551</v>
      </c>
      <c r="X864" s="7">
        <f t="shared" si="41"/>
        <v>161551</v>
      </c>
    </row>
    <row r="865" spans="1:24" x14ac:dyDescent="0.3">
      <c r="A865" s="1">
        <v>42186</v>
      </c>
      <c r="B865" t="s">
        <v>606</v>
      </c>
      <c r="C865" t="s">
        <v>31</v>
      </c>
      <c r="D865" t="s">
        <v>39</v>
      </c>
      <c r="E865" t="s">
        <v>46</v>
      </c>
      <c r="F865" t="s">
        <v>23</v>
      </c>
      <c r="G865" t="s">
        <v>0</v>
      </c>
      <c r="H865">
        <f>VLOOKUP(G865,Currency!$A$1:$B$16,2,FALSE)</f>
        <v>1</v>
      </c>
      <c r="I865" s="3">
        <v>16975</v>
      </c>
      <c r="J865" s="3">
        <v>9961607.3100000005</v>
      </c>
      <c r="K865" s="2">
        <v>1.4807299721</v>
      </c>
      <c r="L865" s="3">
        <v>29215.586915445001</v>
      </c>
      <c r="M865" s="3">
        <v>39608.333333333103</v>
      </c>
      <c r="N865" s="3">
        <v>37965155.030000001</v>
      </c>
      <c r="O865" s="2">
        <v>0.98274881849999995</v>
      </c>
      <c r="P865" s="3">
        <v>38515.068457739799</v>
      </c>
      <c r="Q865" s="3">
        <v>97000</v>
      </c>
      <c r="R865" s="3">
        <v>153911</v>
      </c>
      <c r="S865" s="3"/>
      <c r="T865" s="3"/>
      <c r="U865" s="3"/>
      <c r="V865" s="3">
        <f t="shared" si="39"/>
        <v>97000</v>
      </c>
      <c r="W865" s="3">
        <f t="shared" si="40"/>
        <v>153911</v>
      </c>
      <c r="X865" s="7">
        <f t="shared" si="41"/>
        <v>250911</v>
      </c>
    </row>
    <row r="866" spans="1:24" x14ac:dyDescent="0.3">
      <c r="A866" s="1">
        <v>42186</v>
      </c>
      <c r="B866" t="s">
        <v>542</v>
      </c>
      <c r="C866" t="s">
        <v>31</v>
      </c>
      <c r="D866" t="s">
        <v>36</v>
      </c>
      <c r="E866" t="s">
        <v>44</v>
      </c>
      <c r="F866" t="s">
        <v>20</v>
      </c>
      <c r="G866" t="s">
        <v>0</v>
      </c>
      <c r="H866">
        <f>VLOOKUP(G866,Currency!$A$1:$B$16,2,FALSE)</f>
        <v>1</v>
      </c>
      <c r="I866" s="3">
        <v>16800</v>
      </c>
      <c r="J866" s="3">
        <v>2611403.52</v>
      </c>
      <c r="K866" s="2">
        <v>1.4911103072</v>
      </c>
      <c r="L866" s="3">
        <v>29175.979741440002</v>
      </c>
      <c r="M866" s="3">
        <v>25200</v>
      </c>
      <c r="N866" s="3">
        <v>9221001.6600000001</v>
      </c>
      <c r="O866" s="2">
        <v>0.97174735680000002</v>
      </c>
      <c r="P866" s="3">
        <v>24060.853426680002</v>
      </c>
      <c r="Q866" s="3">
        <v>72000</v>
      </c>
      <c r="R866" s="3">
        <v>109736</v>
      </c>
      <c r="S866" s="3"/>
      <c r="T866" s="3"/>
      <c r="U866" s="3"/>
      <c r="V866" s="3">
        <f t="shared" si="39"/>
        <v>72000</v>
      </c>
      <c r="W866" s="3">
        <f t="shared" si="40"/>
        <v>109736</v>
      </c>
      <c r="X866" s="7">
        <f t="shared" si="41"/>
        <v>181736</v>
      </c>
    </row>
    <row r="867" spans="1:24" x14ac:dyDescent="0.3">
      <c r="A867" s="1">
        <v>42186</v>
      </c>
      <c r="B867" t="s">
        <v>725</v>
      </c>
      <c r="C867" t="s">
        <v>31</v>
      </c>
      <c r="D867" t="s">
        <v>36</v>
      </c>
      <c r="E867" t="s">
        <v>44</v>
      </c>
      <c r="F867" t="s">
        <v>20</v>
      </c>
      <c r="G867" t="s">
        <v>0</v>
      </c>
      <c r="H867">
        <f>VLOOKUP(G867,Currency!$A$1:$B$16,2,FALSE)</f>
        <v>1</v>
      </c>
      <c r="I867" s="3">
        <v>16800</v>
      </c>
      <c r="J867" s="3">
        <v>1282104.5</v>
      </c>
      <c r="K867" s="2">
        <v>1.4963904276</v>
      </c>
      <c r="L867" s="3">
        <v>29309.038775519999</v>
      </c>
      <c r="M867" s="3">
        <v>25200</v>
      </c>
      <c r="N867" s="3">
        <v>14114624.800000001</v>
      </c>
      <c r="O867" s="2">
        <v>0.94103828889999996</v>
      </c>
      <c r="P867" s="3">
        <v>22822.66380744</v>
      </c>
      <c r="Q867" s="3">
        <v>72000</v>
      </c>
      <c r="R867" s="3">
        <v>122400</v>
      </c>
      <c r="S867" s="3"/>
      <c r="T867" s="3"/>
      <c r="U867" s="3"/>
      <c r="V867" s="3">
        <f t="shared" si="39"/>
        <v>72000</v>
      </c>
      <c r="W867" s="3">
        <f t="shared" si="40"/>
        <v>122400</v>
      </c>
      <c r="X867" s="7">
        <f t="shared" si="41"/>
        <v>194400</v>
      </c>
    </row>
    <row r="868" spans="1:24" x14ac:dyDescent="0.3">
      <c r="A868" s="1">
        <v>42186</v>
      </c>
      <c r="B868" t="s">
        <v>133</v>
      </c>
      <c r="C868" t="s">
        <v>31</v>
      </c>
      <c r="D868" t="s">
        <v>37</v>
      </c>
      <c r="E868" t="s">
        <v>44</v>
      </c>
      <c r="F868" t="s">
        <v>21</v>
      </c>
      <c r="G868" t="s">
        <v>0</v>
      </c>
      <c r="H868">
        <f>VLOOKUP(G868,Currency!$A$1:$B$16,2,FALSE)</f>
        <v>1</v>
      </c>
      <c r="I868" s="3">
        <v>16800</v>
      </c>
      <c r="J868" s="3">
        <v>1580879.04</v>
      </c>
      <c r="K868" s="2">
        <v>1.5045950555000001</v>
      </c>
      <c r="L868" s="3">
        <v>29400</v>
      </c>
      <c r="M868" s="3">
        <v>25200</v>
      </c>
      <c r="N868" s="3">
        <v>3392667.48</v>
      </c>
      <c r="O868" s="2">
        <v>0.97965290429999996</v>
      </c>
      <c r="P868" s="3">
        <v>24379.605101879999</v>
      </c>
      <c r="Q868" s="3">
        <v>72000</v>
      </c>
      <c r="R868" s="3">
        <v>81349</v>
      </c>
      <c r="S868" s="3"/>
      <c r="T868" s="3"/>
      <c r="U868" s="3"/>
      <c r="V868" s="3">
        <f t="shared" si="39"/>
        <v>72000</v>
      </c>
      <c r="W868" s="3">
        <f t="shared" si="40"/>
        <v>81349</v>
      </c>
      <c r="X868" s="7">
        <f t="shared" si="41"/>
        <v>153349</v>
      </c>
    </row>
    <row r="869" spans="1:24" x14ac:dyDescent="0.3">
      <c r="A869" s="1">
        <v>42186</v>
      </c>
      <c r="B869" t="s">
        <v>388</v>
      </c>
      <c r="C869" t="s">
        <v>31</v>
      </c>
      <c r="D869" t="s">
        <v>36</v>
      </c>
      <c r="E869" t="s">
        <v>44</v>
      </c>
      <c r="F869" t="s">
        <v>20</v>
      </c>
      <c r="G869" t="s">
        <v>0</v>
      </c>
      <c r="H869">
        <f>VLOOKUP(G869,Currency!$A$1:$B$16,2,FALSE)</f>
        <v>1</v>
      </c>
      <c r="I869" s="3">
        <v>16800</v>
      </c>
      <c r="J869" s="3">
        <v>1722765.84</v>
      </c>
      <c r="K869" s="2">
        <v>1.5047857653000001</v>
      </c>
      <c r="L869" s="3">
        <v>29400</v>
      </c>
      <c r="M869" s="3">
        <v>25200</v>
      </c>
      <c r="N869" s="3">
        <v>5703099.9500000002</v>
      </c>
      <c r="O869" s="2">
        <v>0.99644952220000005</v>
      </c>
      <c r="P869" s="3">
        <v>25056.844734600003</v>
      </c>
      <c r="Q869" s="3">
        <v>72000</v>
      </c>
      <c r="R869" s="3">
        <v>107574</v>
      </c>
      <c r="S869" s="3"/>
      <c r="T869" s="3"/>
      <c r="U869" s="3"/>
      <c r="V869" s="3">
        <f t="shared" si="39"/>
        <v>72000</v>
      </c>
      <c r="W869" s="3">
        <f t="shared" si="40"/>
        <v>107574</v>
      </c>
      <c r="X869" s="7">
        <f t="shared" si="41"/>
        <v>179574</v>
      </c>
    </row>
    <row r="870" spans="1:24" x14ac:dyDescent="0.3">
      <c r="A870" s="1">
        <v>42186</v>
      </c>
      <c r="B870" t="s">
        <v>832</v>
      </c>
      <c r="C870" t="s">
        <v>31</v>
      </c>
      <c r="D870" t="s">
        <v>41</v>
      </c>
      <c r="E870" t="s">
        <v>51</v>
      </c>
      <c r="F870" t="s">
        <v>28</v>
      </c>
      <c r="G870" t="s">
        <v>0</v>
      </c>
      <c r="H870">
        <f>VLOOKUP(G870,Currency!$A$1:$B$16,2,FALSE)</f>
        <v>1</v>
      </c>
      <c r="I870" s="3">
        <v>7293.2333333330998</v>
      </c>
      <c r="J870" s="3">
        <v>8237087.8499999996</v>
      </c>
      <c r="K870" s="2">
        <v>1.5060822218000001</v>
      </c>
      <c r="L870" s="3">
        <v>12763.1583333329</v>
      </c>
      <c r="M870" s="3">
        <v>10939.85</v>
      </c>
      <c r="N870" s="3">
        <v>27720782.940000001</v>
      </c>
      <c r="O870" s="2">
        <v>0.92236710040000003</v>
      </c>
      <c r="P870" s="3">
        <v>9580.9823568599004</v>
      </c>
      <c r="Q870" s="3">
        <v>31664.799999999999</v>
      </c>
      <c r="R870" s="3">
        <v>158324</v>
      </c>
      <c r="S870" s="3"/>
      <c r="T870" s="3"/>
      <c r="U870" s="3"/>
      <c r="V870" s="3">
        <f t="shared" si="39"/>
        <v>31664.799999999999</v>
      </c>
      <c r="W870" s="3">
        <f t="shared" si="40"/>
        <v>158324</v>
      </c>
      <c r="X870" s="7">
        <f t="shared" si="41"/>
        <v>189988.8</v>
      </c>
    </row>
    <row r="871" spans="1:24" x14ac:dyDescent="0.3">
      <c r="A871" s="1">
        <v>42186</v>
      </c>
      <c r="B871" t="s">
        <v>841</v>
      </c>
      <c r="C871" t="s">
        <v>31</v>
      </c>
      <c r="D871" t="s">
        <v>41</v>
      </c>
      <c r="E871" t="s">
        <v>51</v>
      </c>
      <c r="F871" t="s">
        <v>28</v>
      </c>
      <c r="G871" t="s">
        <v>0</v>
      </c>
      <c r="H871">
        <f>VLOOKUP(G871,Currency!$A$1:$B$16,2,FALSE)</f>
        <v>1</v>
      </c>
      <c r="I871" s="3">
        <v>7080.5866666666998</v>
      </c>
      <c r="J871" s="3">
        <v>5291650.24</v>
      </c>
      <c r="K871" s="2">
        <v>1.5423934186999999</v>
      </c>
      <c r="L871" s="3">
        <v>12391.026666666699</v>
      </c>
      <c r="M871" s="3">
        <v>10620.88</v>
      </c>
      <c r="N871" s="3">
        <v>37418821.850000001</v>
      </c>
      <c r="O871" s="2">
        <v>0.72996406459999996</v>
      </c>
      <c r="P871" s="3">
        <v>6032.0491755109997</v>
      </c>
      <c r="Q871" s="3">
        <v>30732.799999999999</v>
      </c>
      <c r="R871" s="3">
        <v>153664</v>
      </c>
      <c r="S871" s="3"/>
      <c r="T871" s="3"/>
      <c r="U871" s="3"/>
      <c r="V871" s="3">
        <f t="shared" si="39"/>
        <v>30732.799999999999</v>
      </c>
      <c r="W871" s="3">
        <f t="shared" si="40"/>
        <v>153664</v>
      </c>
      <c r="X871" s="7">
        <f t="shared" si="41"/>
        <v>184396.79999999999</v>
      </c>
    </row>
    <row r="872" spans="1:24" x14ac:dyDescent="0.3">
      <c r="A872" s="1">
        <v>42186</v>
      </c>
      <c r="B872" t="s">
        <v>384</v>
      </c>
      <c r="C872" t="s">
        <v>31</v>
      </c>
      <c r="D872" t="s">
        <v>37</v>
      </c>
      <c r="E872" t="s">
        <v>44</v>
      </c>
      <c r="F872" t="s">
        <v>21</v>
      </c>
      <c r="G872" t="s">
        <v>0</v>
      </c>
      <c r="H872">
        <f>VLOOKUP(G872,Currency!$A$1:$B$16,2,FALSE)</f>
        <v>1</v>
      </c>
      <c r="I872" s="3">
        <v>16800</v>
      </c>
      <c r="J872" s="3">
        <v>1580879.04</v>
      </c>
      <c r="K872" s="2">
        <v>1.5431538120999999</v>
      </c>
      <c r="L872" s="3">
        <v>29400</v>
      </c>
      <c r="M872" s="3">
        <v>25200</v>
      </c>
      <c r="N872" s="3">
        <v>5814638.7000000002</v>
      </c>
      <c r="O872" s="2">
        <v>1.1486938561</v>
      </c>
      <c r="P872" s="3">
        <v>35691.838486920002</v>
      </c>
      <c r="Q872" s="3">
        <v>72000</v>
      </c>
      <c r="R872" s="3">
        <v>107368</v>
      </c>
      <c r="S872" s="3"/>
      <c r="T872" s="3"/>
      <c r="U872" s="3"/>
      <c r="V872" s="3">
        <f t="shared" si="39"/>
        <v>72000</v>
      </c>
      <c r="W872" s="3">
        <f t="shared" si="40"/>
        <v>107368</v>
      </c>
      <c r="X872" s="7">
        <f t="shared" si="41"/>
        <v>179368</v>
      </c>
    </row>
    <row r="873" spans="1:24" x14ac:dyDescent="0.3">
      <c r="A873" s="1">
        <v>42186</v>
      </c>
      <c r="B873" t="s">
        <v>576</v>
      </c>
      <c r="C873" t="s">
        <v>31</v>
      </c>
      <c r="D873" t="s">
        <v>36</v>
      </c>
      <c r="E873" t="s">
        <v>44</v>
      </c>
      <c r="F873" t="s">
        <v>20</v>
      </c>
      <c r="G873" t="s">
        <v>0</v>
      </c>
      <c r="H873">
        <f>VLOOKUP(G873,Currency!$A$1:$B$16,2,FALSE)</f>
        <v>1</v>
      </c>
      <c r="I873" s="3">
        <v>16800</v>
      </c>
      <c r="J873" s="3">
        <v>2011024.51</v>
      </c>
      <c r="K873" s="2">
        <v>1.5782113450999999</v>
      </c>
      <c r="L873" s="3">
        <v>29400</v>
      </c>
      <c r="M873" s="3">
        <v>25200</v>
      </c>
      <c r="N873" s="3">
        <v>13038076.77</v>
      </c>
      <c r="O873" s="2">
        <v>0.72135900610000003</v>
      </c>
      <c r="P873" s="3">
        <v>13965.195126960001</v>
      </c>
      <c r="Q873" s="3">
        <v>72000</v>
      </c>
      <c r="R873" s="3">
        <v>111767</v>
      </c>
      <c r="S873" s="3"/>
      <c r="T873" s="3"/>
      <c r="U873" s="3"/>
      <c r="V873" s="3">
        <f t="shared" si="39"/>
        <v>72000</v>
      </c>
      <c r="W873" s="3">
        <f t="shared" si="40"/>
        <v>111767</v>
      </c>
      <c r="X873" s="7">
        <f t="shared" si="41"/>
        <v>183767</v>
      </c>
    </row>
    <row r="874" spans="1:24" x14ac:dyDescent="0.3">
      <c r="A874" s="1">
        <v>42186</v>
      </c>
      <c r="B874" t="s">
        <v>572</v>
      </c>
      <c r="C874" t="s">
        <v>31</v>
      </c>
      <c r="D874" t="s">
        <v>38</v>
      </c>
      <c r="E874" t="s">
        <v>61</v>
      </c>
      <c r="F874" t="s">
        <v>22</v>
      </c>
      <c r="G874" t="s">
        <v>0</v>
      </c>
      <c r="H874">
        <f>VLOOKUP(G874,Currency!$A$1:$B$16,2,FALSE)</f>
        <v>1</v>
      </c>
      <c r="I874" s="3">
        <v>46666.666666666897</v>
      </c>
      <c r="J874" s="3">
        <v>2709643.17</v>
      </c>
      <c r="K874" s="2">
        <v>1.596898661</v>
      </c>
      <c r="L874" s="3">
        <v>81666.666666667094</v>
      </c>
      <c r="M874" s="3"/>
      <c r="N874" s="3">
        <v>0</v>
      </c>
      <c r="O874" s="2"/>
      <c r="P874" s="3">
        <v>0</v>
      </c>
      <c r="Q874" s="3">
        <v>80000</v>
      </c>
      <c r="R874" s="3">
        <v>123893</v>
      </c>
      <c r="S874" s="3"/>
      <c r="T874" s="3"/>
      <c r="U874" s="3"/>
      <c r="V874" s="3">
        <f t="shared" si="39"/>
        <v>80000</v>
      </c>
      <c r="W874" s="3">
        <f t="shared" si="40"/>
        <v>123893</v>
      </c>
      <c r="X874" s="7">
        <f t="shared" si="41"/>
        <v>203893</v>
      </c>
    </row>
    <row r="875" spans="1:24" x14ac:dyDescent="0.3">
      <c r="A875" s="1">
        <v>42186</v>
      </c>
      <c r="B875" t="s">
        <v>236</v>
      </c>
      <c r="C875" t="s">
        <v>31</v>
      </c>
      <c r="D875" t="s">
        <v>36</v>
      </c>
      <c r="E875" t="s">
        <v>46</v>
      </c>
      <c r="F875" t="s">
        <v>20</v>
      </c>
      <c r="G875" t="s">
        <v>0</v>
      </c>
      <c r="H875">
        <f>VLOOKUP(G875,Currency!$A$1:$B$16,2,FALSE)</f>
        <v>1</v>
      </c>
      <c r="I875" s="3">
        <v>19399.9999999998</v>
      </c>
      <c r="J875" s="3">
        <v>3877530</v>
      </c>
      <c r="K875" s="2">
        <v>1.6103650097</v>
      </c>
      <c r="L875" s="3">
        <v>33949.9999999996</v>
      </c>
      <c r="M875" s="3">
        <v>29100</v>
      </c>
      <c r="N875" s="3">
        <v>11963504.27</v>
      </c>
      <c r="O875" s="2">
        <v>0.99446965379999996</v>
      </c>
      <c r="P875" s="3">
        <v>28842.507081510001</v>
      </c>
      <c r="Q875" s="3">
        <v>97000</v>
      </c>
      <c r="R875" s="3">
        <v>130500</v>
      </c>
      <c r="S875" s="3"/>
      <c r="T875" s="3"/>
      <c r="U875" s="3"/>
      <c r="V875" s="3">
        <f t="shared" si="39"/>
        <v>97000</v>
      </c>
      <c r="W875" s="3">
        <f t="shared" si="40"/>
        <v>130500</v>
      </c>
      <c r="X875" s="7">
        <f t="shared" si="41"/>
        <v>227500</v>
      </c>
    </row>
    <row r="876" spans="1:24" x14ac:dyDescent="0.3">
      <c r="A876" s="1">
        <v>42186</v>
      </c>
      <c r="B876" t="s">
        <v>898</v>
      </c>
      <c r="C876" t="s">
        <v>31</v>
      </c>
      <c r="D876" t="s">
        <v>41</v>
      </c>
      <c r="E876" t="s">
        <v>51</v>
      </c>
      <c r="F876" t="s">
        <v>28</v>
      </c>
      <c r="G876" t="s">
        <v>0</v>
      </c>
      <c r="H876">
        <f>VLOOKUP(G876,Currency!$A$1:$B$16,2,FALSE)</f>
        <v>1</v>
      </c>
      <c r="I876" s="3">
        <v>6809.9733333330996</v>
      </c>
      <c r="J876" s="3">
        <v>4221022.53</v>
      </c>
      <c r="K876" s="2">
        <v>1.6129299441</v>
      </c>
      <c r="L876" s="3">
        <v>11917.4533333329</v>
      </c>
      <c r="M876" s="3">
        <v>10214.959999999999</v>
      </c>
      <c r="N876" s="3">
        <v>36099521.140000001</v>
      </c>
      <c r="O876" s="2">
        <v>1.0230216735</v>
      </c>
      <c r="P876" s="3">
        <v>10873.4233270196</v>
      </c>
      <c r="Q876" s="3">
        <v>29554.6</v>
      </c>
      <c r="R876" s="3">
        <v>147773</v>
      </c>
      <c r="S876" s="3"/>
      <c r="T876" s="3"/>
      <c r="U876" s="3"/>
      <c r="V876" s="3">
        <f t="shared" si="39"/>
        <v>29554.6</v>
      </c>
      <c r="W876" s="3">
        <f t="shared" si="40"/>
        <v>147773</v>
      </c>
      <c r="X876" s="7">
        <f t="shared" si="41"/>
        <v>177327.6</v>
      </c>
    </row>
    <row r="877" spans="1:24" x14ac:dyDescent="0.3">
      <c r="A877" s="1">
        <v>42186</v>
      </c>
      <c r="B877" t="s">
        <v>971</v>
      </c>
      <c r="C877" t="s">
        <v>31</v>
      </c>
      <c r="D877" t="s">
        <v>41</v>
      </c>
      <c r="E877" t="s">
        <v>57</v>
      </c>
      <c r="F877" t="s">
        <v>28</v>
      </c>
      <c r="G877" t="s">
        <v>0</v>
      </c>
      <c r="H877">
        <f>VLOOKUP(G877,Currency!$A$1:$B$16,2,FALSE)</f>
        <v>1</v>
      </c>
      <c r="I877" s="3">
        <v>3441.7719999999999</v>
      </c>
      <c r="J877" s="3">
        <v>5360470.7300000004</v>
      </c>
      <c r="K877" s="2">
        <v>1.6200258014</v>
      </c>
      <c r="L877" s="3">
        <v>6023.1010000000006</v>
      </c>
      <c r="M877" s="3">
        <v>5162.6580000000004</v>
      </c>
      <c r="N877" s="3">
        <v>27017109.859999999</v>
      </c>
      <c r="O877" s="2">
        <v>0.94886515220000001</v>
      </c>
      <c r="P877" s="3">
        <v>4740.2712301791998</v>
      </c>
      <c r="Q877" s="3">
        <v>14906.28</v>
      </c>
      <c r="R877" s="3">
        <v>124219</v>
      </c>
      <c r="S877" s="3"/>
      <c r="T877" s="3"/>
      <c r="U877" s="3"/>
      <c r="V877" s="3">
        <f t="shared" si="39"/>
        <v>14906.28</v>
      </c>
      <c r="W877" s="3">
        <f t="shared" si="40"/>
        <v>124219</v>
      </c>
      <c r="X877" s="7">
        <f t="shared" si="41"/>
        <v>139125.28</v>
      </c>
    </row>
    <row r="878" spans="1:24" x14ac:dyDescent="0.3">
      <c r="A878" s="1">
        <v>42186</v>
      </c>
      <c r="B878" t="s">
        <v>516</v>
      </c>
      <c r="C878" t="s">
        <v>31</v>
      </c>
      <c r="D878" t="s">
        <v>37</v>
      </c>
      <c r="E878" t="s">
        <v>44</v>
      </c>
      <c r="F878" t="s">
        <v>21</v>
      </c>
      <c r="G878" t="s">
        <v>0</v>
      </c>
      <c r="H878">
        <f>VLOOKUP(G878,Currency!$A$1:$B$16,2,FALSE)</f>
        <v>1</v>
      </c>
      <c r="I878" s="3">
        <v>16800</v>
      </c>
      <c r="J878" s="3">
        <v>1580879.04</v>
      </c>
      <c r="K878" s="2">
        <v>1.6235527867999999</v>
      </c>
      <c r="L878" s="3">
        <v>29400</v>
      </c>
      <c r="M878" s="3">
        <v>25200</v>
      </c>
      <c r="N878" s="3">
        <v>5519471.2699999996</v>
      </c>
      <c r="O878" s="2">
        <v>0.71792422069999995</v>
      </c>
      <c r="P878" s="3">
        <v>13826.704578119999</v>
      </c>
      <c r="Q878" s="3">
        <v>72000</v>
      </c>
      <c r="R878" s="3">
        <v>108171</v>
      </c>
      <c r="S878" s="3"/>
      <c r="T878" s="3"/>
      <c r="U878" s="3"/>
      <c r="V878" s="3">
        <f t="shared" si="39"/>
        <v>72000</v>
      </c>
      <c r="W878" s="3">
        <f t="shared" si="40"/>
        <v>108171</v>
      </c>
      <c r="X878" s="7">
        <f t="shared" si="41"/>
        <v>180171</v>
      </c>
    </row>
    <row r="879" spans="1:24" x14ac:dyDescent="0.3">
      <c r="A879" s="1">
        <v>42186</v>
      </c>
      <c r="B879" t="s">
        <v>778</v>
      </c>
      <c r="C879" t="s">
        <v>31</v>
      </c>
      <c r="D879" t="s">
        <v>36</v>
      </c>
      <c r="E879" t="s">
        <v>44</v>
      </c>
      <c r="F879" t="s">
        <v>20</v>
      </c>
      <c r="G879" t="s">
        <v>0</v>
      </c>
      <c r="H879">
        <f>VLOOKUP(G879,Currency!$A$1:$B$16,2,FALSE)</f>
        <v>1</v>
      </c>
      <c r="I879" s="3">
        <v>16800</v>
      </c>
      <c r="J879" s="3">
        <v>2542134.27</v>
      </c>
      <c r="K879" s="2">
        <v>1.6411933293000001</v>
      </c>
      <c r="L879" s="3">
        <v>29400</v>
      </c>
      <c r="M879" s="3">
        <v>25200</v>
      </c>
      <c r="N879" s="3">
        <v>8207380.3099999996</v>
      </c>
      <c r="O879" s="2">
        <v>1.0575290583000001</v>
      </c>
      <c r="P879" s="3">
        <v>29259.25035264</v>
      </c>
      <c r="Q879" s="3">
        <v>72000</v>
      </c>
      <c r="R879" s="3">
        <v>128541</v>
      </c>
      <c r="S879" s="3"/>
      <c r="T879" s="3"/>
      <c r="U879" s="3"/>
      <c r="V879" s="3">
        <f t="shared" si="39"/>
        <v>72000</v>
      </c>
      <c r="W879" s="3">
        <f t="shared" si="40"/>
        <v>128541</v>
      </c>
      <c r="X879" s="7">
        <f t="shared" si="41"/>
        <v>200541</v>
      </c>
    </row>
    <row r="880" spans="1:24" x14ac:dyDescent="0.3">
      <c r="A880" s="1">
        <v>42186</v>
      </c>
      <c r="B880" t="s">
        <v>900</v>
      </c>
      <c r="C880" t="s">
        <v>31</v>
      </c>
      <c r="D880" t="s">
        <v>41</v>
      </c>
      <c r="E880" t="s">
        <v>51</v>
      </c>
      <c r="F880" t="s">
        <v>28</v>
      </c>
      <c r="G880" t="s">
        <v>0</v>
      </c>
      <c r="H880">
        <f>VLOOKUP(G880,Currency!$A$1:$B$16,2,FALSE)</f>
        <v>1</v>
      </c>
      <c r="I880" s="3">
        <v>7123.5466666668999</v>
      </c>
      <c r="J880" s="3">
        <v>5181764.59</v>
      </c>
      <c r="K880" s="2">
        <v>1.6414337952</v>
      </c>
      <c r="L880" s="3">
        <v>12466.2066666671</v>
      </c>
      <c r="M880" s="3">
        <v>10685.32</v>
      </c>
      <c r="N880" s="3">
        <v>41617910.219999999</v>
      </c>
      <c r="O880" s="2">
        <v>0.9715674124</v>
      </c>
      <c r="P880" s="3">
        <v>10199.221924478101</v>
      </c>
      <c r="Q880" s="3">
        <v>31041.200000000001</v>
      </c>
      <c r="R880" s="3">
        <v>155206</v>
      </c>
      <c r="S880" s="3"/>
      <c r="T880" s="3"/>
      <c r="U880" s="3"/>
      <c r="V880" s="3">
        <f t="shared" si="39"/>
        <v>31041.200000000001</v>
      </c>
      <c r="W880" s="3">
        <f t="shared" si="40"/>
        <v>155206</v>
      </c>
      <c r="X880" s="7">
        <f t="shared" si="41"/>
        <v>186247.2</v>
      </c>
    </row>
    <row r="881" spans="1:24" x14ac:dyDescent="0.3">
      <c r="A881" s="1">
        <v>42186</v>
      </c>
      <c r="B881" t="s">
        <v>412</v>
      </c>
      <c r="C881" t="s">
        <v>32</v>
      </c>
      <c r="D881" t="s">
        <v>40</v>
      </c>
      <c r="E881" t="s">
        <v>46</v>
      </c>
      <c r="F881" t="s">
        <v>26</v>
      </c>
      <c r="G881" t="s">
        <v>5</v>
      </c>
      <c r="H881">
        <f>VLOOKUP(G881,Currency!$A$1:$B$16,2,FALSE)</f>
        <v>1.3</v>
      </c>
      <c r="I881" s="3">
        <v>13047.134333333101</v>
      </c>
      <c r="J881" s="3">
        <v>2323694</v>
      </c>
      <c r="K881" s="2">
        <v>1.6453430774</v>
      </c>
      <c r="L881" s="3">
        <v>22832.4850833329</v>
      </c>
      <c r="M881" s="3">
        <v>19570.701499999999</v>
      </c>
      <c r="N881" s="3">
        <v>5798126</v>
      </c>
      <c r="O881" s="2">
        <v>1.2196839944</v>
      </c>
      <c r="P881" s="3">
        <v>31608.937160052799</v>
      </c>
      <c r="Q881" s="3">
        <v>56623.146666666697</v>
      </c>
      <c r="R881" s="3">
        <v>84934.720000000001</v>
      </c>
      <c r="S881" s="3"/>
      <c r="T881" s="3"/>
      <c r="U881" s="3"/>
      <c r="V881" s="3">
        <f t="shared" si="39"/>
        <v>73610.090666666714</v>
      </c>
      <c r="W881" s="3">
        <f t="shared" si="40"/>
        <v>110415.136</v>
      </c>
      <c r="X881" s="7">
        <f t="shared" si="41"/>
        <v>184025.22666666671</v>
      </c>
    </row>
    <row r="882" spans="1:24" x14ac:dyDescent="0.3">
      <c r="A882" s="1">
        <v>42186</v>
      </c>
      <c r="B882" t="s">
        <v>157</v>
      </c>
      <c r="C882" t="s">
        <v>31</v>
      </c>
      <c r="D882" t="s">
        <v>37</v>
      </c>
      <c r="E882" t="s">
        <v>44</v>
      </c>
      <c r="F882" t="s">
        <v>21</v>
      </c>
      <c r="G882" t="s">
        <v>0</v>
      </c>
      <c r="H882">
        <f>VLOOKUP(G882,Currency!$A$1:$B$16,2,FALSE)</f>
        <v>1</v>
      </c>
      <c r="I882" s="3">
        <v>16800</v>
      </c>
      <c r="J882" s="3">
        <v>1580879.04</v>
      </c>
      <c r="K882" s="2">
        <v>1.6531325686</v>
      </c>
      <c r="L882" s="3">
        <v>29400</v>
      </c>
      <c r="M882" s="3">
        <v>25200</v>
      </c>
      <c r="N882" s="3">
        <v>4207869.4800000004</v>
      </c>
      <c r="O882" s="2">
        <v>1.1200055662999999</v>
      </c>
      <c r="P882" s="3">
        <v>33667.592757120001</v>
      </c>
      <c r="Q882" s="3">
        <v>72000</v>
      </c>
      <c r="R882" s="3">
        <v>89739</v>
      </c>
      <c r="S882" s="3"/>
      <c r="T882" s="3"/>
      <c r="U882" s="3"/>
      <c r="V882" s="3">
        <f t="shared" si="39"/>
        <v>72000</v>
      </c>
      <c r="W882" s="3">
        <f t="shared" si="40"/>
        <v>89739</v>
      </c>
      <c r="X882" s="7">
        <f t="shared" si="41"/>
        <v>161739</v>
      </c>
    </row>
    <row r="883" spans="1:24" x14ac:dyDescent="0.3">
      <c r="A883" s="1">
        <v>42186</v>
      </c>
      <c r="B883" t="s">
        <v>691</v>
      </c>
      <c r="C883" t="s">
        <v>31</v>
      </c>
      <c r="D883" t="s">
        <v>38</v>
      </c>
      <c r="E883" t="s">
        <v>61</v>
      </c>
      <c r="F883" t="s">
        <v>22</v>
      </c>
      <c r="G883" t="s">
        <v>0</v>
      </c>
      <c r="H883">
        <f>VLOOKUP(G883,Currency!$A$1:$B$16,2,FALSE)</f>
        <v>1</v>
      </c>
      <c r="I883" s="3">
        <v>46666.666666666897</v>
      </c>
      <c r="J883" s="3">
        <v>3420198.9</v>
      </c>
      <c r="K883" s="2">
        <v>1.6758053516</v>
      </c>
      <c r="L883" s="3">
        <v>81666.666666667094</v>
      </c>
      <c r="M883" s="3"/>
      <c r="N883" s="3">
        <v>0</v>
      </c>
      <c r="O883" s="2"/>
      <c r="P883" s="3">
        <v>0</v>
      </c>
      <c r="Q883" s="3">
        <v>80000</v>
      </c>
      <c r="R883" s="3">
        <v>133265</v>
      </c>
      <c r="S883" s="3"/>
      <c r="T883" s="3"/>
      <c r="U883" s="3"/>
      <c r="V883" s="3">
        <f t="shared" si="39"/>
        <v>80000</v>
      </c>
      <c r="W883" s="3">
        <f t="shared" si="40"/>
        <v>133265</v>
      </c>
      <c r="X883" s="7">
        <f t="shared" si="41"/>
        <v>213265</v>
      </c>
    </row>
    <row r="884" spans="1:24" x14ac:dyDescent="0.3">
      <c r="A884" s="1">
        <v>42186</v>
      </c>
      <c r="B884" t="s">
        <v>109</v>
      </c>
      <c r="C884" t="s">
        <v>31</v>
      </c>
      <c r="D884" t="s">
        <v>34</v>
      </c>
      <c r="E884" t="s">
        <v>58</v>
      </c>
      <c r="F884" t="s">
        <v>17</v>
      </c>
      <c r="G884" t="s">
        <v>0</v>
      </c>
      <c r="H884">
        <f>VLOOKUP(G884,Currency!$A$1:$B$16,2,FALSE)</f>
        <v>1</v>
      </c>
      <c r="I884" s="3">
        <v>7500</v>
      </c>
      <c r="J884" s="3">
        <v>106411</v>
      </c>
      <c r="K884" s="2">
        <v>1.6810292169000001</v>
      </c>
      <c r="L884" s="3">
        <v>15161.5786905</v>
      </c>
      <c r="M884" s="3"/>
      <c r="N884" s="3">
        <v>0</v>
      </c>
      <c r="O884" s="2"/>
      <c r="P884" s="3">
        <v>0</v>
      </c>
      <c r="Q884" s="3">
        <v>150000</v>
      </c>
      <c r="R884" s="3">
        <v>131580</v>
      </c>
      <c r="S884" s="3"/>
      <c r="T884" s="3"/>
      <c r="U884" s="3"/>
      <c r="V884" s="3">
        <f t="shared" si="39"/>
        <v>150000</v>
      </c>
      <c r="W884" s="3">
        <f t="shared" si="40"/>
        <v>131580</v>
      </c>
      <c r="X884" s="7">
        <f t="shared" si="41"/>
        <v>281580</v>
      </c>
    </row>
    <row r="885" spans="1:24" x14ac:dyDescent="0.3">
      <c r="A885" s="1">
        <v>42186</v>
      </c>
      <c r="B885" t="s">
        <v>218</v>
      </c>
      <c r="C885" t="s">
        <v>31</v>
      </c>
      <c r="D885" t="s">
        <v>36</v>
      </c>
      <c r="E885" t="s">
        <v>46</v>
      </c>
      <c r="F885" t="s">
        <v>20</v>
      </c>
      <c r="G885" t="s">
        <v>0</v>
      </c>
      <c r="H885">
        <f>VLOOKUP(G885,Currency!$A$1:$B$16,2,FALSE)</f>
        <v>1</v>
      </c>
      <c r="I885" s="3">
        <v>22633.333333333099</v>
      </c>
      <c r="J885" s="3">
        <v>5715260.54</v>
      </c>
      <c r="K885" s="2">
        <v>1.6875632378000001</v>
      </c>
      <c r="L885" s="3">
        <v>39608.333333332899</v>
      </c>
      <c r="M885" s="3">
        <v>33950</v>
      </c>
      <c r="N885" s="3">
        <v>15609033.779999999</v>
      </c>
      <c r="O885" s="2">
        <v>1.0821175781000001</v>
      </c>
      <c r="P885" s="3">
        <v>41756.096974865002</v>
      </c>
      <c r="Q885" s="3">
        <v>97000</v>
      </c>
      <c r="R885" s="3">
        <v>128750</v>
      </c>
      <c r="S885" s="3"/>
      <c r="T885" s="3"/>
      <c r="U885" s="3"/>
      <c r="V885" s="3">
        <f t="shared" si="39"/>
        <v>97000</v>
      </c>
      <c r="W885" s="3">
        <f t="shared" si="40"/>
        <v>128750</v>
      </c>
      <c r="X885" s="7">
        <f t="shared" si="41"/>
        <v>225750</v>
      </c>
    </row>
    <row r="886" spans="1:24" x14ac:dyDescent="0.3">
      <c r="A886" s="1">
        <v>42186</v>
      </c>
      <c r="B886" t="s">
        <v>306</v>
      </c>
      <c r="C886" t="s">
        <v>31</v>
      </c>
      <c r="D886" t="s">
        <v>37</v>
      </c>
      <c r="E886" t="s">
        <v>44</v>
      </c>
      <c r="F886" t="s">
        <v>21</v>
      </c>
      <c r="G886" t="s">
        <v>0</v>
      </c>
      <c r="H886">
        <f>VLOOKUP(G886,Currency!$A$1:$B$16,2,FALSE)</f>
        <v>1</v>
      </c>
      <c r="I886" s="3">
        <v>16800</v>
      </c>
      <c r="J886" s="3">
        <v>1580879.04</v>
      </c>
      <c r="K886" s="2">
        <v>1.6916229758000001</v>
      </c>
      <c r="L886" s="3">
        <v>29400</v>
      </c>
      <c r="M886" s="3">
        <v>25200</v>
      </c>
      <c r="N886" s="3">
        <v>5385975</v>
      </c>
      <c r="O886" s="2">
        <v>1.0461748559999999</v>
      </c>
      <c r="P886" s="3">
        <v>28458.097839360002</v>
      </c>
      <c r="Q886" s="3">
        <v>72000</v>
      </c>
      <c r="R886" s="3">
        <v>102607</v>
      </c>
      <c r="S886" s="3"/>
      <c r="T886" s="3"/>
      <c r="U886" s="3"/>
      <c r="V886" s="3">
        <f t="shared" si="39"/>
        <v>72000</v>
      </c>
      <c r="W886" s="3">
        <f t="shared" si="40"/>
        <v>102607</v>
      </c>
      <c r="X886" s="7">
        <f t="shared" si="41"/>
        <v>174607</v>
      </c>
    </row>
    <row r="887" spans="1:24" x14ac:dyDescent="0.3">
      <c r="A887" s="1">
        <v>42186</v>
      </c>
      <c r="B887" t="s">
        <v>432</v>
      </c>
      <c r="C887" t="s">
        <v>33</v>
      </c>
      <c r="D887" t="s">
        <v>40</v>
      </c>
      <c r="E887" t="s">
        <v>44</v>
      </c>
      <c r="F887" t="s">
        <v>25</v>
      </c>
      <c r="G887" t="s">
        <v>11</v>
      </c>
      <c r="H887">
        <f>VLOOKUP(G887,Currency!$A$1:$B$16,2,FALSE)</f>
        <v>9.1999999999999998E-3</v>
      </c>
      <c r="I887" s="3">
        <v>1368799.99999999</v>
      </c>
      <c r="J887" s="3">
        <v>1607654.82</v>
      </c>
      <c r="K887" s="2">
        <v>1.7043907330000001</v>
      </c>
      <c r="L887" s="3">
        <v>2395399.9999999898</v>
      </c>
      <c r="M887" s="3">
        <v>2053200</v>
      </c>
      <c r="N887" s="3">
        <v>17092073.75</v>
      </c>
      <c r="O887" s="2">
        <v>0.97531040199999997</v>
      </c>
      <c r="P887" s="3">
        <v>1972091.7078182399</v>
      </c>
      <c r="Q887" s="3">
        <v>5916000</v>
      </c>
      <c r="R887" s="3">
        <v>8874000</v>
      </c>
      <c r="S887" s="3"/>
      <c r="T887" s="3"/>
      <c r="U887" s="3"/>
      <c r="V887" s="3">
        <f t="shared" si="39"/>
        <v>54427.199999999997</v>
      </c>
      <c r="W887" s="3">
        <f t="shared" si="40"/>
        <v>81640.800000000003</v>
      </c>
      <c r="X887" s="7">
        <f t="shared" si="41"/>
        <v>136068</v>
      </c>
    </row>
    <row r="888" spans="1:24" x14ac:dyDescent="0.3">
      <c r="A888" s="1">
        <v>42186</v>
      </c>
      <c r="B888" t="s">
        <v>399</v>
      </c>
      <c r="C888" t="s">
        <v>32</v>
      </c>
      <c r="D888" t="s">
        <v>40</v>
      </c>
      <c r="E888" t="s">
        <v>47</v>
      </c>
      <c r="F888" t="s">
        <v>26</v>
      </c>
      <c r="G888" t="s">
        <v>5</v>
      </c>
      <c r="H888">
        <f>VLOOKUP(G888,Currency!$A$1:$B$16,2,FALSE)</f>
        <v>1.3</v>
      </c>
      <c r="I888" s="3">
        <v>5237.1563333332997</v>
      </c>
      <c r="J888" s="3">
        <v>2119421</v>
      </c>
      <c r="K888" s="2">
        <v>1.7075817451999999</v>
      </c>
      <c r="L888" s="3">
        <v>9165.0235833333008</v>
      </c>
      <c r="M888" s="3">
        <v>7855.7344999999996</v>
      </c>
      <c r="N888" s="3">
        <v>115272545.45</v>
      </c>
      <c r="O888" s="2">
        <v>0.91419992019999996</v>
      </c>
      <c r="P888" s="3">
        <v>6777.2982646627006</v>
      </c>
      <c r="Q888" s="3">
        <v>22728.666666666701</v>
      </c>
      <c r="R888" s="3">
        <v>34093</v>
      </c>
      <c r="S888" s="3"/>
      <c r="T888" s="3"/>
      <c r="U888" s="3"/>
      <c r="V888" s="3">
        <f t="shared" si="39"/>
        <v>29547.26666666671</v>
      </c>
      <c r="W888" s="3">
        <f t="shared" si="40"/>
        <v>44320.9</v>
      </c>
      <c r="X888" s="7">
        <f t="shared" si="41"/>
        <v>73868.166666666715</v>
      </c>
    </row>
    <row r="889" spans="1:24" x14ac:dyDescent="0.3">
      <c r="A889" s="1">
        <v>42186</v>
      </c>
      <c r="B889" t="s">
        <v>166</v>
      </c>
      <c r="C889" t="s">
        <v>31</v>
      </c>
      <c r="D889" t="s">
        <v>37</v>
      </c>
      <c r="E889" t="s">
        <v>44</v>
      </c>
      <c r="F889" t="s">
        <v>21</v>
      </c>
      <c r="G889" t="s">
        <v>0</v>
      </c>
      <c r="H889">
        <f>VLOOKUP(G889,Currency!$A$1:$B$16,2,FALSE)</f>
        <v>1</v>
      </c>
      <c r="I889" s="3">
        <v>16800</v>
      </c>
      <c r="J889" s="3">
        <v>1580879.04</v>
      </c>
      <c r="K889" s="2">
        <v>1.7108113142000001</v>
      </c>
      <c r="L889" s="3">
        <v>29400</v>
      </c>
      <c r="M889" s="3">
        <v>25200</v>
      </c>
      <c r="N889" s="3">
        <v>3579501.78</v>
      </c>
      <c r="O889" s="2">
        <v>1.1269275162000001</v>
      </c>
      <c r="P889" s="3">
        <v>34156.005544079999</v>
      </c>
      <c r="Q889" s="3">
        <v>72000</v>
      </c>
      <c r="R889" s="3">
        <v>90683</v>
      </c>
      <c r="S889" s="3"/>
      <c r="T889" s="3"/>
      <c r="U889" s="3"/>
      <c r="V889" s="3">
        <f t="shared" si="39"/>
        <v>72000</v>
      </c>
      <c r="W889" s="3">
        <f t="shared" si="40"/>
        <v>90683</v>
      </c>
      <c r="X889" s="7">
        <f t="shared" si="41"/>
        <v>162683</v>
      </c>
    </row>
    <row r="890" spans="1:24" x14ac:dyDescent="0.3">
      <c r="A890" s="1">
        <v>42186</v>
      </c>
      <c r="B890" t="s">
        <v>307</v>
      </c>
      <c r="C890" t="s">
        <v>31</v>
      </c>
      <c r="D890" t="s">
        <v>36</v>
      </c>
      <c r="E890" t="s">
        <v>46</v>
      </c>
      <c r="F890" t="s">
        <v>20</v>
      </c>
      <c r="G890" t="s">
        <v>0</v>
      </c>
      <c r="H890">
        <f>VLOOKUP(G890,Currency!$A$1:$B$16,2,FALSE)</f>
        <v>1</v>
      </c>
      <c r="I890" s="3">
        <v>22633.333333333099</v>
      </c>
      <c r="J890" s="3">
        <v>4006757.34</v>
      </c>
      <c r="K890" s="2">
        <v>1.7166455808000001</v>
      </c>
      <c r="L890" s="3">
        <v>39608.333333332899</v>
      </c>
      <c r="M890" s="3">
        <v>33950</v>
      </c>
      <c r="N890" s="3">
        <v>16144362.060000001</v>
      </c>
      <c r="O890" s="2">
        <v>0.94972421600000001</v>
      </c>
      <c r="P890" s="3">
        <v>31219.019413120001</v>
      </c>
      <c r="Q890" s="3">
        <v>97000</v>
      </c>
      <c r="R890" s="3">
        <v>138555</v>
      </c>
      <c r="S890" s="3"/>
      <c r="T890" s="3"/>
      <c r="U890" s="3"/>
      <c r="V890" s="3">
        <f t="shared" si="39"/>
        <v>97000</v>
      </c>
      <c r="W890" s="3">
        <f t="shared" si="40"/>
        <v>138555</v>
      </c>
      <c r="X890" s="7">
        <f t="shared" si="41"/>
        <v>235555</v>
      </c>
    </row>
    <row r="891" spans="1:24" x14ac:dyDescent="0.3">
      <c r="A891" s="1">
        <v>42186</v>
      </c>
      <c r="B891" t="s">
        <v>894</v>
      </c>
      <c r="C891" t="s">
        <v>31</v>
      </c>
      <c r="D891" t="s">
        <v>41</v>
      </c>
      <c r="E891" t="s">
        <v>51</v>
      </c>
      <c r="F891" t="s">
        <v>28</v>
      </c>
      <c r="G891" t="s">
        <v>0</v>
      </c>
      <c r="H891">
        <f>VLOOKUP(G891,Currency!$A$1:$B$16,2,FALSE)</f>
        <v>1</v>
      </c>
      <c r="I891" s="3">
        <v>6677.8466666668</v>
      </c>
      <c r="J891" s="3">
        <v>4350193.67</v>
      </c>
      <c r="K891" s="2">
        <v>1.7236058301999999</v>
      </c>
      <c r="L891" s="3">
        <v>11686.231666666899</v>
      </c>
      <c r="M891" s="3">
        <v>10016.77</v>
      </c>
      <c r="N891" s="3">
        <v>9886384.6400000006</v>
      </c>
      <c r="O891" s="2">
        <v>1.5266343805</v>
      </c>
      <c r="P891" s="3">
        <v>17529.3475</v>
      </c>
      <c r="Q891" s="3">
        <v>29099</v>
      </c>
      <c r="R891" s="3">
        <v>145495</v>
      </c>
      <c r="S891" s="3"/>
      <c r="T891" s="3"/>
      <c r="U891" s="3"/>
      <c r="V891" s="3">
        <f t="shared" si="39"/>
        <v>29099</v>
      </c>
      <c r="W891" s="3">
        <f t="shared" si="40"/>
        <v>145495</v>
      </c>
      <c r="X891" s="7">
        <f t="shared" si="41"/>
        <v>174594</v>
      </c>
    </row>
    <row r="892" spans="1:24" x14ac:dyDescent="0.3">
      <c r="A892" s="1">
        <v>42186</v>
      </c>
      <c r="B892" t="s">
        <v>735</v>
      </c>
      <c r="C892" t="s">
        <v>31</v>
      </c>
      <c r="D892" t="s">
        <v>39</v>
      </c>
      <c r="E892" t="s">
        <v>44</v>
      </c>
      <c r="F892" t="s">
        <v>23</v>
      </c>
      <c r="G892" t="s">
        <v>0</v>
      </c>
      <c r="H892">
        <f>VLOOKUP(G892,Currency!$A$1:$B$16,2,FALSE)</f>
        <v>1</v>
      </c>
      <c r="I892" s="3">
        <v>12600</v>
      </c>
      <c r="J892" s="3">
        <v>4180880.59</v>
      </c>
      <c r="K892" s="2">
        <v>1.7384620377</v>
      </c>
      <c r="L892" s="3">
        <v>22050</v>
      </c>
      <c r="M892" s="3">
        <v>29400</v>
      </c>
      <c r="N892" s="3">
        <v>50413726.119999997</v>
      </c>
      <c r="O892" s="2">
        <v>0.96903569940000001</v>
      </c>
      <c r="P892" s="3">
        <v>27943.439298599998</v>
      </c>
      <c r="Q892" s="3">
        <v>72000</v>
      </c>
      <c r="R892" s="3">
        <v>122756</v>
      </c>
      <c r="S892" s="3"/>
      <c r="T892" s="3"/>
      <c r="U892" s="3"/>
      <c r="V892" s="3">
        <f t="shared" si="39"/>
        <v>72000</v>
      </c>
      <c r="W892" s="3">
        <f t="shared" si="40"/>
        <v>122756</v>
      </c>
      <c r="X892" s="7">
        <f t="shared" si="41"/>
        <v>194756</v>
      </c>
    </row>
    <row r="893" spans="1:24" x14ac:dyDescent="0.3">
      <c r="A893" s="1">
        <v>42186</v>
      </c>
      <c r="B893" t="s">
        <v>896</v>
      </c>
      <c r="C893" t="s">
        <v>31</v>
      </c>
      <c r="D893" t="s">
        <v>41</v>
      </c>
      <c r="E893" t="s">
        <v>51</v>
      </c>
      <c r="F893" t="s">
        <v>28</v>
      </c>
      <c r="G893" t="s">
        <v>0</v>
      </c>
      <c r="H893">
        <f>VLOOKUP(G893,Currency!$A$1:$B$16,2,FALSE)</f>
        <v>1</v>
      </c>
      <c r="I893" s="3">
        <v>7327.2466666666996</v>
      </c>
      <c r="J893" s="3">
        <v>9073718.0099999998</v>
      </c>
      <c r="K893" s="2">
        <v>1.7420926097</v>
      </c>
      <c r="L893" s="3">
        <v>12822.6816666667</v>
      </c>
      <c r="M893" s="3">
        <v>10990.87</v>
      </c>
      <c r="N893" s="3">
        <v>80059947.640000001</v>
      </c>
      <c r="O893" s="2">
        <v>1.1052071652</v>
      </c>
      <c r="P893" s="3">
        <v>14228.561172628501</v>
      </c>
      <c r="Q893" s="3">
        <v>31706.6</v>
      </c>
      <c r="R893" s="3">
        <v>158533</v>
      </c>
      <c r="S893" s="3"/>
      <c r="T893" s="3"/>
      <c r="U893" s="3"/>
      <c r="V893" s="3">
        <f t="shared" si="39"/>
        <v>31706.6</v>
      </c>
      <c r="W893" s="3">
        <f t="shared" si="40"/>
        <v>158533</v>
      </c>
      <c r="X893" s="7">
        <f t="shared" si="41"/>
        <v>190239.6</v>
      </c>
    </row>
    <row r="894" spans="1:24" x14ac:dyDescent="0.3">
      <c r="A894" s="1">
        <v>42186</v>
      </c>
      <c r="B894" t="s">
        <v>689</v>
      </c>
      <c r="C894" t="s">
        <v>31</v>
      </c>
      <c r="D894" t="s">
        <v>37</v>
      </c>
      <c r="E894" t="s">
        <v>44</v>
      </c>
      <c r="F894" t="s">
        <v>21</v>
      </c>
      <c r="G894" t="s">
        <v>0</v>
      </c>
      <c r="H894">
        <f>VLOOKUP(G894,Currency!$A$1:$B$16,2,FALSE)</f>
        <v>1</v>
      </c>
      <c r="I894" s="3">
        <v>16800</v>
      </c>
      <c r="J894" s="3">
        <v>1580879.04</v>
      </c>
      <c r="K894" s="2">
        <v>1.7462150754000001</v>
      </c>
      <c r="L894" s="3">
        <v>29400</v>
      </c>
      <c r="M894" s="3">
        <v>25200</v>
      </c>
      <c r="N894" s="3">
        <v>6471564.9100000001</v>
      </c>
      <c r="O894" s="2">
        <v>1.0043960542000001</v>
      </c>
      <c r="P894" s="3">
        <v>25510.185585359999</v>
      </c>
      <c r="Q894" s="3">
        <v>72000</v>
      </c>
      <c r="R894" s="3">
        <v>119673</v>
      </c>
      <c r="S894" s="3"/>
      <c r="T894" s="3"/>
      <c r="U894" s="3"/>
      <c r="V894" s="3">
        <f t="shared" si="39"/>
        <v>72000</v>
      </c>
      <c r="W894" s="3">
        <f t="shared" si="40"/>
        <v>119673</v>
      </c>
      <c r="X894" s="7">
        <f t="shared" si="41"/>
        <v>191673</v>
      </c>
    </row>
    <row r="895" spans="1:24" x14ac:dyDescent="0.3">
      <c r="A895" s="1">
        <v>42186</v>
      </c>
      <c r="B895" t="s">
        <v>730</v>
      </c>
      <c r="C895" t="s">
        <v>31</v>
      </c>
      <c r="D895" t="s">
        <v>36</v>
      </c>
      <c r="E895" t="s">
        <v>46</v>
      </c>
      <c r="F895" t="s">
        <v>20</v>
      </c>
      <c r="G895" t="s">
        <v>0</v>
      </c>
      <c r="H895">
        <f>VLOOKUP(G895,Currency!$A$1:$B$16,2,FALSE)</f>
        <v>1</v>
      </c>
      <c r="I895" s="3">
        <v>16166.666666666501</v>
      </c>
      <c r="J895" s="3">
        <v>3742051.06</v>
      </c>
      <c r="K895" s="2">
        <v>1.7625240031</v>
      </c>
      <c r="L895" s="3">
        <v>28291.666666666402</v>
      </c>
      <c r="M895" s="3">
        <v>24250</v>
      </c>
      <c r="N895" s="3">
        <v>20674968.579999998</v>
      </c>
      <c r="O895" s="2">
        <v>0.47973987969999998</v>
      </c>
      <c r="P895" s="3">
        <v>4653.4768335749995</v>
      </c>
      <c r="Q895" s="3">
        <v>97000</v>
      </c>
      <c r="R895" s="3">
        <v>165000</v>
      </c>
      <c r="S895" s="3"/>
      <c r="T895" s="3"/>
      <c r="U895" s="3"/>
      <c r="V895" s="3">
        <f t="shared" si="39"/>
        <v>97000</v>
      </c>
      <c r="W895" s="3">
        <f t="shared" si="40"/>
        <v>165000</v>
      </c>
      <c r="X895" s="7">
        <f t="shared" si="41"/>
        <v>262000</v>
      </c>
    </row>
    <row r="896" spans="1:24" x14ac:dyDescent="0.3">
      <c r="A896" s="1">
        <v>42186</v>
      </c>
      <c r="B896" t="s">
        <v>628</v>
      </c>
      <c r="C896" t="s">
        <v>31</v>
      </c>
      <c r="D896" t="s">
        <v>37</v>
      </c>
      <c r="E896" t="s">
        <v>44</v>
      </c>
      <c r="F896" t="s">
        <v>21</v>
      </c>
      <c r="G896" t="s">
        <v>0</v>
      </c>
      <c r="H896">
        <f>VLOOKUP(G896,Currency!$A$1:$B$16,2,FALSE)</f>
        <v>1</v>
      </c>
      <c r="I896" s="3">
        <v>16800</v>
      </c>
      <c r="J896" s="3">
        <v>1580879.04</v>
      </c>
      <c r="K896" s="2">
        <v>1.7878729925000001</v>
      </c>
      <c r="L896" s="3">
        <v>29400</v>
      </c>
      <c r="M896" s="3">
        <v>25200</v>
      </c>
      <c r="N896" s="3">
        <v>5673044.0499999998</v>
      </c>
      <c r="O896" s="2">
        <v>0.95582590089999997</v>
      </c>
      <c r="P896" s="3">
        <v>23418.900323280002</v>
      </c>
      <c r="Q896" s="3">
        <v>72000</v>
      </c>
      <c r="R896" s="3">
        <v>115566</v>
      </c>
      <c r="S896" s="3"/>
      <c r="T896" s="3"/>
      <c r="U896" s="3"/>
      <c r="V896" s="3">
        <f t="shared" si="39"/>
        <v>72000</v>
      </c>
      <c r="W896" s="3">
        <f t="shared" si="40"/>
        <v>115566</v>
      </c>
      <c r="X896" s="7">
        <f t="shared" si="41"/>
        <v>187566</v>
      </c>
    </row>
    <row r="897" spans="1:24" x14ac:dyDescent="0.3">
      <c r="A897" s="1">
        <v>42186</v>
      </c>
      <c r="B897" t="s">
        <v>828</v>
      </c>
      <c r="C897" t="s">
        <v>31</v>
      </c>
      <c r="D897" t="s">
        <v>41</v>
      </c>
      <c r="E897" t="s">
        <v>51</v>
      </c>
      <c r="F897" t="s">
        <v>28</v>
      </c>
      <c r="G897" t="s">
        <v>0</v>
      </c>
      <c r="H897">
        <f>VLOOKUP(G897,Currency!$A$1:$B$16,2,FALSE)</f>
        <v>1</v>
      </c>
      <c r="I897" s="3">
        <v>7193.9466666668004</v>
      </c>
      <c r="J897" s="3">
        <v>4835207.9800000004</v>
      </c>
      <c r="K897" s="2">
        <v>1.8160213718</v>
      </c>
      <c r="L897" s="3">
        <v>12589.406666666899</v>
      </c>
      <c r="M897" s="3">
        <v>10790.92</v>
      </c>
      <c r="N897" s="3">
        <v>18585011.239999998</v>
      </c>
      <c r="O897" s="2">
        <v>1.2746083003999999</v>
      </c>
      <c r="P897" s="3">
        <v>18884.11</v>
      </c>
      <c r="Q897" s="3">
        <v>31195.4</v>
      </c>
      <c r="R897" s="3">
        <v>155977</v>
      </c>
      <c r="S897" s="3"/>
      <c r="T897" s="3"/>
      <c r="U897" s="3"/>
      <c r="V897" s="3">
        <f t="shared" si="39"/>
        <v>31195.4</v>
      </c>
      <c r="W897" s="3">
        <f t="shared" si="40"/>
        <v>155977</v>
      </c>
      <c r="X897" s="7">
        <f t="shared" si="41"/>
        <v>187172.4</v>
      </c>
    </row>
    <row r="898" spans="1:24" x14ac:dyDescent="0.3">
      <c r="A898" s="1">
        <v>42186</v>
      </c>
      <c r="B898" t="s">
        <v>228</v>
      </c>
      <c r="C898" t="s">
        <v>31</v>
      </c>
      <c r="D898" t="s">
        <v>36</v>
      </c>
      <c r="E898" t="s">
        <v>46</v>
      </c>
      <c r="F898" t="s">
        <v>20</v>
      </c>
      <c r="G898" t="s">
        <v>0</v>
      </c>
      <c r="H898">
        <f>VLOOKUP(G898,Currency!$A$1:$B$16,2,FALSE)</f>
        <v>1</v>
      </c>
      <c r="I898" s="3">
        <v>22633.333333333099</v>
      </c>
      <c r="J898" s="3">
        <v>4154929.45</v>
      </c>
      <c r="K898" s="2">
        <v>1.8174009655000001</v>
      </c>
      <c r="L898" s="3">
        <v>39608.333333332899</v>
      </c>
      <c r="M898" s="3">
        <v>33950</v>
      </c>
      <c r="N898" s="3">
        <v>13355020.41</v>
      </c>
      <c r="O898" s="2">
        <v>1.1249835513999999</v>
      </c>
      <c r="P898" s="3">
        <v>45830.936395404999</v>
      </c>
      <c r="Q898" s="3">
        <v>97000</v>
      </c>
      <c r="R898" s="3">
        <v>129501</v>
      </c>
      <c r="S898" s="3"/>
      <c r="T898" s="3"/>
      <c r="U898" s="3"/>
      <c r="V898" s="3">
        <f t="shared" si="39"/>
        <v>97000</v>
      </c>
      <c r="W898" s="3">
        <f t="shared" si="40"/>
        <v>129501</v>
      </c>
      <c r="X898" s="7">
        <f t="shared" si="41"/>
        <v>226501</v>
      </c>
    </row>
    <row r="899" spans="1:24" x14ac:dyDescent="0.3">
      <c r="A899" s="1">
        <v>42186</v>
      </c>
      <c r="B899" t="s">
        <v>304</v>
      </c>
      <c r="C899" t="s">
        <v>31</v>
      </c>
      <c r="D899" t="s">
        <v>36</v>
      </c>
      <c r="E899" t="s">
        <v>46</v>
      </c>
      <c r="F899" t="s">
        <v>20</v>
      </c>
      <c r="G899" t="s">
        <v>0</v>
      </c>
      <c r="H899">
        <f>VLOOKUP(G899,Currency!$A$1:$B$16,2,FALSE)</f>
        <v>1</v>
      </c>
      <c r="I899" s="3">
        <v>22633.333333333099</v>
      </c>
      <c r="J899" s="3">
        <v>3596811</v>
      </c>
      <c r="K899" s="2">
        <v>1.8190146535</v>
      </c>
      <c r="L899" s="3">
        <v>39608.333333332899</v>
      </c>
      <c r="M899" s="3">
        <v>33950</v>
      </c>
      <c r="N899" s="3">
        <v>17144994.289999999</v>
      </c>
      <c r="O899" s="2">
        <v>0.99081126730000002</v>
      </c>
      <c r="P899" s="3">
        <v>33450.868040415</v>
      </c>
      <c r="Q899" s="3">
        <v>97000</v>
      </c>
      <c r="R899" s="3">
        <v>137982</v>
      </c>
      <c r="S899" s="3"/>
      <c r="T899" s="3"/>
      <c r="U899" s="3"/>
      <c r="V899" s="3">
        <f t="shared" ref="V899:V962" si="42">Q899*H899</f>
        <v>97000</v>
      </c>
      <c r="W899" s="3">
        <f t="shared" ref="W899:W962" si="43">R899*H899</f>
        <v>137982</v>
      </c>
      <c r="X899" s="7">
        <f t="shared" si="41"/>
        <v>234982</v>
      </c>
    </row>
    <row r="900" spans="1:24" x14ac:dyDescent="0.3">
      <c r="A900" s="1">
        <v>42186</v>
      </c>
      <c r="B900" t="s">
        <v>169</v>
      </c>
      <c r="C900" t="s">
        <v>31</v>
      </c>
      <c r="D900" t="s">
        <v>36</v>
      </c>
      <c r="E900" t="s">
        <v>46</v>
      </c>
      <c r="F900" t="s">
        <v>20</v>
      </c>
      <c r="G900" t="s">
        <v>0</v>
      </c>
      <c r="H900">
        <f>VLOOKUP(G900,Currency!$A$1:$B$16,2,FALSE)</f>
        <v>1</v>
      </c>
      <c r="I900" s="3">
        <v>22633.333333333099</v>
      </c>
      <c r="J900" s="3">
        <v>3706250.53</v>
      </c>
      <c r="K900" s="2">
        <v>1.8659028493000001</v>
      </c>
      <c r="L900" s="3">
        <v>39608.333333332899</v>
      </c>
      <c r="M900" s="3">
        <v>33950</v>
      </c>
      <c r="N900" s="3">
        <v>7980628.9900000002</v>
      </c>
      <c r="O900" s="2">
        <v>1.6835348613000001</v>
      </c>
      <c r="P900" s="3">
        <v>59412.5</v>
      </c>
      <c r="Q900" s="3">
        <v>97000</v>
      </c>
      <c r="R900" s="3">
        <v>122724</v>
      </c>
      <c r="S900" s="3"/>
      <c r="T900" s="3"/>
      <c r="U900" s="3"/>
      <c r="V900" s="3">
        <f t="shared" si="42"/>
        <v>97000</v>
      </c>
      <c r="W900" s="3">
        <f t="shared" si="43"/>
        <v>122724</v>
      </c>
      <c r="X900" s="7">
        <f t="shared" ref="X900:X963" si="44">V900+W900</f>
        <v>219724</v>
      </c>
    </row>
    <row r="901" spans="1:24" x14ac:dyDescent="0.3">
      <c r="A901" s="1">
        <v>42186</v>
      </c>
      <c r="B901" t="s">
        <v>437</v>
      </c>
      <c r="C901" t="s">
        <v>32</v>
      </c>
      <c r="D901" t="s">
        <v>40</v>
      </c>
      <c r="E901" t="s">
        <v>46</v>
      </c>
      <c r="F901" t="s">
        <v>26</v>
      </c>
      <c r="G901" t="s">
        <v>5</v>
      </c>
      <c r="H901">
        <f>VLOOKUP(G901,Currency!$A$1:$B$16,2,FALSE)</f>
        <v>1.3</v>
      </c>
      <c r="I901" s="3">
        <v>16613.333333333099</v>
      </c>
      <c r="J901" s="3">
        <v>3224003</v>
      </c>
      <c r="K901" s="2">
        <v>1.8719254058000001</v>
      </c>
      <c r="L901" s="3">
        <v>29073.333333332903</v>
      </c>
      <c r="M901" s="3">
        <v>24920</v>
      </c>
      <c r="N901" s="3">
        <v>9624981</v>
      </c>
      <c r="O901" s="2">
        <v>0.76832701380000001</v>
      </c>
      <c r="P901" s="3">
        <v>15682.734694732</v>
      </c>
      <c r="Q901" s="3">
        <v>72100</v>
      </c>
      <c r="R901" s="3">
        <v>108150</v>
      </c>
      <c r="S901" s="3"/>
      <c r="T901" s="3"/>
      <c r="U901" s="3"/>
      <c r="V901" s="3">
        <f t="shared" si="42"/>
        <v>93730</v>
      </c>
      <c r="W901" s="3">
        <f t="shared" si="43"/>
        <v>140595</v>
      </c>
      <c r="X901" s="7">
        <f t="shared" si="44"/>
        <v>234325</v>
      </c>
    </row>
    <row r="902" spans="1:24" x14ac:dyDescent="0.3">
      <c r="A902" s="1">
        <v>42186</v>
      </c>
      <c r="B902" t="s">
        <v>134</v>
      </c>
      <c r="C902" t="s">
        <v>31</v>
      </c>
      <c r="D902" t="s">
        <v>36</v>
      </c>
      <c r="E902" t="s">
        <v>43</v>
      </c>
      <c r="F902" t="s">
        <v>19</v>
      </c>
      <c r="G902" t="s">
        <v>0</v>
      </c>
      <c r="H902">
        <f>VLOOKUP(G902,Currency!$A$1:$B$16,2,FALSE)</f>
        <v>1</v>
      </c>
      <c r="I902" s="3">
        <v>35000</v>
      </c>
      <c r="J902" s="3">
        <v>17458014.109999999</v>
      </c>
      <c r="K902" s="2">
        <v>1.8745631155</v>
      </c>
      <c r="L902" s="3">
        <v>61250</v>
      </c>
      <c r="M902" s="3">
        <v>52500</v>
      </c>
      <c r="N902" s="3">
        <v>79943294.849999994</v>
      </c>
      <c r="O902" s="2">
        <v>1.1057476964999999</v>
      </c>
      <c r="P902" s="3">
        <v>91362.278463750001</v>
      </c>
      <c r="Q902" s="3">
        <v>150000</v>
      </c>
      <c r="R902" s="3">
        <v>170440</v>
      </c>
      <c r="S902" s="3"/>
      <c r="T902" s="3"/>
      <c r="U902" s="3"/>
      <c r="V902" s="3">
        <f t="shared" si="42"/>
        <v>150000</v>
      </c>
      <c r="W902" s="3">
        <f t="shared" si="43"/>
        <v>170440</v>
      </c>
      <c r="X902" s="7">
        <f t="shared" si="44"/>
        <v>320440</v>
      </c>
    </row>
    <row r="903" spans="1:24" x14ac:dyDescent="0.3">
      <c r="A903" s="1">
        <v>42186</v>
      </c>
      <c r="B903" t="s">
        <v>211</v>
      </c>
      <c r="C903" t="s">
        <v>31</v>
      </c>
      <c r="D903" t="s">
        <v>36</v>
      </c>
      <c r="E903" t="s">
        <v>46</v>
      </c>
      <c r="F903" t="s">
        <v>20</v>
      </c>
      <c r="G903" t="s">
        <v>0</v>
      </c>
      <c r="H903">
        <f>VLOOKUP(G903,Currency!$A$1:$B$16,2,FALSE)</f>
        <v>1</v>
      </c>
      <c r="I903" s="3">
        <v>22633.333333333099</v>
      </c>
      <c r="J903" s="3">
        <v>6459465.2199999997</v>
      </c>
      <c r="K903" s="2">
        <v>1.8745631174999999</v>
      </c>
      <c r="L903" s="3">
        <v>39608.333333332899</v>
      </c>
      <c r="M903" s="3">
        <v>33950</v>
      </c>
      <c r="N903" s="3">
        <v>79943294.849999994</v>
      </c>
      <c r="O903" s="2">
        <v>1.1057476964999999</v>
      </c>
      <c r="P903" s="3">
        <v>44002.376029290004</v>
      </c>
      <c r="Q903" s="3">
        <v>97000</v>
      </c>
      <c r="R903" s="3">
        <v>127914</v>
      </c>
      <c r="S903" s="3"/>
      <c r="T903" s="3"/>
      <c r="U903" s="3"/>
      <c r="V903" s="3">
        <f t="shared" si="42"/>
        <v>97000</v>
      </c>
      <c r="W903" s="3">
        <f t="shared" si="43"/>
        <v>127914</v>
      </c>
      <c r="X903" s="7">
        <f t="shared" si="44"/>
        <v>224914</v>
      </c>
    </row>
    <row r="904" spans="1:24" x14ac:dyDescent="0.3">
      <c r="A904" s="1">
        <v>42186</v>
      </c>
      <c r="B904" t="s">
        <v>604</v>
      </c>
      <c r="C904" t="s">
        <v>31</v>
      </c>
      <c r="D904" t="s">
        <v>36</v>
      </c>
      <c r="E904" t="s">
        <v>46</v>
      </c>
      <c r="F904" t="s">
        <v>20</v>
      </c>
      <c r="G904" t="s">
        <v>0</v>
      </c>
      <c r="H904">
        <f>VLOOKUP(G904,Currency!$A$1:$B$16,2,FALSE)</f>
        <v>1</v>
      </c>
      <c r="I904" s="3">
        <v>22633.333333333099</v>
      </c>
      <c r="J904" s="3">
        <v>6459465.2199999997</v>
      </c>
      <c r="K904" s="2">
        <v>1.8745631174999999</v>
      </c>
      <c r="L904" s="3">
        <v>39608.333333332899</v>
      </c>
      <c r="M904" s="3">
        <v>33950</v>
      </c>
      <c r="N904" s="3">
        <v>79943294.849999994</v>
      </c>
      <c r="O904" s="2">
        <v>1.1057476964999999</v>
      </c>
      <c r="P904" s="3">
        <v>44002.376029290004</v>
      </c>
      <c r="Q904" s="3">
        <v>97000</v>
      </c>
      <c r="R904" s="3">
        <v>153469</v>
      </c>
      <c r="S904" s="3"/>
      <c r="T904" s="3"/>
      <c r="U904" s="3"/>
      <c r="V904" s="3">
        <f t="shared" si="42"/>
        <v>97000</v>
      </c>
      <c r="W904" s="3">
        <f t="shared" si="43"/>
        <v>153469</v>
      </c>
      <c r="X904" s="7">
        <f t="shared" si="44"/>
        <v>250469</v>
      </c>
    </row>
    <row r="905" spans="1:24" x14ac:dyDescent="0.3">
      <c r="A905" s="1">
        <v>42186</v>
      </c>
      <c r="B905" t="s">
        <v>199</v>
      </c>
      <c r="C905" t="s">
        <v>31</v>
      </c>
      <c r="D905" t="s">
        <v>36</v>
      </c>
      <c r="E905" t="s">
        <v>47</v>
      </c>
      <c r="F905" t="s">
        <v>20</v>
      </c>
      <c r="G905" t="s">
        <v>0</v>
      </c>
      <c r="H905">
        <f>VLOOKUP(G905,Currency!$A$1:$B$16,2,FALSE)</f>
        <v>1</v>
      </c>
      <c r="I905" s="3">
        <v>12133.333333333099</v>
      </c>
      <c r="J905" s="3">
        <v>4539083.6399999997</v>
      </c>
      <c r="K905" s="2">
        <v>1.8745631222000001</v>
      </c>
      <c r="L905" s="3">
        <v>21233.333333332899</v>
      </c>
      <c r="M905" s="3">
        <v>18200</v>
      </c>
      <c r="N905" s="3">
        <v>79943294.849999994</v>
      </c>
      <c r="O905" s="2">
        <v>1.1057476964999999</v>
      </c>
      <c r="P905" s="3">
        <v>23588.902613639999</v>
      </c>
      <c r="Q905" s="3">
        <v>52000</v>
      </c>
      <c r="R905" s="3">
        <v>68140</v>
      </c>
      <c r="S905" s="3"/>
      <c r="T905" s="3"/>
      <c r="U905" s="3"/>
      <c r="V905" s="3">
        <f t="shared" si="42"/>
        <v>52000</v>
      </c>
      <c r="W905" s="3">
        <f t="shared" si="43"/>
        <v>68140</v>
      </c>
      <c r="X905" s="7">
        <f t="shared" si="44"/>
        <v>120140</v>
      </c>
    </row>
    <row r="906" spans="1:24" x14ac:dyDescent="0.3">
      <c r="A906" s="1">
        <v>42186</v>
      </c>
      <c r="B906" t="s">
        <v>293</v>
      </c>
      <c r="C906" t="s">
        <v>31</v>
      </c>
      <c r="D906" t="s">
        <v>39</v>
      </c>
      <c r="E906" t="s">
        <v>44</v>
      </c>
      <c r="F906" t="s">
        <v>23</v>
      </c>
      <c r="G906" t="s">
        <v>0</v>
      </c>
      <c r="H906">
        <f>VLOOKUP(G906,Currency!$A$1:$B$16,2,FALSE)</f>
        <v>1</v>
      </c>
      <c r="I906" s="3">
        <v>12600</v>
      </c>
      <c r="J906" s="3">
        <v>9776333.1199999992</v>
      </c>
      <c r="K906" s="2">
        <v>1.879628981</v>
      </c>
      <c r="L906" s="3">
        <v>22050</v>
      </c>
      <c r="M906" s="3">
        <v>29400</v>
      </c>
      <c r="N906" s="3">
        <v>43346658.93</v>
      </c>
      <c r="O906" s="2">
        <v>1.2581691000999999</v>
      </c>
      <c r="P906" s="3">
        <v>50652.480320820003</v>
      </c>
      <c r="Q906" s="3">
        <v>72000</v>
      </c>
      <c r="R906" s="3">
        <v>101671</v>
      </c>
      <c r="S906" s="3"/>
      <c r="T906" s="3"/>
      <c r="U906" s="3"/>
      <c r="V906" s="3">
        <f t="shared" si="42"/>
        <v>72000</v>
      </c>
      <c r="W906" s="3">
        <f t="shared" si="43"/>
        <v>101671</v>
      </c>
      <c r="X906" s="7">
        <f t="shared" si="44"/>
        <v>173671</v>
      </c>
    </row>
    <row r="907" spans="1:24" x14ac:dyDescent="0.3">
      <c r="A907" s="1">
        <v>42186</v>
      </c>
      <c r="B907" t="s">
        <v>791</v>
      </c>
      <c r="C907" t="s">
        <v>31</v>
      </c>
      <c r="D907" t="s">
        <v>39</v>
      </c>
      <c r="E907" t="s">
        <v>44</v>
      </c>
      <c r="F907" t="s">
        <v>23</v>
      </c>
      <c r="G907" t="s">
        <v>0</v>
      </c>
      <c r="H907">
        <f>VLOOKUP(G907,Currency!$A$1:$B$16,2,FALSE)</f>
        <v>1</v>
      </c>
      <c r="I907" s="3">
        <v>12600</v>
      </c>
      <c r="J907" s="3">
        <v>1856729.21</v>
      </c>
      <c r="K907" s="2">
        <v>1.8847764344</v>
      </c>
      <c r="L907" s="3">
        <v>22050</v>
      </c>
      <c r="M907" s="3">
        <v>29400</v>
      </c>
      <c r="N907" s="3">
        <v>20483258.550000001</v>
      </c>
      <c r="O907" s="2">
        <v>0.62016144110000004</v>
      </c>
      <c r="P907" s="3">
        <v>11532.394190520001</v>
      </c>
      <c r="Q907" s="3">
        <v>72000</v>
      </c>
      <c r="R907" s="3">
        <v>130784</v>
      </c>
      <c r="S907" s="3"/>
      <c r="T907" s="3"/>
      <c r="U907" s="3"/>
      <c r="V907" s="3">
        <f t="shared" si="42"/>
        <v>72000</v>
      </c>
      <c r="W907" s="3">
        <f t="shared" si="43"/>
        <v>130784</v>
      </c>
      <c r="X907" s="7">
        <f t="shared" si="44"/>
        <v>202784</v>
      </c>
    </row>
    <row r="908" spans="1:24" x14ac:dyDescent="0.3">
      <c r="A908" s="1">
        <v>42186</v>
      </c>
      <c r="B908" t="s">
        <v>376</v>
      </c>
      <c r="C908" t="s">
        <v>31</v>
      </c>
      <c r="D908" t="s">
        <v>37</v>
      </c>
      <c r="E908" t="s">
        <v>62</v>
      </c>
      <c r="F908" t="s">
        <v>24</v>
      </c>
      <c r="G908" t="s">
        <v>0</v>
      </c>
      <c r="H908">
        <f>VLOOKUP(G908,Currency!$A$1:$B$16,2,FALSE)</f>
        <v>1</v>
      </c>
      <c r="I908" s="3">
        <v>42000</v>
      </c>
      <c r="J908" s="3">
        <v>714832.3</v>
      </c>
      <c r="K908" s="2">
        <v>1.9061838406</v>
      </c>
      <c r="L908" s="3">
        <v>73500</v>
      </c>
      <c r="M908" s="3"/>
      <c r="N908" s="3">
        <v>0</v>
      </c>
      <c r="O908" s="2"/>
      <c r="P908" s="3">
        <v>0</v>
      </c>
      <c r="Q908" s="3">
        <v>72000</v>
      </c>
      <c r="R908" s="3">
        <v>107100</v>
      </c>
      <c r="S908" s="3"/>
      <c r="T908" s="3"/>
      <c r="U908" s="3"/>
      <c r="V908" s="3">
        <f t="shared" si="42"/>
        <v>72000</v>
      </c>
      <c r="W908" s="3">
        <f t="shared" si="43"/>
        <v>107100</v>
      </c>
      <c r="X908" s="7">
        <f t="shared" si="44"/>
        <v>179100</v>
      </c>
    </row>
    <row r="909" spans="1:24" x14ac:dyDescent="0.3">
      <c r="A909" s="1">
        <v>42186</v>
      </c>
      <c r="B909" t="s">
        <v>435</v>
      </c>
      <c r="C909" t="s">
        <v>33</v>
      </c>
      <c r="D909" t="s">
        <v>40</v>
      </c>
      <c r="E909" t="s">
        <v>44</v>
      </c>
      <c r="F909" t="s">
        <v>25</v>
      </c>
      <c r="G909" t="s">
        <v>2</v>
      </c>
      <c r="H909">
        <f>VLOOKUP(G909,Currency!$A$1:$B$16,2,FALSE)</f>
        <v>0.73</v>
      </c>
      <c r="I909" s="3">
        <v>21577.733000000098</v>
      </c>
      <c r="J909" s="3">
        <v>2566372.8199999998</v>
      </c>
      <c r="K909" s="2">
        <v>1.9343816433000001</v>
      </c>
      <c r="L909" s="3">
        <v>37761.032750000202</v>
      </c>
      <c r="M909" s="3">
        <v>32366.5995</v>
      </c>
      <c r="N909" s="3">
        <v>55836898.840000004</v>
      </c>
      <c r="O909" s="2">
        <v>0.93852662070000004</v>
      </c>
      <c r="P909" s="3">
        <v>29183.104703009198</v>
      </c>
      <c r="Q909" s="3">
        <v>95508</v>
      </c>
      <c r="R909" s="3">
        <v>143262</v>
      </c>
      <c r="S909" s="3"/>
      <c r="T909" s="3"/>
      <c r="U909" s="3"/>
      <c r="V909" s="3">
        <f t="shared" si="42"/>
        <v>69720.84</v>
      </c>
      <c r="W909" s="3">
        <f t="shared" si="43"/>
        <v>104581.26</v>
      </c>
      <c r="X909" s="7">
        <f t="shared" si="44"/>
        <v>174302.09999999998</v>
      </c>
    </row>
    <row r="910" spans="1:24" x14ac:dyDescent="0.3">
      <c r="A910" s="1">
        <v>42186</v>
      </c>
      <c r="B910" t="s">
        <v>831</v>
      </c>
      <c r="C910" t="s">
        <v>31</v>
      </c>
      <c r="D910" t="s">
        <v>41</v>
      </c>
      <c r="E910" t="s">
        <v>51</v>
      </c>
      <c r="F910" t="s">
        <v>28</v>
      </c>
      <c r="G910" t="s">
        <v>0</v>
      </c>
      <c r="H910">
        <f>VLOOKUP(G910,Currency!$A$1:$B$16,2,FALSE)</f>
        <v>1</v>
      </c>
      <c r="I910" s="3">
        <v>7007.4000000000997</v>
      </c>
      <c r="J910" s="3">
        <v>6623636.79</v>
      </c>
      <c r="K910" s="2">
        <v>1.942585403</v>
      </c>
      <c r="L910" s="3">
        <v>12262.950000000201</v>
      </c>
      <c r="M910" s="3">
        <v>10511.1</v>
      </c>
      <c r="N910" s="3">
        <v>15267853.4</v>
      </c>
      <c r="O910" s="2">
        <v>0.9695344534</v>
      </c>
      <c r="P910" s="3">
        <v>9998.7377485919005</v>
      </c>
      <c r="Q910" s="3">
        <v>30473.4</v>
      </c>
      <c r="R910" s="3">
        <v>152367</v>
      </c>
      <c r="S910" s="3"/>
      <c r="T910" s="3"/>
      <c r="U910" s="3"/>
      <c r="V910" s="3">
        <f t="shared" si="42"/>
        <v>30473.4</v>
      </c>
      <c r="W910" s="3">
        <f t="shared" si="43"/>
        <v>152367</v>
      </c>
      <c r="X910" s="7">
        <f t="shared" si="44"/>
        <v>182840.4</v>
      </c>
    </row>
    <row r="911" spans="1:24" x14ac:dyDescent="0.3">
      <c r="A911" s="1">
        <v>42186</v>
      </c>
      <c r="B911" t="s">
        <v>400</v>
      </c>
      <c r="C911" t="s">
        <v>32</v>
      </c>
      <c r="D911" t="s">
        <v>40</v>
      </c>
      <c r="E911" t="s">
        <v>47</v>
      </c>
      <c r="F911" t="s">
        <v>26</v>
      </c>
      <c r="G911" t="s">
        <v>5</v>
      </c>
      <c r="H911">
        <f>VLOOKUP(G911,Currency!$A$1:$B$16,2,FALSE)</f>
        <v>1.3</v>
      </c>
      <c r="I911" s="3">
        <v>6031.0223333331996</v>
      </c>
      <c r="J911" s="3">
        <v>2120565</v>
      </c>
      <c r="K911" s="2">
        <v>1.9720100619000001</v>
      </c>
      <c r="L911" s="3">
        <v>10554.2890833331</v>
      </c>
      <c r="M911" s="3">
        <v>9046.5334999999995</v>
      </c>
      <c r="N911" s="3">
        <v>117595814.76000001</v>
      </c>
      <c r="O911" s="2">
        <v>0.9347550858</v>
      </c>
      <c r="P911" s="3">
        <v>8102.1490169569997</v>
      </c>
      <c r="Q911" s="3">
        <v>26082.666666666701</v>
      </c>
      <c r="R911" s="3">
        <v>39124</v>
      </c>
      <c r="S911" s="3"/>
      <c r="T911" s="3"/>
      <c r="U911" s="3"/>
      <c r="V911" s="3">
        <f t="shared" si="42"/>
        <v>33907.466666666711</v>
      </c>
      <c r="W911" s="3">
        <f t="shared" si="43"/>
        <v>50861.200000000004</v>
      </c>
      <c r="X911" s="7">
        <f t="shared" si="44"/>
        <v>84768.666666666715</v>
      </c>
    </row>
    <row r="912" spans="1:24" x14ac:dyDescent="0.3">
      <c r="A912" s="1">
        <v>42186</v>
      </c>
      <c r="B912" t="s">
        <v>413</v>
      </c>
      <c r="C912" t="s">
        <v>32</v>
      </c>
      <c r="D912" t="s">
        <v>40</v>
      </c>
      <c r="E912" t="s">
        <v>44</v>
      </c>
      <c r="F912" t="s">
        <v>26</v>
      </c>
      <c r="G912" t="s">
        <v>5</v>
      </c>
      <c r="H912">
        <f>VLOOKUP(G912,Currency!$A$1:$B$16,2,FALSE)</f>
        <v>1.3</v>
      </c>
      <c r="I912" s="3">
        <v>11941.289000000101</v>
      </c>
      <c r="J912" s="3">
        <v>2832467</v>
      </c>
      <c r="K912" s="2">
        <v>2.0109403693000001</v>
      </c>
      <c r="L912" s="3">
        <v>20897.2557500002</v>
      </c>
      <c r="M912" s="3">
        <v>17911.933499999999</v>
      </c>
      <c r="N912" s="3">
        <v>65112105.270000003</v>
      </c>
      <c r="O912" s="2">
        <v>0.93446017999999997</v>
      </c>
      <c r="P912" s="3">
        <v>16033.6216640928</v>
      </c>
      <c r="Q912" s="3">
        <v>52034.666666666701</v>
      </c>
      <c r="R912" s="3">
        <v>78052</v>
      </c>
      <c r="S912" s="3"/>
      <c r="T912" s="3"/>
      <c r="U912" s="3"/>
      <c r="V912" s="3">
        <f t="shared" si="42"/>
        <v>67645.066666666709</v>
      </c>
      <c r="W912" s="3">
        <f t="shared" si="43"/>
        <v>101467.6</v>
      </c>
      <c r="X912" s="7">
        <f t="shared" si="44"/>
        <v>169112.66666666672</v>
      </c>
    </row>
    <row r="913" spans="1:24" x14ac:dyDescent="0.3">
      <c r="A913" s="1">
        <v>42186</v>
      </c>
      <c r="B913" t="s">
        <v>676</v>
      </c>
      <c r="C913" t="s">
        <v>31</v>
      </c>
      <c r="D913" t="s">
        <v>39</v>
      </c>
      <c r="E913" t="s">
        <v>44</v>
      </c>
      <c r="F913" t="s">
        <v>23</v>
      </c>
      <c r="G913" t="s">
        <v>0</v>
      </c>
      <c r="H913">
        <f>VLOOKUP(G913,Currency!$A$1:$B$16,2,FALSE)</f>
        <v>1</v>
      </c>
      <c r="I913" s="3">
        <v>12600</v>
      </c>
      <c r="J913" s="3">
        <v>1217803.1599999999</v>
      </c>
      <c r="K913" s="2">
        <v>2.0482049298999998</v>
      </c>
      <c r="L913" s="3">
        <v>22050</v>
      </c>
      <c r="M913" s="3">
        <v>29400</v>
      </c>
      <c r="N913" s="3">
        <v>10104895.189999999</v>
      </c>
      <c r="O913" s="2">
        <v>0.73950344950000002</v>
      </c>
      <c r="P913" s="3">
        <v>17146.242264479999</v>
      </c>
      <c r="Q913" s="3">
        <v>72000</v>
      </c>
      <c r="R913" s="3">
        <v>118760</v>
      </c>
      <c r="S913" s="3"/>
      <c r="T913" s="3"/>
      <c r="U913" s="3"/>
      <c r="V913" s="3">
        <f t="shared" si="42"/>
        <v>72000</v>
      </c>
      <c r="W913" s="3">
        <f t="shared" si="43"/>
        <v>118760</v>
      </c>
      <c r="X913" s="7">
        <f t="shared" si="44"/>
        <v>190760</v>
      </c>
    </row>
    <row r="914" spans="1:24" x14ac:dyDescent="0.3">
      <c r="A914" s="1">
        <v>42186</v>
      </c>
      <c r="B914" t="s">
        <v>523</v>
      </c>
      <c r="C914" t="s">
        <v>31</v>
      </c>
      <c r="D914" t="s">
        <v>38</v>
      </c>
      <c r="E914" t="s">
        <v>61</v>
      </c>
      <c r="F914" t="s">
        <v>22</v>
      </c>
      <c r="G914" t="s">
        <v>0</v>
      </c>
      <c r="H914">
        <f>VLOOKUP(G914,Currency!$A$1:$B$16,2,FALSE)</f>
        <v>1</v>
      </c>
      <c r="I914" s="3">
        <v>46666.666666666897</v>
      </c>
      <c r="J914" s="3">
        <v>4111113.42</v>
      </c>
      <c r="K914" s="2">
        <v>2.0615293971000002</v>
      </c>
      <c r="L914" s="3">
        <v>81666.666666667094</v>
      </c>
      <c r="M914" s="3"/>
      <c r="N914" s="3">
        <v>0</v>
      </c>
      <c r="O914" s="2"/>
      <c r="P914" s="3">
        <v>0</v>
      </c>
      <c r="Q914" s="3">
        <v>80000</v>
      </c>
      <c r="R914" s="3">
        <v>120514</v>
      </c>
      <c r="S914" s="3"/>
      <c r="T914" s="3"/>
      <c r="U914" s="3"/>
      <c r="V914" s="3">
        <f t="shared" si="42"/>
        <v>80000</v>
      </c>
      <c r="W914" s="3">
        <f t="shared" si="43"/>
        <v>120514</v>
      </c>
      <c r="X914" s="7">
        <f t="shared" si="44"/>
        <v>200514</v>
      </c>
    </row>
    <row r="915" spans="1:24" x14ac:dyDescent="0.3">
      <c r="A915" s="1">
        <v>42186</v>
      </c>
      <c r="B915" t="s">
        <v>244</v>
      </c>
      <c r="C915" t="s">
        <v>31</v>
      </c>
      <c r="D915" t="s">
        <v>37</v>
      </c>
      <c r="E915" t="s">
        <v>49</v>
      </c>
      <c r="F915" t="s">
        <v>24</v>
      </c>
      <c r="G915" t="s">
        <v>0</v>
      </c>
      <c r="H915">
        <f>VLOOKUP(G915,Currency!$A$1:$B$16,2,FALSE)</f>
        <v>1</v>
      </c>
      <c r="I915" s="3">
        <v>15000</v>
      </c>
      <c r="J915" s="3">
        <v>225000</v>
      </c>
      <c r="K915" s="2">
        <v>2.0875197999999999</v>
      </c>
      <c r="L915" s="3">
        <v>26250</v>
      </c>
      <c r="M915" s="3"/>
      <c r="N915" s="3">
        <v>0</v>
      </c>
      <c r="O915" s="2"/>
      <c r="P915" s="3">
        <v>0</v>
      </c>
      <c r="Q915" s="3">
        <v>60000</v>
      </c>
      <c r="R915" s="3">
        <v>81010</v>
      </c>
      <c r="S915" s="3"/>
      <c r="T915" s="3"/>
      <c r="U915" s="3"/>
      <c r="V915" s="3">
        <f t="shared" si="42"/>
        <v>60000</v>
      </c>
      <c r="W915" s="3">
        <f t="shared" si="43"/>
        <v>81010</v>
      </c>
      <c r="X915" s="7">
        <f t="shared" si="44"/>
        <v>141010</v>
      </c>
    </row>
    <row r="916" spans="1:24" x14ac:dyDescent="0.3">
      <c r="A916" s="1">
        <v>42186</v>
      </c>
      <c r="B916" t="s">
        <v>471</v>
      </c>
      <c r="C916" t="s">
        <v>33</v>
      </c>
      <c r="D916" t="s">
        <v>40</v>
      </c>
      <c r="E916" t="s">
        <v>44</v>
      </c>
      <c r="F916" t="s">
        <v>25</v>
      </c>
      <c r="G916" t="s">
        <v>4</v>
      </c>
      <c r="H916">
        <f>VLOOKUP(G916,Currency!$A$1:$B$16,2,FALSE)</f>
        <v>0.69</v>
      </c>
      <c r="I916" s="3">
        <v>21646.149000000001</v>
      </c>
      <c r="J916" s="3">
        <v>1518566.89</v>
      </c>
      <c r="K916" s="2">
        <v>2.1046978272999999</v>
      </c>
      <c r="L916" s="3">
        <v>37880.760750000001</v>
      </c>
      <c r="M916" s="3">
        <v>32469.2235</v>
      </c>
      <c r="N916" s="3">
        <v>35395264.100000001</v>
      </c>
      <c r="O916" s="2">
        <v>1.0179196064</v>
      </c>
      <c r="P916" s="3">
        <v>34098.3634740048</v>
      </c>
      <c r="Q916" s="3">
        <v>94197.78</v>
      </c>
      <c r="R916" s="3">
        <v>141296.67000000001</v>
      </c>
      <c r="S916" s="3"/>
      <c r="T916" s="3"/>
      <c r="U916" s="3"/>
      <c r="V916" s="3">
        <f t="shared" si="42"/>
        <v>64996.468199999996</v>
      </c>
      <c r="W916" s="3">
        <f t="shared" si="43"/>
        <v>97494.702300000004</v>
      </c>
      <c r="X916" s="7">
        <f t="shared" si="44"/>
        <v>162491.17050000001</v>
      </c>
    </row>
    <row r="917" spans="1:24" x14ac:dyDescent="0.3">
      <c r="A917" s="1">
        <v>42186</v>
      </c>
      <c r="B917" t="s">
        <v>429</v>
      </c>
      <c r="C917" t="s">
        <v>32</v>
      </c>
      <c r="D917" t="s">
        <v>40</v>
      </c>
      <c r="E917" t="s">
        <v>46</v>
      </c>
      <c r="F917" t="s">
        <v>26</v>
      </c>
      <c r="G917" t="s">
        <v>10</v>
      </c>
      <c r="H917">
        <f>VLOOKUP(G917,Currency!$A$1:$B$16,2,FALSE)</f>
        <v>0.1</v>
      </c>
      <c r="I917" s="3">
        <v>110000</v>
      </c>
      <c r="J917" s="3">
        <v>1674761</v>
      </c>
      <c r="K917" s="2">
        <v>2.1387748831</v>
      </c>
      <c r="L917" s="3">
        <v>192500</v>
      </c>
      <c r="M917" s="3">
        <v>165000</v>
      </c>
      <c r="N917" s="3">
        <v>7629078</v>
      </c>
      <c r="O917" s="2">
        <v>1.3210926746</v>
      </c>
      <c r="P917" s="3">
        <v>288750</v>
      </c>
      <c r="Q917" s="3">
        <v>660000</v>
      </c>
      <c r="R917" s="3">
        <v>990000</v>
      </c>
      <c r="S917" s="3"/>
      <c r="T917" s="3"/>
      <c r="U917" s="3"/>
      <c r="V917" s="3">
        <f t="shared" si="42"/>
        <v>66000</v>
      </c>
      <c r="W917" s="3">
        <f t="shared" si="43"/>
        <v>99000</v>
      </c>
      <c r="X917" s="7">
        <f t="shared" si="44"/>
        <v>165000</v>
      </c>
    </row>
    <row r="918" spans="1:24" x14ac:dyDescent="0.3">
      <c r="A918" s="1">
        <v>42186</v>
      </c>
      <c r="B918" t="s">
        <v>430</v>
      </c>
      <c r="C918" t="s">
        <v>32</v>
      </c>
      <c r="D918" t="s">
        <v>40</v>
      </c>
      <c r="E918" t="s">
        <v>46</v>
      </c>
      <c r="F918" t="s">
        <v>26</v>
      </c>
      <c r="G918" t="s">
        <v>5</v>
      </c>
      <c r="H918">
        <f>VLOOKUP(G918,Currency!$A$1:$B$16,2,FALSE)</f>
        <v>1.3</v>
      </c>
      <c r="I918" s="3">
        <v>13912.2696666669</v>
      </c>
      <c r="J918" s="3">
        <v>3532403</v>
      </c>
      <c r="K918" s="2">
        <v>2.153160003</v>
      </c>
      <c r="L918" s="3">
        <v>24346.471916667102</v>
      </c>
      <c r="M918" s="3">
        <v>20868.404500000001</v>
      </c>
      <c r="N918" s="3">
        <v>68009240.629999995</v>
      </c>
      <c r="O918" s="2">
        <v>1.0026510706</v>
      </c>
      <c r="P918" s="3">
        <v>21023.3106186062</v>
      </c>
      <c r="Q918" s="3">
        <v>60129.440000000002</v>
      </c>
      <c r="R918" s="3">
        <v>90194.16</v>
      </c>
      <c r="S918" s="3"/>
      <c r="T918" s="3"/>
      <c r="U918" s="3"/>
      <c r="V918" s="3">
        <f t="shared" si="42"/>
        <v>78168.272000000012</v>
      </c>
      <c r="W918" s="3">
        <f t="shared" si="43"/>
        <v>117252.40800000001</v>
      </c>
      <c r="X918" s="7">
        <f t="shared" si="44"/>
        <v>195420.68000000002</v>
      </c>
    </row>
    <row r="919" spans="1:24" x14ac:dyDescent="0.3">
      <c r="A919" s="1">
        <v>42186</v>
      </c>
      <c r="B919" t="s">
        <v>277</v>
      </c>
      <c r="C919" t="s">
        <v>31</v>
      </c>
      <c r="D919" t="s">
        <v>37</v>
      </c>
      <c r="E919" t="s">
        <v>62</v>
      </c>
      <c r="F919" t="s">
        <v>24</v>
      </c>
      <c r="G919" t="s">
        <v>0</v>
      </c>
      <c r="H919">
        <f>VLOOKUP(G919,Currency!$A$1:$B$16,2,FALSE)</f>
        <v>1</v>
      </c>
      <c r="I919" s="3">
        <v>42000</v>
      </c>
      <c r="J919" s="3">
        <v>714832.3</v>
      </c>
      <c r="K919" s="2">
        <v>2.220332499</v>
      </c>
      <c r="L919" s="3">
        <v>73500</v>
      </c>
      <c r="M919" s="3"/>
      <c r="N919" s="3">
        <v>0</v>
      </c>
      <c r="O919" s="2"/>
      <c r="P919" s="3">
        <v>0</v>
      </c>
      <c r="Q919" s="3">
        <v>72000</v>
      </c>
      <c r="R919" s="3">
        <v>100006</v>
      </c>
      <c r="S919" s="3"/>
      <c r="T919" s="3"/>
      <c r="U919" s="3"/>
      <c r="V919" s="3">
        <f t="shared" si="42"/>
        <v>72000</v>
      </c>
      <c r="W919" s="3">
        <f t="shared" si="43"/>
        <v>100006</v>
      </c>
      <c r="X919" s="7">
        <f t="shared" si="44"/>
        <v>172006</v>
      </c>
    </row>
    <row r="920" spans="1:24" x14ac:dyDescent="0.3">
      <c r="A920" s="1">
        <v>42186</v>
      </c>
      <c r="B920" t="s">
        <v>196</v>
      </c>
      <c r="C920" t="s">
        <v>31</v>
      </c>
      <c r="D920" t="s">
        <v>36</v>
      </c>
      <c r="E920" t="s">
        <v>44</v>
      </c>
      <c r="F920" t="s">
        <v>20</v>
      </c>
      <c r="G920" t="s">
        <v>0</v>
      </c>
      <c r="H920">
        <f>VLOOKUP(G920,Currency!$A$1:$B$16,2,FALSE)</f>
        <v>1</v>
      </c>
      <c r="I920" s="3">
        <v>16800</v>
      </c>
      <c r="J920" s="3">
        <v>2849764.2</v>
      </c>
      <c r="K920" s="2">
        <v>2.2420943984999999</v>
      </c>
      <c r="L920" s="3">
        <v>29400</v>
      </c>
      <c r="M920" s="3">
        <v>25200</v>
      </c>
      <c r="N920" s="3">
        <v>16683644.189999999</v>
      </c>
      <c r="O920" s="2">
        <v>0.97185482050000005</v>
      </c>
      <c r="P920" s="3">
        <v>24065.186362559998</v>
      </c>
      <c r="Q920" s="3">
        <v>72000</v>
      </c>
      <c r="R920" s="3">
        <v>93975</v>
      </c>
      <c r="S920" s="3"/>
      <c r="T920" s="3"/>
      <c r="U920" s="3"/>
      <c r="V920" s="3">
        <f t="shared" si="42"/>
        <v>72000</v>
      </c>
      <c r="W920" s="3">
        <f t="shared" si="43"/>
        <v>93975</v>
      </c>
      <c r="X920" s="7">
        <f t="shared" si="44"/>
        <v>165975</v>
      </c>
    </row>
    <row r="921" spans="1:24" x14ac:dyDescent="0.3">
      <c r="A921" s="1">
        <v>42186</v>
      </c>
      <c r="B921" t="s">
        <v>431</v>
      </c>
      <c r="C921" t="s">
        <v>33</v>
      </c>
      <c r="D921" t="s">
        <v>40</v>
      </c>
      <c r="E921" t="s">
        <v>46</v>
      </c>
      <c r="F921" t="s">
        <v>25</v>
      </c>
      <c r="G921" t="s">
        <v>8</v>
      </c>
      <c r="H921">
        <f>VLOOKUP(G921,Currency!$A$1:$B$16,2,FALSE)</f>
        <v>0.13</v>
      </c>
      <c r="I921" s="3">
        <v>126848.400333333</v>
      </c>
      <c r="J921" s="3">
        <v>2737347.57</v>
      </c>
      <c r="K921" s="2">
        <v>2.2637427709</v>
      </c>
      <c r="L921" s="3">
        <v>221984.70058333222</v>
      </c>
      <c r="M921" s="3">
        <v>190272.6005</v>
      </c>
      <c r="N921" s="3">
        <v>50091923.740000002</v>
      </c>
      <c r="O921" s="2">
        <v>0.9933848971</v>
      </c>
      <c r="P921" s="3">
        <v>188258.72397743771</v>
      </c>
      <c r="Q921" s="3">
        <v>554962</v>
      </c>
      <c r="R921" s="3">
        <v>832443</v>
      </c>
      <c r="S921" s="3"/>
      <c r="T921" s="3"/>
      <c r="U921" s="3"/>
      <c r="V921" s="3">
        <f t="shared" si="42"/>
        <v>72145.06</v>
      </c>
      <c r="W921" s="3">
        <f t="shared" si="43"/>
        <v>108217.59</v>
      </c>
      <c r="X921" s="7">
        <f t="shared" si="44"/>
        <v>180362.65</v>
      </c>
    </row>
    <row r="922" spans="1:24" x14ac:dyDescent="0.3">
      <c r="A922" s="1">
        <v>42186</v>
      </c>
      <c r="B922" t="s">
        <v>693</v>
      </c>
      <c r="C922" t="s">
        <v>31</v>
      </c>
      <c r="D922" t="s">
        <v>36</v>
      </c>
      <c r="E922" t="s">
        <v>44</v>
      </c>
      <c r="F922" t="s">
        <v>20</v>
      </c>
      <c r="G922" t="s">
        <v>0</v>
      </c>
      <c r="H922">
        <f>VLOOKUP(G922,Currency!$A$1:$B$16,2,FALSE)</f>
        <v>1</v>
      </c>
      <c r="I922" s="3">
        <v>12000</v>
      </c>
      <c r="J922" s="3">
        <v>1960195.95</v>
      </c>
      <c r="K922" s="2">
        <v>2.2669164340000001</v>
      </c>
      <c r="L922" s="3">
        <v>21000</v>
      </c>
      <c r="M922" s="3">
        <v>18000</v>
      </c>
      <c r="N922" s="3">
        <v>7264359.0800000001</v>
      </c>
      <c r="O922" s="2">
        <v>1.3518742054999999</v>
      </c>
      <c r="P922" s="3">
        <v>31500</v>
      </c>
      <c r="Q922" s="3">
        <v>72000</v>
      </c>
      <c r="R922" s="3">
        <v>120000</v>
      </c>
      <c r="S922" s="3"/>
      <c r="T922" s="3"/>
      <c r="U922" s="3"/>
      <c r="V922" s="3">
        <f t="shared" si="42"/>
        <v>72000</v>
      </c>
      <c r="W922" s="3">
        <f t="shared" si="43"/>
        <v>120000</v>
      </c>
      <c r="X922" s="7">
        <f t="shared" si="44"/>
        <v>192000</v>
      </c>
    </row>
    <row r="923" spans="1:24" x14ac:dyDescent="0.3">
      <c r="A923" s="1">
        <v>42186</v>
      </c>
      <c r="B923" t="s">
        <v>358</v>
      </c>
      <c r="C923" t="s">
        <v>31</v>
      </c>
      <c r="D923" t="s">
        <v>37</v>
      </c>
      <c r="E923" t="s">
        <v>44</v>
      </c>
      <c r="F923" t="s">
        <v>21</v>
      </c>
      <c r="G923" t="s">
        <v>0</v>
      </c>
      <c r="H923">
        <f>VLOOKUP(G923,Currency!$A$1:$B$16,2,FALSE)</f>
        <v>1</v>
      </c>
      <c r="I923" s="3">
        <v>16800</v>
      </c>
      <c r="J923" s="3">
        <v>1580879.04</v>
      </c>
      <c r="K923" s="2">
        <v>2.2840934743000001</v>
      </c>
      <c r="L923" s="3">
        <v>29400</v>
      </c>
      <c r="M923" s="3">
        <v>25200</v>
      </c>
      <c r="N923" s="3">
        <v>5974550.4299999997</v>
      </c>
      <c r="O923" s="2">
        <v>0.68894511780000001</v>
      </c>
      <c r="P923" s="3">
        <v>12658.267150199999</v>
      </c>
      <c r="Q923" s="3">
        <v>72000</v>
      </c>
      <c r="R923" s="3">
        <v>106042</v>
      </c>
      <c r="S923" s="3"/>
      <c r="T923" s="3"/>
      <c r="U923" s="3"/>
      <c r="V923" s="3">
        <f t="shared" si="42"/>
        <v>72000</v>
      </c>
      <c r="W923" s="3">
        <f t="shared" si="43"/>
        <v>106042</v>
      </c>
      <c r="X923" s="7">
        <f t="shared" si="44"/>
        <v>178042</v>
      </c>
    </row>
    <row r="924" spans="1:24" x14ac:dyDescent="0.3">
      <c r="A924" s="1">
        <v>42186</v>
      </c>
      <c r="B924" t="s">
        <v>217</v>
      </c>
      <c r="C924" t="s">
        <v>31</v>
      </c>
      <c r="D924" t="s">
        <v>37</v>
      </c>
      <c r="E924" t="s">
        <v>44</v>
      </c>
      <c r="F924" t="s">
        <v>21</v>
      </c>
      <c r="G924" t="s">
        <v>0</v>
      </c>
      <c r="H924">
        <f>VLOOKUP(G924,Currency!$A$1:$B$16,2,FALSE)</f>
        <v>1</v>
      </c>
      <c r="I924" s="3">
        <v>16800</v>
      </c>
      <c r="J924" s="3">
        <v>1355630.94</v>
      </c>
      <c r="K924" s="2">
        <v>2.2862744332</v>
      </c>
      <c r="L924" s="3">
        <v>29400</v>
      </c>
      <c r="M924" s="3">
        <v>25200</v>
      </c>
      <c r="N924" s="3">
        <v>5900865.0300000003</v>
      </c>
      <c r="O924" s="2">
        <v>0.93266106950000005</v>
      </c>
      <c r="P924" s="3">
        <v>22484.894322239998</v>
      </c>
      <c r="Q924" s="3">
        <v>72000</v>
      </c>
      <c r="R924" s="3">
        <v>95498</v>
      </c>
      <c r="S924" s="3"/>
      <c r="T924" s="3"/>
      <c r="U924" s="3"/>
      <c r="V924" s="3">
        <f t="shared" si="42"/>
        <v>72000</v>
      </c>
      <c r="W924" s="3">
        <f t="shared" si="43"/>
        <v>95498</v>
      </c>
      <c r="X924" s="7">
        <f t="shared" si="44"/>
        <v>167498</v>
      </c>
    </row>
    <row r="925" spans="1:24" x14ac:dyDescent="0.3">
      <c r="A925" s="1">
        <v>42186</v>
      </c>
      <c r="B925" t="s">
        <v>301</v>
      </c>
      <c r="C925" t="s">
        <v>31</v>
      </c>
      <c r="D925" t="s">
        <v>36</v>
      </c>
      <c r="E925" t="s">
        <v>46</v>
      </c>
      <c r="F925" t="s">
        <v>20</v>
      </c>
      <c r="G925" t="s">
        <v>0</v>
      </c>
      <c r="H925">
        <f>VLOOKUP(G925,Currency!$A$1:$B$16,2,FALSE)</f>
        <v>1</v>
      </c>
      <c r="I925" s="3">
        <v>22633.333333333099</v>
      </c>
      <c r="J925" s="3">
        <v>3467977.51</v>
      </c>
      <c r="K925" s="2">
        <v>2.3474238196999999</v>
      </c>
      <c r="L925" s="3">
        <v>39608.333333332899</v>
      </c>
      <c r="M925" s="3">
        <v>33950</v>
      </c>
      <c r="N925" s="3">
        <v>11376128.24</v>
      </c>
      <c r="O925" s="2">
        <v>1.0664762758999999</v>
      </c>
      <c r="P925" s="3">
        <v>40269.234786375004</v>
      </c>
      <c r="Q925" s="3">
        <v>97000</v>
      </c>
      <c r="R925" s="3">
        <v>137883</v>
      </c>
      <c r="S925" s="3"/>
      <c r="T925" s="3"/>
      <c r="U925" s="3"/>
      <c r="V925" s="3">
        <f t="shared" si="42"/>
        <v>97000</v>
      </c>
      <c r="W925" s="3">
        <f t="shared" si="43"/>
        <v>137883</v>
      </c>
      <c r="X925" s="7">
        <f t="shared" si="44"/>
        <v>234883</v>
      </c>
    </row>
    <row r="926" spans="1:24" x14ac:dyDescent="0.3">
      <c r="A926" s="1">
        <v>42186</v>
      </c>
      <c r="B926" t="s">
        <v>298</v>
      </c>
      <c r="C926" t="s">
        <v>31</v>
      </c>
      <c r="D926" t="s">
        <v>38</v>
      </c>
      <c r="E926" t="s">
        <v>61</v>
      </c>
      <c r="F926" t="s">
        <v>22</v>
      </c>
      <c r="G926" t="s">
        <v>0</v>
      </c>
      <c r="H926">
        <f>VLOOKUP(G926,Currency!$A$1:$B$16,2,FALSE)</f>
        <v>1</v>
      </c>
      <c r="I926" s="3">
        <v>46666.666666666897</v>
      </c>
      <c r="J926" s="3">
        <v>1297058.43</v>
      </c>
      <c r="K926" s="2">
        <v>2.3487155316999999</v>
      </c>
      <c r="L926" s="3">
        <v>81666.666666667108</v>
      </c>
      <c r="M926" s="3"/>
      <c r="N926" s="3">
        <v>0</v>
      </c>
      <c r="O926" s="2"/>
      <c r="P926" s="3">
        <v>0</v>
      </c>
      <c r="Q926" s="3">
        <v>80000</v>
      </c>
      <c r="R926" s="3">
        <v>113300</v>
      </c>
      <c r="S926" s="3"/>
      <c r="T926" s="3"/>
      <c r="U926" s="3"/>
      <c r="V926" s="3">
        <f t="shared" si="42"/>
        <v>80000</v>
      </c>
      <c r="W926" s="3">
        <f t="shared" si="43"/>
        <v>113300</v>
      </c>
      <c r="X926" s="7">
        <f t="shared" si="44"/>
        <v>193300</v>
      </c>
    </row>
    <row r="927" spans="1:24" x14ac:dyDescent="0.3">
      <c r="A927" s="1">
        <v>42186</v>
      </c>
      <c r="B927" t="s">
        <v>263</v>
      </c>
      <c r="C927" t="s">
        <v>31</v>
      </c>
      <c r="D927" t="s">
        <v>39</v>
      </c>
      <c r="E927" t="s">
        <v>46</v>
      </c>
      <c r="F927" t="s">
        <v>23</v>
      </c>
      <c r="G927" t="s">
        <v>0</v>
      </c>
      <c r="H927">
        <f>VLOOKUP(G927,Currency!$A$1:$B$16,2,FALSE)</f>
        <v>1</v>
      </c>
      <c r="I927" s="3">
        <v>16975</v>
      </c>
      <c r="J927" s="3">
        <v>3593597.79</v>
      </c>
      <c r="K927" s="2">
        <v>2.3616446958999999</v>
      </c>
      <c r="L927" s="3">
        <v>29706.25</v>
      </c>
      <c r="M927" s="3">
        <v>39608.333333333103</v>
      </c>
      <c r="N927" s="3">
        <v>46903850.469999999</v>
      </c>
      <c r="O927" s="2">
        <v>1.0334947156000001</v>
      </c>
      <c r="P927" s="3">
        <v>43323.008943217195</v>
      </c>
      <c r="Q927" s="3">
        <v>97000</v>
      </c>
      <c r="R927" s="3">
        <v>133202</v>
      </c>
      <c r="S927" s="3"/>
      <c r="T927" s="3"/>
      <c r="U927" s="3"/>
      <c r="V927" s="3">
        <f t="shared" si="42"/>
        <v>97000</v>
      </c>
      <c r="W927" s="3">
        <f t="shared" si="43"/>
        <v>133202</v>
      </c>
      <c r="X927" s="7">
        <f t="shared" si="44"/>
        <v>230202</v>
      </c>
    </row>
    <row r="928" spans="1:24" x14ac:dyDescent="0.3">
      <c r="A928" s="1">
        <v>42186</v>
      </c>
      <c r="B928" t="s">
        <v>389</v>
      </c>
      <c r="C928" t="s">
        <v>31</v>
      </c>
      <c r="D928" t="s">
        <v>38</v>
      </c>
      <c r="E928" t="s">
        <v>63</v>
      </c>
      <c r="F928" t="s">
        <v>22</v>
      </c>
      <c r="G928" t="s">
        <v>0</v>
      </c>
      <c r="H928">
        <f>VLOOKUP(G928,Currency!$A$1:$B$16,2,FALSE)</f>
        <v>1</v>
      </c>
      <c r="I928" s="3">
        <v>56583.333333333103</v>
      </c>
      <c r="J928" s="3">
        <v>5478079.3899999997</v>
      </c>
      <c r="K928" s="2">
        <v>2.3762451205000001</v>
      </c>
      <c r="L928" s="3">
        <v>99020.833333332892</v>
      </c>
      <c r="M928" s="3"/>
      <c r="N928" s="3">
        <v>0</v>
      </c>
      <c r="O928" s="2"/>
      <c r="P928" s="3">
        <v>0</v>
      </c>
      <c r="Q928" s="3">
        <v>97000</v>
      </c>
      <c r="R928" s="3">
        <v>144972</v>
      </c>
      <c r="S928" s="3"/>
      <c r="T928" s="3"/>
      <c r="U928" s="3"/>
      <c r="V928" s="3">
        <f t="shared" si="42"/>
        <v>97000</v>
      </c>
      <c r="W928" s="3">
        <f t="shared" si="43"/>
        <v>144972</v>
      </c>
      <c r="X928" s="7">
        <f t="shared" si="44"/>
        <v>241972</v>
      </c>
    </row>
    <row r="929" spans="1:24" x14ac:dyDescent="0.3">
      <c r="A929" s="1">
        <v>42186</v>
      </c>
      <c r="B929" t="s">
        <v>414</v>
      </c>
      <c r="C929" t="s">
        <v>33</v>
      </c>
      <c r="D929" t="s">
        <v>40</v>
      </c>
      <c r="E929" t="s">
        <v>44</v>
      </c>
      <c r="F929" t="s">
        <v>25</v>
      </c>
      <c r="G929" t="s">
        <v>8</v>
      </c>
      <c r="H929">
        <f>VLOOKUP(G929,Currency!$A$1:$B$16,2,FALSE)</f>
        <v>0.13</v>
      </c>
      <c r="I929" s="3">
        <v>134015.55600000001</v>
      </c>
      <c r="J929" s="3">
        <v>2268062.9500000002</v>
      </c>
      <c r="K929" s="2">
        <v>2.4283600624999999</v>
      </c>
      <c r="L929" s="3">
        <v>234527.223</v>
      </c>
      <c r="M929" s="3">
        <v>201023.334</v>
      </c>
      <c r="N929" s="3">
        <v>90116967.349999994</v>
      </c>
      <c r="O929" s="2">
        <v>0.91098235709999997</v>
      </c>
      <c r="P929" s="3">
        <v>172391.93663111338</v>
      </c>
      <c r="Q929" s="3">
        <v>581612.66666666698</v>
      </c>
      <c r="R929" s="3">
        <v>872419</v>
      </c>
      <c r="S929" s="3"/>
      <c r="T929" s="3"/>
      <c r="U929" s="3"/>
      <c r="V929" s="3">
        <f t="shared" si="42"/>
        <v>75609.646666666711</v>
      </c>
      <c r="W929" s="3">
        <f t="shared" si="43"/>
        <v>113414.47</v>
      </c>
      <c r="X929" s="7">
        <f t="shared" si="44"/>
        <v>189024.1166666667</v>
      </c>
    </row>
    <row r="930" spans="1:24" x14ac:dyDescent="0.3">
      <c r="A930" s="1">
        <v>42186</v>
      </c>
      <c r="B930" t="s">
        <v>121</v>
      </c>
      <c r="C930" t="s">
        <v>31</v>
      </c>
      <c r="D930" t="s">
        <v>34</v>
      </c>
      <c r="E930" t="s">
        <v>58</v>
      </c>
      <c r="F930" t="s">
        <v>17</v>
      </c>
      <c r="G930" t="s">
        <v>0</v>
      </c>
      <c r="H930">
        <f>VLOOKUP(G930,Currency!$A$1:$B$16,2,FALSE)</f>
        <v>1</v>
      </c>
      <c r="I930" s="3">
        <v>7500</v>
      </c>
      <c r="J930" s="3">
        <v>116909.78</v>
      </c>
      <c r="K930" s="2">
        <v>2.4308180204999998</v>
      </c>
      <c r="L930" s="3">
        <v>23596.702731000001</v>
      </c>
      <c r="M930" s="3"/>
      <c r="N930" s="3">
        <v>0</v>
      </c>
      <c r="O930" s="2"/>
      <c r="P930" s="3">
        <v>0</v>
      </c>
      <c r="Q930" s="3">
        <v>150000</v>
      </c>
      <c r="R930" s="3">
        <v>145226</v>
      </c>
      <c r="S930" s="3"/>
      <c r="T930" s="3"/>
      <c r="U930" s="3"/>
      <c r="V930" s="3">
        <f t="shared" si="42"/>
        <v>150000</v>
      </c>
      <c r="W930" s="3">
        <f t="shared" si="43"/>
        <v>145226</v>
      </c>
      <c r="X930" s="7">
        <f t="shared" si="44"/>
        <v>295226</v>
      </c>
    </row>
    <row r="931" spans="1:24" x14ac:dyDescent="0.3">
      <c r="A931" s="1">
        <v>42186</v>
      </c>
      <c r="B931" t="s">
        <v>803</v>
      </c>
      <c r="C931" t="s">
        <v>31</v>
      </c>
      <c r="D931" t="s">
        <v>36</v>
      </c>
      <c r="E931" t="s">
        <v>44</v>
      </c>
      <c r="F931" t="s">
        <v>20</v>
      </c>
      <c r="G931" t="s">
        <v>0</v>
      </c>
      <c r="H931">
        <f>VLOOKUP(G931,Currency!$A$1:$B$16,2,FALSE)</f>
        <v>1</v>
      </c>
      <c r="I931" s="3">
        <v>16800</v>
      </c>
      <c r="J931" s="3">
        <v>3809739.91</v>
      </c>
      <c r="K931" s="2">
        <v>2.4618894388000001</v>
      </c>
      <c r="L931" s="3">
        <v>29400</v>
      </c>
      <c r="M931" s="3">
        <v>25200</v>
      </c>
      <c r="N931" s="3">
        <v>9296295.5199999996</v>
      </c>
      <c r="O931" s="2">
        <v>0.87836633880000003</v>
      </c>
      <c r="P931" s="3">
        <v>20295.730780919999</v>
      </c>
      <c r="Q931" s="3">
        <v>72000</v>
      </c>
      <c r="R931" s="3">
        <v>140571</v>
      </c>
      <c r="S931" s="3"/>
      <c r="T931" s="3"/>
      <c r="U931" s="3"/>
      <c r="V931" s="3">
        <f t="shared" si="42"/>
        <v>72000</v>
      </c>
      <c r="W931" s="3">
        <f t="shared" si="43"/>
        <v>140571</v>
      </c>
      <c r="X931" s="7">
        <f t="shared" si="44"/>
        <v>212571</v>
      </c>
    </row>
    <row r="932" spans="1:24" x14ac:dyDescent="0.3">
      <c r="A932" s="1">
        <v>42186</v>
      </c>
      <c r="B932" t="s">
        <v>79</v>
      </c>
      <c r="C932" t="s">
        <v>31</v>
      </c>
      <c r="D932" t="s">
        <v>34</v>
      </c>
      <c r="E932" t="s">
        <v>58</v>
      </c>
      <c r="F932" t="s">
        <v>17</v>
      </c>
      <c r="G932" t="s">
        <v>0</v>
      </c>
      <c r="H932">
        <f>VLOOKUP(G932,Currency!$A$1:$B$16,2,FALSE)</f>
        <v>1</v>
      </c>
      <c r="I932" s="3">
        <v>7500</v>
      </c>
      <c r="J932" s="3">
        <v>116909.78</v>
      </c>
      <c r="K932" s="2">
        <v>2.4768586512000001</v>
      </c>
      <c r="L932" s="3">
        <v>24114.659825999999</v>
      </c>
      <c r="M932" s="3"/>
      <c r="N932" s="3">
        <v>0</v>
      </c>
      <c r="O932" s="2"/>
      <c r="P932" s="3">
        <v>0</v>
      </c>
      <c r="Q932" s="3">
        <v>150000</v>
      </c>
      <c r="R932" s="3">
        <v>105060</v>
      </c>
      <c r="S932" s="3"/>
      <c r="T932" s="3"/>
      <c r="U932" s="3"/>
      <c r="V932" s="3">
        <f t="shared" si="42"/>
        <v>150000</v>
      </c>
      <c r="W932" s="3">
        <f t="shared" si="43"/>
        <v>105060</v>
      </c>
      <c r="X932" s="7">
        <f t="shared" si="44"/>
        <v>255060</v>
      </c>
    </row>
    <row r="933" spans="1:24" x14ac:dyDescent="0.3">
      <c r="A933" s="1">
        <v>42186</v>
      </c>
      <c r="B933" t="s">
        <v>529</v>
      </c>
      <c r="C933" t="s">
        <v>31</v>
      </c>
      <c r="D933" t="s">
        <v>36</v>
      </c>
      <c r="E933" t="s">
        <v>46</v>
      </c>
      <c r="F933" t="s">
        <v>20</v>
      </c>
      <c r="G933" t="s">
        <v>0</v>
      </c>
      <c r="H933">
        <f>VLOOKUP(G933,Currency!$A$1:$B$16,2,FALSE)</f>
        <v>1</v>
      </c>
      <c r="I933" s="3">
        <v>22633.333333333099</v>
      </c>
      <c r="J933" s="3">
        <v>3108170.92</v>
      </c>
      <c r="K933" s="2">
        <v>2.4962695388</v>
      </c>
      <c r="L933" s="3">
        <v>39608.333333332899</v>
      </c>
      <c r="M933" s="3">
        <v>33950</v>
      </c>
      <c r="N933" s="3">
        <v>23135343.52</v>
      </c>
      <c r="O933" s="2">
        <v>0.8950925515</v>
      </c>
      <c r="P933" s="3">
        <v>28251.427397479998</v>
      </c>
      <c r="Q933" s="3">
        <v>97000</v>
      </c>
      <c r="R933" s="3">
        <v>146772</v>
      </c>
      <c r="S933" s="3"/>
      <c r="T933" s="3"/>
      <c r="U933" s="3"/>
      <c r="V933" s="3">
        <f t="shared" si="42"/>
        <v>97000</v>
      </c>
      <c r="W933" s="3">
        <f t="shared" si="43"/>
        <v>146772</v>
      </c>
      <c r="X933" s="7">
        <f t="shared" si="44"/>
        <v>243772</v>
      </c>
    </row>
    <row r="934" spans="1:24" x14ac:dyDescent="0.3">
      <c r="A934" s="1">
        <v>42186</v>
      </c>
      <c r="B934" t="s">
        <v>476</v>
      </c>
      <c r="C934" t="s">
        <v>33</v>
      </c>
      <c r="D934" t="s">
        <v>40</v>
      </c>
      <c r="E934" t="s">
        <v>44</v>
      </c>
      <c r="F934" t="s">
        <v>25</v>
      </c>
      <c r="G934" t="s">
        <v>2</v>
      </c>
      <c r="H934">
        <f>VLOOKUP(G934,Currency!$A$1:$B$16,2,FALSE)</f>
        <v>0.73</v>
      </c>
      <c r="I934" s="3">
        <v>21485.9776666668</v>
      </c>
      <c r="J934" s="3">
        <v>3441749.36</v>
      </c>
      <c r="K934" s="2">
        <v>2.5149060481999999</v>
      </c>
      <c r="L934" s="3">
        <v>37600.460916666896</v>
      </c>
      <c r="M934" s="3">
        <v>32228.966499999999</v>
      </c>
      <c r="N934" s="3">
        <v>66527179.530000001</v>
      </c>
      <c r="O934" s="2">
        <v>1.0161365797999999</v>
      </c>
      <c r="P934" s="3">
        <v>33685.149310147397</v>
      </c>
      <c r="Q934" s="3">
        <v>93017.333333333299</v>
      </c>
      <c r="R934" s="3">
        <v>139526</v>
      </c>
      <c r="S934" s="3"/>
      <c r="T934" s="3"/>
      <c r="U934" s="3"/>
      <c r="V934" s="3">
        <f t="shared" si="42"/>
        <v>67902.653333333306</v>
      </c>
      <c r="W934" s="3">
        <f t="shared" si="43"/>
        <v>101853.98</v>
      </c>
      <c r="X934" s="7">
        <f t="shared" si="44"/>
        <v>169756.6333333333</v>
      </c>
    </row>
    <row r="935" spans="1:24" x14ac:dyDescent="0.3">
      <c r="A935" s="1">
        <v>42186</v>
      </c>
      <c r="B935" t="s">
        <v>433</v>
      </c>
      <c r="C935" t="s">
        <v>33</v>
      </c>
      <c r="D935" t="s">
        <v>40</v>
      </c>
      <c r="E935" t="s">
        <v>44</v>
      </c>
      <c r="F935" t="s">
        <v>25</v>
      </c>
      <c r="G935" t="s">
        <v>13</v>
      </c>
      <c r="H935">
        <f>VLOOKUP(G935,Currency!$A$1:$B$16,2,FALSE)</f>
        <v>1.4E-2</v>
      </c>
      <c r="I935" s="3">
        <v>377303.66700000002</v>
      </c>
      <c r="J935" s="3">
        <v>1697881.84</v>
      </c>
      <c r="K935" s="2">
        <v>2.539308991</v>
      </c>
      <c r="L935" s="3">
        <v>660281.41725000006</v>
      </c>
      <c r="M935" s="3">
        <v>565955.50049999997</v>
      </c>
      <c r="N935" s="3">
        <v>82550824.370000005</v>
      </c>
      <c r="O935" s="2">
        <v>0.96341799269999995</v>
      </c>
      <c r="P935" s="3">
        <v>532829.43928745459</v>
      </c>
      <c r="Q935" s="3">
        <v>1706850</v>
      </c>
      <c r="R935" s="3">
        <v>2560275</v>
      </c>
      <c r="S935" s="3"/>
      <c r="T935" s="3"/>
      <c r="U935" s="3"/>
      <c r="V935" s="3">
        <f t="shared" si="42"/>
        <v>23895.9</v>
      </c>
      <c r="W935" s="3">
        <f t="shared" si="43"/>
        <v>35843.85</v>
      </c>
      <c r="X935" s="7">
        <f t="shared" si="44"/>
        <v>59739.75</v>
      </c>
    </row>
    <row r="936" spans="1:24" x14ac:dyDescent="0.3">
      <c r="A936" s="1">
        <v>42186</v>
      </c>
      <c r="B936" t="s">
        <v>167</v>
      </c>
      <c r="C936" t="s">
        <v>31</v>
      </c>
      <c r="D936" t="s">
        <v>37</v>
      </c>
      <c r="E936" t="s">
        <v>47</v>
      </c>
      <c r="F936" t="s">
        <v>21</v>
      </c>
      <c r="G936" t="s">
        <v>0</v>
      </c>
      <c r="H936">
        <f>VLOOKUP(G936,Currency!$A$1:$B$16,2,FALSE)</f>
        <v>1</v>
      </c>
      <c r="I936" s="3">
        <v>12133.333333333099</v>
      </c>
      <c r="J936" s="3">
        <v>1044754.87</v>
      </c>
      <c r="K936" s="2">
        <v>2.5724450531</v>
      </c>
      <c r="L936" s="3">
        <v>21233.333333332899</v>
      </c>
      <c r="M936" s="3">
        <v>18200</v>
      </c>
      <c r="N936" s="3">
        <v>3868995.42</v>
      </c>
      <c r="O936" s="2">
        <v>1.1191614670000001</v>
      </c>
      <c r="P936" s="3">
        <v>24272.468358320002</v>
      </c>
      <c r="Q936" s="3">
        <v>52000</v>
      </c>
      <c r="R936" s="3">
        <v>65520</v>
      </c>
      <c r="S936" s="3"/>
      <c r="T936" s="3"/>
      <c r="U936" s="3"/>
      <c r="V936" s="3">
        <f t="shared" si="42"/>
        <v>52000</v>
      </c>
      <c r="W936" s="3">
        <f t="shared" si="43"/>
        <v>65520</v>
      </c>
      <c r="X936" s="7">
        <f t="shared" si="44"/>
        <v>117520</v>
      </c>
    </row>
    <row r="937" spans="1:24" x14ac:dyDescent="0.3">
      <c r="A937" s="1">
        <v>42186</v>
      </c>
      <c r="B937" t="s">
        <v>314</v>
      </c>
      <c r="C937" t="s">
        <v>31</v>
      </c>
      <c r="D937" t="s">
        <v>39</v>
      </c>
      <c r="E937" t="s">
        <v>46</v>
      </c>
      <c r="F937" t="s">
        <v>23</v>
      </c>
      <c r="G937" t="s">
        <v>0</v>
      </c>
      <c r="H937">
        <f>VLOOKUP(G937,Currency!$A$1:$B$16,2,FALSE)</f>
        <v>1</v>
      </c>
      <c r="I937" s="3">
        <v>16975</v>
      </c>
      <c r="J937" s="3">
        <v>11425936.93</v>
      </c>
      <c r="K937" s="2">
        <v>2.5957709292</v>
      </c>
      <c r="L937" s="3">
        <v>29706.25</v>
      </c>
      <c r="M937" s="3">
        <v>39608.333333333103</v>
      </c>
      <c r="N937" s="3">
        <v>33605643.649999999</v>
      </c>
      <c r="O937" s="2">
        <v>0.95484434979999999</v>
      </c>
      <c r="P937" s="3">
        <v>36746.669262117299</v>
      </c>
      <c r="Q937" s="3">
        <v>97000</v>
      </c>
      <c r="R937" s="3">
        <v>139345</v>
      </c>
      <c r="S937" s="3"/>
      <c r="T937" s="3"/>
      <c r="U937" s="3"/>
      <c r="V937" s="3">
        <f t="shared" si="42"/>
        <v>97000</v>
      </c>
      <c r="W937" s="3">
        <f t="shared" si="43"/>
        <v>139345</v>
      </c>
      <c r="X937" s="7">
        <f t="shared" si="44"/>
        <v>236345</v>
      </c>
    </row>
    <row r="938" spans="1:24" x14ac:dyDescent="0.3">
      <c r="A938" s="1">
        <v>42186</v>
      </c>
      <c r="B938" t="s">
        <v>729</v>
      </c>
      <c r="C938" t="s">
        <v>31</v>
      </c>
      <c r="D938" t="s">
        <v>37</v>
      </c>
      <c r="E938" t="s">
        <v>47</v>
      </c>
      <c r="F938" t="s">
        <v>21</v>
      </c>
      <c r="G938" t="s">
        <v>0</v>
      </c>
      <c r="H938">
        <f>VLOOKUP(G938,Currency!$A$1:$B$16,2,FALSE)</f>
        <v>1</v>
      </c>
      <c r="I938" s="3">
        <v>12133.333333333099</v>
      </c>
      <c r="J938" s="3">
        <v>1044754.87</v>
      </c>
      <c r="K938" s="2">
        <v>2.6395979853</v>
      </c>
      <c r="L938" s="3">
        <v>21233.333333332899</v>
      </c>
      <c r="M938" s="3">
        <v>18200</v>
      </c>
      <c r="N938" s="3">
        <v>6186056.4000000004</v>
      </c>
      <c r="O938" s="2">
        <v>0.93018442570000004</v>
      </c>
      <c r="P938" s="3">
        <v>16166.97047602</v>
      </c>
      <c r="Q938" s="3">
        <v>52000</v>
      </c>
      <c r="R938" s="3">
        <v>88436</v>
      </c>
      <c r="S938" s="3"/>
      <c r="T938" s="3"/>
      <c r="U938" s="3"/>
      <c r="V938" s="3">
        <f t="shared" si="42"/>
        <v>52000</v>
      </c>
      <c r="W938" s="3">
        <f t="shared" si="43"/>
        <v>88436</v>
      </c>
      <c r="X938" s="7">
        <f t="shared" si="44"/>
        <v>140436</v>
      </c>
    </row>
    <row r="939" spans="1:24" x14ac:dyDescent="0.3">
      <c r="A939" s="1">
        <v>42186</v>
      </c>
      <c r="B939" t="s">
        <v>524</v>
      </c>
      <c r="C939" t="s">
        <v>31</v>
      </c>
      <c r="D939" t="s">
        <v>37</v>
      </c>
      <c r="E939" t="s">
        <v>44</v>
      </c>
      <c r="F939" t="s">
        <v>21</v>
      </c>
      <c r="G939" t="s">
        <v>0</v>
      </c>
      <c r="H939">
        <f>VLOOKUP(G939,Currency!$A$1:$B$16,2,FALSE)</f>
        <v>1</v>
      </c>
      <c r="I939" s="3">
        <v>16800</v>
      </c>
      <c r="J939" s="3">
        <v>1580879.04</v>
      </c>
      <c r="K939" s="2">
        <v>2.6583116763999999</v>
      </c>
      <c r="L939" s="3">
        <v>29400</v>
      </c>
      <c r="M939" s="3">
        <v>25200</v>
      </c>
      <c r="N939" s="3">
        <v>13159059.720000001</v>
      </c>
      <c r="O939" s="2">
        <v>0.88043829399999995</v>
      </c>
      <c r="P939" s="3">
        <v>20379.272014080001</v>
      </c>
      <c r="Q939" s="3">
        <v>72000</v>
      </c>
      <c r="R939" s="3">
        <v>108482</v>
      </c>
      <c r="S939" s="3"/>
      <c r="T939" s="3"/>
      <c r="U939" s="3"/>
      <c r="V939" s="3">
        <f t="shared" si="42"/>
        <v>72000</v>
      </c>
      <c r="W939" s="3">
        <f t="shared" si="43"/>
        <v>108482</v>
      </c>
      <c r="X939" s="7">
        <f t="shared" si="44"/>
        <v>180482</v>
      </c>
    </row>
    <row r="940" spans="1:24" x14ac:dyDescent="0.3">
      <c r="A940" s="1">
        <v>42186</v>
      </c>
      <c r="B940" t="s">
        <v>392</v>
      </c>
      <c r="C940" t="s">
        <v>31</v>
      </c>
      <c r="D940" t="s">
        <v>36</v>
      </c>
      <c r="E940" t="s">
        <v>46</v>
      </c>
      <c r="F940" t="s">
        <v>20</v>
      </c>
      <c r="G940" t="s">
        <v>0</v>
      </c>
      <c r="H940">
        <f>VLOOKUP(G940,Currency!$A$1:$B$16,2,FALSE)</f>
        <v>1</v>
      </c>
      <c r="I940" s="3">
        <v>22633.333333333099</v>
      </c>
      <c r="J940" s="3">
        <v>5049789.4800000004</v>
      </c>
      <c r="K940" s="2">
        <v>2.8751311091999998</v>
      </c>
      <c r="L940" s="3">
        <v>39608.333333332899</v>
      </c>
      <c r="M940" s="3">
        <v>33950</v>
      </c>
      <c r="N940" s="3">
        <v>16575667.42</v>
      </c>
      <c r="O940" s="2">
        <v>1.1817919987000001</v>
      </c>
      <c r="P940" s="3">
        <v>51231.147397779998</v>
      </c>
      <c r="Q940" s="3">
        <v>97000</v>
      </c>
      <c r="R940" s="3">
        <v>145209</v>
      </c>
      <c r="S940" s="3"/>
      <c r="T940" s="3"/>
      <c r="U940" s="3"/>
      <c r="V940" s="3">
        <f t="shared" si="42"/>
        <v>97000</v>
      </c>
      <c r="W940" s="3">
        <f t="shared" si="43"/>
        <v>145209</v>
      </c>
      <c r="X940" s="7">
        <f t="shared" si="44"/>
        <v>242209</v>
      </c>
    </row>
    <row r="941" spans="1:24" x14ac:dyDescent="0.3">
      <c r="A941" s="1">
        <v>42186</v>
      </c>
      <c r="B941" t="s">
        <v>434</v>
      </c>
      <c r="C941" t="s">
        <v>33</v>
      </c>
      <c r="D941" t="s">
        <v>40</v>
      </c>
      <c r="E941" t="s">
        <v>46</v>
      </c>
      <c r="F941" t="s">
        <v>25</v>
      </c>
      <c r="G941" t="s">
        <v>2</v>
      </c>
      <c r="H941">
        <f>VLOOKUP(G941,Currency!$A$1:$B$16,2,FALSE)</f>
        <v>0.73</v>
      </c>
      <c r="I941" s="3">
        <v>22038.667000000001</v>
      </c>
      <c r="J941" s="3">
        <v>4045478.6</v>
      </c>
      <c r="K941" s="2">
        <v>2.9255031724</v>
      </c>
      <c r="L941" s="3">
        <v>38567.667249999999</v>
      </c>
      <c r="M941" s="3">
        <v>33058.000500000002</v>
      </c>
      <c r="N941" s="3">
        <v>81817708</v>
      </c>
      <c r="O941" s="2">
        <v>0.95040648270000005</v>
      </c>
      <c r="P941" s="3">
        <v>30434.860467818602</v>
      </c>
      <c r="Q941" s="3">
        <v>97176</v>
      </c>
      <c r="R941" s="3">
        <v>145764</v>
      </c>
      <c r="S941" s="3"/>
      <c r="T941" s="3"/>
      <c r="U941" s="3"/>
      <c r="V941" s="3">
        <f t="shared" si="42"/>
        <v>70938.48</v>
      </c>
      <c r="W941" s="3">
        <f t="shared" si="43"/>
        <v>106407.72</v>
      </c>
      <c r="X941" s="7">
        <f t="shared" si="44"/>
        <v>177346.2</v>
      </c>
    </row>
    <row r="942" spans="1:24" x14ac:dyDescent="0.3">
      <c r="A942" s="1">
        <v>42186</v>
      </c>
      <c r="B942" t="s">
        <v>712</v>
      </c>
      <c r="C942" t="s">
        <v>31</v>
      </c>
      <c r="D942" t="s">
        <v>36</v>
      </c>
      <c r="E942" t="s">
        <v>44</v>
      </c>
      <c r="F942" t="s">
        <v>20</v>
      </c>
      <c r="G942" t="s">
        <v>0</v>
      </c>
      <c r="H942">
        <f>VLOOKUP(G942,Currency!$A$1:$B$16,2,FALSE)</f>
        <v>1</v>
      </c>
      <c r="I942" s="3">
        <v>14400</v>
      </c>
      <c r="J942" s="3">
        <v>2742239.68</v>
      </c>
      <c r="K942" s="2">
        <v>3.0677333875000001</v>
      </c>
      <c r="L942" s="3">
        <v>25200</v>
      </c>
      <c r="M942" s="3">
        <v>21600</v>
      </c>
      <c r="N942" s="3">
        <v>5154370.43</v>
      </c>
      <c r="O942" s="2">
        <v>0.94423821610000003</v>
      </c>
      <c r="P942" s="3">
        <v>19672.872749279999</v>
      </c>
      <c r="Q942" s="3">
        <v>72000</v>
      </c>
      <c r="R942" s="3">
        <v>121200</v>
      </c>
      <c r="S942" s="3"/>
      <c r="T942" s="3"/>
      <c r="U942" s="3"/>
      <c r="V942" s="3">
        <f t="shared" si="42"/>
        <v>72000</v>
      </c>
      <c r="W942" s="3">
        <f t="shared" si="43"/>
        <v>121200</v>
      </c>
      <c r="X942" s="7">
        <f t="shared" si="44"/>
        <v>193200</v>
      </c>
    </row>
    <row r="943" spans="1:24" x14ac:dyDescent="0.3">
      <c r="A943" s="1">
        <v>42186</v>
      </c>
      <c r="B943" t="s">
        <v>653</v>
      </c>
      <c r="C943" t="s">
        <v>31</v>
      </c>
      <c r="D943" t="s">
        <v>38</v>
      </c>
      <c r="E943" t="s">
        <v>61</v>
      </c>
      <c r="F943" t="s">
        <v>22</v>
      </c>
      <c r="G943" t="s">
        <v>0</v>
      </c>
      <c r="H943">
        <f>VLOOKUP(G943,Currency!$A$1:$B$16,2,FALSE)</f>
        <v>1</v>
      </c>
      <c r="I943" s="3">
        <v>46666.666666666897</v>
      </c>
      <c r="J943" s="3">
        <v>2453321.7200000002</v>
      </c>
      <c r="K943" s="2">
        <v>3.0968785089000002</v>
      </c>
      <c r="L943" s="3">
        <v>81666.666666667094</v>
      </c>
      <c r="M943" s="3"/>
      <c r="N943" s="3">
        <v>0</v>
      </c>
      <c r="O943" s="2"/>
      <c r="P943" s="3">
        <v>0</v>
      </c>
      <c r="Q943" s="3">
        <v>80000</v>
      </c>
      <c r="R943" s="3">
        <v>130632</v>
      </c>
      <c r="S943" s="3"/>
      <c r="T943" s="3"/>
      <c r="U943" s="3"/>
      <c r="V943" s="3">
        <f t="shared" si="42"/>
        <v>80000</v>
      </c>
      <c r="W943" s="3">
        <f t="shared" si="43"/>
        <v>130632</v>
      </c>
      <c r="X943" s="7">
        <f t="shared" si="44"/>
        <v>210632</v>
      </c>
    </row>
    <row r="944" spans="1:24" x14ac:dyDescent="0.3">
      <c r="A944" s="1">
        <v>42186</v>
      </c>
      <c r="B944" t="s">
        <v>611</v>
      </c>
      <c r="C944" t="s">
        <v>31</v>
      </c>
      <c r="D944" t="s">
        <v>37</v>
      </c>
      <c r="E944" t="s">
        <v>47</v>
      </c>
      <c r="F944" t="s">
        <v>21</v>
      </c>
      <c r="G944" t="s">
        <v>0</v>
      </c>
      <c r="H944">
        <f>VLOOKUP(G944,Currency!$A$1:$B$16,2,FALSE)</f>
        <v>1</v>
      </c>
      <c r="I944" s="3">
        <v>12133.333333333099</v>
      </c>
      <c r="J944" s="3">
        <v>1044754.87</v>
      </c>
      <c r="K944" s="2">
        <v>3.1038427493</v>
      </c>
      <c r="L944" s="3">
        <v>21233.333333332899</v>
      </c>
      <c r="M944" s="3">
        <v>18200</v>
      </c>
      <c r="N944" s="3">
        <v>3355128.14</v>
      </c>
      <c r="O944" s="2">
        <v>1.2449139632999999</v>
      </c>
      <c r="P944" s="3">
        <v>30680.815569040002</v>
      </c>
      <c r="Q944" s="3">
        <v>52000</v>
      </c>
      <c r="R944" s="3">
        <v>82658</v>
      </c>
      <c r="S944" s="3"/>
      <c r="T944" s="3"/>
      <c r="U944" s="3"/>
      <c r="V944" s="3">
        <f t="shared" si="42"/>
        <v>52000</v>
      </c>
      <c r="W944" s="3">
        <f t="shared" si="43"/>
        <v>82658</v>
      </c>
      <c r="X944" s="7">
        <f t="shared" si="44"/>
        <v>134658</v>
      </c>
    </row>
    <row r="945" spans="1:24" x14ac:dyDescent="0.3">
      <c r="A945" s="1">
        <v>42186</v>
      </c>
      <c r="B945" t="s">
        <v>535</v>
      </c>
      <c r="C945" t="s">
        <v>31</v>
      </c>
      <c r="D945" t="s">
        <v>36</v>
      </c>
      <c r="E945" t="s">
        <v>44</v>
      </c>
      <c r="F945" t="s">
        <v>20</v>
      </c>
      <c r="G945" t="s">
        <v>0</v>
      </c>
      <c r="H945">
        <f>VLOOKUP(G945,Currency!$A$1:$B$16,2,FALSE)</f>
        <v>1</v>
      </c>
      <c r="I945" s="3">
        <v>16800</v>
      </c>
      <c r="J945" s="3">
        <v>1463868.7</v>
      </c>
      <c r="K945" s="2">
        <v>3.4924791964000002</v>
      </c>
      <c r="L945" s="3">
        <v>29400</v>
      </c>
      <c r="M945" s="3">
        <v>25200</v>
      </c>
      <c r="N945" s="3">
        <v>17673079.370000001</v>
      </c>
      <c r="O945" s="2">
        <v>0.91595147580000003</v>
      </c>
      <c r="P945" s="3">
        <v>21811.163504759999</v>
      </c>
      <c r="Q945" s="3">
        <v>72000</v>
      </c>
      <c r="R945" s="3">
        <v>109232</v>
      </c>
      <c r="S945" s="3"/>
      <c r="T945" s="3"/>
      <c r="U945" s="3"/>
      <c r="V945" s="3">
        <f t="shared" si="42"/>
        <v>72000</v>
      </c>
      <c r="W945" s="3">
        <f t="shared" si="43"/>
        <v>109232</v>
      </c>
      <c r="X945" s="7">
        <f t="shared" si="44"/>
        <v>181232</v>
      </c>
    </row>
    <row r="946" spans="1:24" x14ac:dyDescent="0.3">
      <c r="A946" s="1">
        <v>42186</v>
      </c>
      <c r="B946" t="s">
        <v>827</v>
      </c>
      <c r="C946" t="s">
        <v>31</v>
      </c>
      <c r="D946" t="s">
        <v>41</v>
      </c>
      <c r="E946" t="s">
        <v>51</v>
      </c>
      <c r="F946" t="s">
        <v>28</v>
      </c>
      <c r="G946" t="s">
        <v>0</v>
      </c>
      <c r="H946">
        <f>VLOOKUP(G946,Currency!$A$1:$B$16,2,FALSE)</f>
        <v>1</v>
      </c>
      <c r="I946" s="3">
        <v>7169.5400000001</v>
      </c>
      <c r="J946" s="3">
        <v>5151431.8099999996</v>
      </c>
      <c r="K946" s="2">
        <v>4.9649051789999996</v>
      </c>
      <c r="L946" s="3">
        <v>12546.6950000002</v>
      </c>
      <c r="M946" s="3">
        <v>10754.31</v>
      </c>
      <c r="N946" s="3">
        <v>7170156.0899999999</v>
      </c>
      <c r="O946" s="2">
        <v>1.4253067788</v>
      </c>
      <c r="P946" s="3">
        <v>18820.0425</v>
      </c>
      <c r="Q946" s="3">
        <v>31366.799999999999</v>
      </c>
      <c r="R946" s="3">
        <v>156834</v>
      </c>
      <c r="S946" s="3"/>
      <c r="T946" s="3"/>
      <c r="U946" s="3"/>
      <c r="V946" s="3">
        <f t="shared" si="42"/>
        <v>31366.799999999999</v>
      </c>
      <c r="W946" s="3">
        <f t="shared" si="43"/>
        <v>156834</v>
      </c>
      <c r="X946" s="7">
        <f t="shared" si="44"/>
        <v>188200.8</v>
      </c>
    </row>
    <row r="947" spans="1:24" x14ac:dyDescent="0.3">
      <c r="A947" s="1">
        <v>42186</v>
      </c>
      <c r="B947" t="s">
        <v>554</v>
      </c>
      <c r="C947" t="s">
        <v>31</v>
      </c>
      <c r="D947" t="s">
        <v>36</v>
      </c>
      <c r="E947" t="s">
        <v>46</v>
      </c>
      <c r="F947" t="s">
        <v>20</v>
      </c>
      <c r="G947" t="s">
        <v>0</v>
      </c>
      <c r="H947">
        <f>VLOOKUP(G947,Currency!$A$1:$B$16,2,FALSE)</f>
        <v>1</v>
      </c>
      <c r="I947" s="3">
        <v>22633.333333333099</v>
      </c>
      <c r="J947" s="3">
        <v>2597222.2000000002</v>
      </c>
      <c r="K947" s="2">
        <v>5.4708814312999996</v>
      </c>
      <c r="L947" s="3">
        <v>39608.333333332899</v>
      </c>
      <c r="M947" s="3">
        <v>33950</v>
      </c>
      <c r="N947" s="3">
        <v>7170156.0899999999</v>
      </c>
      <c r="O947" s="2">
        <v>1.4253067788</v>
      </c>
      <c r="P947" s="3">
        <v>59412.5</v>
      </c>
      <c r="Q947" s="3">
        <v>97000</v>
      </c>
      <c r="R947" s="3">
        <v>148810</v>
      </c>
      <c r="S947" s="3"/>
      <c r="T947" s="3"/>
      <c r="U947" s="3"/>
      <c r="V947" s="3">
        <f t="shared" si="42"/>
        <v>97000</v>
      </c>
      <c r="W947" s="3">
        <f t="shared" si="43"/>
        <v>148810</v>
      </c>
      <c r="X947" s="7">
        <f t="shared" si="44"/>
        <v>245810</v>
      </c>
    </row>
    <row r="948" spans="1:24" x14ac:dyDescent="0.3">
      <c r="A948" s="1">
        <v>42186</v>
      </c>
      <c r="B948" t="s">
        <v>796</v>
      </c>
      <c r="C948" t="s">
        <v>31</v>
      </c>
      <c r="D948" t="s">
        <v>36</v>
      </c>
      <c r="E948" t="s">
        <v>44</v>
      </c>
      <c r="F948" t="s">
        <v>20</v>
      </c>
      <c r="G948" t="s">
        <v>0</v>
      </c>
      <c r="H948">
        <f>VLOOKUP(G948,Currency!$A$1:$B$16,2,FALSE)</f>
        <v>1</v>
      </c>
      <c r="I948" s="3">
        <v>16800</v>
      </c>
      <c r="J948" s="3">
        <v>2597222.2000000002</v>
      </c>
      <c r="K948" s="2">
        <v>5.4708814312999996</v>
      </c>
      <c r="L948" s="3">
        <v>29400</v>
      </c>
      <c r="M948" s="3">
        <v>25200</v>
      </c>
      <c r="N948" s="3">
        <v>7170156.0899999999</v>
      </c>
      <c r="O948" s="2">
        <v>1.4253067788</v>
      </c>
      <c r="P948" s="3">
        <v>44100</v>
      </c>
      <c r="Q948" s="3">
        <v>72000</v>
      </c>
      <c r="R948" s="3">
        <v>135962</v>
      </c>
      <c r="S948" s="3"/>
      <c r="T948" s="3"/>
      <c r="U948" s="3"/>
      <c r="V948" s="3">
        <f t="shared" si="42"/>
        <v>72000</v>
      </c>
      <c r="W948" s="3">
        <f t="shared" si="43"/>
        <v>135962</v>
      </c>
      <c r="X948" s="7">
        <f t="shared" si="44"/>
        <v>207962</v>
      </c>
    </row>
    <row r="949" spans="1:24" x14ac:dyDescent="0.3">
      <c r="A949" s="1">
        <v>42186</v>
      </c>
      <c r="B949" t="s">
        <v>126</v>
      </c>
      <c r="C949" t="s">
        <v>32</v>
      </c>
      <c r="D949" t="s">
        <v>36</v>
      </c>
      <c r="E949" t="s">
        <v>43</v>
      </c>
      <c r="F949" t="s">
        <v>19</v>
      </c>
      <c r="G949" t="s">
        <v>1</v>
      </c>
      <c r="H949">
        <f>VLOOKUP(G949,Currency!$A$1:$B$16,2,FALSE)</f>
        <v>1.1200000000000001</v>
      </c>
      <c r="I949" s="3">
        <v>42804.066666666797</v>
      </c>
      <c r="J949" s="3">
        <v>5194444.0999999996</v>
      </c>
      <c r="K949" s="2">
        <v>5.4708817473</v>
      </c>
      <c r="L949" s="3">
        <v>74907.116666666901</v>
      </c>
      <c r="M949" s="3">
        <v>64206.1</v>
      </c>
      <c r="N949" s="3">
        <v>7170156.0899999999</v>
      </c>
      <c r="O949" s="2">
        <v>0.97330210289999997</v>
      </c>
      <c r="P949" s="3">
        <v>57349.428596030804</v>
      </c>
      <c r="Q949" s="3">
        <v>187268</v>
      </c>
      <c r="R949" s="3">
        <v>187268</v>
      </c>
      <c r="S949" s="3"/>
      <c r="T949" s="3"/>
      <c r="U949" s="3"/>
      <c r="V949" s="3">
        <f t="shared" si="42"/>
        <v>209740.16000000003</v>
      </c>
      <c r="W949" s="3">
        <f t="shared" si="43"/>
        <v>209740.16000000003</v>
      </c>
      <c r="X949" s="7">
        <f t="shared" si="44"/>
        <v>419480.32000000007</v>
      </c>
    </row>
    <row r="950" spans="1:24" x14ac:dyDescent="0.3">
      <c r="A950" s="1">
        <v>42186</v>
      </c>
      <c r="B950" t="s">
        <v>104</v>
      </c>
      <c r="C950" t="s">
        <v>31</v>
      </c>
      <c r="D950" t="s">
        <v>34</v>
      </c>
      <c r="E950" t="s">
        <v>58</v>
      </c>
      <c r="F950" t="s">
        <v>17</v>
      </c>
      <c r="G950" t="s">
        <v>0</v>
      </c>
      <c r="H950">
        <f>VLOOKUP(G950,Currency!$A$1:$B$16,2,FALSE)</f>
        <v>1</v>
      </c>
      <c r="I950" s="3">
        <v>7500</v>
      </c>
      <c r="J950" s="3">
        <v>116909.78</v>
      </c>
      <c r="K950" s="2">
        <v>6.8031169846999999</v>
      </c>
      <c r="L950" s="3">
        <v>35329.675476750002</v>
      </c>
      <c r="M950" s="3"/>
      <c r="N950" s="3">
        <v>0</v>
      </c>
      <c r="O950" s="2"/>
      <c r="P950" s="3">
        <v>0</v>
      </c>
      <c r="Q950" s="3">
        <v>150000</v>
      </c>
      <c r="R950" s="3">
        <v>129829</v>
      </c>
      <c r="S950" s="3"/>
      <c r="T950" s="3"/>
      <c r="U950" s="3"/>
      <c r="V950" s="3">
        <f t="shared" si="42"/>
        <v>150000</v>
      </c>
      <c r="W950" s="3">
        <f t="shared" si="43"/>
        <v>129829</v>
      </c>
      <c r="X950" s="7">
        <f t="shared" si="44"/>
        <v>279829</v>
      </c>
    </row>
    <row r="951" spans="1:24" x14ac:dyDescent="0.3">
      <c r="A951" s="1">
        <v>42186</v>
      </c>
      <c r="B951" t="s">
        <v>102</v>
      </c>
      <c r="C951" t="s">
        <v>31</v>
      </c>
      <c r="D951" t="s">
        <v>34</v>
      </c>
      <c r="E951" t="s">
        <v>58</v>
      </c>
      <c r="F951" t="s">
        <v>17</v>
      </c>
      <c r="G951" t="s">
        <v>0</v>
      </c>
      <c r="H951">
        <f>VLOOKUP(G951,Currency!$A$1:$B$16,2,FALSE)</f>
        <v>1</v>
      </c>
      <c r="I951" s="3">
        <v>7500</v>
      </c>
      <c r="J951" s="3">
        <v>125260.49</v>
      </c>
      <c r="K951" s="2">
        <v>6.8456347249</v>
      </c>
      <c r="L951" s="3">
        <v>35393.452087500002</v>
      </c>
      <c r="M951" s="3"/>
      <c r="N951" s="3">
        <v>0</v>
      </c>
      <c r="O951" s="2"/>
      <c r="P951" s="3">
        <v>0</v>
      </c>
      <c r="Q951" s="3">
        <v>150000</v>
      </c>
      <c r="R951" s="3">
        <v>129439</v>
      </c>
      <c r="S951" s="3"/>
      <c r="T951" s="3"/>
      <c r="U951" s="3"/>
      <c r="V951" s="3">
        <f t="shared" si="42"/>
        <v>150000</v>
      </c>
      <c r="W951" s="3">
        <f t="shared" si="43"/>
        <v>129439</v>
      </c>
      <c r="X951" s="7">
        <f t="shared" si="44"/>
        <v>279439</v>
      </c>
    </row>
    <row r="952" spans="1:24" x14ac:dyDescent="0.3">
      <c r="A952" s="1">
        <v>42186</v>
      </c>
      <c r="B952" t="s">
        <v>119</v>
      </c>
      <c r="C952" t="s">
        <v>31</v>
      </c>
      <c r="D952" t="s">
        <v>34</v>
      </c>
      <c r="E952" t="s">
        <v>58</v>
      </c>
      <c r="F952" t="s">
        <v>17</v>
      </c>
      <c r="G952" t="s">
        <v>0</v>
      </c>
      <c r="H952">
        <f>VLOOKUP(G952,Currency!$A$1:$B$16,2,FALSE)</f>
        <v>1</v>
      </c>
      <c r="I952" s="3">
        <v>7500</v>
      </c>
      <c r="J952" s="3">
        <v>116909.78</v>
      </c>
      <c r="K952" s="2">
        <v>7.0065074966000003</v>
      </c>
      <c r="L952" s="3">
        <v>35634.76124475</v>
      </c>
      <c r="M952" s="3"/>
      <c r="N952" s="3">
        <v>0</v>
      </c>
      <c r="O952" s="2"/>
      <c r="P952" s="3">
        <v>0</v>
      </c>
      <c r="Q952" s="3">
        <v>150000</v>
      </c>
      <c r="R952" s="3">
        <v>142800</v>
      </c>
      <c r="S952" s="3"/>
      <c r="T952" s="3"/>
      <c r="U952" s="3"/>
      <c r="V952" s="3">
        <f t="shared" si="42"/>
        <v>150000</v>
      </c>
      <c r="W952" s="3">
        <f t="shared" si="43"/>
        <v>142800</v>
      </c>
      <c r="X952" s="7">
        <f t="shared" si="44"/>
        <v>292800</v>
      </c>
    </row>
    <row r="953" spans="1:24" x14ac:dyDescent="0.3">
      <c r="A953" s="1">
        <v>42186</v>
      </c>
      <c r="B953" t="s">
        <v>103</v>
      </c>
      <c r="C953" t="s">
        <v>31</v>
      </c>
      <c r="D953" t="s">
        <v>34</v>
      </c>
      <c r="E953" t="s">
        <v>58</v>
      </c>
      <c r="F953" t="s">
        <v>17</v>
      </c>
      <c r="G953" t="s">
        <v>0</v>
      </c>
      <c r="H953">
        <f>VLOOKUP(G953,Currency!$A$1:$B$16,2,FALSE)</f>
        <v>1</v>
      </c>
      <c r="I953" s="3">
        <v>7500</v>
      </c>
      <c r="J953" s="3">
        <v>125260.49</v>
      </c>
      <c r="K953" s="2">
        <v>9.5914122642000006</v>
      </c>
      <c r="L953" s="3">
        <v>39512.118395999998</v>
      </c>
      <c r="M953" s="3"/>
      <c r="N953" s="3">
        <v>0</v>
      </c>
      <c r="O953" s="2"/>
      <c r="P953" s="3">
        <v>0</v>
      </c>
      <c r="Q953" s="3">
        <v>150000</v>
      </c>
      <c r="R953" s="3">
        <v>129821</v>
      </c>
      <c r="S953" s="3"/>
      <c r="T953" s="3"/>
      <c r="U953" s="3"/>
      <c r="V953" s="3">
        <f t="shared" si="42"/>
        <v>150000</v>
      </c>
      <c r="W953" s="3">
        <f t="shared" si="43"/>
        <v>129821</v>
      </c>
      <c r="X953" s="7">
        <f t="shared" si="44"/>
        <v>279821</v>
      </c>
    </row>
    <row r="954" spans="1:24" x14ac:dyDescent="0.3">
      <c r="A954" s="1">
        <v>42186</v>
      </c>
      <c r="B954" t="s">
        <v>81</v>
      </c>
      <c r="C954" t="s">
        <v>31</v>
      </c>
      <c r="D954" t="s">
        <v>35</v>
      </c>
      <c r="E954" t="s">
        <v>59</v>
      </c>
      <c r="F954" t="s">
        <v>18</v>
      </c>
      <c r="G954" t="s">
        <v>0</v>
      </c>
      <c r="H954">
        <f>VLOOKUP(G954,Currency!$A$1:$B$16,2,FALSE)</f>
        <v>1</v>
      </c>
      <c r="I954" s="3"/>
      <c r="J954" s="3">
        <v>0</v>
      </c>
      <c r="K954" s="2"/>
      <c r="L954" s="3">
        <v>0</v>
      </c>
      <c r="M954" s="3"/>
      <c r="N954" s="3">
        <v>0</v>
      </c>
      <c r="O954" s="2"/>
      <c r="P954" s="3">
        <v>0</v>
      </c>
      <c r="Q954" s="3">
        <v>150000</v>
      </c>
      <c r="R954" s="3">
        <v>111492</v>
      </c>
      <c r="S954" s="3"/>
      <c r="T954" s="3"/>
      <c r="U954" s="3"/>
      <c r="V954" s="3">
        <f t="shared" si="42"/>
        <v>150000</v>
      </c>
      <c r="W954" s="3">
        <f t="shared" si="43"/>
        <v>111492</v>
      </c>
      <c r="X954" s="7">
        <f t="shared" si="44"/>
        <v>261492</v>
      </c>
    </row>
    <row r="955" spans="1:24" x14ac:dyDescent="0.3">
      <c r="A955" s="1">
        <v>42186</v>
      </c>
      <c r="B955" t="s">
        <v>82</v>
      </c>
      <c r="C955" t="s">
        <v>31</v>
      </c>
      <c r="D955" t="s">
        <v>35</v>
      </c>
      <c r="E955" t="s">
        <v>59</v>
      </c>
      <c r="F955" t="s">
        <v>18</v>
      </c>
      <c r="G955" t="s">
        <v>0</v>
      </c>
      <c r="H955">
        <f>VLOOKUP(G955,Currency!$A$1:$B$16,2,FALSE)</f>
        <v>1</v>
      </c>
      <c r="I955" s="3"/>
      <c r="J955" s="3">
        <v>0</v>
      </c>
      <c r="K955" s="2"/>
      <c r="L955" s="3">
        <v>0</v>
      </c>
      <c r="M955" s="3"/>
      <c r="N955" s="3">
        <v>0</v>
      </c>
      <c r="O955" s="2"/>
      <c r="P955" s="3">
        <v>0</v>
      </c>
      <c r="Q955" s="3">
        <v>150000</v>
      </c>
      <c r="R955" s="3">
        <v>111666</v>
      </c>
      <c r="S955" s="3"/>
      <c r="T955" s="3"/>
      <c r="U955" s="3"/>
      <c r="V955" s="3">
        <f t="shared" si="42"/>
        <v>150000</v>
      </c>
      <c r="W955" s="3">
        <f t="shared" si="43"/>
        <v>111666</v>
      </c>
      <c r="X955" s="7">
        <f t="shared" si="44"/>
        <v>261666</v>
      </c>
    </row>
    <row r="956" spans="1:24" x14ac:dyDescent="0.3">
      <c r="A956" s="1">
        <v>42186</v>
      </c>
      <c r="B956" t="s">
        <v>97</v>
      </c>
      <c r="C956" t="s">
        <v>31</v>
      </c>
      <c r="D956" t="s">
        <v>35</v>
      </c>
      <c r="E956" t="s">
        <v>59</v>
      </c>
      <c r="F956" t="s">
        <v>18</v>
      </c>
      <c r="G956" t="s">
        <v>0</v>
      </c>
      <c r="H956">
        <f>VLOOKUP(G956,Currency!$A$1:$B$16,2,FALSE)</f>
        <v>1</v>
      </c>
      <c r="I956" s="3"/>
      <c r="J956" s="3">
        <v>0</v>
      </c>
      <c r="K956" s="2"/>
      <c r="L956" s="3">
        <v>0</v>
      </c>
      <c r="M956" s="3"/>
      <c r="N956" s="3">
        <v>0</v>
      </c>
      <c r="O956" s="2"/>
      <c r="P956" s="3">
        <v>0</v>
      </c>
      <c r="Q956" s="3">
        <v>150000</v>
      </c>
      <c r="R956" s="3">
        <v>123518</v>
      </c>
      <c r="S956" s="3"/>
      <c r="T956" s="3"/>
      <c r="U956" s="3"/>
      <c r="V956" s="3">
        <f t="shared" si="42"/>
        <v>150000</v>
      </c>
      <c r="W956" s="3">
        <f t="shared" si="43"/>
        <v>123518</v>
      </c>
      <c r="X956" s="7">
        <f t="shared" si="44"/>
        <v>273518</v>
      </c>
    </row>
    <row r="957" spans="1:24" x14ac:dyDescent="0.3">
      <c r="A957" s="1">
        <v>42186</v>
      </c>
      <c r="B957" t="s">
        <v>98</v>
      </c>
      <c r="C957" t="s">
        <v>31</v>
      </c>
      <c r="D957" t="s">
        <v>35</v>
      </c>
      <c r="E957" t="s">
        <v>59</v>
      </c>
      <c r="F957" t="s">
        <v>18</v>
      </c>
      <c r="G957" t="s">
        <v>0</v>
      </c>
      <c r="H957">
        <f>VLOOKUP(G957,Currency!$A$1:$B$16,2,FALSE)</f>
        <v>1</v>
      </c>
      <c r="I957" s="3"/>
      <c r="J957" s="3">
        <v>0</v>
      </c>
      <c r="K957" s="2"/>
      <c r="L957" s="3">
        <v>0</v>
      </c>
      <c r="M957" s="3"/>
      <c r="N957" s="3">
        <v>0</v>
      </c>
      <c r="O957" s="2"/>
      <c r="P957" s="3">
        <v>0</v>
      </c>
      <c r="Q957" s="3">
        <v>150000</v>
      </c>
      <c r="R957" s="3">
        <v>124836</v>
      </c>
      <c r="S957" s="3"/>
      <c r="T957" s="3"/>
      <c r="U957" s="3"/>
      <c r="V957" s="3">
        <f t="shared" si="42"/>
        <v>150000</v>
      </c>
      <c r="W957" s="3">
        <f t="shared" si="43"/>
        <v>124836</v>
      </c>
      <c r="X957" s="7">
        <f t="shared" si="44"/>
        <v>274836</v>
      </c>
    </row>
    <row r="958" spans="1:24" x14ac:dyDescent="0.3">
      <c r="A958" s="1">
        <v>42186</v>
      </c>
      <c r="B958" t="s">
        <v>100</v>
      </c>
      <c r="C958" t="s">
        <v>31</v>
      </c>
      <c r="D958" t="s">
        <v>35</v>
      </c>
      <c r="E958" t="s">
        <v>59</v>
      </c>
      <c r="F958" t="s">
        <v>18</v>
      </c>
      <c r="G958" t="s">
        <v>0</v>
      </c>
      <c r="H958">
        <f>VLOOKUP(G958,Currency!$A$1:$B$16,2,FALSE)</f>
        <v>1</v>
      </c>
      <c r="I958" s="3"/>
      <c r="J958" s="3">
        <v>0</v>
      </c>
      <c r="K958" s="2"/>
      <c r="L958" s="3">
        <v>0</v>
      </c>
      <c r="M958" s="3"/>
      <c r="N958" s="3">
        <v>0</v>
      </c>
      <c r="O958" s="2"/>
      <c r="P958" s="3">
        <v>0</v>
      </c>
      <c r="Q958" s="3">
        <v>150000</v>
      </c>
      <c r="R958" s="3">
        <v>126112</v>
      </c>
      <c r="S958" s="3"/>
      <c r="T958" s="3"/>
      <c r="U958" s="3"/>
      <c r="V958" s="3">
        <f t="shared" si="42"/>
        <v>150000</v>
      </c>
      <c r="W958" s="3">
        <f t="shared" si="43"/>
        <v>126112</v>
      </c>
      <c r="X958" s="7">
        <f t="shared" si="44"/>
        <v>276112</v>
      </c>
    </row>
    <row r="959" spans="1:24" x14ac:dyDescent="0.3">
      <c r="A959" s="1">
        <v>42186</v>
      </c>
      <c r="B959" t="s">
        <v>107</v>
      </c>
      <c r="C959" t="s">
        <v>31</v>
      </c>
      <c r="D959" t="s">
        <v>35</v>
      </c>
      <c r="E959" t="s">
        <v>59</v>
      </c>
      <c r="F959" t="s">
        <v>18</v>
      </c>
      <c r="G959" t="s">
        <v>0</v>
      </c>
      <c r="H959">
        <f>VLOOKUP(G959,Currency!$A$1:$B$16,2,FALSE)</f>
        <v>1</v>
      </c>
      <c r="I959" s="3"/>
      <c r="J959" s="3">
        <v>0</v>
      </c>
      <c r="K959" s="2"/>
      <c r="L959" s="3">
        <v>0</v>
      </c>
      <c r="M959" s="3"/>
      <c r="N959" s="3">
        <v>0</v>
      </c>
      <c r="O959" s="2"/>
      <c r="P959" s="3">
        <v>0</v>
      </c>
      <c r="Q959" s="3">
        <v>150000</v>
      </c>
      <c r="R959" s="3">
        <v>130743</v>
      </c>
      <c r="S959" s="3"/>
      <c r="T959" s="3"/>
      <c r="U959" s="3"/>
      <c r="V959" s="3">
        <f t="shared" si="42"/>
        <v>150000</v>
      </c>
      <c r="W959" s="3">
        <f t="shared" si="43"/>
        <v>130743</v>
      </c>
      <c r="X959" s="7">
        <f t="shared" si="44"/>
        <v>280743</v>
      </c>
    </row>
    <row r="960" spans="1:24" x14ac:dyDescent="0.3">
      <c r="A960" s="1">
        <v>42186</v>
      </c>
      <c r="B960" t="s">
        <v>108</v>
      </c>
      <c r="C960" t="s">
        <v>31</v>
      </c>
      <c r="D960" t="s">
        <v>35</v>
      </c>
      <c r="E960" t="s">
        <v>59</v>
      </c>
      <c r="F960" t="s">
        <v>18</v>
      </c>
      <c r="G960" t="s">
        <v>0</v>
      </c>
      <c r="H960">
        <f>VLOOKUP(G960,Currency!$A$1:$B$16,2,FALSE)</f>
        <v>1</v>
      </c>
      <c r="I960" s="3"/>
      <c r="J960" s="3">
        <v>0</v>
      </c>
      <c r="K960" s="2"/>
      <c r="L960" s="3">
        <v>0</v>
      </c>
      <c r="M960" s="3"/>
      <c r="N960" s="3">
        <v>0</v>
      </c>
      <c r="O960" s="2"/>
      <c r="P960" s="3">
        <v>0</v>
      </c>
      <c r="Q960" s="3">
        <v>150000</v>
      </c>
      <c r="R960" s="3">
        <v>131325</v>
      </c>
      <c r="S960" s="3"/>
      <c r="T960" s="3"/>
      <c r="U960" s="3"/>
      <c r="V960" s="3">
        <f t="shared" si="42"/>
        <v>150000</v>
      </c>
      <c r="W960" s="3">
        <f t="shared" si="43"/>
        <v>131325</v>
      </c>
      <c r="X960" s="7">
        <f t="shared" si="44"/>
        <v>281325</v>
      </c>
    </row>
    <row r="961" spans="1:24" x14ac:dyDescent="0.3">
      <c r="A961" s="1">
        <v>42186</v>
      </c>
      <c r="B961" t="s">
        <v>111</v>
      </c>
      <c r="C961" t="s">
        <v>31</v>
      </c>
      <c r="D961" t="s">
        <v>35</v>
      </c>
      <c r="E961" t="s">
        <v>59</v>
      </c>
      <c r="F961" t="s">
        <v>18</v>
      </c>
      <c r="G961" t="s">
        <v>0</v>
      </c>
      <c r="H961">
        <f>VLOOKUP(G961,Currency!$A$1:$B$16,2,FALSE)</f>
        <v>1</v>
      </c>
      <c r="I961" s="3"/>
      <c r="J961" s="3">
        <v>0</v>
      </c>
      <c r="K961" s="2"/>
      <c r="L961" s="3">
        <v>0</v>
      </c>
      <c r="M961" s="3"/>
      <c r="N961" s="3">
        <v>0</v>
      </c>
      <c r="O961" s="2"/>
      <c r="P961" s="3">
        <v>0</v>
      </c>
      <c r="Q961" s="3">
        <v>150000</v>
      </c>
      <c r="R961" s="3">
        <v>133485</v>
      </c>
      <c r="S961" s="3"/>
      <c r="T961" s="3"/>
      <c r="U961" s="3"/>
      <c r="V961" s="3">
        <f t="shared" si="42"/>
        <v>150000</v>
      </c>
      <c r="W961" s="3">
        <f t="shared" si="43"/>
        <v>133485</v>
      </c>
      <c r="X961" s="7">
        <f t="shared" si="44"/>
        <v>283485</v>
      </c>
    </row>
    <row r="962" spans="1:24" x14ac:dyDescent="0.3">
      <c r="A962" s="1">
        <v>42186</v>
      </c>
      <c r="B962" t="s">
        <v>113</v>
      </c>
      <c r="C962" t="s">
        <v>31</v>
      </c>
      <c r="D962" t="s">
        <v>35</v>
      </c>
      <c r="E962" t="s">
        <v>59</v>
      </c>
      <c r="F962" t="s">
        <v>18</v>
      </c>
      <c r="G962" t="s">
        <v>0</v>
      </c>
      <c r="H962">
        <f>VLOOKUP(G962,Currency!$A$1:$B$16,2,FALSE)</f>
        <v>1</v>
      </c>
      <c r="I962" s="3"/>
      <c r="J962" s="3">
        <v>0</v>
      </c>
      <c r="K962" s="2"/>
      <c r="L962" s="3">
        <v>0</v>
      </c>
      <c r="M962" s="3"/>
      <c r="N962" s="3">
        <v>0</v>
      </c>
      <c r="O962" s="2"/>
      <c r="P962" s="3">
        <v>0</v>
      </c>
      <c r="Q962" s="3">
        <v>150000</v>
      </c>
      <c r="R962" s="3">
        <v>134073</v>
      </c>
      <c r="S962" s="3"/>
      <c r="T962" s="3"/>
      <c r="U962" s="3"/>
      <c r="V962" s="3">
        <f t="shared" si="42"/>
        <v>150000</v>
      </c>
      <c r="W962" s="3">
        <f t="shared" si="43"/>
        <v>134073</v>
      </c>
      <c r="X962" s="7">
        <f t="shared" si="44"/>
        <v>284073</v>
      </c>
    </row>
    <row r="963" spans="1:24" x14ac:dyDescent="0.3">
      <c r="A963" s="1">
        <v>42186</v>
      </c>
      <c r="B963" t="s">
        <v>115</v>
      </c>
      <c r="C963" t="s">
        <v>31</v>
      </c>
      <c r="D963" t="s">
        <v>35</v>
      </c>
      <c r="E963" t="s">
        <v>59</v>
      </c>
      <c r="F963" t="s">
        <v>18</v>
      </c>
      <c r="G963" t="s">
        <v>0</v>
      </c>
      <c r="H963">
        <f>VLOOKUP(G963,Currency!$A$1:$B$16,2,FALSE)</f>
        <v>1</v>
      </c>
      <c r="I963" s="3"/>
      <c r="J963" s="3">
        <v>0</v>
      </c>
      <c r="K963" s="2"/>
      <c r="L963" s="3">
        <v>0</v>
      </c>
      <c r="M963" s="3"/>
      <c r="N963" s="3">
        <v>0</v>
      </c>
      <c r="O963" s="2"/>
      <c r="P963" s="3">
        <v>0</v>
      </c>
      <c r="Q963" s="3">
        <v>150000</v>
      </c>
      <c r="R963" s="3">
        <v>136374</v>
      </c>
      <c r="S963" s="3"/>
      <c r="T963" s="3"/>
      <c r="U963" s="3"/>
      <c r="V963" s="3">
        <f t="shared" ref="V963:V1000" si="45">Q963*H963</f>
        <v>150000</v>
      </c>
      <c r="W963" s="3">
        <f t="shared" ref="W963:W1000" si="46">R963*H963</f>
        <v>136374</v>
      </c>
      <c r="X963" s="7">
        <f t="shared" si="44"/>
        <v>286374</v>
      </c>
    </row>
    <row r="964" spans="1:24" x14ac:dyDescent="0.3">
      <c r="A964" s="1">
        <v>42186</v>
      </c>
      <c r="B964" t="s">
        <v>116</v>
      </c>
      <c r="C964" t="s">
        <v>31</v>
      </c>
      <c r="D964" t="s">
        <v>35</v>
      </c>
      <c r="E964" t="s">
        <v>59</v>
      </c>
      <c r="F964" t="s">
        <v>18</v>
      </c>
      <c r="G964" t="s">
        <v>0</v>
      </c>
      <c r="H964">
        <f>VLOOKUP(G964,Currency!$A$1:$B$16,2,FALSE)</f>
        <v>1</v>
      </c>
      <c r="I964" s="3"/>
      <c r="J964" s="3">
        <v>0</v>
      </c>
      <c r="K964" s="2"/>
      <c r="L964" s="3">
        <v>0</v>
      </c>
      <c r="M964" s="3"/>
      <c r="N964" s="3">
        <v>0</v>
      </c>
      <c r="O964" s="2"/>
      <c r="P964" s="3">
        <v>0</v>
      </c>
      <c r="Q964" s="3">
        <v>150000</v>
      </c>
      <c r="R964" s="3">
        <v>137917</v>
      </c>
      <c r="S964" s="3"/>
      <c r="T964" s="3"/>
      <c r="U964" s="3"/>
      <c r="V964" s="3">
        <f t="shared" si="45"/>
        <v>150000</v>
      </c>
      <c r="W964" s="3">
        <f t="shared" si="46"/>
        <v>137917</v>
      </c>
      <c r="X964" s="7">
        <f t="shared" ref="X964:X1000" si="47">V964+W964</f>
        <v>287917</v>
      </c>
    </row>
    <row r="965" spans="1:24" x14ac:dyDescent="0.3">
      <c r="A965" s="1">
        <v>42186</v>
      </c>
      <c r="B965" t="s">
        <v>117</v>
      </c>
      <c r="C965" t="s">
        <v>31</v>
      </c>
      <c r="D965" t="s">
        <v>34</v>
      </c>
      <c r="E965" t="s">
        <v>58</v>
      </c>
      <c r="F965" t="s">
        <v>17</v>
      </c>
      <c r="G965" t="s">
        <v>0</v>
      </c>
      <c r="H965">
        <f>VLOOKUP(G965,Currency!$A$1:$B$16,2,FALSE)</f>
        <v>1</v>
      </c>
      <c r="I965" s="3"/>
      <c r="J965" s="3">
        <v>0</v>
      </c>
      <c r="K965" s="2"/>
      <c r="L965" s="3">
        <v>0</v>
      </c>
      <c r="M965" s="3"/>
      <c r="N965" s="3">
        <v>0</v>
      </c>
      <c r="O965" s="2"/>
      <c r="P965" s="3">
        <v>0</v>
      </c>
      <c r="Q965" s="3">
        <v>150000</v>
      </c>
      <c r="R965" s="3">
        <v>140000</v>
      </c>
      <c r="S965" s="3"/>
      <c r="T965" s="3"/>
      <c r="U965" s="3"/>
      <c r="V965" s="3">
        <f t="shared" si="45"/>
        <v>150000</v>
      </c>
      <c r="W965" s="3">
        <f t="shared" si="46"/>
        <v>140000</v>
      </c>
      <c r="X965" s="7">
        <f t="shared" si="47"/>
        <v>290000</v>
      </c>
    </row>
    <row r="966" spans="1:24" x14ac:dyDescent="0.3">
      <c r="A966" s="1">
        <v>42186</v>
      </c>
      <c r="B966" t="s">
        <v>118</v>
      </c>
      <c r="C966" t="s">
        <v>31</v>
      </c>
      <c r="D966" t="s">
        <v>35</v>
      </c>
      <c r="E966" t="s">
        <v>59</v>
      </c>
      <c r="F966" t="s">
        <v>18</v>
      </c>
      <c r="G966" t="s">
        <v>0</v>
      </c>
      <c r="H966">
        <f>VLOOKUP(G966,Currency!$A$1:$B$16,2,FALSE)</f>
        <v>1</v>
      </c>
      <c r="I966" s="3"/>
      <c r="J966" s="3">
        <v>0</v>
      </c>
      <c r="K966" s="2"/>
      <c r="L966" s="3">
        <v>0</v>
      </c>
      <c r="M966" s="3"/>
      <c r="N966" s="3">
        <v>0</v>
      </c>
      <c r="O966" s="2"/>
      <c r="P966" s="3">
        <v>0</v>
      </c>
      <c r="Q966" s="3">
        <v>150000</v>
      </c>
      <c r="R966" s="3">
        <v>140947</v>
      </c>
      <c r="S966" s="3"/>
      <c r="T966" s="3"/>
      <c r="U966" s="3"/>
      <c r="V966" s="3">
        <f t="shared" si="45"/>
        <v>150000</v>
      </c>
      <c r="W966" s="3">
        <f t="shared" si="46"/>
        <v>140947</v>
      </c>
      <c r="X966" s="7">
        <f t="shared" si="47"/>
        <v>290947</v>
      </c>
    </row>
    <row r="967" spans="1:24" x14ac:dyDescent="0.3">
      <c r="A967" s="1">
        <v>42186</v>
      </c>
      <c r="B967" t="s">
        <v>120</v>
      </c>
      <c r="C967" t="s">
        <v>31</v>
      </c>
      <c r="D967" t="s">
        <v>35</v>
      </c>
      <c r="E967" t="s">
        <v>59</v>
      </c>
      <c r="F967" t="s">
        <v>18</v>
      </c>
      <c r="G967" t="s">
        <v>0</v>
      </c>
      <c r="H967">
        <f>VLOOKUP(G967,Currency!$A$1:$B$16,2,FALSE)</f>
        <v>1</v>
      </c>
      <c r="I967" s="3"/>
      <c r="J967" s="3">
        <v>0</v>
      </c>
      <c r="K967" s="2"/>
      <c r="L967" s="3">
        <v>0</v>
      </c>
      <c r="M967" s="3"/>
      <c r="N967" s="3">
        <v>0</v>
      </c>
      <c r="O967" s="2"/>
      <c r="P967" s="3">
        <v>0</v>
      </c>
      <c r="Q967" s="3">
        <v>150000</v>
      </c>
      <c r="R967" s="3">
        <v>145000</v>
      </c>
      <c r="S967" s="3"/>
      <c r="T967" s="3"/>
      <c r="U967" s="3"/>
      <c r="V967" s="3">
        <f t="shared" si="45"/>
        <v>150000</v>
      </c>
      <c r="W967" s="3">
        <f t="shared" si="46"/>
        <v>145000</v>
      </c>
      <c r="X967" s="7">
        <f t="shared" si="47"/>
        <v>295000</v>
      </c>
    </row>
    <row r="968" spans="1:24" x14ac:dyDescent="0.3">
      <c r="A968" s="1">
        <v>42186</v>
      </c>
      <c r="B968" t="s">
        <v>122</v>
      </c>
      <c r="C968" t="s">
        <v>31</v>
      </c>
      <c r="D968" t="s">
        <v>35</v>
      </c>
      <c r="E968" t="s">
        <v>59</v>
      </c>
      <c r="F968" t="s">
        <v>18</v>
      </c>
      <c r="G968" t="s">
        <v>0</v>
      </c>
      <c r="H968">
        <f>VLOOKUP(G968,Currency!$A$1:$B$16,2,FALSE)</f>
        <v>1</v>
      </c>
      <c r="I968" s="3"/>
      <c r="J968" s="3">
        <v>0</v>
      </c>
      <c r="K968" s="2"/>
      <c r="L968" s="3">
        <v>0</v>
      </c>
      <c r="M968" s="3"/>
      <c r="N968" s="3">
        <v>0</v>
      </c>
      <c r="O968" s="2"/>
      <c r="P968" s="3">
        <v>0</v>
      </c>
      <c r="Q968" s="3">
        <v>150000</v>
      </c>
      <c r="R968" s="3">
        <v>145459</v>
      </c>
      <c r="S968" s="3"/>
      <c r="T968" s="3"/>
      <c r="U968" s="3"/>
      <c r="V968" s="3">
        <f t="shared" si="45"/>
        <v>150000</v>
      </c>
      <c r="W968" s="3">
        <f t="shared" si="46"/>
        <v>145459</v>
      </c>
      <c r="X968" s="7">
        <f t="shared" si="47"/>
        <v>295459</v>
      </c>
    </row>
    <row r="969" spans="1:24" x14ac:dyDescent="0.3">
      <c r="A969" s="1">
        <v>42186</v>
      </c>
      <c r="B969" t="s">
        <v>123</v>
      </c>
      <c r="C969" t="s">
        <v>31</v>
      </c>
      <c r="D969" t="s">
        <v>35</v>
      </c>
      <c r="E969" t="s">
        <v>59</v>
      </c>
      <c r="F969" t="s">
        <v>18</v>
      </c>
      <c r="G969" t="s">
        <v>0</v>
      </c>
      <c r="H969">
        <f>VLOOKUP(G969,Currency!$A$1:$B$16,2,FALSE)</f>
        <v>1</v>
      </c>
      <c r="I969" s="3"/>
      <c r="J969" s="3">
        <v>0</v>
      </c>
      <c r="K969" s="2"/>
      <c r="L969" s="3">
        <v>0</v>
      </c>
      <c r="M969" s="3"/>
      <c r="N969" s="3">
        <v>0</v>
      </c>
      <c r="O969" s="2"/>
      <c r="P969" s="3">
        <v>0</v>
      </c>
      <c r="Q969" s="3">
        <v>150000</v>
      </c>
      <c r="R969" s="3">
        <v>146609</v>
      </c>
      <c r="S969" s="3"/>
      <c r="T969" s="3"/>
      <c r="U969" s="3"/>
      <c r="V969" s="3">
        <f t="shared" si="45"/>
        <v>150000</v>
      </c>
      <c r="W969" s="3">
        <f t="shared" si="46"/>
        <v>146609</v>
      </c>
      <c r="X969" s="7">
        <f t="shared" si="47"/>
        <v>296609</v>
      </c>
    </row>
    <row r="970" spans="1:24" x14ac:dyDescent="0.3">
      <c r="A970" s="1">
        <v>42186</v>
      </c>
      <c r="B970" t="s">
        <v>124</v>
      </c>
      <c r="C970" t="s">
        <v>31</v>
      </c>
      <c r="D970" t="s">
        <v>35</v>
      </c>
      <c r="E970" t="s">
        <v>59</v>
      </c>
      <c r="F970" t="s">
        <v>18</v>
      </c>
      <c r="G970" t="s">
        <v>0</v>
      </c>
      <c r="H970">
        <f>VLOOKUP(G970,Currency!$A$1:$B$16,2,FALSE)</f>
        <v>1</v>
      </c>
      <c r="I970" s="3"/>
      <c r="J970" s="3">
        <v>0</v>
      </c>
      <c r="K970" s="2"/>
      <c r="L970" s="3">
        <v>0</v>
      </c>
      <c r="M970" s="3"/>
      <c r="N970" s="3">
        <v>0</v>
      </c>
      <c r="O970" s="2"/>
      <c r="P970" s="3">
        <v>0</v>
      </c>
      <c r="Q970" s="3">
        <v>150000</v>
      </c>
      <c r="R970" s="3">
        <v>147066</v>
      </c>
      <c r="S970" s="3"/>
      <c r="T970" s="3"/>
      <c r="U970" s="3"/>
      <c r="V970" s="3">
        <f t="shared" si="45"/>
        <v>150000</v>
      </c>
      <c r="W970" s="3">
        <f t="shared" si="46"/>
        <v>147066</v>
      </c>
      <c r="X970" s="7">
        <f t="shared" si="47"/>
        <v>297066</v>
      </c>
    </row>
    <row r="971" spans="1:24" x14ac:dyDescent="0.3">
      <c r="A971" s="1">
        <v>42186</v>
      </c>
      <c r="B971" t="s">
        <v>125</v>
      </c>
      <c r="C971" t="s">
        <v>31</v>
      </c>
      <c r="D971" t="s">
        <v>35</v>
      </c>
      <c r="E971" t="s">
        <v>60</v>
      </c>
      <c r="F971" t="s">
        <v>18</v>
      </c>
      <c r="G971" t="s">
        <v>0</v>
      </c>
      <c r="H971">
        <f>VLOOKUP(G971,Currency!$A$1:$B$16,2,FALSE)</f>
        <v>1</v>
      </c>
      <c r="I971" s="3"/>
      <c r="J971" s="3">
        <v>0</v>
      </c>
      <c r="K971" s="2"/>
      <c r="L971" s="3">
        <v>0</v>
      </c>
      <c r="M971" s="3"/>
      <c r="N971" s="3">
        <v>0</v>
      </c>
      <c r="O971" s="2"/>
      <c r="P971" s="3">
        <v>0</v>
      </c>
      <c r="Q971" s="3">
        <v>150000</v>
      </c>
      <c r="R971" s="3">
        <v>149464</v>
      </c>
      <c r="S971" s="3"/>
      <c r="T971" s="3"/>
      <c r="U971" s="3"/>
      <c r="V971" s="3">
        <f t="shared" si="45"/>
        <v>150000</v>
      </c>
      <c r="W971" s="3">
        <f t="shared" si="46"/>
        <v>149464</v>
      </c>
      <c r="X971" s="7">
        <f t="shared" si="47"/>
        <v>299464</v>
      </c>
    </row>
    <row r="972" spans="1:24" x14ac:dyDescent="0.3">
      <c r="A972" s="1">
        <v>42186</v>
      </c>
      <c r="B972" t="s">
        <v>127</v>
      </c>
      <c r="C972" t="s">
        <v>31</v>
      </c>
      <c r="D972" t="s">
        <v>35</v>
      </c>
      <c r="E972" t="s">
        <v>59</v>
      </c>
      <c r="F972" t="s">
        <v>18</v>
      </c>
      <c r="G972" t="s">
        <v>0</v>
      </c>
      <c r="H972">
        <f>VLOOKUP(G972,Currency!$A$1:$B$16,2,FALSE)</f>
        <v>1</v>
      </c>
      <c r="I972" s="3"/>
      <c r="J972" s="3">
        <v>0</v>
      </c>
      <c r="K972" s="2"/>
      <c r="L972" s="3">
        <v>0</v>
      </c>
      <c r="M972" s="3"/>
      <c r="N972" s="3">
        <v>0</v>
      </c>
      <c r="O972" s="2"/>
      <c r="P972" s="3">
        <v>0</v>
      </c>
      <c r="Q972" s="3">
        <v>150000</v>
      </c>
      <c r="R972" s="3">
        <v>152852</v>
      </c>
      <c r="S972" s="3"/>
      <c r="T972" s="3"/>
      <c r="U972" s="3"/>
      <c r="V972" s="3">
        <f t="shared" si="45"/>
        <v>150000</v>
      </c>
      <c r="W972" s="3">
        <f t="shared" si="46"/>
        <v>152852</v>
      </c>
      <c r="X972" s="7">
        <f t="shared" si="47"/>
        <v>302852</v>
      </c>
    </row>
    <row r="973" spans="1:24" x14ac:dyDescent="0.3">
      <c r="A973" s="1">
        <v>42186</v>
      </c>
      <c r="B973" t="s">
        <v>139</v>
      </c>
      <c r="C973" t="s">
        <v>31</v>
      </c>
      <c r="D973" t="s">
        <v>35</v>
      </c>
      <c r="E973" t="s">
        <v>60</v>
      </c>
      <c r="F973" t="s">
        <v>18</v>
      </c>
      <c r="G973" t="s">
        <v>0</v>
      </c>
      <c r="H973">
        <f>VLOOKUP(G973,Currency!$A$1:$B$16,2,FALSE)</f>
        <v>1</v>
      </c>
      <c r="I973" s="3"/>
      <c r="J973" s="3">
        <v>0</v>
      </c>
      <c r="K973" s="2"/>
      <c r="L973" s="3">
        <v>0</v>
      </c>
      <c r="M973" s="3"/>
      <c r="N973" s="3">
        <v>0</v>
      </c>
      <c r="O973" s="2"/>
      <c r="P973" s="3">
        <v>0</v>
      </c>
      <c r="Q973" s="3">
        <v>150000</v>
      </c>
      <c r="R973" s="3">
        <v>176571</v>
      </c>
      <c r="S973" s="3"/>
      <c r="T973" s="3"/>
      <c r="U973" s="3"/>
      <c r="V973" s="3">
        <f t="shared" si="45"/>
        <v>150000</v>
      </c>
      <c r="W973" s="3">
        <f t="shared" si="46"/>
        <v>176571</v>
      </c>
      <c r="X973" s="7">
        <f t="shared" si="47"/>
        <v>326571</v>
      </c>
    </row>
    <row r="974" spans="1:24" x14ac:dyDescent="0.3">
      <c r="A974" s="1">
        <v>42186</v>
      </c>
      <c r="B974" t="s">
        <v>182</v>
      </c>
      <c r="C974" t="s">
        <v>31</v>
      </c>
      <c r="D974" t="s">
        <v>36</v>
      </c>
      <c r="E974" t="s">
        <v>45</v>
      </c>
      <c r="F974" t="s">
        <v>19</v>
      </c>
      <c r="G974" t="s">
        <v>0</v>
      </c>
      <c r="H974">
        <f>VLOOKUP(G974,Currency!$A$1:$B$16,2,FALSE)</f>
        <v>1</v>
      </c>
      <c r="I974" s="3"/>
      <c r="J974" s="3">
        <v>0</v>
      </c>
      <c r="K974" s="2"/>
      <c r="L974" s="3">
        <v>0</v>
      </c>
      <c r="M974" s="3"/>
      <c r="N974" s="3">
        <v>0</v>
      </c>
      <c r="O974" s="2"/>
      <c r="P974" s="3">
        <v>0</v>
      </c>
      <c r="Q974" s="3">
        <v>110000</v>
      </c>
      <c r="R974" s="3">
        <v>140928</v>
      </c>
      <c r="S974" s="3"/>
      <c r="T974" s="3"/>
      <c r="U974" s="3"/>
      <c r="V974" s="3">
        <f t="shared" si="45"/>
        <v>110000</v>
      </c>
      <c r="W974" s="3">
        <f t="shared" si="46"/>
        <v>140928</v>
      </c>
      <c r="X974" s="7">
        <f t="shared" si="47"/>
        <v>250928</v>
      </c>
    </row>
    <row r="975" spans="1:24" x14ac:dyDescent="0.3">
      <c r="A975" s="1">
        <v>42186</v>
      </c>
      <c r="B975" t="s">
        <v>190</v>
      </c>
      <c r="C975" t="s">
        <v>31</v>
      </c>
      <c r="D975" t="s">
        <v>36</v>
      </c>
      <c r="E975" t="s">
        <v>46</v>
      </c>
      <c r="F975" t="s">
        <v>20</v>
      </c>
      <c r="G975" t="s">
        <v>0</v>
      </c>
      <c r="H975">
        <f>VLOOKUP(G975,Currency!$A$1:$B$16,2,FALSE)</f>
        <v>1</v>
      </c>
      <c r="I975" s="3"/>
      <c r="J975" s="3">
        <v>0</v>
      </c>
      <c r="K975" s="2"/>
      <c r="L975" s="3">
        <v>0</v>
      </c>
      <c r="M975" s="3"/>
      <c r="N975" s="3">
        <v>0</v>
      </c>
      <c r="O975" s="2"/>
      <c r="P975" s="3">
        <v>0</v>
      </c>
      <c r="Q975" s="3">
        <v>97000</v>
      </c>
      <c r="R975" s="3">
        <v>125588</v>
      </c>
      <c r="S975" s="3"/>
      <c r="T975" s="3"/>
      <c r="U975" s="3"/>
      <c r="V975" s="3">
        <f t="shared" si="45"/>
        <v>97000</v>
      </c>
      <c r="W975" s="3">
        <f t="shared" si="46"/>
        <v>125588</v>
      </c>
      <c r="X975" s="7">
        <f t="shared" si="47"/>
        <v>222588</v>
      </c>
    </row>
    <row r="976" spans="1:24" x14ac:dyDescent="0.3">
      <c r="A976" s="1">
        <v>42186</v>
      </c>
      <c r="B976" t="s">
        <v>252</v>
      </c>
      <c r="C976" t="s">
        <v>31</v>
      </c>
      <c r="D976" t="s">
        <v>35</v>
      </c>
      <c r="E976" t="s">
        <v>66</v>
      </c>
      <c r="F976" t="s">
        <v>18</v>
      </c>
      <c r="G976" t="s">
        <v>0</v>
      </c>
      <c r="H976">
        <f>VLOOKUP(G976,Currency!$A$1:$B$16,2,FALSE)</f>
        <v>1</v>
      </c>
      <c r="I976" s="3"/>
      <c r="J976" s="3">
        <v>0</v>
      </c>
      <c r="K976" s="2"/>
      <c r="L976" s="3">
        <v>0</v>
      </c>
      <c r="M976" s="3"/>
      <c r="N976" s="3">
        <v>0</v>
      </c>
      <c r="O976" s="2"/>
      <c r="P976" s="3">
        <v>0</v>
      </c>
      <c r="Q976" s="3">
        <v>80000</v>
      </c>
      <c r="R976" s="3">
        <v>108555</v>
      </c>
      <c r="S976" s="3"/>
      <c r="T976" s="3"/>
      <c r="U976" s="3"/>
      <c r="V976" s="3">
        <f t="shared" si="45"/>
        <v>80000</v>
      </c>
      <c r="W976" s="3">
        <f t="shared" si="46"/>
        <v>108555</v>
      </c>
      <c r="X976" s="7">
        <f t="shared" si="47"/>
        <v>188555</v>
      </c>
    </row>
    <row r="977" spans="1:24" x14ac:dyDescent="0.3">
      <c r="A977" s="1">
        <v>42186</v>
      </c>
      <c r="B977" t="s">
        <v>332</v>
      </c>
      <c r="C977" t="s">
        <v>31</v>
      </c>
      <c r="D977" t="s">
        <v>36</v>
      </c>
      <c r="E977" t="s">
        <v>46</v>
      </c>
      <c r="F977" t="s">
        <v>20</v>
      </c>
      <c r="G977" t="s">
        <v>0</v>
      </c>
      <c r="H977">
        <f>VLOOKUP(G977,Currency!$A$1:$B$16,2,FALSE)</f>
        <v>1</v>
      </c>
      <c r="I977" s="3"/>
      <c r="J977" s="3">
        <v>0</v>
      </c>
      <c r="K977" s="2"/>
      <c r="L977" s="3">
        <v>0</v>
      </c>
      <c r="M977" s="3"/>
      <c r="N977" s="3">
        <v>0</v>
      </c>
      <c r="O977" s="2"/>
      <c r="P977" s="3">
        <v>0</v>
      </c>
      <c r="Q977" s="3">
        <v>97000</v>
      </c>
      <c r="R977" s="3">
        <v>140108</v>
      </c>
      <c r="S977" s="3"/>
      <c r="T977" s="3"/>
      <c r="U977" s="3"/>
      <c r="V977" s="3">
        <f t="shared" si="45"/>
        <v>97000</v>
      </c>
      <c r="W977" s="3">
        <f t="shared" si="46"/>
        <v>140108</v>
      </c>
      <c r="X977" s="7">
        <f t="shared" si="47"/>
        <v>237108</v>
      </c>
    </row>
    <row r="978" spans="1:24" x14ac:dyDescent="0.3">
      <c r="A978" s="1">
        <v>42186</v>
      </c>
      <c r="B978" t="s">
        <v>339</v>
      </c>
      <c r="C978" t="s">
        <v>31</v>
      </c>
      <c r="D978" t="s">
        <v>35</v>
      </c>
      <c r="E978" t="s">
        <v>67</v>
      </c>
      <c r="F978" t="s">
        <v>18</v>
      </c>
      <c r="G978" t="s">
        <v>0</v>
      </c>
      <c r="H978">
        <f>VLOOKUP(G978,Currency!$A$1:$B$16,2,FALSE)</f>
        <v>1</v>
      </c>
      <c r="I978" s="3"/>
      <c r="J978" s="3">
        <v>0</v>
      </c>
      <c r="K978" s="2"/>
      <c r="L978" s="3">
        <v>0</v>
      </c>
      <c r="M978" s="3"/>
      <c r="N978" s="3">
        <v>0</v>
      </c>
      <c r="O978" s="2"/>
      <c r="P978" s="3">
        <v>0</v>
      </c>
      <c r="Q978" s="3">
        <v>150000</v>
      </c>
      <c r="R978" s="3">
        <v>218101</v>
      </c>
      <c r="S978" s="3"/>
      <c r="T978" s="3"/>
      <c r="U978" s="3"/>
      <c r="V978" s="3">
        <f t="shared" si="45"/>
        <v>150000</v>
      </c>
      <c r="W978" s="3">
        <f t="shared" si="46"/>
        <v>218101</v>
      </c>
      <c r="X978" s="7">
        <f t="shared" si="47"/>
        <v>368101</v>
      </c>
    </row>
    <row r="979" spans="1:24" x14ac:dyDescent="0.3">
      <c r="A979" s="1">
        <v>42186</v>
      </c>
      <c r="B979" t="s">
        <v>401</v>
      </c>
      <c r="C979" t="s">
        <v>33</v>
      </c>
      <c r="D979" t="s">
        <v>40</v>
      </c>
      <c r="E979" t="s">
        <v>44</v>
      </c>
      <c r="F979" t="s">
        <v>25</v>
      </c>
      <c r="G979" t="s">
        <v>6</v>
      </c>
      <c r="H979">
        <f>VLOOKUP(G979,Currency!$A$1:$B$16,2,FALSE)</f>
        <v>0.14000000000000001</v>
      </c>
      <c r="I979" s="3"/>
      <c r="J979" s="3">
        <v>0</v>
      </c>
      <c r="K979" s="2"/>
      <c r="L979" s="3">
        <v>0</v>
      </c>
      <c r="M979" s="3"/>
      <c r="N979" s="3">
        <v>0</v>
      </c>
      <c r="O979" s="2"/>
      <c r="P979" s="3">
        <v>0</v>
      </c>
      <c r="Q979" s="3">
        <v>273970.66666666698</v>
      </c>
      <c r="R979" s="3">
        <v>410956</v>
      </c>
      <c r="S979" s="3"/>
      <c r="T979" s="3"/>
      <c r="U979" s="3"/>
      <c r="V979" s="3">
        <f t="shared" si="45"/>
        <v>38355.893333333377</v>
      </c>
      <c r="W979" s="3">
        <f t="shared" si="46"/>
        <v>57533.840000000004</v>
      </c>
      <c r="X979" s="7">
        <f t="shared" si="47"/>
        <v>95889.733333333381</v>
      </c>
    </row>
    <row r="980" spans="1:24" x14ac:dyDescent="0.3">
      <c r="A980" s="1">
        <v>42186</v>
      </c>
      <c r="B980" t="s">
        <v>402</v>
      </c>
      <c r="C980" t="s">
        <v>32</v>
      </c>
      <c r="D980" t="s">
        <v>40</v>
      </c>
      <c r="E980" t="s">
        <v>44</v>
      </c>
      <c r="F980" t="s">
        <v>26</v>
      </c>
      <c r="G980" t="s">
        <v>5</v>
      </c>
      <c r="H980">
        <f>VLOOKUP(G980,Currency!$A$1:$B$16,2,FALSE)</f>
        <v>1.3</v>
      </c>
      <c r="I980" s="3"/>
      <c r="J980" s="3">
        <v>0</v>
      </c>
      <c r="K980" s="2"/>
      <c r="L980" s="3">
        <v>0</v>
      </c>
      <c r="M980" s="3"/>
      <c r="N980" s="3">
        <v>0</v>
      </c>
      <c r="O980" s="2"/>
      <c r="P980" s="3">
        <v>0</v>
      </c>
      <c r="Q980" s="3">
        <v>47160.666666666701</v>
      </c>
      <c r="R980" s="3">
        <v>70741</v>
      </c>
      <c r="S980" s="3"/>
      <c r="T980" s="3"/>
      <c r="U980" s="3"/>
      <c r="V980" s="3">
        <f t="shared" si="45"/>
        <v>61308.866666666712</v>
      </c>
      <c r="W980" s="3">
        <f t="shared" si="46"/>
        <v>91963.3</v>
      </c>
      <c r="X980" s="7">
        <f t="shared" si="47"/>
        <v>153272.16666666672</v>
      </c>
    </row>
    <row r="981" spans="1:24" x14ac:dyDescent="0.3">
      <c r="A981" s="1">
        <v>42186</v>
      </c>
      <c r="B981" t="s">
        <v>599</v>
      </c>
      <c r="C981" t="s">
        <v>31</v>
      </c>
      <c r="D981" t="s">
        <v>36</v>
      </c>
      <c r="E981" t="s">
        <v>44</v>
      </c>
      <c r="F981" t="s">
        <v>20</v>
      </c>
      <c r="G981" t="s">
        <v>0</v>
      </c>
      <c r="H981">
        <f>VLOOKUP(G981,Currency!$A$1:$B$16,2,FALSE)</f>
        <v>1</v>
      </c>
      <c r="I981" s="3"/>
      <c r="J981" s="3">
        <v>0</v>
      </c>
      <c r="K981" s="2"/>
      <c r="L981" s="3">
        <v>0</v>
      </c>
      <c r="M981" s="3"/>
      <c r="N981" s="3">
        <v>0</v>
      </c>
      <c r="O981" s="2"/>
      <c r="P981" s="3">
        <v>0</v>
      </c>
      <c r="Q981" s="3">
        <v>72000</v>
      </c>
      <c r="R981" s="3">
        <v>113235</v>
      </c>
      <c r="S981" s="3"/>
      <c r="T981" s="3"/>
      <c r="U981" s="3"/>
      <c r="V981" s="3">
        <f t="shared" si="45"/>
        <v>72000</v>
      </c>
      <c r="W981" s="3">
        <f t="shared" si="46"/>
        <v>113235</v>
      </c>
      <c r="X981" s="7">
        <f t="shared" si="47"/>
        <v>185235</v>
      </c>
    </row>
    <row r="982" spans="1:24" x14ac:dyDescent="0.3">
      <c r="A982" s="1">
        <v>42186</v>
      </c>
      <c r="B982" t="s">
        <v>744</v>
      </c>
      <c r="C982" t="s">
        <v>31</v>
      </c>
      <c r="D982" t="s">
        <v>37</v>
      </c>
      <c r="E982" t="s">
        <v>44</v>
      </c>
      <c r="F982" t="s">
        <v>21</v>
      </c>
      <c r="G982" t="s">
        <v>0</v>
      </c>
      <c r="H982">
        <f>VLOOKUP(G982,Currency!$A$1:$B$16,2,FALSE)</f>
        <v>1</v>
      </c>
      <c r="I982" s="3"/>
      <c r="J982" s="3">
        <v>0</v>
      </c>
      <c r="K982" s="2"/>
      <c r="L982" s="3">
        <v>0</v>
      </c>
      <c r="M982" s="3"/>
      <c r="N982" s="3">
        <v>0</v>
      </c>
      <c r="O982" s="2"/>
      <c r="P982" s="3">
        <v>0</v>
      </c>
      <c r="Q982" s="3">
        <v>72000</v>
      </c>
      <c r="R982" s="3">
        <v>124078</v>
      </c>
      <c r="S982" s="3"/>
      <c r="T982" s="3"/>
      <c r="U982" s="3"/>
      <c r="V982" s="3">
        <f t="shared" si="45"/>
        <v>72000</v>
      </c>
      <c r="W982" s="3">
        <f t="shared" si="46"/>
        <v>124078</v>
      </c>
      <c r="X982" s="7">
        <f t="shared" si="47"/>
        <v>196078</v>
      </c>
    </row>
    <row r="983" spans="1:24" x14ac:dyDescent="0.3">
      <c r="A983" s="1">
        <v>42186</v>
      </c>
      <c r="B983" t="s">
        <v>779</v>
      </c>
      <c r="C983" t="s">
        <v>31</v>
      </c>
      <c r="D983" t="s">
        <v>35</v>
      </c>
      <c r="E983" t="s">
        <v>66</v>
      </c>
      <c r="F983" t="s">
        <v>18</v>
      </c>
      <c r="G983" t="s">
        <v>0</v>
      </c>
      <c r="H983">
        <f>VLOOKUP(G983,Currency!$A$1:$B$16,2,FALSE)</f>
        <v>1</v>
      </c>
      <c r="I983" s="3"/>
      <c r="J983" s="3">
        <v>0</v>
      </c>
      <c r="K983" s="2"/>
      <c r="L983" s="3">
        <v>0</v>
      </c>
      <c r="M983" s="3"/>
      <c r="N983" s="3">
        <v>0</v>
      </c>
      <c r="O983" s="2"/>
      <c r="P983" s="3">
        <v>0</v>
      </c>
      <c r="Q983" s="3">
        <v>80000</v>
      </c>
      <c r="R983" s="3">
        <v>142841</v>
      </c>
      <c r="S983" s="3"/>
      <c r="T983" s="3"/>
      <c r="U983" s="3"/>
      <c r="V983" s="3">
        <f t="shared" si="45"/>
        <v>80000</v>
      </c>
      <c r="W983" s="3">
        <f t="shared" si="46"/>
        <v>142841</v>
      </c>
      <c r="X983" s="7">
        <f t="shared" si="47"/>
        <v>222841</v>
      </c>
    </row>
    <row r="984" spans="1:24" x14ac:dyDescent="0.3">
      <c r="A984" s="1">
        <v>42186</v>
      </c>
      <c r="B984" t="s">
        <v>810</v>
      </c>
      <c r="C984" t="s">
        <v>31</v>
      </c>
      <c r="D984" t="s">
        <v>35</v>
      </c>
      <c r="E984" t="s">
        <v>68</v>
      </c>
      <c r="F984" t="s">
        <v>18</v>
      </c>
      <c r="G984" t="s">
        <v>0</v>
      </c>
      <c r="H984">
        <f>VLOOKUP(G984,Currency!$A$1:$B$16,2,FALSE)</f>
        <v>1</v>
      </c>
      <c r="I984" s="3"/>
      <c r="J984" s="3">
        <v>0</v>
      </c>
      <c r="K984" s="2"/>
      <c r="L984" s="3">
        <v>0</v>
      </c>
      <c r="M984" s="3"/>
      <c r="N984" s="3">
        <v>0</v>
      </c>
      <c r="O984" s="2"/>
      <c r="P984" s="3">
        <v>0</v>
      </c>
      <c r="Q984" s="3">
        <v>65000</v>
      </c>
      <c r="R984" s="3">
        <v>149779</v>
      </c>
      <c r="S984" s="3"/>
      <c r="T984" s="3"/>
      <c r="U984" s="3"/>
      <c r="V984" s="3">
        <f t="shared" si="45"/>
        <v>65000</v>
      </c>
      <c r="W984" s="3">
        <f t="shared" si="46"/>
        <v>149779</v>
      </c>
      <c r="X984" s="7">
        <f t="shared" si="47"/>
        <v>214779</v>
      </c>
    </row>
    <row r="985" spans="1:24" x14ac:dyDescent="0.3">
      <c r="A985" s="1">
        <v>42186</v>
      </c>
      <c r="B985" t="s">
        <v>811</v>
      </c>
      <c r="C985" t="s">
        <v>31</v>
      </c>
      <c r="D985" t="s">
        <v>35</v>
      </c>
      <c r="E985" t="s">
        <v>69</v>
      </c>
      <c r="F985" t="s">
        <v>18</v>
      </c>
      <c r="G985" t="s">
        <v>0</v>
      </c>
      <c r="H985">
        <f>VLOOKUP(G985,Currency!$A$1:$B$16,2,FALSE)</f>
        <v>1</v>
      </c>
      <c r="I985" s="3"/>
      <c r="J985" s="3">
        <v>0</v>
      </c>
      <c r="K985" s="2"/>
      <c r="L985" s="3">
        <v>0</v>
      </c>
      <c r="M985" s="3"/>
      <c r="N985" s="3">
        <v>0</v>
      </c>
      <c r="O985" s="2"/>
      <c r="P985" s="3">
        <v>0</v>
      </c>
      <c r="Q985" s="3">
        <v>36000</v>
      </c>
      <c r="R985" s="3">
        <v>87260</v>
      </c>
      <c r="S985" s="3"/>
      <c r="T985" s="3"/>
      <c r="U985" s="3"/>
      <c r="V985" s="3">
        <f t="shared" si="45"/>
        <v>36000</v>
      </c>
      <c r="W985" s="3">
        <f t="shared" si="46"/>
        <v>87260</v>
      </c>
      <c r="X985" s="7">
        <f t="shared" si="47"/>
        <v>123260</v>
      </c>
    </row>
    <row r="986" spans="1:24" x14ac:dyDescent="0.3">
      <c r="A986" s="1">
        <v>42186</v>
      </c>
      <c r="B986" t="s">
        <v>813</v>
      </c>
      <c r="C986" t="s">
        <v>31</v>
      </c>
      <c r="D986" t="s">
        <v>35</v>
      </c>
      <c r="E986" t="s">
        <v>69</v>
      </c>
      <c r="F986" t="s">
        <v>18</v>
      </c>
      <c r="G986" t="s">
        <v>0</v>
      </c>
      <c r="H986">
        <f>VLOOKUP(G986,Currency!$A$1:$B$16,2,FALSE)</f>
        <v>1</v>
      </c>
      <c r="I986" s="3"/>
      <c r="J986" s="3">
        <v>0</v>
      </c>
      <c r="K986" s="2"/>
      <c r="L986" s="3">
        <v>0</v>
      </c>
      <c r="M986" s="3"/>
      <c r="N986" s="3">
        <v>0</v>
      </c>
      <c r="O986" s="2"/>
      <c r="P986" s="3">
        <v>0</v>
      </c>
      <c r="Q986" s="3">
        <v>36000</v>
      </c>
      <c r="R986" s="3">
        <v>93293</v>
      </c>
      <c r="S986" s="3"/>
      <c r="T986" s="3"/>
      <c r="U986" s="3"/>
      <c r="V986" s="3">
        <f t="shared" si="45"/>
        <v>36000</v>
      </c>
      <c r="W986" s="3">
        <f t="shared" si="46"/>
        <v>93293</v>
      </c>
      <c r="X986" s="7">
        <f t="shared" si="47"/>
        <v>129293</v>
      </c>
    </row>
    <row r="987" spans="1:24" x14ac:dyDescent="0.3">
      <c r="A987" s="1">
        <v>42186</v>
      </c>
      <c r="B987" t="s">
        <v>815</v>
      </c>
      <c r="C987" t="s">
        <v>31</v>
      </c>
      <c r="D987" t="s">
        <v>35</v>
      </c>
      <c r="E987" t="s">
        <v>71</v>
      </c>
      <c r="F987" t="s">
        <v>18</v>
      </c>
      <c r="G987" t="s">
        <v>0</v>
      </c>
      <c r="H987">
        <f>VLOOKUP(G987,Currency!$A$1:$B$16,2,FALSE)</f>
        <v>1</v>
      </c>
      <c r="I987" s="3"/>
      <c r="J987" s="3">
        <v>0</v>
      </c>
      <c r="K987" s="2"/>
      <c r="L987" s="3">
        <v>0</v>
      </c>
      <c r="M987" s="3"/>
      <c r="N987" s="3">
        <v>0</v>
      </c>
      <c r="O987" s="2"/>
      <c r="P987" s="3">
        <v>0</v>
      </c>
      <c r="Q987" s="3">
        <v>43000</v>
      </c>
      <c r="R987" s="3">
        <v>137961</v>
      </c>
      <c r="S987" s="3"/>
      <c r="T987" s="3"/>
      <c r="U987" s="3"/>
      <c r="V987" s="3">
        <f t="shared" si="45"/>
        <v>43000</v>
      </c>
      <c r="W987" s="3">
        <f t="shared" si="46"/>
        <v>137961</v>
      </c>
      <c r="X987" s="7">
        <f t="shared" si="47"/>
        <v>180961</v>
      </c>
    </row>
    <row r="988" spans="1:24" x14ac:dyDescent="0.3">
      <c r="A988" s="1">
        <v>42186</v>
      </c>
      <c r="B988" t="s">
        <v>816</v>
      </c>
      <c r="C988" t="s">
        <v>31</v>
      </c>
      <c r="D988" t="s">
        <v>35</v>
      </c>
      <c r="E988" t="s">
        <v>71</v>
      </c>
      <c r="F988" t="s">
        <v>18</v>
      </c>
      <c r="G988" t="s">
        <v>0</v>
      </c>
      <c r="H988">
        <f>VLOOKUP(G988,Currency!$A$1:$B$16,2,FALSE)</f>
        <v>1</v>
      </c>
      <c r="I988" s="3"/>
      <c r="J988" s="3">
        <v>0</v>
      </c>
      <c r="K988" s="2"/>
      <c r="L988" s="3">
        <v>0</v>
      </c>
      <c r="M988" s="3"/>
      <c r="N988" s="3">
        <v>0</v>
      </c>
      <c r="O988" s="2"/>
      <c r="P988" s="3">
        <v>0</v>
      </c>
      <c r="Q988" s="3">
        <v>43000</v>
      </c>
      <c r="R988" s="3">
        <v>140307</v>
      </c>
      <c r="S988" s="3"/>
      <c r="T988" s="3"/>
      <c r="U988" s="3"/>
      <c r="V988" s="3">
        <f t="shared" si="45"/>
        <v>43000</v>
      </c>
      <c r="W988" s="3">
        <f t="shared" si="46"/>
        <v>140307</v>
      </c>
      <c r="X988" s="7">
        <f t="shared" si="47"/>
        <v>183307</v>
      </c>
    </row>
    <row r="989" spans="1:24" x14ac:dyDescent="0.3">
      <c r="A989" s="1">
        <v>42186</v>
      </c>
      <c r="B989" t="s">
        <v>817</v>
      </c>
      <c r="C989" t="s">
        <v>31</v>
      </c>
      <c r="D989" t="s">
        <v>35</v>
      </c>
      <c r="E989" t="s">
        <v>71</v>
      </c>
      <c r="F989" t="s">
        <v>18</v>
      </c>
      <c r="G989" t="s">
        <v>0</v>
      </c>
      <c r="H989">
        <f>VLOOKUP(G989,Currency!$A$1:$B$16,2,FALSE)</f>
        <v>1</v>
      </c>
      <c r="I989" s="3"/>
      <c r="J989" s="3">
        <v>0</v>
      </c>
      <c r="K989" s="2"/>
      <c r="L989" s="3">
        <v>0</v>
      </c>
      <c r="M989" s="3"/>
      <c r="N989" s="3">
        <v>0</v>
      </c>
      <c r="O989" s="2"/>
      <c r="P989" s="3">
        <v>0</v>
      </c>
      <c r="Q989" s="3">
        <v>43000</v>
      </c>
      <c r="R989" s="3">
        <v>141092</v>
      </c>
      <c r="S989" s="3"/>
      <c r="T989" s="3"/>
      <c r="U989" s="3"/>
      <c r="V989" s="3">
        <f t="shared" si="45"/>
        <v>43000</v>
      </c>
      <c r="W989" s="3">
        <f t="shared" si="46"/>
        <v>141092</v>
      </c>
      <c r="X989" s="7">
        <f t="shared" si="47"/>
        <v>184092</v>
      </c>
    </row>
    <row r="990" spans="1:24" x14ac:dyDescent="0.3">
      <c r="A990" s="1">
        <v>42186</v>
      </c>
      <c r="B990" t="s">
        <v>818</v>
      </c>
      <c r="C990" t="s">
        <v>31</v>
      </c>
      <c r="D990" t="s">
        <v>35</v>
      </c>
      <c r="E990" t="s">
        <v>71</v>
      </c>
      <c r="F990" t="s">
        <v>18</v>
      </c>
      <c r="G990" t="s">
        <v>0</v>
      </c>
      <c r="H990">
        <f>VLOOKUP(G990,Currency!$A$1:$B$16,2,FALSE)</f>
        <v>1</v>
      </c>
      <c r="I990" s="3"/>
      <c r="J990" s="3">
        <v>0</v>
      </c>
      <c r="K990" s="2"/>
      <c r="L990" s="3">
        <v>0</v>
      </c>
      <c r="M990" s="3"/>
      <c r="N990" s="3">
        <v>0</v>
      </c>
      <c r="O990" s="2"/>
      <c r="P990" s="3">
        <v>0</v>
      </c>
      <c r="Q990" s="3">
        <v>43000</v>
      </c>
      <c r="R990" s="3">
        <v>141374</v>
      </c>
      <c r="S990" s="3"/>
      <c r="T990" s="3"/>
      <c r="U990" s="3"/>
      <c r="V990" s="3">
        <f t="shared" si="45"/>
        <v>43000</v>
      </c>
      <c r="W990" s="3">
        <f t="shared" si="46"/>
        <v>141374</v>
      </c>
      <c r="X990" s="7">
        <f t="shared" si="47"/>
        <v>184374</v>
      </c>
    </row>
    <row r="991" spans="1:24" x14ac:dyDescent="0.3">
      <c r="A991" s="1">
        <v>42186</v>
      </c>
      <c r="B991" t="s">
        <v>819</v>
      </c>
      <c r="C991" t="s">
        <v>31</v>
      </c>
      <c r="D991" t="s">
        <v>35</v>
      </c>
      <c r="E991" t="s">
        <v>71</v>
      </c>
      <c r="F991" t="s">
        <v>18</v>
      </c>
      <c r="G991" t="s">
        <v>0</v>
      </c>
      <c r="H991">
        <f>VLOOKUP(G991,Currency!$A$1:$B$16,2,FALSE)</f>
        <v>1</v>
      </c>
      <c r="I991" s="3"/>
      <c r="J991" s="3">
        <v>0</v>
      </c>
      <c r="K991" s="2"/>
      <c r="L991" s="3">
        <v>0</v>
      </c>
      <c r="M991" s="3"/>
      <c r="N991" s="3">
        <v>0</v>
      </c>
      <c r="O991" s="2"/>
      <c r="P991" s="3">
        <v>0</v>
      </c>
      <c r="Q991" s="3">
        <v>43000</v>
      </c>
      <c r="R991" s="3">
        <v>141654</v>
      </c>
      <c r="S991" s="3"/>
      <c r="T991" s="3"/>
      <c r="U991" s="3"/>
      <c r="V991" s="3">
        <f t="shared" si="45"/>
        <v>43000</v>
      </c>
      <c r="W991" s="3">
        <f t="shared" si="46"/>
        <v>141654</v>
      </c>
      <c r="X991" s="7">
        <f t="shared" si="47"/>
        <v>184654</v>
      </c>
    </row>
    <row r="992" spans="1:24" x14ac:dyDescent="0.3">
      <c r="A992" s="1">
        <v>42186</v>
      </c>
      <c r="B992" t="s">
        <v>820</v>
      </c>
      <c r="C992" t="s">
        <v>31</v>
      </c>
      <c r="D992" t="s">
        <v>35</v>
      </c>
      <c r="E992" t="s">
        <v>72</v>
      </c>
      <c r="F992" t="s">
        <v>18</v>
      </c>
      <c r="G992" t="s">
        <v>0</v>
      </c>
      <c r="H992">
        <f>VLOOKUP(G992,Currency!$A$1:$B$16,2,FALSE)</f>
        <v>1</v>
      </c>
      <c r="I992" s="3"/>
      <c r="J992" s="3">
        <v>0</v>
      </c>
      <c r="K992" s="2"/>
      <c r="L992" s="3">
        <v>0</v>
      </c>
      <c r="M992" s="3"/>
      <c r="N992" s="3">
        <v>0</v>
      </c>
      <c r="O992" s="2"/>
      <c r="P992" s="3">
        <v>0</v>
      </c>
      <c r="Q992" s="3">
        <v>52000</v>
      </c>
      <c r="R992" s="3">
        <v>171354</v>
      </c>
      <c r="S992" s="3"/>
      <c r="T992" s="3"/>
      <c r="U992" s="3"/>
      <c r="V992" s="3">
        <f t="shared" si="45"/>
        <v>52000</v>
      </c>
      <c r="W992" s="3">
        <f t="shared" si="46"/>
        <v>171354</v>
      </c>
      <c r="X992" s="7">
        <f t="shared" si="47"/>
        <v>223354</v>
      </c>
    </row>
    <row r="993" spans="1:24" x14ac:dyDescent="0.3">
      <c r="A993" s="1">
        <v>42186</v>
      </c>
      <c r="B993" t="s">
        <v>821</v>
      </c>
      <c r="C993" t="s">
        <v>31</v>
      </c>
      <c r="D993" t="s">
        <v>35</v>
      </c>
      <c r="E993" t="s">
        <v>72</v>
      </c>
      <c r="F993" t="s">
        <v>18</v>
      </c>
      <c r="G993" t="s">
        <v>0</v>
      </c>
      <c r="H993">
        <f>VLOOKUP(G993,Currency!$A$1:$B$16,2,FALSE)</f>
        <v>1</v>
      </c>
      <c r="I993" s="3"/>
      <c r="J993" s="3">
        <v>0</v>
      </c>
      <c r="K993" s="2"/>
      <c r="L993" s="3">
        <v>0</v>
      </c>
      <c r="M993" s="3"/>
      <c r="N993" s="3">
        <v>0</v>
      </c>
      <c r="O993" s="2"/>
      <c r="P993" s="3">
        <v>0</v>
      </c>
      <c r="Q993" s="3">
        <v>52000</v>
      </c>
      <c r="R993" s="3">
        <v>175057</v>
      </c>
      <c r="S993" s="3"/>
      <c r="T993" s="3"/>
      <c r="U993" s="3"/>
      <c r="V993" s="3">
        <f t="shared" si="45"/>
        <v>52000</v>
      </c>
      <c r="W993" s="3">
        <f t="shared" si="46"/>
        <v>175057</v>
      </c>
      <c r="X993" s="7">
        <f t="shared" si="47"/>
        <v>227057</v>
      </c>
    </row>
    <row r="994" spans="1:24" x14ac:dyDescent="0.3">
      <c r="A994" s="1">
        <v>42186</v>
      </c>
      <c r="B994" t="s">
        <v>822</v>
      </c>
      <c r="C994" t="s">
        <v>31</v>
      </c>
      <c r="D994" t="s">
        <v>35</v>
      </c>
      <c r="E994" t="s">
        <v>71</v>
      </c>
      <c r="F994" t="s">
        <v>18</v>
      </c>
      <c r="G994" t="s">
        <v>0</v>
      </c>
      <c r="H994">
        <f>VLOOKUP(G994,Currency!$A$1:$B$16,2,FALSE)</f>
        <v>1</v>
      </c>
      <c r="I994" s="3"/>
      <c r="J994" s="3">
        <v>0</v>
      </c>
      <c r="K994" s="2"/>
      <c r="L994" s="3">
        <v>0</v>
      </c>
      <c r="M994" s="3"/>
      <c r="N994" s="3">
        <v>0</v>
      </c>
      <c r="O994" s="2"/>
      <c r="P994" s="3">
        <v>0</v>
      </c>
      <c r="Q994" s="3">
        <v>43000</v>
      </c>
      <c r="R994" s="3">
        <v>145985</v>
      </c>
      <c r="S994" s="3"/>
      <c r="T994" s="3"/>
      <c r="U994" s="3"/>
      <c r="V994" s="3">
        <f t="shared" si="45"/>
        <v>43000</v>
      </c>
      <c r="W994" s="3">
        <f t="shared" si="46"/>
        <v>145985</v>
      </c>
      <c r="X994" s="7">
        <f t="shared" si="47"/>
        <v>188985</v>
      </c>
    </row>
    <row r="995" spans="1:24" x14ac:dyDescent="0.3">
      <c r="A995" s="1">
        <v>42186</v>
      </c>
      <c r="B995" t="s">
        <v>823</v>
      </c>
      <c r="C995" t="s">
        <v>31</v>
      </c>
      <c r="D995" t="s">
        <v>35</v>
      </c>
      <c r="E995" t="s">
        <v>71</v>
      </c>
      <c r="F995" t="s">
        <v>18</v>
      </c>
      <c r="G995" t="s">
        <v>0</v>
      </c>
      <c r="H995">
        <f>VLOOKUP(G995,Currency!$A$1:$B$16,2,FALSE)</f>
        <v>1</v>
      </c>
      <c r="I995" s="3"/>
      <c r="J995" s="3">
        <v>0</v>
      </c>
      <c r="K995" s="2"/>
      <c r="L995" s="3">
        <v>0</v>
      </c>
      <c r="M995" s="3"/>
      <c r="N995" s="3">
        <v>0</v>
      </c>
      <c r="O995" s="2"/>
      <c r="P995" s="3">
        <v>0</v>
      </c>
      <c r="Q995" s="3">
        <v>43000</v>
      </c>
      <c r="R995" s="3">
        <v>146977</v>
      </c>
      <c r="S995" s="3"/>
      <c r="T995" s="3"/>
      <c r="U995" s="3"/>
      <c r="V995" s="3">
        <f t="shared" si="45"/>
        <v>43000</v>
      </c>
      <c r="W995" s="3">
        <f t="shared" si="46"/>
        <v>146977</v>
      </c>
      <c r="X995" s="7">
        <f t="shared" si="47"/>
        <v>189977</v>
      </c>
    </row>
    <row r="996" spans="1:24" x14ac:dyDescent="0.3">
      <c r="A996" s="1">
        <v>42186</v>
      </c>
      <c r="B996" t="s">
        <v>824</v>
      </c>
      <c r="C996" t="s">
        <v>31</v>
      </c>
      <c r="D996" t="s">
        <v>35</v>
      </c>
      <c r="E996" t="s">
        <v>73</v>
      </c>
      <c r="F996" t="s">
        <v>18</v>
      </c>
      <c r="G996" t="s">
        <v>0</v>
      </c>
      <c r="H996">
        <f>VLOOKUP(G996,Currency!$A$1:$B$16,2,FALSE)</f>
        <v>1</v>
      </c>
      <c r="I996" s="3"/>
      <c r="J996" s="3">
        <v>0</v>
      </c>
      <c r="K996" s="2"/>
      <c r="L996" s="3">
        <v>0</v>
      </c>
      <c r="M996" s="3"/>
      <c r="N996" s="3">
        <v>0</v>
      </c>
      <c r="O996" s="2"/>
      <c r="P996" s="3">
        <v>0</v>
      </c>
      <c r="Q996" s="3">
        <v>47000</v>
      </c>
      <c r="R996" s="3">
        <v>166826</v>
      </c>
      <c r="S996" s="3"/>
      <c r="T996" s="3"/>
      <c r="U996" s="3"/>
      <c r="V996" s="3">
        <f t="shared" si="45"/>
        <v>47000</v>
      </c>
      <c r="W996" s="3">
        <f t="shared" si="46"/>
        <v>166826</v>
      </c>
      <c r="X996" s="7">
        <f t="shared" si="47"/>
        <v>213826</v>
      </c>
    </row>
    <row r="997" spans="1:24" x14ac:dyDescent="0.3">
      <c r="A997" s="1">
        <v>42186</v>
      </c>
      <c r="B997" t="s">
        <v>825</v>
      </c>
      <c r="C997" t="s">
        <v>31</v>
      </c>
      <c r="D997" t="s">
        <v>35</v>
      </c>
      <c r="E997" t="s">
        <v>71</v>
      </c>
      <c r="F997" t="s">
        <v>18</v>
      </c>
      <c r="G997" t="s">
        <v>0</v>
      </c>
      <c r="H997">
        <f>VLOOKUP(G997,Currency!$A$1:$B$16,2,FALSE)</f>
        <v>1</v>
      </c>
      <c r="I997" s="3"/>
      <c r="J997" s="3">
        <v>0</v>
      </c>
      <c r="K997" s="2"/>
      <c r="L997" s="3">
        <v>0</v>
      </c>
      <c r="M997" s="3"/>
      <c r="N997" s="3">
        <v>0</v>
      </c>
      <c r="O997" s="2"/>
      <c r="P997" s="3">
        <v>0</v>
      </c>
      <c r="Q997" s="3">
        <v>43000</v>
      </c>
      <c r="R997" s="3">
        <v>153916</v>
      </c>
      <c r="S997" s="3"/>
      <c r="T997" s="3"/>
      <c r="U997" s="3"/>
      <c r="V997" s="3">
        <f t="shared" si="45"/>
        <v>43000</v>
      </c>
      <c r="W997" s="3">
        <f t="shared" si="46"/>
        <v>153916</v>
      </c>
      <c r="X997" s="7">
        <f t="shared" si="47"/>
        <v>196916</v>
      </c>
    </row>
    <row r="998" spans="1:24" x14ac:dyDescent="0.3">
      <c r="A998" s="1">
        <v>42186</v>
      </c>
      <c r="B998" t="s">
        <v>826</v>
      </c>
      <c r="C998" t="s">
        <v>31</v>
      </c>
      <c r="D998" t="s">
        <v>35</v>
      </c>
      <c r="E998" t="s">
        <v>72</v>
      </c>
      <c r="F998" t="s">
        <v>18</v>
      </c>
      <c r="G998" t="s">
        <v>0</v>
      </c>
      <c r="H998">
        <f>VLOOKUP(G998,Currency!$A$1:$B$16,2,FALSE)</f>
        <v>1</v>
      </c>
      <c r="I998" s="3"/>
      <c r="J998" s="3">
        <v>0</v>
      </c>
      <c r="K998" s="2"/>
      <c r="L998" s="3">
        <v>0</v>
      </c>
      <c r="M998" s="3"/>
      <c r="N998" s="3">
        <v>0</v>
      </c>
      <c r="O998" s="2"/>
      <c r="P998" s="3">
        <v>0</v>
      </c>
      <c r="Q998" s="3">
        <v>52000</v>
      </c>
      <c r="R998" s="3">
        <v>192123</v>
      </c>
      <c r="S998" s="3"/>
      <c r="T998" s="3"/>
      <c r="U998" s="3"/>
      <c r="V998" s="3">
        <f t="shared" si="45"/>
        <v>52000</v>
      </c>
      <c r="W998" s="3">
        <f t="shared" si="46"/>
        <v>192123</v>
      </c>
      <c r="X998" s="7">
        <f t="shared" si="47"/>
        <v>244123</v>
      </c>
    </row>
    <row r="999" spans="1:24" x14ac:dyDescent="0.3">
      <c r="A999" s="1">
        <v>42186</v>
      </c>
      <c r="B999" t="s">
        <v>893</v>
      </c>
      <c r="C999" t="s">
        <v>31</v>
      </c>
      <c r="D999" t="s">
        <v>41</v>
      </c>
      <c r="E999" t="s">
        <v>53</v>
      </c>
      <c r="F999" t="s">
        <v>27</v>
      </c>
      <c r="G999" t="s">
        <v>0</v>
      </c>
      <c r="H999">
        <f>VLOOKUP(G999,Currency!$A$1:$B$16,2,FALSE)</f>
        <v>1</v>
      </c>
      <c r="I999" s="3"/>
      <c r="J999" s="3">
        <v>0</v>
      </c>
      <c r="K999" s="2"/>
      <c r="L999" s="3">
        <v>0</v>
      </c>
      <c r="M999" s="3"/>
      <c r="N999" s="3">
        <v>0</v>
      </c>
      <c r="O999" s="2"/>
      <c r="P999" s="3">
        <v>0</v>
      </c>
      <c r="Q999" s="3">
        <v>31557</v>
      </c>
      <c r="R999" s="3">
        <v>157785</v>
      </c>
      <c r="S999" s="3"/>
      <c r="T999" s="3"/>
      <c r="U999" s="3"/>
      <c r="V999" s="3">
        <f t="shared" si="45"/>
        <v>31557</v>
      </c>
      <c r="W999" s="3">
        <f t="shared" si="46"/>
        <v>157785</v>
      </c>
      <c r="X999" s="7">
        <f t="shared" si="47"/>
        <v>189342</v>
      </c>
    </row>
    <row r="1000" spans="1:24" x14ac:dyDescent="0.3">
      <c r="A1000" s="1">
        <v>42186</v>
      </c>
      <c r="B1000" t="s">
        <v>1010</v>
      </c>
      <c r="C1000" t="s">
        <v>31</v>
      </c>
      <c r="D1000" t="s">
        <v>41</v>
      </c>
      <c r="E1000" t="s">
        <v>56</v>
      </c>
      <c r="F1000" t="s">
        <v>29</v>
      </c>
      <c r="G1000" t="s">
        <v>0</v>
      </c>
      <c r="H1000">
        <f>VLOOKUP(G1000,Currency!$A$1:$B$16,2,FALSE)</f>
        <v>1</v>
      </c>
      <c r="I1000" s="3"/>
      <c r="J1000" s="3">
        <v>0</v>
      </c>
      <c r="K1000" s="2"/>
      <c r="L1000" s="3">
        <v>0</v>
      </c>
      <c r="M1000" s="3"/>
      <c r="N1000" s="3">
        <v>0</v>
      </c>
      <c r="O1000" s="2"/>
      <c r="P1000" s="3">
        <v>0</v>
      </c>
      <c r="Q1000" s="3">
        <v>13811.64</v>
      </c>
      <c r="R1000" s="3">
        <v>115097</v>
      </c>
      <c r="S1000" s="3"/>
      <c r="T1000" s="3"/>
      <c r="U1000" s="3"/>
      <c r="V1000" s="3">
        <f t="shared" si="45"/>
        <v>13811.64</v>
      </c>
      <c r="W1000" s="3">
        <f t="shared" si="46"/>
        <v>115097</v>
      </c>
      <c r="X1000" s="7">
        <f t="shared" si="47"/>
        <v>128908.64</v>
      </c>
    </row>
    <row r="1001" spans="1:24" x14ac:dyDescent="0.3">
      <c r="J1001" s="8"/>
      <c r="K1001" s="2"/>
      <c r="O1001" s="2"/>
      <c r="Q1001" s="7"/>
      <c r="R1001" s="7"/>
      <c r="S1001" s="7"/>
      <c r="T1001" s="7"/>
      <c r="U1001" s="7"/>
      <c r="V1001" s="7"/>
      <c r="W1001" s="7"/>
    </row>
    <row r="1002" spans="1:24" x14ac:dyDescent="0.3">
      <c r="J1002" s="6"/>
    </row>
  </sheetData>
  <autoFilter ref="A2:R1000" xr:uid="{FB70A349-9827-431B-975D-C841C7077CEE}"/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3FA6-AF01-43B8-8685-2AEC98D2B73E}">
  <dimension ref="A1:AL310"/>
  <sheetViews>
    <sheetView workbookViewId="0">
      <selection activeCell="J7" sqref="J7"/>
    </sheetView>
  </sheetViews>
  <sheetFormatPr defaultRowHeight="14.4" x14ac:dyDescent="0.3"/>
  <cols>
    <col min="1" max="1" width="8.6640625" bestFit="1" customWidth="1"/>
    <col min="2" max="2" width="13.88671875" bestFit="1" customWidth="1"/>
    <col min="3" max="3" width="7.5546875" bestFit="1" customWidth="1"/>
    <col min="4" max="4" width="7.109375" bestFit="1" customWidth="1"/>
    <col min="5" max="5" width="19.6640625" bestFit="1" customWidth="1"/>
    <col min="6" max="6" width="13.109375" bestFit="1" customWidth="1"/>
    <col min="7" max="7" width="10.33203125" bestFit="1" customWidth="1"/>
    <col min="8" max="8" width="13.44140625" bestFit="1" customWidth="1"/>
    <col min="9" max="9" width="21.88671875" bestFit="1" customWidth="1"/>
    <col min="10" max="10" width="20.33203125" bestFit="1" customWidth="1"/>
    <col min="11" max="11" width="20.33203125" customWidth="1"/>
    <col min="12" max="12" width="23.33203125" bestFit="1" customWidth="1"/>
    <col min="13" max="13" width="23.33203125" customWidth="1"/>
    <col min="14" max="14" width="20.44140625" bestFit="1" customWidth="1"/>
    <col min="15" max="15" width="20.33203125" bestFit="1" customWidth="1"/>
    <col min="16" max="16" width="18.6640625" bestFit="1" customWidth="1"/>
    <col min="17" max="17" width="19.5546875" bestFit="1" customWidth="1"/>
    <col min="18" max="18" width="19.5546875" customWidth="1"/>
    <col min="19" max="19" width="16.5546875" bestFit="1" customWidth="1"/>
    <col min="20" max="20" width="19.6640625" bestFit="1" customWidth="1"/>
    <col min="21" max="21" width="16" bestFit="1" customWidth="1"/>
    <col min="22" max="22" width="9" bestFit="1" customWidth="1"/>
    <col min="23" max="23" width="10.109375" bestFit="1" customWidth="1"/>
    <col min="24" max="24" width="11.5546875" bestFit="1" customWidth="1"/>
    <col min="25" max="25" width="11.5546875" customWidth="1"/>
    <col min="32" max="32" width="12.44140625" bestFit="1" customWidth="1"/>
    <col min="37" max="37" width="11.5546875" bestFit="1" customWidth="1"/>
    <col min="38" max="38" width="4.44140625" bestFit="1" customWidth="1"/>
  </cols>
  <sheetData>
    <row r="1" spans="1:38" x14ac:dyDescent="0.3">
      <c r="A1" s="4" t="s">
        <v>75</v>
      </c>
      <c r="B1" s="4" t="s">
        <v>1074</v>
      </c>
      <c r="C1" s="4" t="s">
        <v>30</v>
      </c>
      <c r="D1" s="4" t="s">
        <v>42</v>
      </c>
      <c r="E1" s="4" t="s">
        <v>74</v>
      </c>
      <c r="F1" s="4" t="s">
        <v>16</v>
      </c>
      <c r="G1" s="4" t="s">
        <v>1075</v>
      </c>
      <c r="H1" s="4" t="s">
        <v>1113</v>
      </c>
      <c r="I1" s="4" t="s">
        <v>1076</v>
      </c>
      <c r="J1" s="4" t="s">
        <v>1077</v>
      </c>
      <c r="K1" s="4"/>
      <c r="L1" s="4" t="s">
        <v>1078</v>
      </c>
      <c r="M1" s="4" t="s">
        <v>1124</v>
      </c>
      <c r="N1" s="22" t="s">
        <v>1079</v>
      </c>
      <c r="O1" s="4" t="s">
        <v>1080</v>
      </c>
      <c r="P1" s="4" t="s">
        <v>1081</v>
      </c>
      <c r="Q1" s="4" t="s">
        <v>1082</v>
      </c>
      <c r="R1" s="4" t="s">
        <v>1129</v>
      </c>
      <c r="S1" s="22" t="s">
        <v>1083</v>
      </c>
      <c r="T1" s="4" t="s">
        <v>1085</v>
      </c>
      <c r="U1" s="4" t="s">
        <v>1084</v>
      </c>
      <c r="V1" s="4" t="s">
        <v>1118</v>
      </c>
      <c r="W1" s="4" t="s">
        <v>1119</v>
      </c>
      <c r="X1" s="4" t="s">
        <v>1120</v>
      </c>
      <c r="Y1" s="4" t="s">
        <v>1133</v>
      </c>
      <c r="Z1" s="4" t="s">
        <v>1114</v>
      </c>
      <c r="AA1" s="4" t="s">
        <v>1115</v>
      </c>
      <c r="AB1" s="4" t="s">
        <v>1116</v>
      </c>
      <c r="AC1" s="4"/>
      <c r="AE1" t="s">
        <v>1125</v>
      </c>
      <c r="AF1" t="s">
        <v>1122</v>
      </c>
      <c r="AG1" t="s">
        <v>1127</v>
      </c>
      <c r="AJ1" t="s">
        <v>1130</v>
      </c>
      <c r="AK1" t="s">
        <v>1131</v>
      </c>
      <c r="AL1" t="s">
        <v>1132</v>
      </c>
    </row>
    <row r="2" spans="1:38" x14ac:dyDescent="0.3">
      <c r="A2" s="1">
        <v>42186</v>
      </c>
      <c r="B2" t="s">
        <v>547</v>
      </c>
      <c r="C2" t="s">
        <v>31</v>
      </c>
      <c r="D2" t="s">
        <v>36</v>
      </c>
      <c r="E2" t="s">
        <v>44</v>
      </c>
      <c r="F2" t="s">
        <v>20</v>
      </c>
      <c r="G2" t="s">
        <v>0</v>
      </c>
      <c r="H2">
        <v>1</v>
      </c>
      <c r="I2" s="3">
        <v>0</v>
      </c>
      <c r="J2" s="3">
        <v>0</v>
      </c>
      <c r="K2" s="3"/>
      <c r="L2" s="2">
        <v>0</v>
      </c>
      <c r="M2" s="2">
        <f t="array" ref="M2:M6">0</f>
        <v>0</v>
      </c>
      <c r="N2" s="3">
        <v>0</v>
      </c>
      <c r="O2" s="3">
        <v>0</v>
      </c>
      <c r="P2" s="3">
        <v>0</v>
      </c>
      <c r="Q2" s="2">
        <v>0</v>
      </c>
      <c r="R2" s="2">
        <f t="array" ref="R2:R6">0</f>
        <v>0</v>
      </c>
      <c r="S2" s="3">
        <v>0</v>
      </c>
      <c r="T2" s="3">
        <v>72000</v>
      </c>
      <c r="U2" s="3">
        <v>110000</v>
      </c>
      <c r="V2" s="3">
        <f>T2+U2</f>
        <v>182000</v>
      </c>
      <c r="W2" s="2">
        <f>U2/V2</f>
        <v>0.60439560439560436</v>
      </c>
      <c r="X2" s="2">
        <f>T2/V2</f>
        <v>0.39560439560439559</v>
      </c>
      <c r="Y2" s="26">
        <v>1</v>
      </c>
      <c r="Z2" s="3">
        <v>72000</v>
      </c>
      <c r="AA2" s="3">
        <v>110000</v>
      </c>
      <c r="AB2" s="7">
        <v>182000</v>
      </c>
      <c r="AC2" s="7"/>
      <c r="AE2" s="24">
        <v>0</v>
      </c>
      <c r="AF2">
        <f t="array" ref="AF2:AF23">FREQUENCY(L7:L305,AE2:AE23)</f>
        <v>0</v>
      </c>
      <c r="AG2">
        <f t="array" ref="AG2:AG23">FREQUENCY(M7:M305,AE2:AE23)</f>
        <v>0</v>
      </c>
      <c r="AJ2" s="24">
        <v>0</v>
      </c>
      <c r="AK2">
        <f t="array" ref="AK2:AK23">FREQUENCY(Q7:Q305,AJ2:AJ23)</f>
        <v>0</v>
      </c>
      <c r="AL2">
        <f t="array" ref="AL2:AL23">FREQUENCY(R7:R305,AJ2:AJ23)</f>
        <v>0</v>
      </c>
    </row>
    <row r="3" spans="1:38" x14ac:dyDescent="0.3">
      <c r="A3" s="1">
        <v>42186</v>
      </c>
      <c r="B3" t="s">
        <v>557</v>
      </c>
      <c r="C3" t="s">
        <v>31</v>
      </c>
      <c r="D3" t="s">
        <v>36</v>
      </c>
      <c r="E3" t="s">
        <v>47</v>
      </c>
      <c r="F3" t="s">
        <v>20</v>
      </c>
      <c r="G3" t="s">
        <v>0</v>
      </c>
      <c r="H3">
        <v>1</v>
      </c>
      <c r="I3" s="3">
        <v>0</v>
      </c>
      <c r="J3" s="3">
        <v>0</v>
      </c>
      <c r="K3" s="3"/>
      <c r="L3" s="2">
        <v>0</v>
      </c>
      <c r="M3" s="2">
        <v>0</v>
      </c>
      <c r="N3" s="3">
        <v>0</v>
      </c>
      <c r="O3" s="3">
        <v>0</v>
      </c>
      <c r="P3" s="3">
        <v>0</v>
      </c>
      <c r="Q3" s="2">
        <v>0</v>
      </c>
      <c r="R3" s="2">
        <v>0</v>
      </c>
      <c r="S3" s="3">
        <v>0</v>
      </c>
      <c r="T3" s="3">
        <v>52000</v>
      </c>
      <c r="U3" s="3">
        <v>80000</v>
      </c>
      <c r="V3" s="3">
        <f t="shared" ref="V3:V66" si="0">T3+U3</f>
        <v>132000</v>
      </c>
      <c r="W3" s="2">
        <f t="shared" ref="W3:W66" si="1">U3/V3</f>
        <v>0.60606060606060608</v>
      </c>
      <c r="X3" s="2">
        <f t="shared" ref="X3:X66" si="2">T3/V3</f>
        <v>0.39393939393939392</v>
      </c>
      <c r="Y3" s="26">
        <v>2</v>
      </c>
      <c r="Z3" s="3">
        <v>52000</v>
      </c>
      <c r="AA3" s="3">
        <v>80000</v>
      </c>
      <c r="AB3" s="7">
        <v>132000</v>
      </c>
      <c r="AC3" s="7"/>
      <c r="AE3" s="24">
        <v>0.1</v>
      </c>
      <c r="AF3">
        <v>5</v>
      </c>
      <c r="AG3">
        <v>5</v>
      </c>
      <c r="AJ3" s="24">
        <v>0.1</v>
      </c>
      <c r="AK3">
        <v>0</v>
      </c>
      <c r="AL3">
        <v>0</v>
      </c>
    </row>
    <row r="4" spans="1:38" x14ac:dyDescent="0.3">
      <c r="A4" s="1">
        <v>42186</v>
      </c>
      <c r="B4" t="s">
        <v>742</v>
      </c>
      <c r="C4" t="s">
        <v>31</v>
      </c>
      <c r="D4" t="s">
        <v>36</v>
      </c>
      <c r="E4" t="s">
        <v>46</v>
      </c>
      <c r="F4" t="s">
        <v>20</v>
      </c>
      <c r="G4" t="s">
        <v>0</v>
      </c>
      <c r="H4">
        <v>1</v>
      </c>
      <c r="I4" s="3">
        <v>0</v>
      </c>
      <c r="J4" s="3">
        <v>0</v>
      </c>
      <c r="K4" s="3"/>
      <c r="L4" s="2">
        <v>0</v>
      </c>
      <c r="M4" s="2">
        <v>0</v>
      </c>
      <c r="N4" s="3">
        <v>0</v>
      </c>
      <c r="O4" s="3">
        <v>0</v>
      </c>
      <c r="P4" s="3">
        <v>0</v>
      </c>
      <c r="Q4" s="2">
        <v>0</v>
      </c>
      <c r="R4" s="2">
        <v>0</v>
      </c>
      <c r="S4" s="3">
        <v>0</v>
      </c>
      <c r="T4" s="3">
        <v>97000</v>
      </c>
      <c r="U4" s="3">
        <v>167000</v>
      </c>
      <c r="V4" s="3">
        <f t="shared" si="0"/>
        <v>264000</v>
      </c>
      <c r="W4" s="2">
        <f t="shared" si="1"/>
        <v>0.63257575757575757</v>
      </c>
      <c r="X4" s="2">
        <f t="shared" si="2"/>
        <v>0.36742424242424243</v>
      </c>
      <c r="Y4" s="26">
        <v>3</v>
      </c>
      <c r="Z4" s="3">
        <v>97000</v>
      </c>
      <c r="AA4" s="3">
        <v>167000</v>
      </c>
      <c r="AB4" s="7">
        <v>264000</v>
      </c>
      <c r="AC4" s="7"/>
      <c r="AE4" s="24">
        <v>0.2</v>
      </c>
      <c r="AF4">
        <v>10</v>
      </c>
      <c r="AG4">
        <v>10</v>
      </c>
      <c r="AJ4" s="24">
        <v>0.2</v>
      </c>
      <c r="AK4">
        <v>0</v>
      </c>
      <c r="AL4">
        <v>2</v>
      </c>
    </row>
    <row r="5" spans="1:38" x14ac:dyDescent="0.3">
      <c r="A5" s="1">
        <v>42186</v>
      </c>
      <c r="B5" t="s">
        <v>754</v>
      </c>
      <c r="C5" t="s">
        <v>31</v>
      </c>
      <c r="D5" t="s">
        <v>36</v>
      </c>
      <c r="E5" t="s">
        <v>44</v>
      </c>
      <c r="F5" t="s">
        <v>20</v>
      </c>
      <c r="G5" t="s">
        <v>0</v>
      </c>
      <c r="H5">
        <v>1</v>
      </c>
      <c r="I5" s="3">
        <v>0</v>
      </c>
      <c r="J5" s="3">
        <v>0</v>
      </c>
      <c r="K5" s="3"/>
      <c r="L5" s="2">
        <v>0</v>
      </c>
      <c r="M5" s="2">
        <v>0</v>
      </c>
      <c r="N5" s="3">
        <v>0</v>
      </c>
      <c r="O5" s="3">
        <v>0</v>
      </c>
      <c r="P5" s="3">
        <v>0</v>
      </c>
      <c r="Q5" s="2">
        <v>0</v>
      </c>
      <c r="R5" s="2">
        <v>0</v>
      </c>
      <c r="S5" s="3">
        <v>0</v>
      </c>
      <c r="T5" s="3">
        <v>72000</v>
      </c>
      <c r="U5" s="3">
        <v>125000</v>
      </c>
      <c r="V5" s="3">
        <f t="shared" si="0"/>
        <v>197000</v>
      </c>
      <c r="W5" s="2">
        <f t="shared" si="1"/>
        <v>0.63451776649746194</v>
      </c>
      <c r="X5" s="2">
        <f t="shared" si="2"/>
        <v>0.36548223350253806</v>
      </c>
      <c r="Y5" s="26">
        <v>4</v>
      </c>
      <c r="Z5" s="3">
        <v>72000</v>
      </c>
      <c r="AA5" s="3">
        <v>125000</v>
      </c>
      <c r="AB5" s="7">
        <v>197000</v>
      </c>
      <c r="AC5" s="7"/>
      <c r="AE5" s="24">
        <v>0.3</v>
      </c>
      <c r="AF5">
        <v>13</v>
      </c>
      <c r="AG5">
        <v>13</v>
      </c>
      <c r="AJ5" s="24">
        <v>0.3</v>
      </c>
      <c r="AK5">
        <v>0</v>
      </c>
      <c r="AL5">
        <v>0</v>
      </c>
    </row>
    <row r="6" spans="1:38" x14ac:dyDescent="0.3">
      <c r="A6" s="1">
        <v>42186</v>
      </c>
      <c r="B6" t="s">
        <v>797</v>
      </c>
      <c r="C6" t="s">
        <v>31</v>
      </c>
      <c r="D6" t="s">
        <v>36</v>
      </c>
      <c r="E6" t="s">
        <v>44</v>
      </c>
      <c r="F6" t="s">
        <v>20</v>
      </c>
      <c r="G6" t="s">
        <v>0</v>
      </c>
      <c r="H6">
        <v>1</v>
      </c>
      <c r="I6" s="3">
        <v>0</v>
      </c>
      <c r="J6" s="3">
        <v>0</v>
      </c>
      <c r="K6" s="3"/>
      <c r="L6" s="2">
        <v>0</v>
      </c>
      <c r="M6" s="2">
        <v>0</v>
      </c>
      <c r="N6" s="3">
        <v>0</v>
      </c>
      <c r="O6" s="3">
        <v>0</v>
      </c>
      <c r="P6" s="3">
        <v>0</v>
      </c>
      <c r="Q6" s="2">
        <v>0</v>
      </c>
      <c r="R6" s="2">
        <v>0</v>
      </c>
      <c r="S6" s="3">
        <v>0</v>
      </c>
      <c r="T6" s="3">
        <v>72000</v>
      </c>
      <c r="U6" s="3">
        <v>137000</v>
      </c>
      <c r="V6" s="3">
        <f t="shared" si="0"/>
        <v>209000</v>
      </c>
      <c r="W6" s="2">
        <f t="shared" si="1"/>
        <v>0.65550239234449759</v>
      </c>
      <c r="X6" s="2">
        <f t="shared" si="2"/>
        <v>0.34449760765550241</v>
      </c>
      <c r="Y6" s="26">
        <v>5</v>
      </c>
      <c r="Z6" s="3">
        <v>72000</v>
      </c>
      <c r="AA6" s="3">
        <v>137000</v>
      </c>
      <c r="AB6" s="7">
        <v>209000</v>
      </c>
      <c r="AC6" s="7"/>
      <c r="AE6" s="24">
        <v>0.4</v>
      </c>
      <c r="AF6">
        <v>33</v>
      </c>
      <c r="AG6">
        <v>33</v>
      </c>
      <c r="AJ6" s="24">
        <v>0.4</v>
      </c>
      <c r="AK6">
        <v>1</v>
      </c>
      <c r="AL6">
        <v>0</v>
      </c>
    </row>
    <row r="7" spans="1:38" x14ac:dyDescent="0.3">
      <c r="A7" s="1">
        <v>42186</v>
      </c>
      <c r="B7" t="s">
        <v>695</v>
      </c>
      <c r="C7" t="s">
        <v>31</v>
      </c>
      <c r="D7" t="s">
        <v>36</v>
      </c>
      <c r="E7" t="s">
        <v>44</v>
      </c>
      <c r="F7" t="s">
        <v>20</v>
      </c>
      <c r="G7" t="s">
        <v>0</v>
      </c>
      <c r="H7">
        <v>1</v>
      </c>
      <c r="I7" s="3">
        <v>7200</v>
      </c>
      <c r="J7" s="3">
        <v>669244.31000000006</v>
      </c>
      <c r="K7" s="3"/>
      <c r="L7" s="2">
        <v>3.2672866500000002E-2</v>
      </c>
      <c r="M7" s="2">
        <f t="shared" ref="M7:M66" si="3">N7/I7</f>
        <v>3.2672866500000002E-2</v>
      </c>
      <c r="N7" s="3">
        <v>235.24463879999999</v>
      </c>
      <c r="O7" s="3">
        <v>10800</v>
      </c>
      <c r="P7" s="3">
        <v>703439.62</v>
      </c>
      <c r="Q7" s="2">
        <v>1.1494096667</v>
      </c>
      <c r="R7" s="2">
        <f t="shared" ref="R7:R66" si="4">S7/O7</f>
        <v>1.4183470668</v>
      </c>
      <c r="S7" s="3">
        <v>15318.14832144</v>
      </c>
      <c r="T7" s="3">
        <v>72000</v>
      </c>
      <c r="U7" s="3">
        <v>120000</v>
      </c>
      <c r="V7" s="3">
        <f t="shared" si="0"/>
        <v>192000</v>
      </c>
      <c r="W7" s="2">
        <f t="shared" si="1"/>
        <v>0.625</v>
      </c>
      <c r="X7" s="2">
        <f t="shared" si="2"/>
        <v>0.375</v>
      </c>
      <c r="Y7" s="26">
        <v>6</v>
      </c>
      <c r="Z7" s="3">
        <v>72000</v>
      </c>
      <c r="AA7" s="3">
        <v>120000</v>
      </c>
      <c r="AB7" s="7">
        <v>192000</v>
      </c>
      <c r="AC7" s="7"/>
      <c r="AE7" s="24">
        <v>0.5</v>
      </c>
      <c r="AF7">
        <v>27</v>
      </c>
      <c r="AG7">
        <v>27</v>
      </c>
      <c r="AJ7" s="24">
        <v>0.5</v>
      </c>
      <c r="AK7">
        <v>1</v>
      </c>
      <c r="AL7">
        <v>2</v>
      </c>
    </row>
    <row r="8" spans="1:38" x14ac:dyDescent="0.3">
      <c r="A8" s="1">
        <v>42186</v>
      </c>
      <c r="B8" t="s">
        <v>701</v>
      </c>
      <c r="C8" t="s">
        <v>31</v>
      </c>
      <c r="D8" t="s">
        <v>36</v>
      </c>
      <c r="E8" t="s">
        <v>44</v>
      </c>
      <c r="F8" t="s">
        <v>20</v>
      </c>
      <c r="G8" t="s">
        <v>0</v>
      </c>
      <c r="H8">
        <v>1</v>
      </c>
      <c r="I8" s="3">
        <v>16800</v>
      </c>
      <c r="J8" s="3">
        <v>1244670.4099999999</v>
      </c>
      <c r="K8" s="3"/>
      <c r="L8" s="2">
        <v>5.8922618699999998E-2</v>
      </c>
      <c r="M8" s="2">
        <f t="shared" si="3"/>
        <v>5.8922618699999998E-2</v>
      </c>
      <c r="N8" s="3">
        <v>989.89999416000001</v>
      </c>
      <c r="O8" s="3">
        <v>25200</v>
      </c>
      <c r="P8" s="3">
        <v>6149042.7999999998</v>
      </c>
      <c r="Q8" s="2">
        <v>0.82326667659999997</v>
      </c>
      <c r="R8" s="2">
        <f t="shared" si="4"/>
        <v>0.7172266826</v>
      </c>
      <c r="S8" s="3">
        <v>18074.11240152</v>
      </c>
      <c r="T8" s="3">
        <v>72000</v>
      </c>
      <c r="U8" s="3">
        <v>120000</v>
      </c>
      <c r="V8" s="3">
        <f t="shared" si="0"/>
        <v>192000</v>
      </c>
      <c r="W8" s="2">
        <f t="shared" si="1"/>
        <v>0.625</v>
      </c>
      <c r="X8" s="2">
        <f t="shared" si="2"/>
        <v>0.375</v>
      </c>
      <c r="Y8" s="26">
        <v>7</v>
      </c>
      <c r="Z8" s="3">
        <v>72000</v>
      </c>
      <c r="AA8" s="3">
        <v>120000</v>
      </c>
      <c r="AB8" s="7">
        <v>192000</v>
      </c>
      <c r="AC8" s="7"/>
      <c r="AE8" s="24">
        <v>0.6</v>
      </c>
      <c r="AF8">
        <v>34</v>
      </c>
      <c r="AG8">
        <v>34</v>
      </c>
      <c r="AJ8" s="24">
        <v>0.6</v>
      </c>
      <c r="AK8">
        <v>0</v>
      </c>
      <c r="AL8">
        <v>11</v>
      </c>
    </row>
    <row r="9" spans="1:38" x14ac:dyDescent="0.3">
      <c r="A9" s="1">
        <v>42186</v>
      </c>
      <c r="B9" t="s">
        <v>698</v>
      </c>
      <c r="C9" t="s">
        <v>31</v>
      </c>
      <c r="D9" t="s">
        <v>36</v>
      </c>
      <c r="E9" t="s">
        <v>44</v>
      </c>
      <c r="F9" t="s">
        <v>20</v>
      </c>
      <c r="G9" t="s">
        <v>0</v>
      </c>
      <c r="H9">
        <v>1</v>
      </c>
      <c r="I9" s="3">
        <v>2400</v>
      </c>
      <c r="J9" s="3">
        <v>372533.12</v>
      </c>
      <c r="K9" s="3"/>
      <c r="L9" s="2">
        <v>6.1728256500000002E-2</v>
      </c>
      <c r="M9" s="2">
        <f t="shared" si="3"/>
        <v>6.1728256500000002E-2</v>
      </c>
      <c r="N9" s="3">
        <v>148.1478156</v>
      </c>
      <c r="O9" s="3">
        <v>3600</v>
      </c>
      <c r="P9" s="3">
        <v>867639.99</v>
      </c>
      <c r="Q9" s="2">
        <v>0.97130860689999998</v>
      </c>
      <c r="R9" s="2">
        <f t="shared" si="4"/>
        <v>0.95409377100000003</v>
      </c>
      <c r="S9" s="3">
        <v>3434.7375756000001</v>
      </c>
      <c r="T9" s="3">
        <v>72000</v>
      </c>
      <c r="U9" s="3">
        <v>120000</v>
      </c>
      <c r="V9" s="3">
        <f t="shared" si="0"/>
        <v>192000</v>
      </c>
      <c r="W9" s="2">
        <f t="shared" si="1"/>
        <v>0.625</v>
      </c>
      <c r="X9" s="2">
        <f t="shared" si="2"/>
        <v>0.375</v>
      </c>
      <c r="Y9" s="26">
        <v>8</v>
      </c>
      <c r="Z9" s="3">
        <v>72000</v>
      </c>
      <c r="AA9" s="3">
        <v>120000</v>
      </c>
      <c r="AB9" s="7">
        <v>192000</v>
      </c>
      <c r="AC9" s="7"/>
      <c r="AE9" s="24">
        <v>0.7</v>
      </c>
      <c r="AF9">
        <v>22</v>
      </c>
      <c r="AG9">
        <v>22</v>
      </c>
      <c r="AJ9" s="24">
        <v>0.7</v>
      </c>
      <c r="AK9">
        <v>5</v>
      </c>
      <c r="AL9">
        <v>14</v>
      </c>
    </row>
    <row r="10" spans="1:38" x14ac:dyDescent="0.3">
      <c r="A10" s="1">
        <v>42186</v>
      </c>
      <c r="B10" t="s">
        <v>623</v>
      </c>
      <c r="C10" t="s">
        <v>31</v>
      </c>
      <c r="D10" t="s">
        <v>36</v>
      </c>
      <c r="E10" t="s">
        <v>44</v>
      </c>
      <c r="F10" t="s">
        <v>20</v>
      </c>
      <c r="G10" t="s">
        <v>0</v>
      </c>
      <c r="H10">
        <v>1</v>
      </c>
      <c r="I10" s="3">
        <v>4800</v>
      </c>
      <c r="J10" s="3">
        <v>1197979</v>
      </c>
      <c r="K10" s="3"/>
      <c r="L10" s="2">
        <v>6.9048155299999997E-2</v>
      </c>
      <c r="M10" s="2">
        <f t="shared" si="3"/>
        <v>6.9048155300000011E-2</v>
      </c>
      <c r="N10" s="3">
        <v>331.43114544000002</v>
      </c>
      <c r="O10" s="3">
        <v>7200</v>
      </c>
      <c r="P10" s="3">
        <v>2471008.9500000002</v>
      </c>
      <c r="Q10" s="2">
        <v>0.90906147469999998</v>
      </c>
      <c r="R10" s="2">
        <f t="shared" si="4"/>
        <v>0.85449835950000008</v>
      </c>
      <c r="S10" s="3">
        <v>6152.3881884000002</v>
      </c>
      <c r="T10" s="3">
        <v>72000</v>
      </c>
      <c r="U10" s="3">
        <v>115000</v>
      </c>
      <c r="V10" s="3">
        <f t="shared" si="0"/>
        <v>187000</v>
      </c>
      <c r="W10" s="2">
        <f t="shared" si="1"/>
        <v>0.61497326203208558</v>
      </c>
      <c r="X10" s="2">
        <f t="shared" si="2"/>
        <v>0.38502673796791442</v>
      </c>
      <c r="Y10" s="26">
        <v>9</v>
      </c>
      <c r="Z10" s="3">
        <v>72000</v>
      </c>
      <c r="AA10" s="3">
        <v>115000</v>
      </c>
      <c r="AB10" s="7">
        <v>187000</v>
      </c>
      <c r="AC10" s="7"/>
      <c r="AE10" s="24">
        <v>0.8</v>
      </c>
      <c r="AF10">
        <v>27</v>
      </c>
      <c r="AG10">
        <v>27</v>
      </c>
      <c r="AJ10" s="24">
        <v>0.8</v>
      </c>
      <c r="AK10">
        <v>17</v>
      </c>
      <c r="AL10">
        <v>47</v>
      </c>
    </row>
    <row r="11" spans="1:38" x14ac:dyDescent="0.3">
      <c r="A11" s="1">
        <v>42186</v>
      </c>
      <c r="B11" t="s">
        <v>760</v>
      </c>
      <c r="C11" t="s">
        <v>31</v>
      </c>
      <c r="D11" t="s">
        <v>36</v>
      </c>
      <c r="E11" t="s">
        <v>44</v>
      </c>
      <c r="F11" t="s">
        <v>20</v>
      </c>
      <c r="G11" t="s">
        <v>0</v>
      </c>
      <c r="H11">
        <v>1</v>
      </c>
      <c r="I11" s="3">
        <v>16800</v>
      </c>
      <c r="J11" s="3">
        <v>2912760.18</v>
      </c>
      <c r="K11" s="3"/>
      <c r="L11" s="2">
        <v>8.7550639700000002E-2</v>
      </c>
      <c r="M11" s="2">
        <f t="shared" si="3"/>
        <v>8.7550639700000016E-2</v>
      </c>
      <c r="N11" s="3">
        <v>1470.8507469600002</v>
      </c>
      <c r="O11" s="3">
        <v>25200</v>
      </c>
      <c r="P11" s="3">
        <v>6697994.7999999998</v>
      </c>
      <c r="Q11" s="2">
        <v>1.0964008243000001</v>
      </c>
      <c r="R11" s="2">
        <f t="shared" si="4"/>
        <v>1.2699223080000002</v>
      </c>
      <c r="S11" s="3">
        <v>32002.042161600002</v>
      </c>
      <c r="T11" s="3">
        <v>72000</v>
      </c>
      <c r="U11" s="3">
        <v>125411</v>
      </c>
      <c r="V11" s="3">
        <f t="shared" si="0"/>
        <v>197411</v>
      </c>
      <c r="W11" s="2">
        <f t="shared" si="1"/>
        <v>0.6352786825455522</v>
      </c>
      <c r="X11" s="2">
        <f t="shared" si="2"/>
        <v>0.3647213174544478</v>
      </c>
      <c r="Y11" s="26">
        <v>10</v>
      </c>
      <c r="Z11" s="3">
        <v>72000</v>
      </c>
      <c r="AA11" s="3">
        <v>125411</v>
      </c>
      <c r="AB11" s="7">
        <v>197411</v>
      </c>
      <c r="AC11" s="7"/>
      <c r="AE11" s="24">
        <v>0.9</v>
      </c>
      <c r="AF11">
        <v>29</v>
      </c>
      <c r="AG11">
        <v>29</v>
      </c>
      <c r="AJ11" s="24">
        <v>0.9</v>
      </c>
      <c r="AK11">
        <v>74</v>
      </c>
      <c r="AL11">
        <v>57</v>
      </c>
    </row>
    <row r="12" spans="1:38" x14ac:dyDescent="0.3">
      <c r="A12" s="1">
        <v>42186</v>
      </c>
      <c r="B12" t="s">
        <v>727</v>
      </c>
      <c r="C12" t="s">
        <v>31</v>
      </c>
      <c r="D12" t="s">
        <v>36</v>
      </c>
      <c r="E12" t="s">
        <v>44</v>
      </c>
      <c r="F12" t="s">
        <v>20</v>
      </c>
      <c r="G12" t="s">
        <v>0</v>
      </c>
      <c r="H12">
        <v>1</v>
      </c>
      <c r="I12" s="3">
        <v>14400</v>
      </c>
      <c r="J12" s="3">
        <v>1491639.48</v>
      </c>
      <c r="K12" s="3"/>
      <c r="L12" s="2">
        <v>0.1084658017</v>
      </c>
      <c r="M12" s="2">
        <f t="shared" si="3"/>
        <v>0.1084658017</v>
      </c>
      <c r="N12" s="3">
        <v>1561.9075444800001</v>
      </c>
      <c r="O12" s="3">
        <v>21600</v>
      </c>
      <c r="P12" s="3">
        <v>2833271.82</v>
      </c>
      <c r="Q12" s="2">
        <v>0.72514627629999995</v>
      </c>
      <c r="R12" s="2">
        <f t="shared" si="4"/>
        <v>0.56023404210000005</v>
      </c>
      <c r="S12" s="3">
        <v>12101.055309360001</v>
      </c>
      <c r="T12" s="3">
        <v>72000</v>
      </c>
      <c r="U12" s="3">
        <v>122400</v>
      </c>
      <c r="V12" s="3">
        <f t="shared" si="0"/>
        <v>194400</v>
      </c>
      <c r="W12" s="2">
        <f t="shared" si="1"/>
        <v>0.62962962962962965</v>
      </c>
      <c r="X12" s="2">
        <f t="shared" si="2"/>
        <v>0.37037037037037035</v>
      </c>
      <c r="Y12" s="26">
        <v>11</v>
      </c>
      <c r="Z12" s="3">
        <v>72000</v>
      </c>
      <c r="AA12" s="3">
        <v>122400</v>
      </c>
      <c r="AB12" s="7">
        <v>194400</v>
      </c>
      <c r="AC12" s="7"/>
      <c r="AE12" s="24">
        <v>1</v>
      </c>
      <c r="AF12">
        <v>15</v>
      </c>
      <c r="AG12">
        <v>15</v>
      </c>
      <c r="AJ12" s="24">
        <v>1</v>
      </c>
      <c r="AK12">
        <v>103</v>
      </c>
      <c r="AL12">
        <v>68</v>
      </c>
    </row>
    <row r="13" spans="1:38" x14ac:dyDescent="0.3">
      <c r="A13" s="1">
        <v>42186</v>
      </c>
      <c r="B13" t="s">
        <v>700</v>
      </c>
      <c r="C13" t="s">
        <v>31</v>
      </c>
      <c r="D13" t="s">
        <v>36</v>
      </c>
      <c r="E13" t="s">
        <v>44</v>
      </c>
      <c r="F13" t="s">
        <v>20</v>
      </c>
      <c r="G13" t="s">
        <v>0</v>
      </c>
      <c r="H13">
        <v>1</v>
      </c>
      <c r="I13" s="3">
        <v>12000</v>
      </c>
      <c r="J13" s="3">
        <v>1098831.1100000001</v>
      </c>
      <c r="K13" s="3"/>
      <c r="L13" s="2">
        <v>0.11265760399999999</v>
      </c>
      <c r="M13" s="2">
        <f t="shared" si="3"/>
        <v>0.11265760400000001</v>
      </c>
      <c r="N13" s="3">
        <v>1351.8912480000001</v>
      </c>
      <c r="O13" s="3">
        <v>18000</v>
      </c>
      <c r="P13" s="3">
        <v>2885669.78</v>
      </c>
      <c r="Q13" s="2">
        <v>0.85879817820000004</v>
      </c>
      <c r="R13" s="2">
        <f t="shared" si="4"/>
        <v>0.77407708509999995</v>
      </c>
      <c r="S13" s="3">
        <v>13933.387531799999</v>
      </c>
      <c r="T13" s="3">
        <v>72000</v>
      </c>
      <c r="U13" s="3">
        <v>120000</v>
      </c>
      <c r="V13" s="3">
        <f t="shared" si="0"/>
        <v>192000</v>
      </c>
      <c r="W13" s="2">
        <f t="shared" si="1"/>
        <v>0.625</v>
      </c>
      <c r="X13" s="2">
        <f t="shared" si="2"/>
        <v>0.375</v>
      </c>
      <c r="Y13" s="26">
        <v>12</v>
      </c>
      <c r="Z13" s="3">
        <v>72000</v>
      </c>
      <c r="AA13" s="3">
        <v>120000</v>
      </c>
      <c r="AB13" s="7">
        <v>192000</v>
      </c>
      <c r="AC13" s="7"/>
      <c r="AE13" s="24">
        <v>1.1000000000000001</v>
      </c>
      <c r="AF13">
        <v>20</v>
      </c>
      <c r="AG13">
        <v>16</v>
      </c>
      <c r="AJ13" s="24">
        <v>1.1000000000000001</v>
      </c>
      <c r="AK13">
        <v>64</v>
      </c>
      <c r="AL13">
        <v>33</v>
      </c>
    </row>
    <row r="14" spans="1:38" x14ac:dyDescent="0.3">
      <c r="A14" s="1">
        <v>42186</v>
      </c>
      <c r="B14" t="s">
        <v>699</v>
      </c>
      <c r="C14" t="s">
        <v>31</v>
      </c>
      <c r="D14" t="s">
        <v>36</v>
      </c>
      <c r="E14" t="s">
        <v>44</v>
      </c>
      <c r="F14" t="s">
        <v>20</v>
      </c>
      <c r="G14" t="s">
        <v>0</v>
      </c>
      <c r="H14">
        <v>1</v>
      </c>
      <c r="I14" s="3">
        <v>12000</v>
      </c>
      <c r="J14" s="3">
        <v>1617147.64</v>
      </c>
      <c r="K14" s="3"/>
      <c r="L14" s="2">
        <v>0.11299713359999999</v>
      </c>
      <c r="M14" s="2">
        <f t="shared" si="3"/>
        <v>0.11299713360000001</v>
      </c>
      <c r="N14" s="3">
        <v>1355.9656032</v>
      </c>
      <c r="O14" s="3">
        <v>18000</v>
      </c>
      <c r="P14" s="3">
        <v>4021110.68</v>
      </c>
      <c r="Q14" s="2">
        <v>0.89256729189999995</v>
      </c>
      <c r="R14" s="2">
        <f t="shared" si="4"/>
        <v>0.82810766700000005</v>
      </c>
      <c r="S14" s="3">
        <v>14905.938006</v>
      </c>
      <c r="T14" s="3">
        <v>72000</v>
      </c>
      <c r="U14" s="3">
        <v>120000</v>
      </c>
      <c r="V14" s="3">
        <f t="shared" si="0"/>
        <v>192000</v>
      </c>
      <c r="W14" s="2">
        <f t="shared" si="1"/>
        <v>0.625</v>
      </c>
      <c r="X14" s="2">
        <f t="shared" si="2"/>
        <v>0.375</v>
      </c>
      <c r="Y14" s="26">
        <v>13</v>
      </c>
      <c r="Z14" s="3">
        <v>72000</v>
      </c>
      <c r="AA14" s="3">
        <v>120000</v>
      </c>
      <c r="AB14" s="7">
        <v>192000</v>
      </c>
      <c r="AC14" s="7"/>
      <c r="AE14" s="24">
        <v>1.2</v>
      </c>
      <c r="AF14">
        <v>13</v>
      </c>
      <c r="AG14">
        <v>8</v>
      </c>
      <c r="AJ14" s="24">
        <v>1.2</v>
      </c>
      <c r="AK14">
        <v>23</v>
      </c>
      <c r="AL14">
        <v>21</v>
      </c>
    </row>
    <row r="15" spans="1:38" x14ac:dyDescent="0.3">
      <c r="A15" s="1">
        <v>42186</v>
      </c>
      <c r="B15" t="s">
        <v>378</v>
      </c>
      <c r="C15" t="s">
        <v>31</v>
      </c>
      <c r="D15" t="s">
        <v>36</v>
      </c>
      <c r="E15" t="s">
        <v>44</v>
      </c>
      <c r="F15" t="s">
        <v>20</v>
      </c>
      <c r="G15" t="s">
        <v>0</v>
      </c>
      <c r="H15">
        <v>1</v>
      </c>
      <c r="I15" s="3">
        <v>16800</v>
      </c>
      <c r="J15" s="3">
        <v>2666733.7999999998</v>
      </c>
      <c r="K15" s="3"/>
      <c r="L15" s="2">
        <v>0.13207424340000001</v>
      </c>
      <c r="M15" s="2">
        <f t="shared" si="3"/>
        <v>0.13207424339999999</v>
      </c>
      <c r="N15" s="3">
        <v>2218.8472891199999</v>
      </c>
      <c r="O15" s="3">
        <v>25200</v>
      </c>
      <c r="P15" s="3">
        <v>6496472.5499999998</v>
      </c>
      <c r="Q15" s="2">
        <v>0.99193539269999997</v>
      </c>
      <c r="R15" s="2">
        <f t="shared" si="4"/>
        <v>0.98709662829999989</v>
      </c>
      <c r="S15" s="3">
        <v>24874.835033159998</v>
      </c>
      <c r="T15" s="3">
        <v>72000</v>
      </c>
      <c r="U15" s="3">
        <v>107100</v>
      </c>
      <c r="V15" s="3">
        <f t="shared" si="0"/>
        <v>179100</v>
      </c>
      <c r="W15" s="2">
        <f t="shared" si="1"/>
        <v>0.59798994974874375</v>
      </c>
      <c r="X15" s="2">
        <f t="shared" si="2"/>
        <v>0.4020100502512563</v>
      </c>
      <c r="Y15" s="26">
        <v>14</v>
      </c>
      <c r="Z15" s="3">
        <v>72000</v>
      </c>
      <c r="AA15" s="3">
        <v>107100</v>
      </c>
      <c r="AB15" s="7">
        <v>179100</v>
      </c>
      <c r="AC15" s="7"/>
      <c r="AE15" s="24">
        <v>1.3</v>
      </c>
      <c r="AF15">
        <v>9</v>
      </c>
      <c r="AG15">
        <v>9</v>
      </c>
      <c r="AJ15" s="24">
        <v>1.3</v>
      </c>
      <c r="AK15">
        <v>4</v>
      </c>
      <c r="AL15">
        <v>14</v>
      </c>
    </row>
    <row r="16" spans="1:38" x14ac:dyDescent="0.3">
      <c r="A16" s="1">
        <v>42186</v>
      </c>
      <c r="B16" t="s">
        <v>755</v>
      </c>
      <c r="C16" t="s">
        <v>31</v>
      </c>
      <c r="D16" t="s">
        <v>36</v>
      </c>
      <c r="E16" t="s">
        <v>44</v>
      </c>
      <c r="F16" t="s">
        <v>20</v>
      </c>
      <c r="G16" t="s">
        <v>0</v>
      </c>
      <c r="H16">
        <v>1</v>
      </c>
      <c r="I16" s="3">
        <v>14400</v>
      </c>
      <c r="J16" s="3">
        <v>1517837.49</v>
      </c>
      <c r="K16" s="3"/>
      <c r="L16" s="2">
        <v>0.13842778450000001</v>
      </c>
      <c r="M16" s="2">
        <f t="shared" si="3"/>
        <v>0.13842778449999998</v>
      </c>
      <c r="N16" s="3">
        <v>1993.3600967999998</v>
      </c>
      <c r="O16" s="3">
        <v>21600</v>
      </c>
      <c r="P16" s="3">
        <v>3928897.61</v>
      </c>
      <c r="Q16" s="2">
        <v>0.77104747709999999</v>
      </c>
      <c r="R16" s="2">
        <f t="shared" si="4"/>
        <v>0.6336759634000001</v>
      </c>
      <c r="S16" s="3">
        <v>13687.400809440001</v>
      </c>
      <c r="T16" s="3">
        <v>72000</v>
      </c>
      <c r="U16" s="3">
        <v>125000</v>
      </c>
      <c r="V16" s="3">
        <f t="shared" si="0"/>
        <v>197000</v>
      </c>
      <c r="W16" s="2">
        <f t="shared" si="1"/>
        <v>0.63451776649746194</v>
      </c>
      <c r="X16" s="2">
        <f t="shared" si="2"/>
        <v>0.36548223350253806</v>
      </c>
      <c r="Y16" s="26">
        <v>15</v>
      </c>
      <c r="Z16" s="3">
        <v>72000</v>
      </c>
      <c r="AA16" s="3">
        <v>125000</v>
      </c>
      <c r="AB16" s="7">
        <v>197000</v>
      </c>
      <c r="AC16" s="7"/>
      <c r="AE16" s="24">
        <v>1.4</v>
      </c>
      <c r="AF16">
        <v>9</v>
      </c>
      <c r="AG16">
        <v>5</v>
      </c>
      <c r="AJ16" s="24">
        <v>1.4</v>
      </c>
      <c r="AK16">
        <v>2</v>
      </c>
      <c r="AL16">
        <v>8</v>
      </c>
    </row>
    <row r="17" spans="1:38" x14ac:dyDescent="0.3">
      <c r="A17" s="1">
        <v>42186</v>
      </c>
      <c r="B17" t="s">
        <v>624</v>
      </c>
      <c r="C17" t="s">
        <v>31</v>
      </c>
      <c r="D17" t="s">
        <v>36</v>
      </c>
      <c r="E17" t="s">
        <v>44</v>
      </c>
      <c r="F17" t="s">
        <v>20</v>
      </c>
      <c r="G17" t="s">
        <v>0</v>
      </c>
      <c r="H17">
        <v>1</v>
      </c>
      <c r="I17" s="3">
        <v>12000</v>
      </c>
      <c r="J17" s="3">
        <v>2378000.2200000002</v>
      </c>
      <c r="K17" s="3"/>
      <c r="L17" s="2">
        <v>0.16452759959999999</v>
      </c>
      <c r="M17" s="2">
        <f t="shared" si="3"/>
        <v>0.16452759959999999</v>
      </c>
      <c r="N17" s="3">
        <v>1974.3311951999999</v>
      </c>
      <c r="O17" s="3">
        <v>18000</v>
      </c>
      <c r="P17" s="3">
        <v>6770131.5099999998</v>
      </c>
      <c r="Q17" s="2">
        <v>0.74994861069999996</v>
      </c>
      <c r="R17" s="2">
        <f t="shared" si="4"/>
        <v>0.59991777710000005</v>
      </c>
      <c r="S17" s="3">
        <v>10798.5199878</v>
      </c>
      <c r="T17" s="3">
        <v>72000</v>
      </c>
      <c r="U17" s="3">
        <v>115000</v>
      </c>
      <c r="V17" s="3">
        <f t="shared" si="0"/>
        <v>187000</v>
      </c>
      <c r="W17" s="2">
        <f t="shared" si="1"/>
        <v>0.61497326203208558</v>
      </c>
      <c r="X17" s="2">
        <f t="shared" si="2"/>
        <v>0.38502673796791442</v>
      </c>
      <c r="Y17" s="26">
        <v>16</v>
      </c>
      <c r="Z17" s="3">
        <v>72000</v>
      </c>
      <c r="AA17" s="3">
        <v>115000</v>
      </c>
      <c r="AB17" s="7">
        <v>187000</v>
      </c>
      <c r="AC17" s="7"/>
      <c r="AE17" s="24">
        <v>1.5</v>
      </c>
      <c r="AF17">
        <v>10</v>
      </c>
      <c r="AG17">
        <v>5</v>
      </c>
      <c r="AJ17" s="24">
        <v>1.5</v>
      </c>
      <c r="AK17">
        <v>3</v>
      </c>
      <c r="AL17">
        <v>10</v>
      </c>
    </row>
    <row r="18" spans="1:38" x14ac:dyDescent="0.3">
      <c r="A18" s="1">
        <v>42186</v>
      </c>
      <c r="B18" t="s">
        <v>630</v>
      </c>
      <c r="C18" t="s">
        <v>31</v>
      </c>
      <c r="D18" t="s">
        <v>36</v>
      </c>
      <c r="E18" t="s">
        <v>44</v>
      </c>
      <c r="F18" t="s">
        <v>20</v>
      </c>
      <c r="G18" t="s">
        <v>0</v>
      </c>
      <c r="H18">
        <v>1</v>
      </c>
      <c r="I18" s="3">
        <v>16800</v>
      </c>
      <c r="J18" s="3">
        <v>4054022.02</v>
      </c>
      <c r="K18" s="3"/>
      <c r="L18" s="2">
        <v>0.1778826845</v>
      </c>
      <c r="M18" s="2">
        <f t="shared" si="3"/>
        <v>0.1778826845</v>
      </c>
      <c r="N18" s="3">
        <v>2988.4290996</v>
      </c>
      <c r="O18" s="3">
        <v>25200</v>
      </c>
      <c r="P18" s="3">
        <v>9429619.4399999995</v>
      </c>
      <c r="Q18" s="2">
        <v>0.81374100179999997</v>
      </c>
      <c r="R18" s="2">
        <f t="shared" si="4"/>
        <v>0.70198560290000001</v>
      </c>
      <c r="S18" s="3">
        <v>17690.037193079999</v>
      </c>
      <c r="T18" s="3">
        <v>72000</v>
      </c>
      <c r="U18" s="3">
        <v>115830</v>
      </c>
      <c r="V18" s="3">
        <f t="shared" si="0"/>
        <v>187830</v>
      </c>
      <c r="W18" s="2">
        <f t="shared" si="1"/>
        <v>0.61667465261140397</v>
      </c>
      <c r="X18" s="2">
        <f t="shared" si="2"/>
        <v>0.38332534738859608</v>
      </c>
      <c r="Y18" s="26">
        <v>17</v>
      </c>
      <c r="Z18" s="3">
        <v>72000</v>
      </c>
      <c r="AA18" s="3">
        <v>115830</v>
      </c>
      <c r="AB18" s="7">
        <v>187830</v>
      </c>
      <c r="AC18" s="7"/>
      <c r="AE18" s="24">
        <v>1.6</v>
      </c>
      <c r="AF18">
        <v>2</v>
      </c>
      <c r="AG18">
        <v>8</v>
      </c>
      <c r="AJ18" s="24">
        <v>1.6</v>
      </c>
      <c r="AK18">
        <v>0</v>
      </c>
      <c r="AL18">
        <v>1</v>
      </c>
    </row>
    <row r="19" spans="1:38" x14ac:dyDescent="0.3">
      <c r="A19" s="1">
        <v>42186</v>
      </c>
      <c r="B19" t="s">
        <v>697</v>
      </c>
      <c r="C19" t="s">
        <v>31</v>
      </c>
      <c r="D19" t="s">
        <v>36</v>
      </c>
      <c r="E19" t="s">
        <v>44</v>
      </c>
      <c r="F19" t="s">
        <v>20</v>
      </c>
      <c r="G19" t="s">
        <v>0</v>
      </c>
      <c r="H19">
        <v>1</v>
      </c>
      <c r="I19" s="3">
        <v>7200</v>
      </c>
      <c r="J19" s="3">
        <v>657767.18000000005</v>
      </c>
      <c r="K19" s="3"/>
      <c r="L19" s="2">
        <v>0.18072408079999999</v>
      </c>
      <c r="M19" s="2">
        <f t="shared" si="3"/>
        <v>0.18072408079999999</v>
      </c>
      <c r="N19" s="3">
        <v>1301.2133817599999</v>
      </c>
      <c r="O19" s="3">
        <v>10800</v>
      </c>
      <c r="P19" s="3">
        <v>858492.54</v>
      </c>
      <c r="Q19" s="2">
        <v>0.99332026809999996</v>
      </c>
      <c r="R19" s="2">
        <f t="shared" si="4"/>
        <v>0.98931242900000005</v>
      </c>
      <c r="S19" s="3">
        <v>10684.574233200001</v>
      </c>
      <c r="T19" s="3">
        <v>72000</v>
      </c>
      <c r="U19" s="3">
        <v>120000</v>
      </c>
      <c r="V19" s="3">
        <f t="shared" si="0"/>
        <v>192000</v>
      </c>
      <c r="W19" s="2">
        <f t="shared" si="1"/>
        <v>0.625</v>
      </c>
      <c r="X19" s="2">
        <f t="shared" si="2"/>
        <v>0.375</v>
      </c>
      <c r="Y19" s="26">
        <v>18</v>
      </c>
      <c r="Z19" s="3">
        <v>72000</v>
      </c>
      <c r="AA19" s="3">
        <v>120000</v>
      </c>
      <c r="AB19" s="7">
        <v>192000</v>
      </c>
      <c r="AC19" s="7"/>
      <c r="AE19" s="24">
        <v>1.7</v>
      </c>
      <c r="AF19">
        <v>3</v>
      </c>
      <c r="AG19">
        <v>6</v>
      </c>
      <c r="AJ19" s="24">
        <v>1.7</v>
      </c>
      <c r="AK19">
        <v>1</v>
      </c>
      <c r="AL19">
        <v>2</v>
      </c>
    </row>
    <row r="20" spans="1:38" x14ac:dyDescent="0.3">
      <c r="A20" s="1">
        <v>42186</v>
      </c>
      <c r="B20" t="s">
        <v>714</v>
      </c>
      <c r="C20" t="s">
        <v>31</v>
      </c>
      <c r="D20" t="s">
        <v>36</v>
      </c>
      <c r="E20" t="s">
        <v>44</v>
      </c>
      <c r="F20" t="s">
        <v>20</v>
      </c>
      <c r="G20" t="s">
        <v>0</v>
      </c>
      <c r="H20">
        <v>1</v>
      </c>
      <c r="I20" s="3">
        <v>16800</v>
      </c>
      <c r="J20" s="3">
        <v>2480883.66</v>
      </c>
      <c r="K20" s="3"/>
      <c r="L20" s="2">
        <v>0.1833307572</v>
      </c>
      <c r="M20" s="2">
        <f t="shared" si="3"/>
        <v>0.1833307572</v>
      </c>
      <c r="N20" s="3">
        <v>3079.95672096</v>
      </c>
      <c r="O20" s="3">
        <v>25200</v>
      </c>
      <c r="P20" s="3">
        <v>2765471.02</v>
      </c>
      <c r="Q20" s="2">
        <v>0.95434891960000001</v>
      </c>
      <c r="R20" s="2">
        <f t="shared" si="4"/>
        <v>0.92695827139999998</v>
      </c>
      <c r="S20" s="3">
        <v>23359.348439279998</v>
      </c>
      <c r="T20" s="3">
        <v>72000</v>
      </c>
      <c r="U20" s="3">
        <v>121200</v>
      </c>
      <c r="V20" s="3">
        <f t="shared" si="0"/>
        <v>193200</v>
      </c>
      <c r="W20" s="2">
        <f t="shared" si="1"/>
        <v>0.62732919254658381</v>
      </c>
      <c r="X20" s="2">
        <f t="shared" si="2"/>
        <v>0.37267080745341613</v>
      </c>
      <c r="Y20" s="26">
        <v>19</v>
      </c>
      <c r="Z20" s="3">
        <v>72000</v>
      </c>
      <c r="AA20" s="3">
        <v>121200</v>
      </c>
      <c r="AB20" s="7">
        <v>193200</v>
      </c>
      <c r="AC20" s="7"/>
      <c r="AE20" s="24">
        <v>1.8</v>
      </c>
      <c r="AF20">
        <v>2</v>
      </c>
      <c r="AG20">
        <v>27</v>
      </c>
      <c r="AJ20" s="24">
        <v>1.8</v>
      </c>
      <c r="AK20">
        <v>0</v>
      </c>
      <c r="AL20">
        <v>9</v>
      </c>
    </row>
    <row r="21" spans="1:38" x14ac:dyDescent="0.3">
      <c r="A21" s="1">
        <v>42186</v>
      </c>
      <c r="B21" t="s">
        <v>577</v>
      </c>
      <c r="C21" t="s">
        <v>31</v>
      </c>
      <c r="D21" t="s">
        <v>36</v>
      </c>
      <c r="E21" t="s">
        <v>44</v>
      </c>
      <c r="F21" t="s">
        <v>20</v>
      </c>
      <c r="G21" t="s">
        <v>0</v>
      </c>
      <c r="H21">
        <v>1</v>
      </c>
      <c r="I21" s="3">
        <v>16800</v>
      </c>
      <c r="J21" s="3">
        <v>3167541.66</v>
      </c>
      <c r="K21" s="3"/>
      <c r="L21" s="2">
        <v>0.198195016</v>
      </c>
      <c r="M21" s="2">
        <f t="shared" si="3"/>
        <v>0.198195016</v>
      </c>
      <c r="N21" s="3">
        <v>3329.6762687999999</v>
      </c>
      <c r="O21" s="3">
        <v>25200</v>
      </c>
      <c r="P21" s="3">
        <v>13495609.279999999</v>
      </c>
      <c r="Q21" s="2">
        <v>0.7236917169</v>
      </c>
      <c r="R21" s="2">
        <f t="shared" si="4"/>
        <v>0.55790674699999998</v>
      </c>
      <c r="S21" s="3">
        <v>14059.2500244</v>
      </c>
      <c r="T21" s="3">
        <v>72000</v>
      </c>
      <c r="U21" s="3">
        <v>111806</v>
      </c>
      <c r="V21" s="3">
        <f t="shared" si="0"/>
        <v>183806</v>
      </c>
      <c r="W21" s="2">
        <f t="shared" si="1"/>
        <v>0.60828264583310665</v>
      </c>
      <c r="X21" s="2">
        <f t="shared" si="2"/>
        <v>0.39171735416689335</v>
      </c>
      <c r="Y21" s="26">
        <v>20</v>
      </c>
      <c r="Z21" s="3">
        <v>72000</v>
      </c>
      <c r="AA21" s="3">
        <v>111806</v>
      </c>
      <c r="AB21" s="7">
        <v>183806</v>
      </c>
      <c r="AC21" s="7"/>
      <c r="AE21" s="24">
        <v>1.9</v>
      </c>
      <c r="AF21">
        <v>6</v>
      </c>
      <c r="AG21">
        <v>0</v>
      </c>
      <c r="AJ21" s="24">
        <v>1.9</v>
      </c>
      <c r="AK21">
        <v>1</v>
      </c>
      <c r="AL21">
        <v>0</v>
      </c>
    </row>
    <row r="22" spans="1:38" x14ac:dyDescent="0.3">
      <c r="A22" s="1">
        <v>42186</v>
      </c>
      <c r="B22" t="s">
        <v>150</v>
      </c>
      <c r="C22" t="s">
        <v>31</v>
      </c>
      <c r="D22" t="s">
        <v>36</v>
      </c>
      <c r="E22" t="s">
        <v>44</v>
      </c>
      <c r="F22" t="s">
        <v>20</v>
      </c>
      <c r="G22" t="s">
        <v>0</v>
      </c>
      <c r="H22">
        <v>1</v>
      </c>
      <c r="I22" s="3">
        <v>16800</v>
      </c>
      <c r="J22" s="3">
        <v>2218026.39</v>
      </c>
      <c r="K22" s="3"/>
      <c r="L22" s="2">
        <v>0.2037924887</v>
      </c>
      <c r="M22" s="2">
        <f t="shared" si="3"/>
        <v>0.2037924887</v>
      </c>
      <c r="N22" s="3">
        <v>3423.7138101599999</v>
      </c>
      <c r="O22" s="3">
        <v>25200</v>
      </c>
      <c r="P22" s="3">
        <v>4648634.63</v>
      </c>
      <c r="Q22" s="2">
        <v>0.8352011868</v>
      </c>
      <c r="R22" s="2">
        <f t="shared" si="4"/>
        <v>0.73632189889999999</v>
      </c>
      <c r="S22" s="3">
        <v>18555.31185228</v>
      </c>
      <c r="T22" s="3">
        <v>72000</v>
      </c>
      <c r="U22" s="3">
        <v>88055</v>
      </c>
      <c r="V22" s="3">
        <f t="shared" si="0"/>
        <v>160055</v>
      </c>
      <c r="W22" s="2">
        <f t="shared" si="1"/>
        <v>0.55015463434444412</v>
      </c>
      <c r="X22" s="2">
        <f t="shared" si="2"/>
        <v>0.44984536565555588</v>
      </c>
      <c r="Y22" s="26">
        <v>21</v>
      </c>
      <c r="Z22" s="3">
        <v>72000</v>
      </c>
      <c r="AA22" s="3">
        <v>88055</v>
      </c>
      <c r="AB22" s="7">
        <v>160055</v>
      </c>
      <c r="AC22" s="7"/>
      <c r="AE22" s="24">
        <v>2</v>
      </c>
      <c r="AF22">
        <v>0</v>
      </c>
      <c r="AG22">
        <v>0</v>
      </c>
      <c r="AJ22" s="24">
        <v>2</v>
      </c>
      <c r="AK22">
        <v>0</v>
      </c>
      <c r="AL22">
        <v>0</v>
      </c>
    </row>
    <row r="23" spans="1:38" x14ac:dyDescent="0.3">
      <c r="A23" s="1">
        <v>42186</v>
      </c>
      <c r="B23" t="s">
        <v>757</v>
      </c>
      <c r="C23" t="s">
        <v>31</v>
      </c>
      <c r="D23" t="s">
        <v>36</v>
      </c>
      <c r="E23" t="s">
        <v>44</v>
      </c>
      <c r="F23" t="s">
        <v>20</v>
      </c>
      <c r="G23" t="s">
        <v>0</v>
      </c>
      <c r="H23">
        <v>1</v>
      </c>
      <c r="I23" s="3">
        <v>14400</v>
      </c>
      <c r="J23" s="3">
        <v>2771914.8</v>
      </c>
      <c r="K23" s="3"/>
      <c r="L23" s="2">
        <v>0.2049207753</v>
      </c>
      <c r="M23" s="2">
        <f t="shared" si="3"/>
        <v>0.2049207753</v>
      </c>
      <c r="N23" s="3">
        <v>2950.8591643199998</v>
      </c>
      <c r="O23" s="3">
        <v>21600</v>
      </c>
      <c r="P23" s="3">
        <v>11368024.75</v>
      </c>
      <c r="Q23" s="2">
        <v>0.79041194120000002</v>
      </c>
      <c r="R23" s="2">
        <f t="shared" si="4"/>
        <v>0.66465910589999999</v>
      </c>
      <c r="S23" s="3">
        <v>14356.636687439999</v>
      </c>
      <c r="T23" s="3">
        <v>72000</v>
      </c>
      <c r="U23" s="3">
        <v>125240</v>
      </c>
      <c r="V23" s="3">
        <f t="shared" si="0"/>
        <v>197240</v>
      </c>
      <c r="W23" s="2">
        <f t="shared" si="1"/>
        <v>0.63496248225512064</v>
      </c>
      <c r="X23" s="2">
        <f t="shared" si="2"/>
        <v>0.36503751774487936</v>
      </c>
      <c r="Y23" s="26">
        <v>22</v>
      </c>
      <c r="Z23" s="3">
        <v>72000</v>
      </c>
      <c r="AA23" s="3">
        <v>125240</v>
      </c>
      <c r="AB23" s="7">
        <v>197240</v>
      </c>
      <c r="AC23" s="7"/>
      <c r="AE23" s="25" t="s">
        <v>1126</v>
      </c>
      <c r="AF23">
        <v>10</v>
      </c>
      <c r="AG23">
        <v>0</v>
      </c>
      <c r="AJ23" s="24" t="s">
        <v>1126</v>
      </c>
      <c r="AK23">
        <v>0</v>
      </c>
      <c r="AL23">
        <v>0</v>
      </c>
    </row>
    <row r="24" spans="1:38" x14ac:dyDescent="0.3">
      <c r="A24" s="1">
        <v>42186</v>
      </c>
      <c r="B24" t="s">
        <v>227</v>
      </c>
      <c r="C24" t="s">
        <v>31</v>
      </c>
      <c r="D24" t="s">
        <v>36</v>
      </c>
      <c r="E24" t="s">
        <v>44</v>
      </c>
      <c r="F24" t="s">
        <v>20</v>
      </c>
      <c r="G24" t="s">
        <v>0</v>
      </c>
      <c r="H24">
        <v>1</v>
      </c>
      <c r="I24" s="3">
        <v>16800</v>
      </c>
      <c r="J24" s="3">
        <v>1998082.23</v>
      </c>
      <c r="K24" s="3"/>
      <c r="L24" s="2">
        <v>0.2098287516</v>
      </c>
      <c r="M24" s="2">
        <f t="shared" si="3"/>
        <v>0.2098287516</v>
      </c>
      <c r="N24" s="3">
        <v>3525.12302688</v>
      </c>
      <c r="O24" s="3">
        <v>25200</v>
      </c>
      <c r="P24" s="3">
        <v>6705442.9299999997</v>
      </c>
      <c r="Q24" s="2">
        <v>0.82015706460000004</v>
      </c>
      <c r="R24" s="2">
        <f t="shared" si="4"/>
        <v>0.71225130339999998</v>
      </c>
      <c r="S24" s="3">
        <v>17948.732845679999</v>
      </c>
      <c r="T24" s="3">
        <v>72000</v>
      </c>
      <c r="U24" s="3">
        <v>96014</v>
      </c>
      <c r="V24" s="3">
        <f t="shared" si="0"/>
        <v>168014</v>
      </c>
      <c r="W24" s="2">
        <f t="shared" si="1"/>
        <v>0.57146428273834327</v>
      </c>
      <c r="X24" s="2">
        <f t="shared" si="2"/>
        <v>0.42853571726165679</v>
      </c>
      <c r="Y24" s="26">
        <v>23</v>
      </c>
      <c r="Z24" s="3">
        <v>72000</v>
      </c>
      <c r="AA24" s="3">
        <v>96014</v>
      </c>
      <c r="AB24" s="7">
        <v>168014</v>
      </c>
      <c r="AC24" s="7"/>
      <c r="AF24">
        <f>SUM(AF2:AF23)</f>
        <v>299</v>
      </c>
      <c r="AK24">
        <f>SUM(AK2:AK23)</f>
        <v>299</v>
      </c>
    </row>
    <row r="25" spans="1:38" x14ac:dyDescent="0.3">
      <c r="A25" s="1">
        <v>42186</v>
      </c>
      <c r="B25" t="s">
        <v>561</v>
      </c>
      <c r="C25" t="s">
        <v>31</v>
      </c>
      <c r="D25" t="s">
        <v>36</v>
      </c>
      <c r="E25" t="s">
        <v>44</v>
      </c>
      <c r="F25" t="s">
        <v>20</v>
      </c>
      <c r="G25" t="s">
        <v>0</v>
      </c>
      <c r="H25">
        <v>1</v>
      </c>
      <c r="I25" s="3">
        <v>16800</v>
      </c>
      <c r="J25" s="3">
        <v>2966474.83</v>
      </c>
      <c r="K25" s="3"/>
      <c r="L25" s="2">
        <v>0.2117588795</v>
      </c>
      <c r="M25" s="2">
        <f t="shared" si="3"/>
        <v>0.2117588795</v>
      </c>
      <c r="N25" s="3">
        <v>3557.5491756000001</v>
      </c>
      <c r="O25" s="3">
        <v>25200</v>
      </c>
      <c r="P25" s="3">
        <v>5772715.21</v>
      </c>
      <c r="Q25" s="2">
        <v>0.82681730799999997</v>
      </c>
      <c r="R25" s="2">
        <f t="shared" si="4"/>
        <v>0.72290769279999989</v>
      </c>
      <c r="S25" s="3">
        <v>18217.273858559998</v>
      </c>
      <c r="T25" s="3">
        <v>72000</v>
      </c>
      <c r="U25" s="3">
        <v>110789</v>
      </c>
      <c r="V25" s="3">
        <f t="shared" si="0"/>
        <v>182789</v>
      </c>
      <c r="W25" s="2">
        <f t="shared" si="1"/>
        <v>0.60610321190005967</v>
      </c>
      <c r="X25" s="2">
        <f t="shared" si="2"/>
        <v>0.39389678809994039</v>
      </c>
      <c r="Y25" s="26">
        <v>24</v>
      </c>
      <c r="Z25" s="3">
        <v>72000</v>
      </c>
      <c r="AA25" s="3">
        <v>110789</v>
      </c>
      <c r="AB25" s="7">
        <v>182789</v>
      </c>
      <c r="AC25" s="7"/>
    </row>
    <row r="26" spans="1:38" x14ac:dyDescent="0.3">
      <c r="A26" s="1">
        <v>42186</v>
      </c>
      <c r="B26" t="s">
        <v>607</v>
      </c>
      <c r="C26" t="s">
        <v>31</v>
      </c>
      <c r="D26" t="s">
        <v>36</v>
      </c>
      <c r="E26" t="s">
        <v>44</v>
      </c>
      <c r="F26" t="s">
        <v>20</v>
      </c>
      <c r="G26" t="s">
        <v>0</v>
      </c>
      <c r="H26">
        <v>1</v>
      </c>
      <c r="I26" s="3">
        <v>16800</v>
      </c>
      <c r="J26" s="3">
        <v>2602245.19</v>
      </c>
      <c r="K26" s="3"/>
      <c r="L26" s="2">
        <v>0.2347932979</v>
      </c>
      <c r="M26" s="2">
        <f t="shared" si="3"/>
        <v>0.2347932979</v>
      </c>
      <c r="N26" s="3">
        <v>3944.52740472</v>
      </c>
      <c r="O26" s="3">
        <v>25200</v>
      </c>
      <c r="P26" s="3">
        <v>7238536.7800000003</v>
      </c>
      <c r="Q26" s="2">
        <v>1.0295331330999999</v>
      </c>
      <c r="R26" s="2">
        <f t="shared" si="4"/>
        <v>1.0826927727</v>
      </c>
      <c r="S26" s="3">
        <v>27283.85787204</v>
      </c>
      <c r="T26" s="3">
        <v>72000</v>
      </c>
      <c r="U26" s="3">
        <v>114290</v>
      </c>
      <c r="V26" s="3">
        <f t="shared" si="0"/>
        <v>186290</v>
      </c>
      <c r="W26" s="2">
        <f t="shared" si="1"/>
        <v>0.61350582425250955</v>
      </c>
      <c r="X26" s="2">
        <f t="shared" si="2"/>
        <v>0.38649417574749045</v>
      </c>
      <c r="Y26" s="26">
        <v>25</v>
      </c>
      <c r="Z26" s="3">
        <v>72000</v>
      </c>
      <c r="AA26" s="3">
        <v>114290</v>
      </c>
      <c r="AB26" s="7">
        <v>186290</v>
      </c>
      <c r="AC26" s="7"/>
      <c r="AE26">
        <f>COUNT(L7:L305)</f>
        <v>299</v>
      </c>
    </row>
    <row r="27" spans="1:38" x14ac:dyDescent="0.3">
      <c r="A27" s="1">
        <v>42186</v>
      </c>
      <c r="B27" t="s">
        <v>331</v>
      </c>
      <c r="C27" t="s">
        <v>31</v>
      </c>
      <c r="D27" t="s">
        <v>36</v>
      </c>
      <c r="E27" t="s">
        <v>46</v>
      </c>
      <c r="F27" t="s">
        <v>20</v>
      </c>
      <c r="G27" t="s">
        <v>0</v>
      </c>
      <c r="H27">
        <v>1</v>
      </c>
      <c r="I27" s="3">
        <v>6466.6666666665997</v>
      </c>
      <c r="J27" s="3">
        <v>332322</v>
      </c>
      <c r="K27" s="3"/>
      <c r="L27" s="2">
        <v>0.23817845039999999</v>
      </c>
      <c r="M27" s="2">
        <f t="shared" si="3"/>
        <v>0.23817845040000246</v>
      </c>
      <c r="N27" s="3">
        <v>1540.2206459199999</v>
      </c>
      <c r="O27" s="3">
        <v>9700</v>
      </c>
      <c r="P27" s="3">
        <v>2735091.02</v>
      </c>
      <c r="Q27" s="2">
        <v>0.65999899699999998</v>
      </c>
      <c r="R27" s="2">
        <f t="shared" si="4"/>
        <v>0.45599839520000002</v>
      </c>
      <c r="S27" s="3">
        <v>4423.1844334400002</v>
      </c>
      <c r="T27" s="3">
        <v>97000</v>
      </c>
      <c r="U27" s="3">
        <v>140000</v>
      </c>
      <c r="V27" s="3">
        <f t="shared" si="0"/>
        <v>237000</v>
      </c>
      <c r="W27" s="2">
        <f t="shared" si="1"/>
        <v>0.59071729957805907</v>
      </c>
      <c r="X27" s="2">
        <f t="shared" si="2"/>
        <v>0.40928270042194093</v>
      </c>
      <c r="Y27" s="26">
        <v>26</v>
      </c>
      <c r="Z27" s="3">
        <v>97000</v>
      </c>
      <c r="AA27" s="3">
        <v>140000</v>
      </c>
      <c r="AB27" s="7">
        <v>237000</v>
      </c>
      <c r="AC27" s="7"/>
      <c r="AE27">
        <f>COUNTIF(L7:L305, "&gt;1")</f>
        <v>84</v>
      </c>
      <c r="AF27">
        <f>COUNTIF(Q7:Q305,"&gt;1")</f>
        <v>98</v>
      </c>
    </row>
    <row r="28" spans="1:38" x14ac:dyDescent="0.3">
      <c r="A28" s="1">
        <v>42186</v>
      </c>
      <c r="B28" t="s">
        <v>636</v>
      </c>
      <c r="C28" t="s">
        <v>31</v>
      </c>
      <c r="D28" t="s">
        <v>36</v>
      </c>
      <c r="E28" t="s">
        <v>46</v>
      </c>
      <c r="F28" t="s">
        <v>20</v>
      </c>
      <c r="G28" t="s">
        <v>0</v>
      </c>
      <c r="H28">
        <v>1</v>
      </c>
      <c r="I28" s="3">
        <v>22633.333333333099</v>
      </c>
      <c r="J28" s="3">
        <v>3234815.49</v>
      </c>
      <c r="K28" s="3"/>
      <c r="L28" s="2">
        <v>0.23992076039999999</v>
      </c>
      <c r="M28" s="2">
        <f t="shared" si="3"/>
        <v>0.23992076039999805</v>
      </c>
      <c r="N28" s="3">
        <v>5430.2065437198999</v>
      </c>
      <c r="O28" s="3">
        <v>33950</v>
      </c>
      <c r="P28" s="3">
        <v>15167695.16</v>
      </c>
      <c r="Q28" s="2">
        <v>0.85491278820000005</v>
      </c>
      <c r="R28" s="2">
        <f t="shared" si="4"/>
        <v>0.76786046110000006</v>
      </c>
      <c r="S28" s="3">
        <v>26068.862654345001</v>
      </c>
      <c r="T28" s="3">
        <v>97000</v>
      </c>
      <c r="U28" s="3">
        <v>156512</v>
      </c>
      <c r="V28" s="3">
        <f t="shared" si="0"/>
        <v>253512</v>
      </c>
      <c r="W28" s="2">
        <f t="shared" si="1"/>
        <v>0.61737511439300707</v>
      </c>
      <c r="X28" s="2">
        <f t="shared" si="2"/>
        <v>0.38262488560699298</v>
      </c>
      <c r="Y28" s="26">
        <v>27</v>
      </c>
      <c r="Z28" s="3">
        <v>97000</v>
      </c>
      <c r="AA28" s="3">
        <v>156512</v>
      </c>
      <c r="AB28" s="7">
        <v>253512</v>
      </c>
      <c r="AC28" s="7"/>
      <c r="AE28">
        <f>AE27/AE26</f>
        <v>0.28093645484949831</v>
      </c>
      <c r="AF28">
        <f>AF27/AE26</f>
        <v>0.32775919732441472</v>
      </c>
    </row>
    <row r="29" spans="1:38" x14ac:dyDescent="0.3">
      <c r="A29" s="1">
        <v>42186</v>
      </c>
      <c r="B29" t="s">
        <v>172</v>
      </c>
      <c r="C29" t="s">
        <v>31</v>
      </c>
      <c r="D29" t="s">
        <v>36</v>
      </c>
      <c r="E29" t="s">
        <v>44</v>
      </c>
      <c r="F29" t="s">
        <v>20</v>
      </c>
      <c r="G29" t="s">
        <v>0</v>
      </c>
      <c r="H29">
        <v>1</v>
      </c>
      <c r="I29" s="3">
        <v>16800</v>
      </c>
      <c r="J29" s="3">
        <v>2813816.38</v>
      </c>
      <c r="K29" s="3"/>
      <c r="L29" s="2">
        <v>0.2406664382</v>
      </c>
      <c r="M29" s="2">
        <f t="shared" si="3"/>
        <v>0.2406664382</v>
      </c>
      <c r="N29" s="3">
        <v>4043.19616176</v>
      </c>
      <c r="O29" s="3">
        <v>25200</v>
      </c>
      <c r="P29" s="3">
        <v>7465158.6900000004</v>
      </c>
      <c r="Q29" s="2">
        <v>0.84240864540000004</v>
      </c>
      <c r="R29" s="2">
        <f t="shared" si="4"/>
        <v>0.74785383259999993</v>
      </c>
      <c r="S29" s="3">
        <v>18845.916581519999</v>
      </c>
      <c r="T29" s="3">
        <v>72000</v>
      </c>
      <c r="U29" s="3">
        <v>91255</v>
      </c>
      <c r="V29" s="3">
        <f t="shared" si="0"/>
        <v>163255</v>
      </c>
      <c r="W29" s="2">
        <f t="shared" si="1"/>
        <v>0.55897216011760742</v>
      </c>
      <c r="X29" s="2">
        <f t="shared" si="2"/>
        <v>0.44102783988239258</v>
      </c>
      <c r="Y29" s="26">
        <v>28</v>
      </c>
      <c r="Z29" s="3">
        <v>72000</v>
      </c>
      <c r="AA29" s="3">
        <v>91255</v>
      </c>
      <c r="AB29" s="7">
        <v>163255</v>
      </c>
      <c r="AC29" s="7"/>
    </row>
    <row r="30" spans="1:38" x14ac:dyDescent="0.3">
      <c r="A30" s="1">
        <v>42186</v>
      </c>
      <c r="B30" t="s">
        <v>525</v>
      </c>
      <c r="C30" t="s">
        <v>31</v>
      </c>
      <c r="D30" t="s">
        <v>36</v>
      </c>
      <c r="E30" t="s">
        <v>44</v>
      </c>
      <c r="F30" t="s">
        <v>20</v>
      </c>
      <c r="G30" t="s">
        <v>0</v>
      </c>
      <c r="H30">
        <v>1</v>
      </c>
      <c r="I30" s="3">
        <v>16800</v>
      </c>
      <c r="J30" s="3">
        <v>2905932.17</v>
      </c>
      <c r="K30" s="3"/>
      <c r="L30" s="2">
        <v>0.2756357888</v>
      </c>
      <c r="M30" s="2">
        <f t="shared" si="3"/>
        <v>0.2756357888</v>
      </c>
      <c r="N30" s="3">
        <v>4630.6812518400002</v>
      </c>
      <c r="O30" s="3">
        <v>25200</v>
      </c>
      <c r="P30" s="3">
        <v>8370416.46</v>
      </c>
      <c r="Q30" s="2">
        <v>0.93575228269999999</v>
      </c>
      <c r="R30" s="2">
        <f t="shared" si="4"/>
        <v>0.8972036523000001</v>
      </c>
      <c r="S30" s="3">
        <v>22609.532037960002</v>
      </c>
      <c r="T30" s="3">
        <v>72000</v>
      </c>
      <c r="U30" s="3">
        <v>108542</v>
      </c>
      <c r="V30" s="3">
        <f t="shared" si="0"/>
        <v>180542</v>
      </c>
      <c r="W30" s="2">
        <f t="shared" si="1"/>
        <v>0.60120082861605606</v>
      </c>
      <c r="X30" s="2">
        <f t="shared" si="2"/>
        <v>0.39879917138394388</v>
      </c>
      <c r="Y30" s="26">
        <v>29</v>
      </c>
      <c r="Z30" s="3">
        <v>72000</v>
      </c>
      <c r="AA30" s="3">
        <v>108542</v>
      </c>
      <c r="AB30" s="7">
        <v>180542</v>
      </c>
      <c r="AC30" s="7"/>
    </row>
    <row r="31" spans="1:38" x14ac:dyDescent="0.3">
      <c r="A31" s="1">
        <v>42186</v>
      </c>
      <c r="B31" t="s">
        <v>226</v>
      </c>
      <c r="C31" t="s">
        <v>31</v>
      </c>
      <c r="D31" t="s">
        <v>36</v>
      </c>
      <c r="E31" t="s">
        <v>48</v>
      </c>
      <c r="F31" t="s">
        <v>20</v>
      </c>
      <c r="G31" t="s">
        <v>0</v>
      </c>
      <c r="H31">
        <v>1</v>
      </c>
      <c r="I31" s="3">
        <v>8499.9999999999</v>
      </c>
      <c r="J31" s="3">
        <v>758388.16</v>
      </c>
      <c r="K31" s="3"/>
      <c r="L31" s="2">
        <v>0.27642012110000003</v>
      </c>
      <c r="M31" s="2">
        <f t="shared" si="3"/>
        <v>0.27642012110000325</v>
      </c>
      <c r="N31" s="3">
        <v>2349.5710293500001</v>
      </c>
      <c r="O31" s="3">
        <v>12750</v>
      </c>
      <c r="P31" s="3">
        <v>2335297.66</v>
      </c>
      <c r="Q31" s="2">
        <v>1.1376239421000001</v>
      </c>
      <c r="R31" s="2">
        <f t="shared" si="4"/>
        <v>1.3853470379000001</v>
      </c>
      <c r="S31" s="3">
        <v>17663.174733225002</v>
      </c>
      <c r="T31" s="3">
        <v>85000</v>
      </c>
      <c r="U31" s="3">
        <v>113300</v>
      </c>
      <c r="V31" s="3">
        <f t="shared" si="0"/>
        <v>198300</v>
      </c>
      <c r="W31" s="2">
        <f t="shared" si="1"/>
        <v>0.57135653050932933</v>
      </c>
      <c r="X31" s="2">
        <f t="shared" si="2"/>
        <v>0.42864346949067073</v>
      </c>
      <c r="Y31" s="26">
        <v>30</v>
      </c>
      <c r="Z31" s="3">
        <v>85000</v>
      </c>
      <c r="AA31" s="3">
        <v>113300</v>
      </c>
      <c r="AB31" s="7">
        <v>198300</v>
      </c>
      <c r="AC31" s="7"/>
    </row>
    <row r="32" spans="1:38" x14ac:dyDescent="0.3">
      <c r="A32" s="1">
        <v>42186</v>
      </c>
      <c r="B32" t="s">
        <v>716</v>
      </c>
      <c r="C32" t="s">
        <v>31</v>
      </c>
      <c r="D32" t="s">
        <v>36</v>
      </c>
      <c r="E32" t="s">
        <v>44</v>
      </c>
      <c r="F32" t="s">
        <v>20</v>
      </c>
      <c r="G32" t="s">
        <v>0</v>
      </c>
      <c r="H32">
        <v>1</v>
      </c>
      <c r="I32" s="3">
        <v>16800</v>
      </c>
      <c r="J32" s="3">
        <v>2332317.44</v>
      </c>
      <c r="K32" s="3"/>
      <c r="L32" s="2">
        <v>0.28180554619999998</v>
      </c>
      <c r="M32" s="2">
        <f t="shared" si="3"/>
        <v>0.28180554620000003</v>
      </c>
      <c r="N32" s="3">
        <v>4734.3331761600002</v>
      </c>
      <c r="O32" s="3">
        <v>25200</v>
      </c>
      <c r="P32" s="3">
        <v>13092722</v>
      </c>
      <c r="Q32" s="2">
        <v>0.83065943050000002</v>
      </c>
      <c r="R32" s="2">
        <f t="shared" si="4"/>
        <v>0.72905508879999992</v>
      </c>
      <c r="S32" s="3">
        <v>18372.188237759998</v>
      </c>
      <c r="T32" s="3">
        <v>72000</v>
      </c>
      <c r="U32" s="3">
        <v>121309</v>
      </c>
      <c r="V32" s="3">
        <f t="shared" si="0"/>
        <v>193309</v>
      </c>
      <c r="W32" s="2">
        <f t="shared" si="1"/>
        <v>0.62753932822579395</v>
      </c>
      <c r="X32" s="2">
        <f t="shared" si="2"/>
        <v>0.37246067177420605</v>
      </c>
      <c r="Y32" s="26">
        <v>31</v>
      </c>
      <c r="Z32" s="3">
        <v>72000</v>
      </c>
      <c r="AA32" s="3">
        <v>121309</v>
      </c>
      <c r="AB32" s="7">
        <v>193309</v>
      </c>
      <c r="AC32" s="7"/>
    </row>
    <row r="33" spans="1:29" x14ac:dyDescent="0.3">
      <c r="A33" s="1">
        <v>42186</v>
      </c>
      <c r="B33" t="s">
        <v>670</v>
      </c>
      <c r="C33" t="s">
        <v>31</v>
      </c>
      <c r="D33" t="s">
        <v>36</v>
      </c>
      <c r="E33" t="s">
        <v>44</v>
      </c>
      <c r="F33" t="s">
        <v>20</v>
      </c>
      <c r="G33" t="s">
        <v>0</v>
      </c>
      <c r="H33">
        <v>1</v>
      </c>
      <c r="I33" s="3">
        <v>16800</v>
      </c>
      <c r="J33" s="3">
        <v>3388064.63</v>
      </c>
      <c r="K33" s="3"/>
      <c r="L33" s="2">
        <v>0.28775689560000001</v>
      </c>
      <c r="M33" s="2">
        <f t="shared" si="3"/>
        <v>0.28775689559999995</v>
      </c>
      <c r="N33" s="3">
        <v>4834.3158460799996</v>
      </c>
      <c r="O33" s="3">
        <v>25200</v>
      </c>
      <c r="P33" s="3">
        <v>7839289.6900000004</v>
      </c>
      <c r="Q33" s="2">
        <v>0.94670088529999996</v>
      </c>
      <c r="R33" s="2">
        <f t="shared" si="4"/>
        <v>0.91472141649999983</v>
      </c>
      <c r="S33" s="3">
        <v>23050.979695799997</v>
      </c>
      <c r="T33" s="3">
        <v>72000</v>
      </c>
      <c r="U33" s="3">
        <v>118450</v>
      </c>
      <c r="V33" s="3">
        <f t="shared" si="0"/>
        <v>190450</v>
      </c>
      <c r="W33" s="2">
        <f t="shared" si="1"/>
        <v>0.62194801785245468</v>
      </c>
      <c r="X33" s="2">
        <f t="shared" si="2"/>
        <v>0.37805198214754526</v>
      </c>
      <c r="Y33" s="26">
        <v>32</v>
      </c>
      <c r="Z33" s="3">
        <v>72000</v>
      </c>
      <c r="AA33" s="3">
        <v>118450</v>
      </c>
      <c r="AB33" s="7">
        <v>190450</v>
      </c>
      <c r="AC33" s="7"/>
    </row>
    <row r="34" spans="1:29" x14ac:dyDescent="0.3">
      <c r="A34" s="1">
        <v>42186</v>
      </c>
      <c r="B34" t="s">
        <v>753</v>
      </c>
      <c r="C34" t="s">
        <v>31</v>
      </c>
      <c r="D34" t="s">
        <v>36</v>
      </c>
      <c r="E34" t="s">
        <v>44</v>
      </c>
      <c r="F34" t="s">
        <v>20</v>
      </c>
      <c r="G34" t="s">
        <v>0</v>
      </c>
      <c r="H34">
        <v>1</v>
      </c>
      <c r="I34" s="3">
        <v>16800</v>
      </c>
      <c r="J34" s="3">
        <v>2666817.9</v>
      </c>
      <c r="K34" s="3"/>
      <c r="L34" s="2">
        <v>0.28958788410000003</v>
      </c>
      <c r="M34" s="2">
        <f t="shared" si="3"/>
        <v>0.28958788410000003</v>
      </c>
      <c r="N34" s="3">
        <v>4865.07645288</v>
      </c>
      <c r="O34" s="3">
        <v>25200</v>
      </c>
      <c r="P34" s="3">
        <v>7461580.8200000003</v>
      </c>
      <c r="Q34" s="2">
        <v>0.88999008260000001</v>
      </c>
      <c r="R34" s="2">
        <f t="shared" si="4"/>
        <v>0.8239841322</v>
      </c>
      <c r="S34" s="3">
        <v>20764.400131440001</v>
      </c>
      <c r="T34" s="3">
        <v>72000</v>
      </c>
      <c r="U34" s="3">
        <v>124992</v>
      </c>
      <c r="V34" s="3">
        <f t="shared" si="0"/>
        <v>196992</v>
      </c>
      <c r="W34" s="2">
        <f t="shared" si="1"/>
        <v>0.63450292397660824</v>
      </c>
      <c r="X34" s="2">
        <f t="shared" si="2"/>
        <v>0.36549707602339182</v>
      </c>
      <c r="Y34" s="26">
        <v>33</v>
      </c>
      <c r="Z34" s="3">
        <v>72000</v>
      </c>
      <c r="AA34" s="3">
        <v>124992</v>
      </c>
      <c r="AB34" s="7">
        <v>196992</v>
      </c>
      <c r="AC34" s="7"/>
    </row>
    <row r="35" spans="1:29" x14ac:dyDescent="0.3">
      <c r="A35" s="1">
        <v>42186</v>
      </c>
      <c r="B35" t="s">
        <v>612</v>
      </c>
      <c r="C35" t="s">
        <v>31</v>
      </c>
      <c r="D35" t="s">
        <v>36</v>
      </c>
      <c r="E35" t="s">
        <v>44</v>
      </c>
      <c r="F35" t="s">
        <v>20</v>
      </c>
      <c r="G35" t="s">
        <v>0</v>
      </c>
      <c r="H35">
        <v>1</v>
      </c>
      <c r="I35" s="3">
        <v>16800</v>
      </c>
      <c r="J35" s="3">
        <v>2481823.7400000002</v>
      </c>
      <c r="K35" s="3"/>
      <c r="L35" s="2">
        <v>0.30063095049999999</v>
      </c>
      <c r="M35" s="2">
        <f t="shared" si="3"/>
        <v>0.30063095049999999</v>
      </c>
      <c r="N35" s="3">
        <v>5050.5999683999999</v>
      </c>
      <c r="O35" s="3">
        <v>25200</v>
      </c>
      <c r="P35" s="3">
        <v>11314201.24</v>
      </c>
      <c r="Q35" s="2">
        <v>1.0043571781</v>
      </c>
      <c r="R35" s="2">
        <f t="shared" si="4"/>
        <v>1.0122000987000002</v>
      </c>
      <c r="S35" s="3">
        <v>25507.442487240001</v>
      </c>
      <c r="T35" s="3">
        <v>72000</v>
      </c>
      <c r="U35" s="3">
        <v>114515</v>
      </c>
      <c r="V35" s="3">
        <f t="shared" si="0"/>
        <v>186515</v>
      </c>
      <c r="W35" s="2">
        <f t="shared" si="1"/>
        <v>0.61397206658981851</v>
      </c>
      <c r="X35" s="2">
        <f t="shared" si="2"/>
        <v>0.38602793341018149</v>
      </c>
      <c r="Y35" s="26">
        <v>34</v>
      </c>
      <c r="Z35" s="3">
        <v>72000</v>
      </c>
      <c r="AA35" s="3">
        <v>114515</v>
      </c>
      <c r="AB35" s="7">
        <v>186515</v>
      </c>
      <c r="AC35" s="7"/>
    </row>
    <row r="36" spans="1:29" x14ac:dyDescent="0.3">
      <c r="A36" s="1">
        <v>42186</v>
      </c>
      <c r="B36" t="s">
        <v>738</v>
      </c>
      <c r="C36" t="s">
        <v>31</v>
      </c>
      <c r="D36" t="s">
        <v>36</v>
      </c>
      <c r="E36" t="s">
        <v>46</v>
      </c>
      <c r="F36" t="s">
        <v>20</v>
      </c>
      <c r="G36" t="s">
        <v>0</v>
      </c>
      <c r="H36">
        <v>1</v>
      </c>
      <c r="I36" s="3">
        <v>22633.333333333099</v>
      </c>
      <c r="J36" s="3">
        <v>2481823.7400000002</v>
      </c>
      <c r="K36" s="3"/>
      <c r="L36" s="2">
        <v>0.30063095049999999</v>
      </c>
      <c r="M36" s="2">
        <f t="shared" si="3"/>
        <v>0.3006309505000016</v>
      </c>
      <c r="N36" s="3">
        <v>6804.2805129832996</v>
      </c>
      <c r="O36" s="3">
        <v>33950</v>
      </c>
      <c r="P36" s="3">
        <v>11314201.24</v>
      </c>
      <c r="Q36" s="2">
        <v>1.0043571781</v>
      </c>
      <c r="R36" s="2">
        <f t="shared" si="4"/>
        <v>1.0122000987000002</v>
      </c>
      <c r="S36" s="3">
        <v>34364.193350865004</v>
      </c>
      <c r="T36" s="3">
        <v>97000</v>
      </c>
      <c r="U36" s="3">
        <v>166044</v>
      </c>
      <c r="V36" s="3">
        <f t="shared" si="0"/>
        <v>263044</v>
      </c>
      <c r="W36" s="2">
        <f t="shared" si="1"/>
        <v>0.63124040084548594</v>
      </c>
      <c r="X36" s="2">
        <f t="shared" si="2"/>
        <v>0.36875959915451406</v>
      </c>
      <c r="Y36" s="26">
        <v>35</v>
      </c>
      <c r="Z36" s="3">
        <v>97000</v>
      </c>
      <c r="AA36" s="3">
        <v>166044</v>
      </c>
      <c r="AB36" s="7">
        <v>263044</v>
      </c>
      <c r="AC36" s="7"/>
    </row>
    <row r="37" spans="1:29" x14ac:dyDescent="0.3">
      <c r="A37" s="1">
        <v>42186</v>
      </c>
      <c r="B37" t="s">
        <v>385</v>
      </c>
      <c r="C37" t="s">
        <v>31</v>
      </c>
      <c r="D37" t="s">
        <v>36</v>
      </c>
      <c r="E37" t="s">
        <v>44</v>
      </c>
      <c r="F37" t="s">
        <v>20</v>
      </c>
      <c r="G37" t="s">
        <v>0</v>
      </c>
      <c r="H37">
        <v>1</v>
      </c>
      <c r="I37" s="3">
        <v>16800</v>
      </c>
      <c r="J37" s="3">
        <v>2698966.72</v>
      </c>
      <c r="K37" s="3"/>
      <c r="L37" s="2">
        <v>0.30831608919999998</v>
      </c>
      <c r="M37" s="2">
        <f t="shared" si="3"/>
        <v>0.30831608920000003</v>
      </c>
      <c r="N37" s="3">
        <v>5179.7102985600004</v>
      </c>
      <c r="O37" s="3">
        <v>25200</v>
      </c>
      <c r="P37" s="3">
        <v>7264825.0199999996</v>
      </c>
      <c r="Q37" s="2">
        <v>0.92403522339999999</v>
      </c>
      <c r="R37" s="2">
        <f t="shared" si="4"/>
        <v>0.87845635739999994</v>
      </c>
      <c r="S37" s="3">
        <v>22137.100206479998</v>
      </c>
      <c r="T37" s="3">
        <v>72000</v>
      </c>
      <c r="U37" s="3">
        <v>107400</v>
      </c>
      <c r="V37" s="3">
        <f t="shared" si="0"/>
        <v>179400</v>
      </c>
      <c r="W37" s="2">
        <f t="shared" si="1"/>
        <v>0.59866220735785958</v>
      </c>
      <c r="X37" s="2">
        <f t="shared" si="2"/>
        <v>0.40133779264214048</v>
      </c>
      <c r="Y37" s="26">
        <v>36</v>
      </c>
      <c r="Z37" s="3">
        <v>72000</v>
      </c>
      <c r="AA37" s="3">
        <v>107400</v>
      </c>
      <c r="AB37" s="7">
        <v>179400</v>
      </c>
      <c r="AC37" s="7"/>
    </row>
    <row r="38" spans="1:29" x14ac:dyDescent="0.3">
      <c r="A38" s="1">
        <v>42186</v>
      </c>
      <c r="B38" t="s">
        <v>534</v>
      </c>
      <c r="C38" t="s">
        <v>31</v>
      </c>
      <c r="D38" t="s">
        <v>36</v>
      </c>
      <c r="E38" t="s">
        <v>44</v>
      </c>
      <c r="F38" t="s">
        <v>20</v>
      </c>
      <c r="G38" t="s">
        <v>0</v>
      </c>
      <c r="H38">
        <v>1</v>
      </c>
      <c r="I38" s="3">
        <v>16800</v>
      </c>
      <c r="J38" s="3">
        <v>3388064.63</v>
      </c>
      <c r="K38" s="3"/>
      <c r="L38" s="2">
        <v>0.31059150219999998</v>
      </c>
      <c r="M38" s="2">
        <f t="shared" si="3"/>
        <v>0.31059150220000004</v>
      </c>
      <c r="N38" s="3">
        <v>5217.9372369600005</v>
      </c>
      <c r="O38" s="3">
        <v>25200</v>
      </c>
      <c r="P38" s="3">
        <v>5838120.5300000003</v>
      </c>
      <c r="Q38" s="2">
        <v>0.81313685899999999</v>
      </c>
      <c r="R38" s="2">
        <f t="shared" si="4"/>
        <v>0.70101897439999994</v>
      </c>
      <c r="S38" s="3">
        <v>17665.678154879999</v>
      </c>
      <c r="T38" s="3">
        <v>72000</v>
      </c>
      <c r="U38" s="3">
        <v>109180</v>
      </c>
      <c r="V38" s="3">
        <f t="shared" si="0"/>
        <v>181180</v>
      </c>
      <c r="W38" s="2">
        <f t="shared" si="1"/>
        <v>0.60260514405563526</v>
      </c>
      <c r="X38" s="2">
        <f t="shared" si="2"/>
        <v>0.39739485594436474</v>
      </c>
      <c r="Y38" s="26">
        <v>37</v>
      </c>
      <c r="Z38" s="3">
        <v>72000</v>
      </c>
      <c r="AA38" s="3">
        <v>109180</v>
      </c>
      <c r="AB38" s="7">
        <v>181180</v>
      </c>
      <c r="AC38" s="7"/>
    </row>
    <row r="39" spans="1:29" x14ac:dyDescent="0.3">
      <c r="A39" s="1">
        <v>42186</v>
      </c>
      <c r="B39" t="s">
        <v>702</v>
      </c>
      <c r="C39" t="s">
        <v>31</v>
      </c>
      <c r="D39" t="s">
        <v>36</v>
      </c>
      <c r="E39" t="s">
        <v>44</v>
      </c>
      <c r="F39" t="s">
        <v>20</v>
      </c>
      <c r="G39" t="s">
        <v>0</v>
      </c>
      <c r="H39">
        <v>1</v>
      </c>
      <c r="I39" s="3">
        <v>16800</v>
      </c>
      <c r="J39" s="3">
        <v>3395196.16</v>
      </c>
      <c r="K39" s="3"/>
      <c r="L39" s="2">
        <v>0.31634500989999997</v>
      </c>
      <c r="M39" s="2">
        <f t="shared" si="3"/>
        <v>0.31634500989999997</v>
      </c>
      <c r="N39" s="3">
        <v>5314.5961663199996</v>
      </c>
      <c r="O39" s="3">
        <v>25200</v>
      </c>
      <c r="P39" s="3">
        <v>6747451.5800000001</v>
      </c>
      <c r="Q39" s="2">
        <v>1.0765034685999999</v>
      </c>
      <c r="R39" s="2">
        <f t="shared" si="4"/>
        <v>1.2142097120999999</v>
      </c>
      <c r="S39" s="3">
        <v>30598.084744920001</v>
      </c>
      <c r="T39" s="3">
        <v>72000</v>
      </c>
      <c r="U39" s="3">
        <v>120236</v>
      </c>
      <c r="V39" s="3">
        <f t="shared" si="0"/>
        <v>192236</v>
      </c>
      <c r="W39" s="2">
        <f t="shared" si="1"/>
        <v>0.62546037162654233</v>
      </c>
      <c r="X39" s="2">
        <f t="shared" si="2"/>
        <v>0.37453962837345761</v>
      </c>
      <c r="Y39" s="26">
        <v>38</v>
      </c>
      <c r="Z39" s="3">
        <v>72000</v>
      </c>
      <c r="AA39" s="3">
        <v>120236</v>
      </c>
      <c r="AB39" s="7">
        <v>192236</v>
      </c>
      <c r="AC39" s="7"/>
    </row>
    <row r="40" spans="1:29" x14ac:dyDescent="0.3">
      <c r="A40" s="1">
        <v>42186</v>
      </c>
      <c r="B40" t="s">
        <v>575</v>
      </c>
      <c r="C40" t="s">
        <v>31</v>
      </c>
      <c r="D40" t="s">
        <v>36</v>
      </c>
      <c r="E40" t="s">
        <v>44</v>
      </c>
      <c r="F40" t="s">
        <v>20</v>
      </c>
      <c r="G40" t="s">
        <v>0</v>
      </c>
      <c r="H40">
        <v>1</v>
      </c>
      <c r="I40" s="3">
        <v>16800</v>
      </c>
      <c r="J40" s="3">
        <v>3290229.9</v>
      </c>
      <c r="K40" s="3"/>
      <c r="L40" s="2">
        <v>0.31717229489999998</v>
      </c>
      <c r="M40" s="2">
        <f t="shared" si="3"/>
        <v>0.31717229489999993</v>
      </c>
      <c r="N40" s="3">
        <v>5328.4945543199992</v>
      </c>
      <c r="O40" s="3">
        <v>25200</v>
      </c>
      <c r="P40" s="3">
        <v>6917795.1799999997</v>
      </c>
      <c r="Q40" s="2">
        <v>0.91513103890000003</v>
      </c>
      <c r="R40" s="2">
        <f t="shared" si="4"/>
        <v>0.86420966219999995</v>
      </c>
      <c r="S40" s="3">
        <v>21778.083487439999</v>
      </c>
      <c r="T40" s="3">
        <v>72000</v>
      </c>
      <c r="U40" s="3">
        <v>111650</v>
      </c>
      <c r="V40" s="3">
        <f t="shared" si="0"/>
        <v>183650</v>
      </c>
      <c r="W40" s="2">
        <f t="shared" si="1"/>
        <v>0.60794990471004628</v>
      </c>
      <c r="X40" s="2">
        <f t="shared" si="2"/>
        <v>0.39205009528995372</v>
      </c>
      <c r="Y40" s="26">
        <v>39</v>
      </c>
      <c r="Z40" s="3">
        <v>72000</v>
      </c>
      <c r="AA40" s="3">
        <v>111650</v>
      </c>
      <c r="AB40" s="7">
        <v>183650</v>
      </c>
      <c r="AC40" s="7"/>
    </row>
    <row r="41" spans="1:29" x14ac:dyDescent="0.3">
      <c r="A41" s="1">
        <v>42186</v>
      </c>
      <c r="B41" t="s">
        <v>806</v>
      </c>
      <c r="C41" t="s">
        <v>31</v>
      </c>
      <c r="D41" t="s">
        <v>36</v>
      </c>
      <c r="E41" t="s">
        <v>44</v>
      </c>
      <c r="F41" t="s">
        <v>20</v>
      </c>
      <c r="G41" t="s">
        <v>0</v>
      </c>
      <c r="H41">
        <v>1</v>
      </c>
      <c r="I41" s="3">
        <v>16800</v>
      </c>
      <c r="J41" s="3">
        <v>3706250.53</v>
      </c>
      <c r="K41" s="3"/>
      <c r="L41" s="2">
        <v>0.31869316539999998</v>
      </c>
      <c r="M41" s="2">
        <f t="shared" si="3"/>
        <v>0.31869316539999998</v>
      </c>
      <c r="N41" s="3">
        <v>5354.04517872</v>
      </c>
      <c r="O41" s="3">
        <v>25200</v>
      </c>
      <c r="P41" s="3">
        <v>12598057.300000001</v>
      </c>
      <c r="Q41" s="2">
        <v>0.99906404299999996</v>
      </c>
      <c r="R41" s="2">
        <f t="shared" si="4"/>
        <v>0.99850246879999993</v>
      </c>
      <c r="S41" s="3">
        <v>25162.262213759997</v>
      </c>
      <c r="T41" s="3">
        <v>72000</v>
      </c>
      <c r="U41" s="3">
        <v>143215</v>
      </c>
      <c r="V41" s="3">
        <f t="shared" si="0"/>
        <v>215215</v>
      </c>
      <c r="W41" s="2">
        <f t="shared" si="1"/>
        <v>0.6654508282415259</v>
      </c>
      <c r="X41" s="2">
        <f t="shared" si="2"/>
        <v>0.3345491717584741</v>
      </c>
      <c r="Y41" s="26">
        <v>40</v>
      </c>
      <c r="Z41" s="3">
        <v>72000</v>
      </c>
      <c r="AA41" s="3">
        <v>143215</v>
      </c>
      <c r="AB41" s="7">
        <v>215215</v>
      </c>
      <c r="AC41" s="7"/>
    </row>
    <row r="42" spans="1:29" x14ac:dyDescent="0.3">
      <c r="A42" s="1">
        <v>42186</v>
      </c>
      <c r="B42" t="s">
        <v>209</v>
      </c>
      <c r="C42" t="s">
        <v>31</v>
      </c>
      <c r="D42" t="s">
        <v>36</v>
      </c>
      <c r="E42" t="s">
        <v>44</v>
      </c>
      <c r="F42" t="s">
        <v>20</v>
      </c>
      <c r="G42" t="s">
        <v>0</v>
      </c>
      <c r="H42">
        <v>1</v>
      </c>
      <c r="I42" s="3">
        <v>16800</v>
      </c>
      <c r="J42" s="3">
        <v>2182143.3199999998</v>
      </c>
      <c r="K42" s="3"/>
      <c r="L42" s="2">
        <v>0.32539873229999999</v>
      </c>
      <c r="M42" s="2">
        <f t="shared" si="3"/>
        <v>0.32539873229999999</v>
      </c>
      <c r="N42" s="3">
        <v>5466.6987026400002</v>
      </c>
      <c r="O42" s="3">
        <v>25200</v>
      </c>
      <c r="P42" s="3">
        <v>11462199.16</v>
      </c>
      <c r="Q42" s="2">
        <v>0.97245888629999999</v>
      </c>
      <c r="R42" s="2">
        <f t="shared" si="4"/>
        <v>0.9559342180999999</v>
      </c>
      <c r="S42" s="3">
        <v>24089.542296119998</v>
      </c>
      <c r="T42" s="3">
        <v>72000</v>
      </c>
      <c r="U42" s="3">
        <v>94799</v>
      </c>
      <c r="V42" s="3">
        <f t="shared" si="0"/>
        <v>166799</v>
      </c>
      <c r="W42" s="2">
        <f t="shared" si="1"/>
        <v>0.56834273586772099</v>
      </c>
      <c r="X42" s="2">
        <f t="shared" si="2"/>
        <v>0.43165726413227895</v>
      </c>
      <c r="Y42" s="26">
        <v>41</v>
      </c>
      <c r="Z42" s="3">
        <v>72000</v>
      </c>
      <c r="AA42" s="3">
        <v>94799</v>
      </c>
      <c r="AB42" s="7">
        <v>166799</v>
      </c>
      <c r="AC42" s="7"/>
    </row>
    <row r="43" spans="1:29" x14ac:dyDescent="0.3">
      <c r="A43" s="1">
        <v>42186</v>
      </c>
      <c r="B43" t="s">
        <v>608</v>
      </c>
      <c r="C43" t="s">
        <v>31</v>
      </c>
      <c r="D43" t="s">
        <v>36</v>
      </c>
      <c r="E43" t="s">
        <v>46</v>
      </c>
      <c r="F43" t="s">
        <v>20</v>
      </c>
      <c r="G43" t="s">
        <v>0</v>
      </c>
      <c r="H43">
        <v>1</v>
      </c>
      <c r="I43" s="3">
        <v>22633.333333333099</v>
      </c>
      <c r="J43" s="3">
        <v>2182143.3199999998</v>
      </c>
      <c r="K43" s="3"/>
      <c r="L43" s="2">
        <v>0.32539873229999999</v>
      </c>
      <c r="M43" s="2">
        <f t="shared" si="3"/>
        <v>0.32539873229999894</v>
      </c>
      <c r="N43" s="3">
        <v>7364.8579743898999</v>
      </c>
      <c r="O43" s="3">
        <v>33950</v>
      </c>
      <c r="P43" s="3">
        <v>11462199.16</v>
      </c>
      <c r="Q43" s="2">
        <v>0.97245888629999999</v>
      </c>
      <c r="R43" s="2">
        <f t="shared" si="4"/>
        <v>0.95593421810000012</v>
      </c>
      <c r="S43" s="3">
        <v>32453.966704495004</v>
      </c>
      <c r="T43" s="3">
        <v>97000</v>
      </c>
      <c r="U43" s="3">
        <v>154125</v>
      </c>
      <c r="V43" s="3">
        <f t="shared" si="0"/>
        <v>251125</v>
      </c>
      <c r="W43" s="2">
        <f t="shared" si="1"/>
        <v>0.6137381781981085</v>
      </c>
      <c r="X43" s="2">
        <f t="shared" si="2"/>
        <v>0.3862618218018915</v>
      </c>
      <c r="Y43" s="26">
        <v>42</v>
      </c>
      <c r="Z43" s="3">
        <v>97000</v>
      </c>
      <c r="AA43" s="3">
        <v>154125</v>
      </c>
      <c r="AB43" s="7">
        <v>251125</v>
      </c>
      <c r="AC43" s="7"/>
    </row>
    <row r="44" spans="1:29" x14ac:dyDescent="0.3">
      <c r="A44" s="1">
        <v>42186</v>
      </c>
      <c r="B44" t="s">
        <v>518</v>
      </c>
      <c r="C44" t="s">
        <v>31</v>
      </c>
      <c r="D44" t="s">
        <v>36</v>
      </c>
      <c r="E44" t="s">
        <v>46</v>
      </c>
      <c r="F44" t="s">
        <v>20</v>
      </c>
      <c r="G44" t="s">
        <v>0</v>
      </c>
      <c r="H44">
        <v>1</v>
      </c>
      <c r="I44" s="3">
        <v>22633.333333333099</v>
      </c>
      <c r="J44" s="3">
        <v>2856884.98</v>
      </c>
      <c r="K44" s="3"/>
      <c r="L44" s="2">
        <v>0.33126978880000002</v>
      </c>
      <c r="M44" s="2">
        <f t="shared" si="3"/>
        <v>0.33126978880000196</v>
      </c>
      <c r="N44" s="3">
        <v>7497.7395531733</v>
      </c>
      <c r="O44" s="3">
        <v>33950</v>
      </c>
      <c r="P44" s="3">
        <v>9539116.1300000008</v>
      </c>
      <c r="Q44" s="2">
        <v>0.8925388688</v>
      </c>
      <c r="R44" s="2">
        <f t="shared" si="4"/>
        <v>0.82806219010000004</v>
      </c>
      <c r="S44" s="3">
        <v>28112.711353895</v>
      </c>
      <c r="T44" s="3">
        <v>97000</v>
      </c>
      <c r="U44" s="3">
        <v>145757</v>
      </c>
      <c r="V44" s="3">
        <f t="shared" si="0"/>
        <v>242757</v>
      </c>
      <c r="W44" s="2">
        <f t="shared" si="1"/>
        <v>0.60042346873622598</v>
      </c>
      <c r="X44" s="2">
        <f t="shared" si="2"/>
        <v>0.39957653126377407</v>
      </c>
      <c r="Y44" s="26">
        <v>43</v>
      </c>
      <c r="Z44" s="3">
        <v>97000</v>
      </c>
      <c r="AA44" s="3">
        <v>145757</v>
      </c>
      <c r="AB44" s="7">
        <v>242757</v>
      </c>
      <c r="AC44" s="7"/>
    </row>
    <row r="45" spans="1:29" x14ac:dyDescent="0.3">
      <c r="A45" s="1">
        <v>42186</v>
      </c>
      <c r="B45" t="s">
        <v>338</v>
      </c>
      <c r="C45" t="s">
        <v>31</v>
      </c>
      <c r="D45" t="s">
        <v>36</v>
      </c>
      <c r="E45" t="s">
        <v>44</v>
      </c>
      <c r="F45" t="s">
        <v>20</v>
      </c>
      <c r="G45" t="s">
        <v>0</v>
      </c>
      <c r="H45">
        <v>1</v>
      </c>
      <c r="I45" s="3">
        <v>16800</v>
      </c>
      <c r="J45" s="3">
        <v>4831846</v>
      </c>
      <c r="K45" s="3"/>
      <c r="L45" s="2">
        <v>0.34193862800000002</v>
      </c>
      <c r="M45" s="2">
        <f t="shared" si="3"/>
        <v>0.34193862800000002</v>
      </c>
      <c r="N45" s="3">
        <v>5744.5689504000002</v>
      </c>
      <c r="O45" s="3">
        <v>25200</v>
      </c>
      <c r="P45" s="3">
        <v>46307996.609999999</v>
      </c>
      <c r="Q45" s="2">
        <v>0.91605710490000003</v>
      </c>
      <c r="R45" s="2">
        <f t="shared" si="4"/>
        <v>0.86569136779999989</v>
      </c>
      <c r="S45" s="3">
        <v>21815.422468559998</v>
      </c>
      <c r="T45" s="3">
        <v>72000</v>
      </c>
      <c r="U45" s="3">
        <v>104611</v>
      </c>
      <c r="V45" s="3">
        <f t="shared" si="0"/>
        <v>176611</v>
      </c>
      <c r="W45" s="2">
        <f t="shared" si="1"/>
        <v>0.59232437390649506</v>
      </c>
      <c r="X45" s="2">
        <f t="shared" si="2"/>
        <v>0.40767562609350494</v>
      </c>
      <c r="Y45" s="26">
        <v>44</v>
      </c>
      <c r="Z45" s="3">
        <v>72000</v>
      </c>
      <c r="AA45" s="3">
        <v>104611</v>
      </c>
      <c r="AB45" s="7">
        <v>176611</v>
      </c>
      <c r="AC45" s="7"/>
    </row>
    <row r="46" spans="1:29" x14ac:dyDescent="0.3">
      <c r="A46" s="1">
        <v>42186</v>
      </c>
      <c r="B46" t="s">
        <v>570</v>
      </c>
      <c r="C46" t="s">
        <v>31</v>
      </c>
      <c r="D46" t="s">
        <v>36</v>
      </c>
      <c r="E46" t="s">
        <v>44</v>
      </c>
      <c r="F46" t="s">
        <v>20</v>
      </c>
      <c r="G46" t="s">
        <v>0</v>
      </c>
      <c r="H46">
        <v>1</v>
      </c>
      <c r="I46" s="3">
        <v>16800</v>
      </c>
      <c r="J46" s="3">
        <v>2227978.0699999998</v>
      </c>
      <c r="K46" s="3"/>
      <c r="L46" s="2">
        <v>0.34373050900000002</v>
      </c>
      <c r="M46" s="2">
        <f t="shared" si="3"/>
        <v>0.34373050900000002</v>
      </c>
      <c r="N46" s="3">
        <v>5774.6725512000003</v>
      </c>
      <c r="O46" s="3">
        <v>25200</v>
      </c>
      <c r="P46" s="3">
        <v>6934486.6299999999</v>
      </c>
      <c r="Q46" s="2">
        <v>1.0265068389000001</v>
      </c>
      <c r="R46" s="2">
        <f t="shared" si="4"/>
        <v>1.0742191489000001</v>
      </c>
      <c r="S46" s="3">
        <v>27070.322552280002</v>
      </c>
      <c r="T46" s="3">
        <v>72000</v>
      </c>
      <c r="U46" s="3">
        <v>111384</v>
      </c>
      <c r="V46" s="3">
        <f t="shared" si="0"/>
        <v>183384</v>
      </c>
      <c r="W46" s="2">
        <f t="shared" si="1"/>
        <v>0.60738123282292888</v>
      </c>
      <c r="X46" s="2">
        <f t="shared" si="2"/>
        <v>0.39261876717707106</v>
      </c>
      <c r="Y46" s="26">
        <v>45</v>
      </c>
      <c r="Z46" s="3">
        <v>72000</v>
      </c>
      <c r="AA46" s="3">
        <v>111384</v>
      </c>
      <c r="AB46" s="7">
        <v>183384</v>
      </c>
      <c r="AC46" s="7"/>
    </row>
    <row r="47" spans="1:29" x14ac:dyDescent="0.3">
      <c r="A47" s="1">
        <v>42186</v>
      </c>
      <c r="B47" t="s">
        <v>615</v>
      </c>
      <c r="C47" t="s">
        <v>31</v>
      </c>
      <c r="D47" t="s">
        <v>36</v>
      </c>
      <c r="E47" t="s">
        <v>44</v>
      </c>
      <c r="F47" t="s">
        <v>20</v>
      </c>
      <c r="G47" t="s">
        <v>0</v>
      </c>
      <c r="H47">
        <v>1</v>
      </c>
      <c r="I47" s="3">
        <v>16800</v>
      </c>
      <c r="J47" s="3">
        <v>2569334.13</v>
      </c>
      <c r="K47" s="3"/>
      <c r="L47" s="2">
        <v>0.3612823926</v>
      </c>
      <c r="M47" s="2">
        <f t="shared" si="3"/>
        <v>0.3612823926</v>
      </c>
      <c r="N47" s="3">
        <v>6069.5441956800005</v>
      </c>
      <c r="O47" s="3">
        <v>25200</v>
      </c>
      <c r="P47" s="3">
        <v>33136217.43</v>
      </c>
      <c r="Q47" s="2">
        <v>0.88834616239999997</v>
      </c>
      <c r="R47" s="2">
        <f t="shared" si="4"/>
        <v>0.82135385979999997</v>
      </c>
      <c r="S47" s="3">
        <v>20698.117266959998</v>
      </c>
      <c r="T47" s="3">
        <v>72000</v>
      </c>
      <c r="U47" s="3">
        <v>114625</v>
      </c>
      <c r="V47" s="3">
        <f t="shared" si="0"/>
        <v>186625</v>
      </c>
      <c r="W47" s="2">
        <f t="shared" si="1"/>
        <v>0.61419959812458136</v>
      </c>
      <c r="X47" s="2">
        <f t="shared" si="2"/>
        <v>0.38580040187541864</v>
      </c>
      <c r="Y47" s="26">
        <v>46</v>
      </c>
      <c r="Z47" s="3">
        <v>72000</v>
      </c>
      <c r="AA47" s="3">
        <v>114625</v>
      </c>
      <c r="AB47" s="7">
        <v>186625</v>
      </c>
      <c r="AC47" s="7"/>
    </row>
    <row r="48" spans="1:29" x14ac:dyDescent="0.3">
      <c r="A48" s="1">
        <v>42186</v>
      </c>
      <c r="B48" t="s">
        <v>303</v>
      </c>
      <c r="C48" t="s">
        <v>31</v>
      </c>
      <c r="D48" t="s">
        <v>36</v>
      </c>
      <c r="E48" t="s">
        <v>44</v>
      </c>
      <c r="F48" t="s">
        <v>20</v>
      </c>
      <c r="G48" t="s">
        <v>0</v>
      </c>
      <c r="H48">
        <v>1</v>
      </c>
      <c r="I48" s="3">
        <v>16800</v>
      </c>
      <c r="J48" s="3">
        <v>2569334.11</v>
      </c>
      <c r="K48" s="3"/>
      <c r="L48" s="2">
        <v>0.36128239550000002</v>
      </c>
      <c r="M48" s="2">
        <f t="shared" si="3"/>
        <v>0.36128239550000002</v>
      </c>
      <c r="N48" s="3">
        <v>6069.5442444</v>
      </c>
      <c r="O48" s="3">
        <v>25200</v>
      </c>
      <c r="P48" s="3">
        <v>33136217.43</v>
      </c>
      <c r="Q48" s="2">
        <v>0.88834616239999997</v>
      </c>
      <c r="R48" s="2">
        <f t="shared" si="4"/>
        <v>0.82135385979999997</v>
      </c>
      <c r="S48" s="3">
        <v>20698.117266959998</v>
      </c>
      <c r="T48" s="3">
        <v>72000</v>
      </c>
      <c r="U48" s="3">
        <v>102400</v>
      </c>
      <c r="V48" s="3">
        <f t="shared" si="0"/>
        <v>174400</v>
      </c>
      <c r="W48" s="2">
        <f t="shared" si="1"/>
        <v>0.58715596330275233</v>
      </c>
      <c r="X48" s="2">
        <f t="shared" si="2"/>
        <v>0.41284403669724773</v>
      </c>
      <c r="Y48" s="26">
        <v>47</v>
      </c>
      <c r="Z48" s="3">
        <v>72000</v>
      </c>
      <c r="AA48" s="3">
        <v>102400</v>
      </c>
      <c r="AB48" s="7">
        <v>174400</v>
      </c>
      <c r="AC48" s="7"/>
    </row>
    <row r="49" spans="1:29" x14ac:dyDescent="0.3">
      <c r="A49" s="1">
        <v>42186</v>
      </c>
      <c r="B49" t="s">
        <v>181</v>
      </c>
      <c r="C49" t="s">
        <v>31</v>
      </c>
      <c r="D49" t="s">
        <v>36</v>
      </c>
      <c r="E49" t="s">
        <v>46</v>
      </c>
      <c r="F49" t="s">
        <v>20</v>
      </c>
      <c r="G49" t="s">
        <v>0</v>
      </c>
      <c r="H49">
        <v>1</v>
      </c>
      <c r="I49" s="3">
        <v>22633.333333333099</v>
      </c>
      <c r="J49" s="3">
        <v>4555698.2</v>
      </c>
      <c r="K49" s="3"/>
      <c r="L49" s="2">
        <v>0.36189655539999999</v>
      </c>
      <c r="M49" s="2">
        <f t="shared" si="3"/>
        <v>0.36189655539999788</v>
      </c>
      <c r="N49" s="3">
        <v>8190.925370553201</v>
      </c>
      <c r="O49" s="3">
        <v>33950</v>
      </c>
      <c r="P49" s="3">
        <v>51287690.229999997</v>
      </c>
      <c r="Q49" s="2">
        <v>0.90281917440000004</v>
      </c>
      <c r="R49" s="2">
        <f t="shared" si="4"/>
        <v>0.84451067899999999</v>
      </c>
      <c r="S49" s="3">
        <v>28671.137552050001</v>
      </c>
      <c r="T49" s="3">
        <v>97000</v>
      </c>
      <c r="U49" s="3">
        <v>124067</v>
      </c>
      <c r="V49" s="3">
        <f t="shared" si="0"/>
        <v>221067</v>
      </c>
      <c r="W49" s="2">
        <f t="shared" si="1"/>
        <v>0.56121899695567412</v>
      </c>
      <c r="X49" s="2">
        <f t="shared" si="2"/>
        <v>0.43878100304432593</v>
      </c>
      <c r="Y49" s="26">
        <v>48</v>
      </c>
      <c r="Z49" s="3">
        <v>97000</v>
      </c>
      <c r="AA49" s="3">
        <v>124067</v>
      </c>
      <c r="AB49" s="7">
        <v>221067</v>
      </c>
      <c r="AC49" s="7"/>
    </row>
    <row r="50" spans="1:29" x14ac:dyDescent="0.3">
      <c r="A50" s="1">
        <v>42186</v>
      </c>
      <c r="B50" t="s">
        <v>666</v>
      </c>
      <c r="C50" t="s">
        <v>31</v>
      </c>
      <c r="D50" t="s">
        <v>36</v>
      </c>
      <c r="E50" t="s">
        <v>44</v>
      </c>
      <c r="F50" t="s">
        <v>20</v>
      </c>
      <c r="G50" t="s">
        <v>0</v>
      </c>
      <c r="H50">
        <v>1</v>
      </c>
      <c r="I50" s="3">
        <v>16800</v>
      </c>
      <c r="J50" s="3">
        <v>2589914.2799999998</v>
      </c>
      <c r="K50" s="3"/>
      <c r="L50" s="2">
        <v>0.3692724865</v>
      </c>
      <c r="M50" s="2">
        <f t="shared" si="3"/>
        <v>0.3692724865</v>
      </c>
      <c r="N50" s="3">
        <v>6203.7777732000004</v>
      </c>
      <c r="O50" s="3">
        <v>25200</v>
      </c>
      <c r="P50" s="3">
        <v>33136217.43</v>
      </c>
      <c r="Q50" s="2">
        <v>0.88834616239999997</v>
      </c>
      <c r="R50" s="2">
        <f t="shared" si="4"/>
        <v>0.82135385979999997</v>
      </c>
      <c r="S50" s="3">
        <v>20698.117266959998</v>
      </c>
      <c r="T50" s="3">
        <v>72000</v>
      </c>
      <c r="U50" s="3">
        <v>118342</v>
      </c>
      <c r="V50" s="3">
        <f t="shared" si="0"/>
        <v>190342</v>
      </c>
      <c r="W50" s="2">
        <f t="shared" si="1"/>
        <v>0.6217335112586817</v>
      </c>
      <c r="X50" s="2">
        <f t="shared" si="2"/>
        <v>0.37826648874131824</v>
      </c>
      <c r="Y50" s="26">
        <v>49</v>
      </c>
      <c r="Z50" s="3">
        <v>72000</v>
      </c>
      <c r="AA50" s="3">
        <v>118342</v>
      </c>
      <c r="AB50" s="7">
        <v>190342</v>
      </c>
      <c r="AC50" s="7"/>
    </row>
    <row r="51" spans="1:29" x14ac:dyDescent="0.3">
      <c r="A51" s="1">
        <v>42186</v>
      </c>
      <c r="B51" t="s">
        <v>249</v>
      </c>
      <c r="C51" t="s">
        <v>31</v>
      </c>
      <c r="D51" t="s">
        <v>36</v>
      </c>
      <c r="E51" t="s">
        <v>44</v>
      </c>
      <c r="F51" t="s">
        <v>20</v>
      </c>
      <c r="G51" t="s">
        <v>0</v>
      </c>
      <c r="H51">
        <v>1</v>
      </c>
      <c r="I51" s="3">
        <v>16800</v>
      </c>
      <c r="J51" s="3">
        <v>2536884.44</v>
      </c>
      <c r="K51" s="3"/>
      <c r="L51" s="2">
        <v>0.3709087183</v>
      </c>
      <c r="M51" s="2">
        <f t="shared" si="3"/>
        <v>0.37090871829999994</v>
      </c>
      <c r="N51" s="3">
        <v>6231.2664674399994</v>
      </c>
      <c r="O51" s="3">
        <v>25200</v>
      </c>
      <c r="P51" s="3">
        <v>7476109.0099999998</v>
      </c>
      <c r="Q51" s="2">
        <v>1.0229922784000001</v>
      </c>
      <c r="R51" s="2">
        <f t="shared" si="4"/>
        <v>1.0643783794999999</v>
      </c>
      <c r="S51" s="3">
        <v>26822.335163399999</v>
      </c>
      <c r="T51" s="3">
        <v>72000</v>
      </c>
      <c r="U51" s="3">
        <v>97463</v>
      </c>
      <c r="V51" s="3">
        <f t="shared" si="0"/>
        <v>169463</v>
      </c>
      <c r="W51" s="2">
        <f t="shared" si="1"/>
        <v>0.57512849412556133</v>
      </c>
      <c r="X51" s="2">
        <f t="shared" si="2"/>
        <v>0.42487150587443867</v>
      </c>
      <c r="Y51" s="26">
        <v>50</v>
      </c>
      <c r="Z51" s="3">
        <v>72000</v>
      </c>
      <c r="AA51" s="3">
        <v>97463</v>
      </c>
      <c r="AB51" s="7">
        <v>169463</v>
      </c>
      <c r="AC51" s="7"/>
    </row>
    <row r="52" spans="1:29" x14ac:dyDescent="0.3">
      <c r="A52" s="1">
        <v>42186</v>
      </c>
      <c r="B52" t="s">
        <v>808</v>
      </c>
      <c r="C52" t="s">
        <v>31</v>
      </c>
      <c r="D52" t="s">
        <v>36</v>
      </c>
      <c r="E52" t="s">
        <v>44</v>
      </c>
      <c r="F52" t="s">
        <v>20</v>
      </c>
      <c r="G52" t="s">
        <v>0</v>
      </c>
      <c r="H52">
        <v>1</v>
      </c>
      <c r="I52" s="3">
        <v>2400</v>
      </c>
      <c r="J52" s="3">
        <v>549357.78</v>
      </c>
      <c r="K52" s="3"/>
      <c r="L52" s="2">
        <v>0.37110735010000001</v>
      </c>
      <c r="M52" s="2">
        <f t="shared" si="3"/>
        <v>0.37110735010000001</v>
      </c>
      <c r="N52" s="3">
        <v>890.65764023999998</v>
      </c>
      <c r="O52" s="3">
        <v>3600</v>
      </c>
      <c r="P52" s="3">
        <v>2382139.88</v>
      </c>
      <c r="Q52" s="2">
        <v>0.70289018039999995</v>
      </c>
      <c r="R52" s="2">
        <f t="shared" si="4"/>
        <v>0.52462428859999999</v>
      </c>
      <c r="S52" s="3">
        <v>1888.64743896</v>
      </c>
      <c r="T52" s="3">
        <v>72000</v>
      </c>
      <c r="U52" s="3">
        <v>143500</v>
      </c>
      <c r="V52" s="3">
        <f t="shared" si="0"/>
        <v>215500</v>
      </c>
      <c r="W52" s="2">
        <f t="shared" si="1"/>
        <v>0.66589327146171695</v>
      </c>
      <c r="X52" s="2">
        <f t="shared" si="2"/>
        <v>0.33410672853828305</v>
      </c>
      <c r="Y52" s="26">
        <v>51</v>
      </c>
      <c r="Z52" s="3">
        <v>72000</v>
      </c>
      <c r="AA52" s="3">
        <v>143500</v>
      </c>
      <c r="AB52" s="7">
        <v>215500</v>
      </c>
      <c r="AC52" s="7"/>
    </row>
    <row r="53" spans="1:29" x14ac:dyDescent="0.3">
      <c r="A53" s="1">
        <v>42186</v>
      </c>
      <c r="B53" t="s">
        <v>343</v>
      </c>
      <c r="C53" t="s">
        <v>31</v>
      </c>
      <c r="D53" t="s">
        <v>36</v>
      </c>
      <c r="E53" t="s">
        <v>44</v>
      </c>
      <c r="F53" t="s">
        <v>20</v>
      </c>
      <c r="G53" t="s">
        <v>0</v>
      </c>
      <c r="H53">
        <v>1</v>
      </c>
      <c r="I53" s="3">
        <v>16800</v>
      </c>
      <c r="J53" s="3">
        <v>1551346.56</v>
      </c>
      <c r="K53" s="3"/>
      <c r="L53" s="2">
        <v>0.37363909579999999</v>
      </c>
      <c r="M53" s="2">
        <f t="shared" si="3"/>
        <v>0.37363909579999999</v>
      </c>
      <c r="N53" s="3">
        <v>6277.1368094399995</v>
      </c>
      <c r="O53" s="3">
        <v>25200</v>
      </c>
      <c r="P53" s="3">
        <v>5501160.79</v>
      </c>
      <c r="Q53" s="2">
        <v>0.99828145720000006</v>
      </c>
      <c r="R53" s="2">
        <f t="shared" si="4"/>
        <v>0.99725033149999998</v>
      </c>
      <c r="S53" s="3">
        <v>25130.708353800001</v>
      </c>
      <c r="T53" s="3">
        <v>72000</v>
      </c>
      <c r="U53" s="3">
        <v>105211</v>
      </c>
      <c r="V53" s="3">
        <f t="shared" si="0"/>
        <v>177211</v>
      </c>
      <c r="W53" s="2">
        <f t="shared" si="1"/>
        <v>0.59370467973207086</v>
      </c>
      <c r="X53" s="2">
        <f t="shared" si="2"/>
        <v>0.40629532026792919</v>
      </c>
      <c r="Y53" s="26">
        <v>52</v>
      </c>
      <c r="Z53" s="3">
        <v>72000</v>
      </c>
      <c r="AA53" s="3">
        <v>105211</v>
      </c>
      <c r="AB53" s="7">
        <v>177211</v>
      </c>
      <c r="AC53" s="7"/>
    </row>
    <row r="54" spans="1:29" x14ac:dyDescent="0.3">
      <c r="A54" s="1">
        <v>42186</v>
      </c>
      <c r="B54" t="s">
        <v>745</v>
      </c>
      <c r="C54" t="s">
        <v>31</v>
      </c>
      <c r="D54" t="s">
        <v>36</v>
      </c>
      <c r="E54" t="s">
        <v>44</v>
      </c>
      <c r="F54" t="s">
        <v>20</v>
      </c>
      <c r="G54" t="s">
        <v>0</v>
      </c>
      <c r="H54">
        <v>1</v>
      </c>
      <c r="I54" s="3">
        <v>16800</v>
      </c>
      <c r="J54" s="3">
        <v>2628686.09</v>
      </c>
      <c r="K54" s="3"/>
      <c r="L54" s="2">
        <v>0.38001134479999998</v>
      </c>
      <c r="M54" s="2">
        <f t="shared" si="3"/>
        <v>0.38001134479999998</v>
      </c>
      <c r="N54" s="3">
        <v>6384.1905926399995</v>
      </c>
      <c r="O54" s="3">
        <v>25200</v>
      </c>
      <c r="P54" s="3">
        <v>5348936.0199999996</v>
      </c>
      <c r="Q54" s="2">
        <v>0.8612308004</v>
      </c>
      <c r="R54" s="2">
        <f t="shared" si="4"/>
        <v>0.77796928060000015</v>
      </c>
      <c r="S54" s="3">
        <v>19604.825871120003</v>
      </c>
      <c r="T54" s="3">
        <v>72000</v>
      </c>
      <c r="U54" s="3">
        <v>124200</v>
      </c>
      <c r="V54" s="3">
        <f t="shared" si="0"/>
        <v>196200</v>
      </c>
      <c r="W54" s="2">
        <f t="shared" si="1"/>
        <v>0.6330275229357798</v>
      </c>
      <c r="X54" s="2">
        <f t="shared" si="2"/>
        <v>0.3669724770642202</v>
      </c>
      <c r="Y54" s="26">
        <v>53</v>
      </c>
      <c r="Z54" s="3">
        <v>72000</v>
      </c>
      <c r="AA54" s="3">
        <v>124200</v>
      </c>
      <c r="AB54" s="7">
        <v>196200</v>
      </c>
      <c r="AC54" s="7"/>
    </row>
    <row r="55" spans="1:29" x14ac:dyDescent="0.3">
      <c r="A55" s="1">
        <v>42186</v>
      </c>
      <c r="B55" t="s">
        <v>721</v>
      </c>
      <c r="C55" t="s">
        <v>31</v>
      </c>
      <c r="D55" t="s">
        <v>36</v>
      </c>
      <c r="E55" t="s">
        <v>44</v>
      </c>
      <c r="F55" t="s">
        <v>20</v>
      </c>
      <c r="G55" t="s">
        <v>0</v>
      </c>
      <c r="H55">
        <v>1</v>
      </c>
      <c r="I55" s="3">
        <v>16800</v>
      </c>
      <c r="J55" s="3">
        <v>12783084.689999999</v>
      </c>
      <c r="K55" s="3"/>
      <c r="L55" s="2">
        <v>0.38098195080000002</v>
      </c>
      <c r="M55" s="2">
        <f t="shared" si="3"/>
        <v>0.38098195079999997</v>
      </c>
      <c r="N55" s="3">
        <v>6400.4967734399997</v>
      </c>
      <c r="O55" s="3">
        <v>25200</v>
      </c>
      <c r="P55" s="3">
        <v>20740221.34</v>
      </c>
      <c r="Q55" s="2">
        <v>1.0154791424</v>
      </c>
      <c r="R55" s="2">
        <f t="shared" si="4"/>
        <v>1.0433415986999999</v>
      </c>
      <c r="S55" s="3">
        <v>26292.208287239999</v>
      </c>
      <c r="T55" s="3">
        <v>72000</v>
      </c>
      <c r="U55" s="3">
        <v>121712</v>
      </c>
      <c r="V55" s="3">
        <f t="shared" si="0"/>
        <v>193712</v>
      </c>
      <c r="W55" s="2">
        <f t="shared" si="1"/>
        <v>0.62831419839762126</v>
      </c>
      <c r="X55" s="2">
        <f t="shared" si="2"/>
        <v>0.3716858016023788</v>
      </c>
      <c r="Y55" s="26">
        <v>54</v>
      </c>
      <c r="Z55" s="3">
        <v>72000</v>
      </c>
      <c r="AA55" s="3">
        <v>121712</v>
      </c>
      <c r="AB55" s="7">
        <v>193712</v>
      </c>
      <c r="AC55" s="7"/>
    </row>
    <row r="56" spans="1:29" x14ac:dyDescent="0.3">
      <c r="A56" s="1">
        <v>42186</v>
      </c>
      <c r="B56" t="s">
        <v>545</v>
      </c>
      <c r="C56" t="s">
        <v>31</v>
      </c>
      <c r="D56" t="s">
        <v>36</v>
      </c>
      <c r="E56" t="s">
        <v>44</v>
      </c>
      <c r="F56" t="s">
        <v>20</v>
      </c>
      <c r="G56" t="s">
        <v>0</v>
      </c>
      <c r="H56">
        <v>1</v>
      </c>
      <c r="I56" s="3">
        <v>16800</v>
      </c>
      <c r="J56" s="3">
        <v>2480883.66</v>
      </c>
      <c r="K56" s="3"/>
      <c r="L56" s="2">
        <v>0.38354953130000002</v>
      </c>
      <c r="M56" s="2">
        <f t="shared" si="3"/>
        <v>0.38354953129999997</v>
      </c>
      <c r="N56" s="3">
        <v>6443.6321258399994</v>
      </c>
      <c r="O56" s="3">
        <v>25200</v>
      </c>
      <c r="P56" s="3">
        <v>7889677.8700000001</v>
      </c>
      <c r="Q56" s="2">
        <v>0.81007846269999995</v>
      </c>
      <c r="R56" s="2">
        <f t="shared" si="4"/>
        <v>0.69612554029999996</v>
      </c>
      <c r="S56" s="3">
        <v>17542.36361556</v>
      </c>
      <c r="T56" s="3">
        <v>72000</v>
      </c>
      <c r="U56" s="3">
        <v>109836</v>
      </c>
      <c r="V56" s="3">
        <f t="shared" si="0"/>
        <v>181836</v>
      </c>
      <c r="W56" s="2">
        <f t="shared" si="1"/>
        <v>0.60403880419718869</v>
      </c>
      <c r="X56" s="2">
        <f t="shared" si="2"/>
        <v>0.39596119580281131</v>
      </c>
      <c r="Y56" s="26">
        <v>55</v>
      </c>
      <c r="Z56" s="3">
        <v>72000</v>
      </c>
      <c r="AA56" s="3">
        <v>109836</v>
      </c>
      <c r="AB56" s="7">
        <v>181836</v>
      </c>
      <c r="AC56" s="7"/>
    </row>
    <row r="57" spans="1:29" x14ac:dyDescent="0.3">
      <c r="A57" s="1">
        <v>42186</v>
      </c>
      <c r="B57" t="s">
        <v>129</v>
      </c>
      <c r="C57" t="s">
        <v>31</v>
      </c>
      <c r="D57" t="s">
        <v>36</v>
      </c>
      <c r="E57" t="s">
        <v>44</v>
      </c>
      <c r="F57" t="s">
        <v>20</v>
      </c>
      <c r="G57" t="s">
        <v>0</v>
      </c>
      <c r="H57">
        <v>1</v>
      </c>
      <c r="I57" s="3">
        <v>16800</v>
      </c>
      <c r="J57" s="3">
        <v>2618702.1</v>
      </c>
      <c r="K57" s="3"/>
      <c r="L57" s="2">
        <v>0.3856641972</v>
      </c>
      <c r="M57" s="2">
        <f t="shared" si="3"/>
        <v>0.38566419720000006</v>
      </c>
      <c r="N57" s="3">
        <v>6479.1585129600007</v>
      </c>
      <c r="O57" s="3">
        <v>25200</v>
      </c>
      <c r="P57" s="3">
        <v>6753681.0499999998</v>
      </c>
      <c r="Q57" s="2">
        <v>0.74512887009999995</v>
      </c>
      <c r="R57" s="2">
        <f t="shared" si="4"/>
        <v>0.59220619220000004</v>
      </c>
      <c r="S57" s="3">
        <v>14923.59604344</v>
      </c>
      <c r="T57" s="3">
        <v>72000</v>
      </c>
      <c r="U57" s="3">
        <v>75644</v>
      </c>
      <c r="V57" s="3">
        <f t="shared" si="0"/>
        <v>147644</v>
      </c>
      <c r="W57" s="2">
        <f t="shared" si="1"/>
        <v>0.51234049470347598</v>
      </c>
      <c r="X57" s="2">
        <f t="shared" si="2"/>
        <v>0.48765950529652408</v>
      </c>
      <c r="Y57" s="26">
        <v>56</v>
      </c>
      <c r="Z57" s="3">
        <v>72000</v>
      </c>
      <c r="AA57" s="3">
        <v>75644</v>
      </c>
      <c r="AB57" s="7">
        <v>147644</v>
      </c>
      <c r="AC57" s="7"/>
    </row>
    <row r="58" spans="1:29" x14ac:dyDescent="0.3">
      <c r="A58" s="1">
        <v>42186</v>
      </c>
      <c r="B58" t="s">
        <v>766</v>
      </c>
      <c r="C58" t="s">
        <v>31</v>
      </c>
      <c r="D58" t="s">
        <v>36</v>
      </c>
      <c r="E58" t="s">
        <v>44</v>
      </c>
      <c r="F58" t="s">
        <v>20</v>
      </c>
      <c r="G58" t="s">
        <v>0</v>
      </c>
      <c r="H58">
        <v>1</v>
      </c>
      <c r="I58" s="3">
        <v>16800</v>
      </c>
      <c r="J58" s="3">
        <v>2882736.54</v>
      </c>
      <c r="K58" s="3"/>
      <c r="L58" s="2">
        <v>0.38610138550000001</v>
      </c>
      <c r="M58" s="2">
        <f t="shared" si="3"/>
        <v>0.38610138550000001</v>
      </c>
      <c r="N58" s="3">
        <v>6486.5032763999998</v>
      </c>
      <c r="O58" s="3">
        <v>25200</v>
      </c>
      <c r="P58" s="3">
        <v>9074081.1099999994</v>
      </c>
      <c r="Q58" s="2">
        <v>0.82748913960000003</v>
      </c>
      <c r="R58" s="2">
        <f t="shared" si="4"/>
        <v>0.72398262339999997</v>
      </c>
      <c r="S58" s="3">
        <v>18244.362109679998</v>
      </c>
      <c r="T58" s="3">
        <v>72000</v>
      </c>
      <c r="U58" s="3">
        <v>126247</v>
      </c>
      <c r="V58" s="3">
        <f t="shared" si="0"/>
        <v>198247</v>
      </c>
      <c r="W58" s="2">
        <f t="shared" si="1"/>
        <v>0.6368166983611353</v>
      </c>
      <c r="X58" s="2">
        <f t="shared" si="2"/>
        <v>0.36318330163886464</v>
      </c>
      <c r="Y58" s="26">
        <v>57</v>
      </c>
      <c r="Z58" s="3">
        <v>72000</v>
      </c>
      <c r="AA58" s="3">
        <v>126247</v>
      </c>
      <c r="AB58" s="7">
        <v>198247</v>
      </c>
      <c r="AC58" s="7"/>
    </row>
    <row r="59" spans="1:29" x14ac:dyDescent="0.3">
      <c r="A59" s="1">
        <v>42186</v>
      </c>
      <c r="B59" t="s">
        <v>722</v>
      </c>
      <c r="C59" t="s">
        <v>31</v>
      </c>
      <c r="D59" t="s">
        <v>36</v>
      </c>
      <c r="E59" t="s">
        <v>44</v>
      </c>
      <c r="F59" t="s">
        <v>20</v>
      </c>
      <c r="G59" t="s">
        <v>0</v>
      </c>
      <c r="H59">
        <v>1</v>
      </c>
      <c r="I59" s="3">
        <v>16800</v>
      </c>
      <c r="J59" s="3">
        <v>3435256.47</v>
      </c>
      <c r="K59" s="3"/>
      <c r="L59" s="2">
        <v>0.38957432139999998</v>
      </c>
      <c r="M59" s="2">
        <f t="shared" si="3"/>
        <v>0.38957432139999998</v>
      </c>
      <c r="N59" s="3">
        <v>6544.8485995199999</v>
      </c>
      <c r="O59" s="3">
        <v>25200</v>
      </c>
      <c r="P59" s="3">
        <v>23871711.32</v>
      </c>
      <c r="Q59" s="2">
        <v>0.90522592869999996</v>
      </c>
      <c r="R59" s="2">
        <f t="shared" si="4"/>
        <v>0.84836148590000005</v>
      </c>
      <c r="S59" s="3">
        <v>21378.70944468</v>
      </c>
      <c r="T59" s="3">
        <v>72000</v>
      </c>
      <c r="U59" s="3">
        <v>121993</v>
      </c>
      <c r="V59" s="3">
        <f t="shared" si="0"/>
        <v>193993</v>
      </c>
      <c r="W59" s="2">
        <f t="shared" si="1"/>
        <v>0.62885258746449613</v>
      </c>
      <c r="X59" s="2">
        <f t="shared" si="2"/>
        <v>0.37114741253550387</v>
      </c>
      <c r="Y59" s="26">
        <v>58</v>
      </c>
      <c r="Z59" s="3">
        <v>72000</v>
      </c>
      <c r="AA59" s="3">
        <v>121993</v>
      </c>
      <c r="AB59" s="7">
        <v>193993</v>
      </c>
      <c r="AC59" s="7"/>
    </row>
    <row r="60" spans="1:29" x14ac:dyDescent="0.3">
      <c r="A60" s="1">
        <v>42186</v>
      </c>
      <c r="B60" t="s">
        <v>164</v>
      </c>
      <c r="C60" t="s">
        <v>31</v>
      </c>
      <c r="D60" t="s">
        <v>36</v>
      </c>
      <c r="E60" t="s">
        <v>44</v>
      </c>
      <c r="F60" t="s">
        <v>20</v>
      </c>
      <c r="G60" t="s">
        <v>0</v>
      </c>
      <c r="H60">
        <v>1</v>
      </c>
      <c r="I60" s="3">
        <v>16800</v>
      </c>
      <c r="J60" s="3">
        <v>1516843.87</v>
      </c>
      <c r="K60" s="3"/>
      <c r="L60" s="2">
        <v>0.3900096475</v>
      </c>
      <c r="M60" s="2">
        <f t="shared" si="3"/>
        <v>0.3900096475</v>
      </c>
      <c r="N60" s="3">
        <v>6552.1620780000003</v>
      </c>
      <c r="O60" s="3">
        <v>25200</v>
      </c>
      <c r="P60" s="3">
        <v>4427680.7699999996</v>
      </c>
      <c r="Q60" s="2">
        <v>0.89315949260000005</v>
      </c>
      <c r="R60" s="2">
        <f t="shared" si="4"/>
        <v>0.82905518820000013</v>
      </c>
      <c r="S60" s="3">
        <v>20892.190742640003</v>
      </c>
      <c r="T60" s="3">
        <v>72000</v>
      </c>
      <c r="U60" s="3">
        <v>90620</v>
      </c>
      <c r="V60" s="3">
        <f t="shared" si="0"/>
        <v>162620</v>
      </c>
      <c r="W60" s="2">
        <f t="shared" si="1"/>
        <v>0.55725003074652568</v>
      </c>
      <c r="X60" s="2">
        <f t="shared" si="2"/>
        <v>0.44274996925347437</v>
      </c>
      <c r="Y60" s="26">
        <v>59</v>
      </c>
      <c r="Z60" s="3">
        <v>72000</v>
      </c>
      <c r="AA60" s="3">
        <v>90620</v>
      </c>
      <c r="AB60" s="7">
        <v>162620</v>
      </c>
      <c r="AC60" s="7"/>
    </row>
    <row r="61" spans="1:29" x14ac:dyDescent="0.3">
      <c r="A61" s="1">
        <v>42186</v>
      </c>
      <c r="B61" t="s">
        <v>680</v>
      </c>
      <c r="C61" t="s">
        <v>31</v>
      </c>
      <c r="D61" t="s">
        <v>36</v>
      </c>
      <c r="E61" t="s">
        <v>44</v>
      </c>
      <c r="F61" t="s">
        <v>20</v>
      </c>
      <c r="G61" t="s">
        <v>0</v>
      </c>
      <c r="H61">
        <v>1</v>
      </c>
      <c r="I61" s="3">
        <v>16800</v>
      </c>
      <c r="J61" s="3">
        <v>2983289.92</v>
      </c>
      <c r="K61" s="3"/>
      <c r="L61" s="2">
        <v>0.39181149850000002</v>
      </c>
      <c r="M61" s="2">
        <f t="shared" si="3"/>
        <v>0.39181149850000002</v>
      </c>
      <c r="N61" s="3">
        <v>6582.4331748000004</v>
      </c>
      <c r="O61" s="3">
        <v>25200</v>
      </c>
      <c r="P61" s="3">
        <v>7292044.1200000001</v>
      </c>
      <c r="Q61" s="2">
        <v>1.0203491747</v>
      </c>
      <c r="R61" s="2">
        <f t="shared" si="4"/>
        <v>1.0569776892</v>
      </c>
      <c r="S61" s="3">
        <v>26635.837767839999</v>
      </c>
      <c r="T61" s="3">
        <v>72000</v>
      </c>
      <c r="U61" s="3">
        <v>119046</v>
      </c>
      <c r="V61" s="3">
        <f t="shared" si="0"/>
        <v>191046</v>
      </c>
      <c r="W61" s="2">
        <f t="shared" si="1"/>
        <v>0.62312741434000185</v>
      </c>
      <c r="X61" s="2">
        <f t="shared" si="2"/>
        <v>0.37687258565999809</v>
      </c>
      <c r="Y61" s="26">
        <v>60</v>
      </c>
      <c r="Z61" s="3">
        <v>72000</v>
      </c>
      <c r="AA61" s="3">
        <v>119046</v>
      </c>
      <c r="AB61" s="7">
        <v>191046</v>
      </c>
      <c r="AC61" s="7"/>
    </row>
    <row r="62" spans="1:29" x14ac:dyDescent="0.3">
      <c r="A62" s="1">
        <v>42186</v>
      </c>
      <c r="B62" t="s">
        <v>220</v>
      </c>
      <c r="C62" t="s">
        <v>31</v>
      </c>
      <c r="D62" t="s">
        <v>36</v>
      </c>
      <c r="E62" t="s">
        <v>44</v>
      </c>
      <c r="F62" t="s">
        <v>20</v>
      </c>
      <c r="G62" t="s">
        <v>0</v>
      </c>
      <c r="H62">
        <v>1</v>
      </c>
      <c r="I62" s="3">
        <v>16800</v>
      </c>
      <c r="J62" s="3">
        <v>2480883.66</v>
      </c>
      <c r="K62" s="3"/>
      <c r="L62" s="2">
        <v>0.39319304719999998</v>
      </c>
      <c r="M62" s="2">
        <f t="shared" si="3"/>
        <v>0.39319304720000003</v>
      </c>
      <c r="N62" s="3">
        <v>6605.6431929600003</v>
      </c>
      <c r="O62" s="3">
        <v>25200</v>
      </c>
      <c r="P62" s="3">
        <v>5052079.93</v>
      </c>
      <c r="Q62" s="2">
        <v>1.1676615932000001</v>
      </c>
      <c r="R62" s="2">
        <f t="shared" si="4"/>
        <v>1.4694524609999999</v>
      </c>
      <c r="S62" s="3">
        <v>37030.202017199997</v>
      </c>
      <c r="T62" s="3">
        <v>72000</v>
      </c>
      <c r="U62" s="3">
        <v>95661</v>
      </c>
      <c r="V62" s="3">
        <f t="shared" si="0"/>
        <v>167661</v>
      </c>
      <c r="W62" s="2">
        <f t="shared" si="1"/>
        <v>0.57056202694723279</v>
      </c>
      <c r="X62" s="2">
        <f t="shared" si="2"/>
        <v>0.42943797305276721</v>
      </c>
      <c r="Y62" s="26">
        <v>61</v>
      </c>
      <c r="Z62" s="3">
        <v>72000</v>
      </c>
      <c r="AA62" s="3">
        <v>95661</v>
      </c>
      <c r="AB62" s="7">
        <v>167661</v>
      </c>
      <c r="AC62" s="7"/>
    </row>
    <row r="63" spans="1:29" x14ac:dyDescent="0.3">
      <c r="A63" s="1">
        <v>42186</v>
      </c>
      <c r="B63" t="s">
        <v>692</v>
      </c>
      <c r="C63" t="s">
        <v>31</v>
      </c>
      <c r="D63" t="s">
        <v>36</v>
      </c>
      <c r="E63" t="s">
        <v>44</v>
      </c>
      <c r="F63" t="s">
        <v>20</v>
      </c>
      <c r="G63" t="s">
        <v>0</v>
      </c>
      <c r="H63">
        <v>1</v>
      </c>
      <c r="I63" s="3">
        <v>16800</v>
      </c>
      <c r="J63" s="3">
        <v>1965831.96</v>
      </c>
      <c r="K63" s="3"/>
      <c r="L63" s="2">
        <v>0.39397324680000001</v>
      </c>
      <c r="M63" s="2">
        <f t="shared" si="3"/>
        <v>0.39397324679999995</v>
      </c>
      <c r="N63" s="3">
        <v>6618.7505462399995</v>
      </c>
      <c r="O63" s="3">
        <v>25200</v>
      </c>
      <c r="P63" s="3">
        <v>3495842.55</v>
      </c>
      <c r="Q63" s="2">
        <v>1.4435902527</v>
      </c>
      <c r="R63" s="2">
        <f t="shared" si="4"/>
        <v>1.75</v>
      </c>
      <c r="S63" s="3">
        <v>44100</v>
      </c>
      <c r="T63" s="3">
        <v>72000</v>
      </c>
      <c r="U63" s="3">
        <v>119976</v>
      </c>
      <c r="V63" s="3">
        <f t="shared" si="0"/>
        <v>191976</v>
      </c>
      <c r="W63" s="2">
        <f t="shared" si="1"/>
        <v>0.62495311913989249</v>
      </c>
      <c r="X63" s="2">
        <f t="shared" si="2"/>
        <v>0.37504688086010751</v>
      </c>
      <c r="Y63" s="26">
        <v>62</v>
      </c>
      <c r="Z63" s="3">
        <v>72000</v>
      </c>
      <c r="AA63" s="3">
        <v>119976</v>
      </c>
      <c r="AB63" s="7">
        <v>191976</v>
      </c>
      <c r="AC63" s="7"/>
    </row>
    <row r="64" spans="1:29" x14ac:dyDescent="0.3">
      <c r="A64" s="1">
        <v>42186</v>
      </c>
      <c r="B64" t="s">
        <v>591</v>
      </c>
      <c r="C64" t="s">
        <v>31</v>
      </c>
      <c r="D64" t="s">
        <v>36</v>
      </c>
      <c r="E64" t="s">
        <v>46</v>
      </c>
      <c r="F64" t="s">
        <v>20</v>
      </c>
      <c r="G64" t="s">
        <v>0</v>
      </c>
      <c r="H64">
        <v>1</v>
      </c>
      <c r="I64" s="3">
        <v>22633.333333333099</v>
      </c>
      <c r="J64" s="3">
        <v>3132335.99</v>
      </c>
      <c r="K64" s="3"/>
      <c r="L64" s="2">
        <v>0.39668209570000001</v>
      </c>
      <c r="M64" s="2">
        <f t="shared" si="3"/>
        <v>0.39668209569999818</v>
      </c>
      <c r="N64" s="3">
        <v>8978.2380993431998</v>
      </c>
      <c r="O64" s="3">
        <v>33950</v>
      </c>
      <c r="P64" s="3">
        <v>11814309.529999999</v>
      </c>
      <c r="Q64" s="2">
        <v>0.92941233359999997</v>
      </c>
      <c r="R64" s="2">
        <f t="shared" si="4"/>
        <v>0.88705973379999992</v>
      </c>
      <c r="S64" s="3">
        <v>30115.677962509999</v>
      </c>
      <c r="T64" s="3">
        <v>97000</v>
      </c>
      <c r="U64" s="3">
        <v>151718</v>
      </c>
      <c r="V64" s="3">
        <f t="shared" si="0"/>
        <v>248718</v>
      </c>
      <c r="W64" s="2">
        <f t="shared" si="1"/>
        <v>0.61000008041235454</v>
      </c>
      <c r="X64" s="2">
        <f t="shared" si="2"/>
        <v>0.38999991958764546</v>
      </c>
      <c r="Y64" s="26">
        <v>63</v>
      </c>
      <c r="Z64" s="3">
        <v>97000</v>
      </c>
      <c r="AA64" s="3">
        <v>151718</v>
      </c>
      <c r="AB64" s="7">
        <v>248718</v>
      </c>
      <c r="AC64" s="7"/>
    </row>
    <row r="65" spans="1:29" x14ac:dyDescent="0.3">
      <c r="A65" s="1">
        <v>42186</v>
      </c>
      <c r="B65" t="s">
        <v>647</v>
      </c>
      <c r="C65" t="s">
        <v>31</v>
      </c>
      <c r="D65" t="s">
        <v>36</v>
      </c>
      <c r="E65" t="s">
        <v>44</v>
      </c>
      <c r="F65" t="s">
        <v>20</v>
      </c>
      <c r="G65" t="s">
        <v>0</v>
      </c>
      <c r="H65">
        <v>1</v>
      </c>
      <c r="I65" s="3">
        <v>16800</v>
      </c>
      <c r="J65" s="3">
        <v>3704617.77</v>
      </c>
      <c r="K65" s="3"/>
      <c r="L65" s="2">
        <v>0.398061569</v>
      </c>
      <c r="M65" s="2">
        <f t="shared" si="3"/>
        <v>0.398061569</v>
      </c>
      <c r="N65" s="3">
        <v>6687.4343592000005</v>
      </c>
      <c r="O65" s="3">
        <v>25200</v>
      </c>
      <c r="P65" s="3">
        <v>9260293.2799999993</v>
      </c>
      <c r="Q65" s="2">
        <v>1.1352485134000001</v>
      </c>
      <c r="R65" s="2">
        <f t="shared" si="4"/>
        <v>1.3786958375</v>
      </c>
      <c r="S65" s="3">
        <v>34743.135105000001</v>
      </c>
      <c r="T65" s="3">
        <v>72000</v>
      </c>
      <c r="U65" s="3">
        <v>117018</v>
      </c>
      <c r="V65" s="3">
        <f t="shared" si="0"/>
        <v>189018</v>
      </c>
      <c r="W65" s="2">
        <f t="shared" si="1"/>
        <v>0.61908389677173603</v>
      </c>
      <c r="X65" s="2">
        <f t="shared" si="2"/>
        <v>0.38091610322826397</v>
      </c>
      <c r="Y65" s="26">
        <v>64</v>
      </c>
      <c r="Z65" s="3">
        <v>72000</v>
      </c>
      <c r="AA65" s="3">
        <v>117018</v>
      </c>
      <c r="AB65" s="7">
        <v>189018</v>
      </c>
      <c r="AC65" s="7"/>
    </row>
    <row r="66" spans="1:29" x14ac:dyDescent="0.3">
      <c r="A66" s="1">
        <v>42186</v>
      </c>
      <c r="B66" t="s">
        <v>355</v>
      </c>
      <c r="C66" t="s">
        <v>31</v>
      </c>
      <c r="D66" t="s">
        <v>36</v>
      </c>
      <c r="E66" t="s">
        <v>46</v>
      </c>
      <c r="F66" t="s">
        <v>20</v>
      </c>
      <c r="G66" t="s">
        <v>0</v>
      </c>
      <c r="H66">
        <v>1</v>
      </c>
      <c r="I66" s="3">
        <v>19399.9999999998</v>
      </c>
      <c r="J66" s="3">
        <v>3058961.12</v>
      </c>
      <c r="K66" s="3"/>
      <c r="L66" s="2">
        <v>0.39864409519999999</v>
      </c>
      <c r="M66" s="2">
        <f t="shared" si="3"/>
        <v>0.39864409519999894</v>
      </c>
      <c r="N66" s="3">
        <v>7733.6954468798995</v>
      </c>
      <c r="O66" s="3">
        <v>29100</v>
      </c>
      <c r="P66" s="3">
        <v>21059722.350000001</v>
      </c>
      <c r="Q66" s="2">
        <v>0.92146407620000004</v>
      </c>
      <c r="R66" s="2">
        <f t="shared" si="4"/>
        <v>0.87434252189999995</v>
      </c>
      <c r="S66" s="3">
        <v>25443.36738729</v>
      </c>
      <c r="T66" s="3">
        <v>97000</v>
      </c>
      <c r="U66" s="3">
        <v>142800</v>
      </c>
      <c r="V66" s="3">
        <f t="shared" si="0"/>
        <v>239800</v>
      </c>
      <c r="W66" s="2">
        <f t="shared" si="1"/>
        <v>0.59549624687239366</v>
      </c>
      <c r="X66" s="2">
        <f t="shared" si="2"/>
        <v>0.40450375312760634</v>
      </c>
      <c r="Y66" s="26">
        <v>65</v>
      </c>
      <c r="Z66" s="3">
        <v>97000</v>
      </c>
      <c r="AA66" s="3">
        <v>142800</v>
      </c>
      <c r="AB66" s="7">
        <v>239800</v>
      </c>
      <c r="AC66" s="7"/>
    </row>
    <row r="67" spans="1:29" x14ac:dyDescent="0.3">
      <c r="A67" s="1">
        <v>42186</v>
      </c>
      <c r="B67" t="s">
        <v>344</v>
      </c>
      <c r="C67" t="s">
        <v>31</v>
      </c>
      <c r="D67" t="s">
        <v>36</v>
      </c>
      <c r="E67" t="s">
        <v>44</v>
      </c>
      <c r="F67" t="s">
        <v>20</v>
      </c>
      <c r="G67" t="s">
        <v>0</v>
      </c>
      <c r="H67">
        <v>1</v>
      </c>
      <c r="I67" s="3">
        <v>16800</v>
      </c>
      <c r="J67" s="3">
        <v>3388064.63</v>
      </c>
      <c r="K67" s="3"/>
      <c r="L67" s="2">
        <v>0.39950751289999997</v>
      </c>
      <c r="M67" s="2">
        <f t="shared" ref="M67:M130" si="5">N67/I67</f>
        <v>0.39950751289999997</v>
      </c>
      <c r="N67" s="3">
        <v>6711.7262167199997</v>
      </c>
      <c r="O67" s="3">
        <v>25200</v>
      </c>
      <c r="P67" s="3">
        <v>8985591.2400000002</v>
      </c>
      <c r="Q67" s="2">
        <v>0.96261498540000001</v>
      </c>
      <c r="R67" s="2">
        <f t="shared" ref="R67:R130" si="6">S67/O67</f>
        <v>0.94018397659999986</v>
      </c>
      <c r="S67" s="3">
        <v>23692.636210319997</v>
      </c>
      <c r="T67" s="3">
        <v>72000</v>
      </c>
      <c r="U67" s="3">
        <v>105275</v>
      </c>
      <c r="V67" s="3">
        <f t="shared" ref="V67:V130" si="7">T67+U67</f>
        <v>177275</v>
      </c>
      <c r="W67" s="2">
        <f t="shared" ref="W67:W130" si="8">U67/V67</f>
        <v>0.59385136087998869</v>
      </c>
      <c r="X67" s="2">
        <f t="shared" ref="X67:X130" si="9">T67/V67</f>
        <v>0.40614863912001126</v>
      </c>
      <c r="Y67" s="26">
        <v>66</v>
      </c>
      <c r="Z67" s="3">
        <v>72000</v>
      </c>
      <c r="AA67" s="3">
        <v>105275</v>
      </c>
      <c r="AB67" s="7">
        <v>177275</v>
      </c>
      <c r="AC67" s="7"/>
    </row>
    <row r="68" spans="1:29" x14ac:dyDescent="0.3">
      <c r="A68" s="1">
        <v>42186</v>
      </c>
      <c r="B68" t="s">
        <v>349</v>
      </c>
      <c r="C68" t="s">
        <v>31</v>
      </c>
      <c r="D68" t="s">
        <v>36</v>
      </c>
      <c r="E68" t="s">
        <v>44</v>
      </c>
      <c r="F68" t="s">
        <v>20</v>
      </c>
      <c r="G68" t="s">
        <v>0</v>
      </c>
      <c r="H68">
        <v>1</v>
      </c>
      <c r="I68" s="3">
        <v>16800</v>
      </c>
      <c r="J68" s="3">
        <v>2232336.2200000002</v>
      </c>
      <c r="K68" s="3"/>
      <c r="L68" s="2">
        <v>0.40201689149999997</v>
      </c>
      <c r="M68" s="2">
        <f t="shared" si="5"/>
        <v>0.40201689149999997</v>
      </c>
      <c r="N68" s="3">
        <v>6753.8837771999997</v>
      </c>
      <c r="O68" s="3">
        <v>25200</v>
      </c>
      <c r="P68" s="3">
        <v>24729667.98</v>
      </c>
      <c r="Q68" s="2">
        <v>0.98410254149999998</v>
      </c>
      <c r="R68" s="2">
        <f t="shared" si="6"/>
        <v>0.97456406640000015</v>
      </c>
      <c r="S68" s="3">
        <v>24559.014473280004</v>
      </c>
      <c r="T68" s="3">
        <v>72000</v>
      </c>
      <c r="U68" s="3">
        <v>105575</v>
      </c>
      <c r="V68" s="3">
        <f t="shared" si="7"/>
        <v>177575</v>
      </c>
      <c r="W68" s="2">
        <f t="shared" si="8"/>
        <v>0.59453751935801769</v>
      </c>
      <c r="X68" s="2">
        <f t="shared" si="9"/>
        <v>0.40546248064198226</v>
      </c>
      <c r="Y68" s="26">
        <v>67</v>
      </c>
      <c r="Z68" s="3">
        <v>72000</v>
      </c>
      <c r="AA68" s="3">
        <v>105575</v>
      </c>
      <c r="AB68" s="7">
        <v>177575</v>
      </c>
      <c r="AC68" s="7"/>
    </row>
    <row r="69" spans="1:29" x14ac:dyDescent="0.3">
      <c r="A69" s="1">
        <v>42186</v>
      </c>
      <c r="B69" t="s">
        <v>362</v>
      </c>
      <c r="C69" t="s">
        <v>31</v>
      </c>
      <c r="D69" t="s">
        <v>36</v>
      </c>
      <c r="E69" t="s">
        <v>44</v>
      </c>
      <c r="F69" t="s">
        <v>20</v>
      </c>
      <c r="G69" t="s">
        <v>0</v>
      </c>
      <c r="H69">
        <v>1</v>
      </c>
      <c r="I69" s="3">
        <v>16800</v>
      </c>
      <c r="J69" s="3">
        <v>3290229.9</v>
      </c>
      <c r="K69" s="3"/>
      <c r="L69" s="2">
        <v>0.4059839724</v>
      </c>
      <c r="M69" s="2">
        <f t="shared" si="5"/>
        <v>0.4059839724</v>
      </c>
      <c r="N69" s="3">
        <v>6820.53073632</v>
      </c>
      <c r="O69" s="3">
        <v>25200</v>
      </c>
      <c r="P69" s="3">
        <v>6821768.8499999996</v>
      </c>
      <c r="Q69" s="2">
        <v>1.0457754589999999</v>
      </c>
      <c r="R69" s="2">
        <f t="shared" si="6"/>
        <v>1.1281712852000001</v>
      </c>
      <c r="S69" s="3">
        <v>28429.916387040001</v>
      </c>
      <c r="T69" s="3">
        <v>72000</v>
      </c>
      <c r="U69" s="3">
        <v>106254</v>
      </c>
      <c r="V69" s="3">
        <f t="shared" si="7"/>
        <v>178254</v>
      </c>
      <c r="W69" s="2">
        <f t="shared" si="8"/>
        <v>0.596081995354943</v>
      </c>
      <c r="X69" s="2">
        <f t="shared" si="9"/>
        <v>0.40391800464505706</v>
      </c>
      <c r="Y69" s="26">
        <v>68</v>
      </c>
      <c r="Z69" s="3">
        <v>72000</v>
      </c>
      <c r="AA69" s="3">
        <v>106254</v>
      </c>
      <c r="AB69" s="7">
        <v>178254</v>
      </c>
      <c r="AC69" s="7"/>
    </row>
    <row r="70" spans="1:29" x14ac:dyDescent="0.3">
      <c r="A70" s="1">
        <v>42186</v>
      </c>
      <c r="B70" t="s">
        <v>377</v>
      </c>
      <c r="C70" t="s">
        <v>31</v>
      </c>
      <c r="D70" t="s">
        <v>36</v>
      </c>
      <c r="E70" t="s">
        <v>44</v>
      </c>
      <c r="F70" t="s">
        <v>20</v>
      </c>
      <c r="G70" t="s">
        <v>0</v>
      </c>
      <c r="H70">
        <v>1</v>
      </c>
      <c r="I70" s="3">
        <v>16800</v>
      </c>
      <c r="J70" s="3">
        <v>1772105.32</v>
      </c>
      <c r="K70" s="3"/>
      <c r="L70" s="2">
        <v>0.41102604440000001</v>
      </c>
      <c r="M70" s="2">
        <f t="shared" si="5"/>
        <v>0.41102604440000001</v>
      </c>
      <c r="N70" s="3">
        <v>6905.2375459200002</v>
      </c>
      <c r="O70" s="3">
        <v>25200</v>
      </c>
      <c r="P70" s="3">
        <v>5010468.78</v>
      </c>
      <c r="Q70" s="2">
        <v>1.1677048290000001</v>
      </c>
      <c r="R70" s="2">
        <f t="shared" si="6"/>
        <v>1.4695735212000001</v>
      </c>
      <c r="S70" s="3">
        <v>37033.252734239999</v>
      </c>
      <c r="T70" s="3">
        <v>72000</v>
      </c>
      <c r="U70" s="3">
        <v>107100</v>
      </c>
      <c r="V70" s="3">
        <f t="shared" si="7"/>
        <v>179100</v>
      </c>
      <c r="W70" s="2">
        <f t="shared" si="8"/>
        <v>0.59798994974874375</v>
      </c>
      <c r="X70" s="2">
        <f t="shared" si="9"/>
        <v>0.4020100502512563</v>
      </c>
      <c r="Y70" s="26">
        <v>69</v>
      </c>
      <c r="Z70" s="3">
        <v>72000</v>
      </c>
      <c r="AA70" s="3">
        <v>107100</v>
      </c>
      <c r="AB70" s="7">
        <v>179100</v>
      </c>
      <c r="AC70" s="7"/>
    </row>
    <row r="71" spans="1:29" x14ac:dyDescent="0.3">
      <c r="A71" s="1">
        <v>42186</v>
      </c>
      <c r="B71" t="s">
        <v>773</v>
      </c>
      <c r="C71" t="s">
        <v>31</v>
      </c>
      <c r="D71" t="s">
        <v>36</v>
      </c>
      <c r="E71" t="s">
        <v>44</v>
      </c>
      <c r="F71" t="s">
        <v>20</v>
      </c>
      <c r="G71" t="s">
        <v>0</v>
      </c>
      <c r="H71">
        <v>1</v>
      </c>
      <c r="I71" s="3">
        <v>16800</v>
      </c>
      <c r="J71" s="3">
        <v>2619124.8199999998</v>
      </c>
      <c r="K71" s="3"/>
      <c r="L71" s="2">
        <v>0.42023669190000001</v>
      </c>
      <c r="M71" s="2">
        <f t="shared" si="5"/>
        <v>0.42023669189999996</v>
      </c>
      <c r="N71" s="3">
        <v>7059.9764239199994</v>
      </c>
      <c r="O71" s="3">
        <v>25200</v>
      </c>
      <c r="P71" s="3">
        <v>11800663.74</v>
      </c>
      <c r="Q71" s="2">
        <v>0.83165932659999997</v>
      </c>
      <c r="R71" s="2">
        <f t="shared" si="6"/>
        <v>0.73065492260000009</v>
      </c>
      <c r="S71" s="3">
        <v>18412.504049520001</v>
      </c>
      <c r="T71" s="3">
        <v>72000</v>
      </c>
      <c r="U71" s="3">
        <v>127513</v>
      </c>
      <c r="V71" s="3">
        <f t="shared" si="7"/>
        <v>199513</v>
      </c>
      <c r="W71" s="2">
        <f t="shared" si="8"/>
        <v>0.63912126026875438</v>
      </c>
      <c r="X71" s="2">
        <f t="shared" si="9"/>
        <v>0.36087873973124557</v>
      </c>
      <c r="Y71" s="26">
        <v>70</v>
      </c>
      <c r="Z71" s="3">
        <v>72000</v>
      </c>
      <c r="AA71" s="3">
        <v>127513</v>
      </c>
      <c r="AB71" s="7">
        <v>199513</v>
      </c>
      <c r="AC71" s="7"/>
    </row>
    <row r="72" spans="1:29" x14ac:dyDescent="0.3">
      <c r="A72" s="1">
        <v>42186</v>
      </c>
      <c r="B72" t="s">
        <v>519</v>
      </c>
      <c r="C72" t="s">
        <v>31</v>
      </c>
      <c r="D72" t="s">
        <v>36</v>
      </c>
      <c r="E72" t="s">
        <v>44</v>
      </c>
      <c r="F72" t="s">
        <v>20</v>
      </c>
      <c r="G72" t="s">
        <v>0</v>
      </c>
      <c r="H72">
        <v>1</v>
      </c>
      <c r="I72" s="3">
        <v>16800</v>
      </c>
      <c r="J72" s="3">
        <v>3474172.3</v>
      </c>
      <c r="K72" s="3"/>
      <c r="L72" s="2">
        <v>0.4213511097</v>
      </c>
      <c r="M72" s="2">
        <f t="shared" si="5"/>
        <v>0.4213511097</v>
      </c>
      <c r="N72" s="3">
        <v>7078.6986429600001</v>
      </c>
      <c r="O72" s="3">
        <v>25200</v>
      </c>
      <c r="P72" s="3">
        <v>8087176.6600000001</v>
      </c>
      <c r="Q72" s="2">
        <v>0.92219414430000002</v>
      </c>
      <c r="R72" s="2">
        <f t="shared" si="6"/>
        <v>0.87551063090000003</v>
      </c>
      <c r="S72" s="3">
        <v>22062.867898680001</v>
      </c>
      <c r="T72" s="3">
        <v>72000</v>
      </c>
      <c r="U72" s="3">
        <v>108350</v>
      </c>
      <c r="V72" s="3">
        <f t="shared" si="7"/>
        <v>180350</v>
      </c>
      <c r="W72" s="2">
        <f t="shared" si="8"/>
        <v>0.60077626836706399</v>
      </c>
      <c r="X72" s="2">
        <f t="shared" si="9"/>
        <v>0.39922373163293595</v>
      </c>
      <c r="Y72" s="26">
        <v>71</v>
      </c>
      <c r="Z72" s="3">
        <v>72000</v>
      </c>
      <c r="AA72" s="3">
        <v>108350</v>
      </c>
      <c r="AB72" s="7">
        <v>180350</v>
      </c>
      <c r="AC72" s="7"/>
    </row>
    <row r="73" spans="1:29" x14ac:dyDescent="0.3">
      <c r="A73" s="1">
        <v>42186</v>
      </c>
      <c r="B73" t="s">
        <v>800</v>
      </c>
      <c r="C73" t="s">
        <v>31</v>
      </c>
      <c r="D73" t="s">
        <v>36</v>
      </c>
      <c r="E73" t="s">
        <v>44</v>
      </c>
      <c r="F73" t="s">
        <v>20</v>
      </c>
      <c r="G73" t="s">
        <v>0</v>
      </c>
      <c r="H73">
        <v>1</v>
      </c>
      <c r="I73" s="3">
        <v>16800</v>
      </c>
      <c r="J73" s="3">
        <v>2004039.7</v>
      </c>
      <c r="K73" s="3"/>
      <c r="L73" s="2">
        <v>0.42755312080000002</v>
      </c>
      <c r="M73" s="2">
        <f t="shared" si="5"/>
        <v>0.42755312080000002</v>
      </c>
      <c r="N73" s="3">
        <v>7182.8924294400003</v>
      </c>
      <c r="O73" s="3">
        <v>25200</v>
      </c>
      <c r="P73" s="3">
        <v>6288836.9500000002</v>
      </c>
      <c r="Q73" s="2">
        <v>0.87832419949999996</v>
      </c>
      <c r="R73" s="2">
        <f t="shared" si="6"/>
        <v>0.80531871919999998</v>
      </c>
      <c r="S73" s="3">
        <v>20294.031723839998</v>
      </c>
      <c r="T73" s="3">
        <v>72000</v>
      </c>
      <c r="U73" s="3">
        <v>137700</v>
      </c>
      <c r="V73" s="3">
        <f t="shared" si="7"/>
        <v>209700</v>
      </c>
      <c r="W73" s="2">
        <f t="shared" si="8"/>
        <v>0.6566523605150214</v>
      </c>
      <c r="X73" s="2">
        <f t="shared" si="9"/>
        <v>0.34334763948497854</v>
      </c>
      <c r="Y73" s="26">
        <v>72</v>
      </c>
      <c r="Z73" s="3">
        <v>72000</v>
      </c>
      <c r="AA73" s="3">
        <v>137700</v>
      </c>
      <c r="AB73" s="7">
        <v>209700</v>
      </c>
      <c r="AC73" s="7"/>
    </row>
    <row r="74" spans="1:29" x14ac:dyDescent="0.3">
      <c r="A74" s="1">
        <v>42186</v>
      </c>
      <c r="B74" t="s">
        <v>284</v>
      </c>
      <c r="C74" t="s">
        <v>31</v>
      </c>
      <c r="D74" t="s">
        <v>36</v>
      </c>
      <c r="E74" t="s">
        <v>44</v>
      </c>
      <c r="F74" t="s">
        <v>20</v>
      </c>
      <c r="G74" t="s">
        <v>0</v>
      </c>
      <c r="H74">
        <v>1</v>
      </c>
      <c r="I74" s="3">
        <v>16800</v>
      </c>
      <c r="J74" s="3">
        <v>2409753.7599999998</v>
      </c>
      <c r="K74" s="3"/>
      <c r="L74" s="2">
        <v>0.42980513910000001</v>
      </c>
      <c r="M74" s="2">
        <f t="shared" si="5"/>
        <v>0.42980513910000001</v>
      </c>
      <c r="N74" s="3">
        <v>7220.7263368800004</v>
      </c>
      <c r="O74" s="3">
        <v>25200</v>
      </c>
      <c r="P74" s="3">
        <v>7364877.2199999997</v>
      </c>
      <c r="Q74" s="2">
        <v>0.9275826801</v>
      </c>
      <c r="R74" s="2">
        <f t="shared" si="6"/>
        <v>0.8841322882</v>
      </c>
      <c r="S74" s="3">
        <v>22280.133662640001</v>
      </c>
      <c r="T74" s="3">
        <v>72000</v>
      </c>
      <c r="U74" s="3">
        <v>100804</v>
      </c>
      <c r="V74" s="3">
        <f t="shared" si="7"/>
        <v>172804</v>
      </c>
      <c r="W74" s="2">
        <f t="shared" si="8"/>
        <v>0.58334297817180158</v>
      </c>
      <c r="X74" s="2">
        <f t="shared" si="9"/>
        <v>0.41665702182819842</v>
      </c>
      <c r="Y74" s="26">
        <v>73</v>
      </c>
      <c r="Z74" s="3">
        <v>72000</v>
      </c>
      <c r="AA74" s="3">
        <v>100804</v>
      </c>
      <c r="AB74" s="7">
        <v>172804</v>
      </c>
      <c r="AC74" s="7"/>
    </row>
    <row r="75" spans="1:29" x14ac:dyDescent="0.3">
      <c r="A75" s="1">
        <v>42186</v>
      </c>
      <c r="B75" t="s">
        <v>710</v>
      </c>
      <c r="C75" t="s">
        <v>31</v>
      </c>
      <c r="D75" t="s">
        <v>36</v>
      </c>
      <c r="E75" t="s">
        <v>44</v>
      </c>
      <c r="F75" t="s">
        <v>20</v>
      </c>
      <c r="G75" t="s">
        <v>0</v>
      </c>
      <c r="H75">
        <v>1</v>
      </c>
      <c r="I75" s="3">
        <v>16800</v>
      </c>
      <c r="J75" s="3">
        <v>2791209.21</v>
      </c>
      <c r="K75" s="3"/>
      <c r="L75" s="2">
        <v>0.43150582749999999</v>
      </c>
      <c r="M75" s="2">
        <f t="shared" si="5"/>
        <v>0.43150582749999999</v>
      </c>
      <c r="N75" s="3">
        <v>7249.2979020000002</v>
      </c>
      <c r="O75" s="3">
        <v>25200</v>
      </c>
      <c r="P75" s="3">
        <v>11410216.01</v>
      </c>
      <c r="Q75" s="2">
        <v>0.83774060650000004</v>
      </c>
      <c r="R75" s="2">
        <f t="shared" si="6"/>
        <v>0.74038497039999995</v>
      </c>
      <c r="S75" s="3">
        <v>18657.701254079999</v>
      </c>
      <c r="T75" s="3">
        <v>72000</v>
      </c>
      <c r="U75" s="3">
        <v>120767</v>
      </c>
      <c r="V75" s="3">
        <f t="shared" si="7"/>
        <v>192767</v>
      </c>
      <c r="W75" s="2">
        <f t="shared" si="8"/>
        <v>0.62649208630107855</v>
      </c>
      <c r="X75" s="2">
        <f t="shared" si="9"/>
        <v>0.3735079136989215</v>
      </c>
      <c r="Y75" s="26">
        <v>74</v>
      </c>
      <c r="Z75" s="3">
        <v>72000</v>
      </c>
      <c r="AA75" s="3">
        <v>120767</v>
      </c>
      <c r="AB75" s="7">
        <v>192767</v>
      </c>
      <c r="AC75" s="7"/>
    </row>
    <row r="76" spans="1:29" x14ac:dyDescent="0.3">
      <c r="A76" s="1">
        <v>42186</v>
      </c>
      <c r="B76" t="s">
        <v>175</v>
      </c>
      <c r="C76" t="s">
        <v>31</v>
      </c>
      <c r="D76" t="s">
        <v>36</v>
      </c>
      <c r="E76" t="s">
        <v>44</v>
      </c>
      <c r="F76" t="s">
        <v>20</v>
      </c>
      <c r="G76" t="s">
        <v>0</v>
      </c>
      <c r="H76">
        <v>1</v>
      </c>
      <c r="I76" s="3">
        <v>16800</v>
      </c>
      <c r="J76" s="3">
        <v>3388064.63</v>
      </c>
      <c r="K76" s="3"/>
      <c r="L76" s="2">
        <v>0.43264575799999999</v>
      </c>
      <c r="M76" s="2">
        <f t="shared" si="5"/>
        <v>0.43264575799999999</v>
      </c>
      <c r="N76" s="3">
        <v>7268.4487343999999</v>
      </c>
      <c r="O76" s="3">
        <v>25200</v>
      </c>
      <c r="P76" s="3">
        <v>16239823.289999999</v>
      </c>
      <c r="Q76" s="2">
        <v>0.87834605430000001</v>
      </c>
      <c r="R76" s="2">
        <f t="shared" si="6"/>
        <v>0.80535368689999998</v>
      </c>
      <c r="S76" s="3">
        <v>20294.91290988</v>
      </c>
      <c r="T76" s="3">
        <v>72000</v>
      </c>
      <c r="U76" s="3">
        <v>91500</v>
      </c>
      <c r="V76" s="3">
        <f t="shared" si="7"/>
        <v>163500</v>
      </c>
      <c r="W76" s="2">
        <f t="shared" si="8"/>
        <v>0.55963302752293576</v>
      </c>
      <c r="X76" s="2">
        <f t="shared" si="9"/>
        <v>0.44036697247706424</v>
      </c>
      <c r="Y76" s="26">
        <v>75</v>
      </c>
      <c r="Z76" s="3">
        <v>72000</v>
      </c>
      <c r="AA76" s="3">
        <v>91500</v>
      </c>
      <c r="AB76" s="7">
        <v>163500</v>
      </c>
      <c r="AC76" s="7"/>
    </row>
    <row r="77" spans="1:29" x14ac:dyDescent="0.3">
      <c r="A77" s="1">
        <v>42186</v>
      </c>
      <c r="B77" t="s">
        <v>627</v>
      </c>
      <c r="C77" t="s">
        <v>31</v>
      </c>
      <c r="D77" t="s">
        <v>36</v>
      </c>
      <c r="E77" t="s">
        <v>44</v>
      </c>
      <c r="F77" t="s">
        <v>20</v>
      </c>
      <c r="G77" t="s">
        <v>0</v>
      </c>
      <c r="H77">
        <v>1</v>
      </c>
      <c r="I77" s="3">
        <v>16800</v>
      </c>
      <c r="J77" s="3">
        <v>4006757.34</v>
      </c>
      <c r="K77" s="3"/>
      <c r="L77" s="2">
        <v>0.44376567760000002</v>
      </c>
      <c r="M77" s="2">
        <f t="shared" si="5"/>
        <v>0.44376567759999996</v>
      </c>
      <c r="N77" s="3">
        <v>7455.2633836799996</v>
      </c>
      <c r="O77" s="3">
        <v>25200</v>
      </c>
      <c r="P77" s="3">
        <v>12939588.76</v>
      </c>
      <c r="Q77" s="2">
        <v>0.69250430949999997</v>
      </c>
      <c r="R77" s="2">
        <f t="shared" si="6"/>
        <v>0.50800689520000009</v>
      </c>
      <c r="S77" s="3">
        <v>12801.773759040001</v>
      </c>
      <c r="T77" s="3">
        <v>72000</v>
      </c>
      <c r="U77" s="3">
        <v>115453</v>
      </c>
      <c r="V77" s="3">
        <f t="shared" si="7"/>
        <v>187453</v>
      </c>
      <c r="W77" s="2">
        <f t="shared" si="8"/>
        <v>0.61590371986577974</v>
      </c>
      <c r="X77" s="2">
        <f t="shared" si="9"/>
        <v>0.38409628013422031</v>
      </c>
      <c r="Y77" s="26">
        <v>76</v>
      </c>
      <c r="Z77" s="3">
        <v>72000</v>
      </c>
      <c r="AA77" s="3">
        <v>115453</v>
      </c>
      <c r="AB77" s="7">
        <v>187453</v>
      </c>
      <c r="AC77" s="7"/>
    </row>
    <row r="78" spans="1:29" x14ac:dyDescent="0.3">
      <c r="A78" s="1">
        <v>42186</v>
      </c>
      <c r="B78" t="s">
        <v>202</v>
      </c>
      <c r="C78" t="s">
        <v>31</v>
      </c>
      <c r="D78" t="s">
        <v>36</v>
      </c>
      <c r="E78" t="s">
        <v>44</v>
      </c>
      <c r="F78" t="s">
        <v>20</v>
      </c>
      <c r="G78" t="s">
        <v>0</v>
      </c>
      <c r="H78">
        <v>1</v>
      </c>
      <c r="I78" s="3">
        <v>16800</v>
      </c>
      <c r="J78" s="3">
        <v>2412952.86</v>
      </c>
      <c r="K78" s="3"/>
      <c r="L78" s="2">
        <v>0.44775127930000003</v>
      </c>
      <c r="M78" s="2">
        <f t="shared" si="5"/>
        <v>0.44775127929999997</v>
      </c>
      <c r="N78" s="3">
        <v>7522.2214922399999</v>
      </c>
      <c r="O78" s="3">
        <v>25200</v>
      </c>
      <c r="P78" s="3">
        <v>8804890.2400000002</v>
      </c>
      <c r="Q78" s="2">
        <v>1.0558433344</v>
      </c>
      <c r="R78" s="2">
        <f t="shared" si="6"/>
        <v>1.1563613363</v>
      </c>
      <c r="S78" s="3">
        <v>29140.305674759999</v>
      </c>
      <c r="T78" s="3">
        <v>72000</v>
      </c>
      <c r="U78" s="3">
        <v>94419</v>
      </c>
      <c r="V78" s="3">
        <f t="shared" si="7"/>
        <v>166419</v>
      </c>
      <c r="W78" s="2">
        <f t="shared" si="8"/>
        <v>0.5673570926396625</v>
      </c>
      <c r="X78" s="2">
        <f t="shared" si="9"/>
        <v>0.43264290736033745</v>
      </c>
      <c r="Y78" s="26">
        <v>77</v>
      </c>
      <c r="Z78" s="3">
        <v>72000</v>
      </c>
      <c r="AA78" s="3">
        <v>94419</v>
      </c>
      <c r="AB78" s="7">
        <v>166419</v>
      </c>
      <c r="AC78" s="7"/>
    </row>
    <row r="79" spans="1:29" x14ac:dyDescent="0.3">
      <c r="A79" s="1">
        <v>42186</v>
      </c>
      <c r="B79" t="s">
        <v>685</v>
      </c>
      <c r="C79" t="s">
        <v>31</v>
      </c>
      <c r="D79" t="s">
        <v>36</v>
      </c>
      <c r="E79" t="s">
        <v>44</v>
      </c>
      <c r="F79" t="s">
        <v>20</v>
      </c>
      <c r="G79" t="s">
        <v>0</v>
      </c>
      <c r="H79">
        <v>1</v>
      </c>
      <c r="I79" s="3">
        <v>16800</v>
      </c>
      <c r="J79" s="3">
        <v>2218026.39</v>
      </c>
      <c r="K79" s="3"/>
      <c r="L79" s="2">
        <v>0.45083755609999998</v>
      </c>
      <c r="M79" s="2">
        <f t="shared" si="5"/>
        <v>0.45083755609999998</v>
      </c>
      <c r="N79" s="3">
        <v>7574.0709424799998</v>
      </c>
      <c r="O79" s="3">
        <v>25200</v>
      </c>
      <c r="P79" s="3">
        <v>5647188.7999999998</v>
      </c>
      <c r="Q79" s="2">
        <v>0.95695228219999995</v>
      </c>
      <c r="R79" s="2">
        <f t="shared" si="6"/>
        <v>0.93112365149999998</v>
      </c>
      <c r="S79" s="3">
        <v>23464.3160178</v>
      </c>
      <c r="T79" s="3">
        <v>72000</v>
      </c>
      <c r="U79" s="3">
        <v>119492</v>
      </c>
      <c r="V79" s="3">
        <f t="shared" si="7"/>
        <v>191492</v>
      </c>
      <c r="W79" s="2">
        <f t="shared" si="8"/>
        <v>0.6240051803730704</v>
      </c>
      <c r="X79" s="2">
        <f t="shared" si="9"/>
        <v>0.3759948196269296</v>
      </c>
      <c r="Y79" s="26">
        <v>78</v>
      </c>
      <c r="Z79" s="3">
        <v>72000</v>
      </c>
      <c r="AA79" s="3">
        <v>119492</v>
      </c>
      <c r="AB79" s="7">
        <v>191492</v>
      </c>
      <c r="AC79" s="7"/>
    </row>
    <row r="80" spans="1:29" x14ac:dyDescent="0.3">
      <c r="A80" s="1">
        <v>42186</v>
      </c>
      <c r="B80" t="s">
        <v>661</v>
      </c>
      <c r="C80" t="s">
        <v>31</v>
      </c>
      <c r="D80" t="s">
        <v>36</v>
      </c>
      <c r="E80" t="s">
        <v>44</v>
      </c>
      <c r="F80" t="s">
        <v>20</v>
      </c>
      <c r="G80" t="s">
        <v>0</v>
      </c>
      <c r="H80">
        <v>1</v>
      </c>
      <c r="I80" s="3">
        <v>14400</v>
      </c>
      <c r="J80" s="3">
        <v>2995628.26</v>
      </c>
      <c r="K80" s="3"/>
      <c r="L80" s="2">
        <v>0.45180811589999997</v>
      </c>
      <c r="M80" s="2">
        <f t="shared" si="5"/>
        <v>0.45180811589999997</v>
      </c>
      <c r="N80" s="3">
        <v>6506.03686896</v>
      </c>
      <c r="O80" s="3">
        <v>21600</v>
      </c>
      <c r="P80" s="3">
        <v>17541475.32</v>
      </c>
      <c r="Q80" s="2">
        <v>1.0798316661</v>
      </c>
      <c r="R80" s="2">
        <f t="shared" si="6"/>
        <v>1.2235286651000001</v>
      </c>
      <c r="S80" s="3">
        <v>26428.219166160001</v>
      </c>
      <c r="T80" s="3">
        <v>72000</v>
      </c>
      <c r="U80" s="3">
        <v>118000</v>
      </c>
      <c r="V80" s="3">
        <f t="shared" si="7"/>
        <v>190000</v>
      </c>
      <c r="W80" s="2">
        <f t="shared" si="8"/>
        <v>0.62105263157894741</v>
      </c>
      <c r="X80" s="2">
        <f t="shared" si="9"/>
        <v>0.37894736842105264</v>
      </c>
      <c r="Y80" s="26">
        <v>79</v>
      </c>
      <c r="Z80" s="3">
        <v>72000</v>
      </c>
      <c r="AA80" s="3">
        <v>118000</v>
      </c>
      <c r="AB80" s="7">
        <v>190000</v>
      </c>
      <c r="AC80" s="7"/>
    </row>
    <row r="81" spans="1:29" x14ac:dyDescent="0.3">
      <c r="A81" s="1">
        <v>42186</v>
      </c>
      <c r="B81" t="s">
        <v>622</v>
      </c>
      <c r="C81" t="s">
        <v>31</v>
      </c>
      <c r="D81" t="s">
        <v>36</v>
      </c>
      <c r="E81" t="s">
        <v>44</v>
      </c>
      <c r="F81" t="s">
        <v>20</v>
      </c>
      <c r="G81" t="s">
        <v>0</v>
      </c>
      <c r="H81">
        <v>1</v>
      </c>
      <c r="I81" s="3">
        <v>16800</v>
      </c>
      <c r="J81" s="3">
        <v>1970497.99</v>
      </c>
      <c r="K81" s="3"/>
      <c r="L81" s="2">
        <v>0.4558956307</v>
      </c>
      <c r="M81" s="2">
        <f t="shared" si="5"/>
        <v>0.4558956307</v>
      </c>
      <c r="N81" s="3">
        <v>7659.0465957599999</v>
      </c>
      <c r="O81" s="3">
        <v>25200</v>
      </c>
      <c r="P81" s="3">
        <v>6256596.1100000003</v>
      </c>
      <c r="Q81" s="2">
        <v>0.81454605670000002</v>
      </c>
      <c r="R81" s="2">
        <f t="shared" si="6"/>
        <v>0.70327369070000001</v>
      </c>
      <c r="S81" s="3">
        <v>17722.497005640002</v>
      </c>
      <c r="T81" s="3">
        <v>72000</v>
      </c>
      <c r="U81" s="3">
        <v>115000</v>
      </c>
      <c r="V81" s="3">
        <f t="shared" si="7"/>
        <v>187000</v>
      </c>
      <c r="W81" s="2">
        <f t="shared" si="8"/>
        <v>0.61497326203208558</v>
      </c>
      <c r="X81" s="2">
        <f t="shared" si="9"/>
        <v>0.38502673796791442</v>
      </c>
      <c r="Y81" s="26">
        <v>80</v>
      </c>
      <c r="Z81" s="3">
        <v>72000</v>
      </c>
      <c r="AA81" s="3">
        <v>115000</v>
      </c>
      <c r="AB81" s="7">
        <v>187000</v>
      </c>
      <c r="AC81" s="7"/>
    </row>
    <row r="82" spans="1:29" x14ac:dyDescent="0.3">
      <c r="A82" s="1">
        <v>42186</v>
      </c>
      <c r="B82" t="s">
        <v>677</v>
      </c>
      <c r="C82" t="s">
        <v>31</v>
      </c>
      <c r="D82" t="s">
        <v>36</v>
      </c>
      <c r="E82" t="s">
        <v>44</v>
      </c>
      <c r="F82" t="s">
        <v>20</v>
      </c>
      <c r="G82" t="s">
        <v>0</v>
      </c>
      <c r="H82">
        <v>1</v>
      </c>
      <c r="I82" s="3">
        <v>16800</v>
      </c>
      <c r="J82" s="3">
        <v>2905932.17</v>
      </c>
      <c r="K82" s="3"/>
      <c r="L82" s="2">
        <v>0.4559018795</v>
      </c>
      <c r="M82" s="2">
        <f t="shared" si="5"/>
        <v>0.45590187950000005</v>
      </c>
      <c r="N82" s="3">
        <v>7659.1515756000008</v>
      </c>
      <c r="O82" s="3">
        <v>25200</v>
      </c>
      <c r="P82" s="3">
        <v>6261633.5700000003</v>
      </c>
      <c r="Q82" s="2">
        <v>0.86981102440000002</v>
      </c>
      <c r="R82" s="2">
        <f t="shared" si="6"/>
        <v>0.79169763900000001</v>
      </c>
      <c r="S82" s="3">
        <v>19950.7805028</v>
      </c>
      <c r="T82" s="3">
        <v>72000</v>
      </c>
      <c r="U82" s="3">
        <v>118822</v>
      </c>
      <c r="V82" s="3">
        <f t="shared" si="7"/>
        <v>190822</v>
      </c>
      <c r="W82" s="2">
        <f t="shared" si="8"/>
        <v>0.62268501535462373</v>
      </c>
      <c r="X82" s="2">
        <f t="shared" si="9"/>
        <v>0.37731498464537633</v>
      </c>
      <c r="Y82" s="26">
        <v>81</v>
      </c>
      <c r="Z82" s="3">
        <v>72000</v>
      </c>
      <c r="AA82" s="3">
        <v>118822</v>
      </c>
      <c r="AB82" s="7">
        <v>190822</v>
      </c>
      <c r="AC82" s="7"/>
    </row>
    <row r="83" spans="1:29" x14ac:dyDescent="0.3">
      <c r="A83" s="1">
        <v>42186</v>
      </c>
      <c r="B83" t="s">
        <v>732</v>
      </c>
      <c r="C83" t="s">
        <v>31</v>
      </c>
      <c r="D83" t="s">
        <v>36</v>
      </c>
      <c r="E83" t="s">
        <v>44</v>
      </c>
      <c r="F83" t="s">
        <v>20</v>
      </c>
      <c r="G83" t="s">
        <v>0</v>
      </c>
      <c r="H83">
        <v>1</v>
      </c>
      <c r="I83" s="3">
        <v>16800</v>
      </c>
      <c r="J83" s="3">
        <v>2611403.52</v>
      </c>
      <c r="K83" s="3"/>
      <c r="L83" s="2">
        <v>0.45830716389999998</v>
      </c>
      <c r="M83" s="2">
        <f t="shared" si="5"/>
        <v>0.45830716390000004</v>
      </c>
      <c r="N83" s="3">
        <v>7699.5603535200007</v>
      </c>
      <c r="O83" s="3">
        <v>25200</v>
      </c>
      <c r="P83" s="3">
        <v>6624149.8300000001</v>
      </c>
      <c r="Q83" s="2">
        <v>0.95278175190000003</v>
      </c>
      <c r="R83" s="2">
        <f t="shared" si="6"/>
        <v>0.92445080300000004</v>
      </c>
      <c r="S83" s="3">
        <v>23296.1602356</v>
      </c>
      <c r="T83" s="3">
        <v>72000</v>
      </c>
      <c r="U83" s="3">
        <v>122557</v>
      </c>
      <c r="V83" s="3">
        <f t="shared" si="7"/>
        <v>194557</v>
      </c>
      <c r="W83" s="2">
        <f t="shared" si="8"/>
        <v>0.62992850424297253</v>
      </c>
      <c r="X83" s="2">
        <f t="shared" si="9"/>
        <v>0.37007149575702752</v>
      </c>
      <c r="Y83" s="26">
        <v>82</v>
      </c>
      <c r="Z83" s="3">
        <v>72000</v>
      </c>
      <c r="AA83" s="3">
        <v>122557</v>
      </c>
      <c r="AB83" s="7">
        <v>194557</v>
      </c>
      <c r="AC83" s="7"/>
    </row>
    <row r="84" spans="1:29" x14ac:dyDescent="0.3">
      <c r="A84" s="1">
        <v>42186</v>
      </c>
      <c r="B84" t="s">
        <v>736</v>
      </c>
      <c r="C84" t="s">
        <v>31</v>
      </c>
      <c r="D84" t="s">
        <v>36</v>
      </c>
      <c r="E84" t="s">
        <v>44</v>
      </c>
      <c r="F84" t="s">
        <v>20</v>
      </c>
      <c r="G84" t="s">
        <v>0</v>
      </c>
      <c r="H84">
        <v>1</v>
      </c>
      <c r="I84" s="3">
        <v>16800</v>
      </c>
      <c r="J84" s="3">
        <v>3183561.67</v>
      </c>
      <c r="K84" s="3"/>
      <c r="L84" s="2">
        <v>0.46410851089999999</v>
      </c>
      <c r="M84" s="2">
        <f t="shared" si="5"/>
        <v>0.46410851090000005</v>
      </c>
      <c r="N84" s="3">
        <v>7797.0229831200004</v>
      </c>
      <c r="O84" s="3">
        <v>25200</v>
      </c>
      <c r="P84" s="3">
        <v>6903863.3600000003</v>
      </c>
      <c r="Q84" s="2">
        <v>1.1034853549000001</v>
      </c>
      <c r="R84" s="2">
        <f t="shared" si="6"/>
        <v>1.2897589937</v>
      </c>
      <c r="S84" s="3">
        <v>32501.926641239999</v>
      </c>
      <c r="T84" s="3">
        <v>72000</v>
      </c>
      <c r="U84" s="3">
        <v>122783</v>
      </c>
      <c r="V84" s="3">
        <f t="shared" si="7"/>
        <v>194783</v>
      </c>
      <c r="W84" s="2">
        <f t="shared" si="8"/>
        <v>0.63035788544174798</v>
      </c>
      <c r="X84" s="2">
        <f t="shared" si="9"/>
        <v>0.36964211455825202</v>
      </c>
      <c r="Y84" s="26">
        <v>83</v>
      </c>
      <c r="Z84" s="3">
        <v>72000</v>
      </c>
      <c r="AA84" s="3">
        <v>122783</v>
      </c>
      <c r="AB84" s="7">
        <v>194783</v>
      </c>
      <c r="AC84" s="7"/>
    </row>
    <row r="85" spans="1:29" x14ac:dyDescent="0.3">
      <c r="A85" s="1">
        <v>42186</v>
      </c>
      <c r="B85" t="s">
        <v>711</v>
      </c>
      <c r="C85" t="s">
        <v>31</v>
      </c>
      <c r="D85" t="s">
        <v>36</v>
      </c>
      <c r="E85" t="s">
        <v>47</v>
      </c>
      <c r="F85" t="s">
        <v>20</v>
      </c>
      <c r="G85" t="s">
        <v>0</v>
      </c>
      <c r="H85">
        <v>1</v>
      </c>
      <c r="I85" s="3">
        <v>12133.333333333099</v>
      </c>
      <c r="J85" s="3">
        <v>2611403.52</v>
      </c>
      <c r="K85" s="3"/>
      <c r="L85" s="2">
        <v>0.46586200700000002</v>
      </c>
      <c r="M85" s="2">
        <f t="shared" si="5"/>
        <v>0.46586200700000346</v>
      </c>
      <c r="N85" s="3">
        <v>5652.4590182665997</v>
      </c>
      <c r="O85" s="3">
        <v>18200</v>
      </c>
      <c r="P85" s="3">
        <v>4296107.13</v>
      </c>
      <c r="Q85" s="2">
        <v>0.77798046200000004</v>
      </c>
      <c r="R85" s="2">
        <f t="shared" si="6"/>
        <v>0.6447687392</v>
      </c>
      <c r="S85" s="3">
        <v>11734.79105344</v>
      </c>
      <c r="T85" s="3">
        <v>52000</v>
      </c>
      <c r="U85" s="3">
        <v>87389</v>
      </c>
      <c r="V85" s="3">
        <f t="shared" si="7"/>
        <v>139389</v>
      </c>
      <c r="W85" s="2">
        <f t="shared" si="8"/>
        <v>0.62694330255615582</v>
      </c>
      <c r="X85" s="2">
        <f t="shared" si="9"/>
        <v>0.37305669744384423</v>
      </c>
      <c r="Y85" s="26">
        <v>84</v>
      </c>
      <c r="Z85" s="3">
        <v>52000</v>
      </c>
      <c r="AA85" s="3">
        <v>87389</v>
      </c>
      <c r="AB85" s="7">
        <v>139389</v>
      </c>
      <c r="AC85" s="7"/>
    </row>
    <row r="86" spans="1:29" x14ac:dyDescent="0.3">
      <c r="A86" s="1">
        <v>42186</v>
      </c>
      <c r="B86" t="s">
        <v>723</v>
      </c>
      <c r="C86" t="s">
        <v>31</v>
      </c>
      <c r="D86" t="s">
        <v>36</v>
      </c>
      <c r="E86" t="s">
        <v>44</v>
      </c>
      <c r="F86" t="s">
        <v>20</v>
      </c>
      <c r="G86" t="s">
        <v>0</v>
      </c>
      <c r="H86">
        <v>1</v>
      </c>
      <c r="I86" s="3">
        <v>16800</v>
      </c>
      <c r="J86" s="3">
        <v>2452354.13</v>
      </c>
      <c r="K86" s="3"/>
      <c r="L86" s="2">
        <v>0.46751765410000001</v>
      </c>
      <c r="M86" s="2">
        <f t="shared" si="5"/>
        <v>0.46751765410000001</v>
      </c>
      <c r="N86" s="3">
        <v>7854.2965888799999</v>
      </c>
      <c r="O86" s="3">
        <v>25200</v>
      </c>
      <c r="P86" s="3">
        <v>19001082.91</v>
      </c>
      <c r="Q86" s="2">
        <v>1.221670128</v>
      </c>
      <c r="R86" s="2">
        <f t="shared" si="6"/>
        <v>1.6206763584000001</v>
      </c>
      <c r="S86" s="3">
        <v>40841.044231680004</v>
      </c>
      <c r="T86" s="3">
        <v>72000</v>
      </c>
      <c r="U86" s="3">
        <v>122134</v>
      </c>
      <c r="V86" s="3">
        <f t="shared" si="7"/>
        <v>194134</v>
      </c>
      <c r="W86" s="2">
        <f t="shared" si="8"/>
        <v>0.62912215273986005</v>
      </c>
      <c r="X86" s="2">
        <f t="shared" si="9"/>
        <v>0.37087784726013989</v>
      </c>
      <c r="Y86" s="26">
        <v>85</v>
      </c>
      <c r="Z86" s="3">
        <v>72000</v>
      </c>
      <c r="AA86" s="3">
        <v>122134</v>
      </c>
      <c r="AB86" s="7">
        <v>194134</v>
      </c>
      <c r="AC86" s="7"/>
    </row>
    <row r="87" spans="1:29" x14ac:dyDescent="0.3">
      <c r="A87" s="1">
        <v>42186</v>
      </c>
      <c r="B87" t="s">
        <v>335</v>
      </c>
      <c r="C87" t="s">
        <v>31</v>
      </c>
      <c r="D87" t="s">
        <v>36</v>
      </c>
      <c r="E87" t="s">
        <v>44</v>
      </c>
      <c r="F87" t="s">
        <v>20</v>
      </c>
      <c r="G87" t="s">
        <v>0</v>
      </c>
      <c r="H87">
        <v>1</v>
      </c>
      <c r="I87" s="3">
        <v>16800</v>
      </c>
      <c r="J87" s="3">
        <v>1650957.64</v>
      </c>
      <c r="K87" s="3"/>
      <c r="L87" s="2">
        <v>0.47497392059999999</v>
      </c>
      <c r="M87" s="2">
        <f t="shared" si="5"/>
        <v>0.47497392059999999</v>
      </c>
      <c r="N87" s="3">
        <v>7979.5618660800001</v>
      </c>
      <c r="O87" s="3">
        <v>25200</v>
      </c>
      <c r="P87" s="3">
        <v>6503908.0999999996</v>
      </c>
      <c r="Q87" s="2">
        <v>0.74168051209999997</v>
      </c>
      <c r="R87" s="2">
        <f t="shared" si="6"/>
        <v>0.58668881939999995</v>
      </c>
      <c r="S87" s="3">
        <v>14784.558248879999</v>
      </c>
      <c r="T87" s="3">
        <v>72000</v>
      </c>
      <c r="U87" s="3">
        <v>104414</v>
      </c>
      <c r="V87" s="3">
        <f t="shared" si="7"/>
        <v>176414</v>
      </c>
      <c r="W87" s="2">
        <f t="shared" si="8"/>
        <v>0.59186912603308128</v>
      </c>
      <c r="X87" s="2">
        <f t="shared" si="9"/>
        <v>0.40813087396691872</v>
      </c>
      <c r="Y87" s="26">
        <v>86</v>
      </c>
      <c r="Z87" s="3">
        <v>72000</v>
      </c>
      <c r="AA87" s="3">
        <v>104414</v>
      </c>
      <c r="AB87" s="7">
        <v>176414</v>
      </c>
      <c r="AC87" s="7"/>
    </row>
    <row r="88" spans="1:29" x14ac:dyDescent="0.3">
      <c r="A88" s="1">
        <v>42186</v>
      </c>
      <c r="B88" t="s">
        <v>137</v>
      </c>
      <c r="C88" t="s">
        <v>31</v>
      </c>
      <c r="D88" t="s">
        <v>36</v>
      </c>
      <c r="E88" t="s">
        <v>44</v>
      </c>
      <c r="F88" t="s">
        <v>20</v>
      </c>
      <c r="G88" t="s">
        <v>0</v>
      </c>
      <c r="H88">
        <v>1</v>
      </c>
      <c r="I88" s="3">
        <v>16800</v>
      </c>
      <c r="J88" s="3">
        <v>2619124.8199999998</v>
      </c>
      <c r="K88" s="3"/>
      <c r="L88" s="2">
        <v>0.48287927720000001</v>
      </c>
      <c r="M88" s="2">
        <f t="shared" si="5"/>
        <v>0.48287927720000001</v>
      </c>
      <c r="N88" s="3">
        <v>8112.3718569600005</v>
      </c>
      <c r="O88" s="3">
        <v>25200</v>
      </c>
      <c r="P88" s="3">
        <v>3500337.46</v>
      </c>
      <c r="Q88" s="2">
        <v>1.0748236543</v>
      </c>
      <c r="R88" s="2">
        <f t="shared" si="6"/>
        <v>1.2095062319999998</v>
      </c>
      <c r="S88" s="3">
        <v>30479.557046399997</v>
      </c>
      <c r="T88" s="3">
        <v>72000</v>
      </c>
      <c r="U88" s="3">
        <v>83560</v>
      </c>
      <c r="V88" s="3">
        <f t="shared" si="7"/>
        <v>155560</v>
      </c>
      <c r="W88" s="2">
        <f t="shared" si="8"/>
        <v>0.53715608125482128</v>
      </c>
      <c r="X88" s="2">
        <f t="shared" si="9"/>
        <v>0.46284391874517872</v>
      </c>
      <c r="Y88" s="26">
        <v>87</v>
      </c>
      <c r="Z88" s="3">
        <v>72000</v>
      </c>
      <c r="AA88" s="3">
        <v>83560</v>
      </c>
      <c r="AB88" s="7">
        <v>155560</v>
      </c>
      <c r="AC88" s="7"/>
    </row>
    <row r="89" spans="1:29" x14ac:dyDescent="0.3">
      <c r="A89" s="1">
        <v>42186</v>
      </c>
      <c r="B89" t="s">
        <v>352</v>
      </c>
      <c r="C89" t="s">
        <v>31</v>
      </c>
      <c r="D89" t="s">
        <v>36</v>
      </c>
      <c r="E89" t="s">
        <v>44</v>
      </c>
      <c r="F89" t="s">
        <v>20</v>
      </c>
      <c r="G89" t="s">
        <v>0</v>
      </c>
      <c r="H89">
        <v>1</v>
      </c>
      <c r="I89" s="3">
        <v>16800</v>
      </c>
      <c r="J89" s="3">
        <v>2353834.58</v>
      </c>
      <c r="K89" s="3"/>
      <c r="L89" s="2">
        <v>0.48384683090000002</v>
      </c>
      <c r="M89" s="2">
        <f t="shared" si="5"/>
        <v>0.48384683090000002</v>
      </c>
      <c r="N89" s="3">
        <v>8128.6267591200003</v>
      </c>
      <c r="O89" s="3">
        <v>25200</v>
      </c>
      <c r="P89" s="3">
        <v>7612555.6799999997</v>
      </c>
      <c r="Q89" s="2">
        <v>0.94986607180000004</v>
      </c>
      <c r="R89" s="2">
        <f t="shared" si="6"/>
        <v>0.91978571490000005</v>
      </c>
      <c r="S89" s="3">
        <v>23178.600015480002</v>
      </c>
      <c r="T89" s="3">
        <v>72000</v>
      </c>
      <c r="U89" s="3">
        <v>105962</v>
      </c>
      <c r="V89" s="3">
        <f t="shared" si="7"/>
        <v>177962</v>
      </c>
      <c r="W89" s="2">
        <f t="shared" si="8"/>
        <v>0.59541924680549785</v>
      </c>
      <c r="X89" s="2">
        <f t="shared" si="9"/>
        <v>0.40458075319450221</v>
      </c>
      <c r="Y89" s="26">
        <v>88</v>
      </c>
      <c r="Z89" s="3">
        <v>72000</v>
      </c>
      <c r="AA89" s="3">
        <v>105962</v>
      </c>
      <c r="AB89" s="7">
        <v>177962</v>
      </c>
      <c r="AC89" s="7"/>
    </row>
    <row r="90" spans="1:29" x14ac:dyDescent="0.3">
      <c r="A90" s="1">
        <v>42186</v>
      </c>
      <c r="B90" t="s">
        <v>201</v>
      </c>
      <c r="C90" t="s">
        <v>31</v>
      </c>
      <c r="D90" t="s">
        <v>36</v>
      </c>
      <c r="E90" t="s">
        <v>44</v>
      </c>
      <c r="F90" t="s">
        <v>20</v>
      </c>
      <c r="G90" t="s">
        <v>0</v>
      </c>
      <c r="H90">
        <v>1</v>
      </c>
      <c r="I90" s="3">
        <v>16800</v>
      </c>
      <c r="J90" s="3">
        <v>1516843.87</v>
      </c>
      <c r="K90" s="3"/>
      <c r="L90" s="2">
        <v>0.48804856629999999</v>
      </c>
      <c r="M90" s="2">
        <f t="shared" si="5"/>
        <v>0.48804856629999999</v>
      </c>
      <c r="N90" s="3">
        <v>8199.2159138400002</v>
      </c>
      <c r="O90" s="3">
        <v>25200</v>
      </c>
      <c r="P90" s="3">
        <v>3596742.61</v>
      </c>
      <c r="Q90" s="2">
        <v>0.95832971209999995</v>
      </c>
      <c r="R90" s="2">
        <f t="shared" si="6"/>
        <v>0.93332753939999991</v>
      </c>
      <c r="S90" s="3">
        <v>23519.853992879998</v>
      </c>
      <c r="T90" s="3">
        <v>72000</v>
      </c>
      <c r="U90" s="3">
        <v>94386</v>
      </c>
      <c r="V90" s="3">
        <f t="shared" si="7"/>
        <v>166386</v>
      </c>
      <c r="W90" s="2">
        <f t="shared" si="8"/>
        <v>0.56727128484367673</v>
      </c>
      <c r="X90" s="2">
        <f t="shared" si="9"/>
        <v>0.43272871515632327</v>
      </c>
      <c r="Y90" s="26">
        <v>89</v>
      </c>
      <c r="Z90" s="3">
        <v>72000</v>
      </c>
      <c r="AA90" s="3">
        <v>94386</v>
      </c>
      <c r="AB90" s="7">
        <v>166386</v>
      </c>
      <c r="AC90" s="7"/>
    </row>
    <row r="91" spans="1:29" x14ac:dyDescent="0.3">
      <c r="A91" s="1">
        <v>42186</v>
      </c>
      <c r="B91" t="s">
        <v>774</v>
      </c>
      <c r="C91" t="s">
        <v>31</v>
      </c>
      <c r="D91" t="s">
        <v>36</v>
      </c>
      <c r="E91" t="s">
        <v>44</v>
      </c>
      <c r="F91" t="s">
        <v>20</v>
      </c>
      <c r="G91" t="s">
        <v>0</v>
      </c>
      <c r="H91">
        <v>1</v>
      </c>
      <c r="I91" s="3">
        <v>16800</v>
      </c>
      <c r="J91" s="3">
        <v>2218026.39</v>
      </c>
      <c r="K91" s="3"/>
      <c r="L91" s="2">
        <v>0.4894827974</v>
      </c>
      <c r="M91" s="2">
        <f t="shared" si="5"/>
        <v>0.4894827974</v>
      </c>
      <c r="N91" s="3">
        <v>8223.3109963200004</v>
      </c>
      <c r="O91" s="3">
        <v>25200</v>
      </c>
      <c r="P91" s="3">
        <v>8899571.0800000001</v>
      </c>
      <c r="Q91" s="2">
        <v>0.91006633429999995</v>
      </c>
      <c r="R91" s="2">
        <f t="shared" si="6"/>
        <v>0.85610613490000009</v>
      </c>
      <c r="S91" s="3">
        <v>21573.874599480001</v>
      </c>
      <c r="T91" s="3">
        <v>72000</v>
      </c>
      <c r="U91" s="3">
        <v>127587</v>
      </c>
      <c r="V91" s="3">
        <f t="shared" si="7"/>
        <v>199587</v>
      </c>
      <c r="W91" s="2">
        <f t="shared" si="8"/>
        <v>0.63925506170241553</v>
      </c>
      <c r="X91" s="2">
        <f t="shared" si="9"/>
        <v>0.36074493829758453</v>
      </c>
      <c r="Y91" s="26">
        <v>90</v>
      </c>
      <c r="Z91" s="3">
        <v>72000</v>
      </c>
      <c r="AA91" s="3">
        <v>127587</v>
      </c>
      <c r="AB91" s="7">
        <v>199587</v>
      </c>
      <c r="AC91" s="7"/>
    </row>
    <row r="92" spans="1:29" x14ac:dyDescent="0.3">
      <c r="A92" s="1">
        <v>42186</v>
      </c>
      <c r="B92" t="s">
        <v>776</v>
      </c>
      <c r="C92" t="s">
        <v>31</v>
      </c>
      <c r="D92" t="s">
        <v>36</v>
      </c>
      <c r="E92" t="s">
        <v>44</v>
      </c>
      <c r="F92" t="s">
        <v>20</v>
      </c>
      <c r="G92" t="s">
        <v>0</v>
      </c>
      <c r="H92">
        <v>1</v>
      </c>
      <c r="I92" s="3">
        <v>4800</v>
      </c>
      <c r="J92" s="3">
        <v>379620.3</v>
      </c>
      <c r="K92" s="3"/>
      <c r="L92" s="2">
        <v>0.49063724199999997</v>
      </c>
      <c r="M92" s="2">
        <f t="shared" si="5"/>
        <v>0.49063724200000003</v>
      </c>
      <c r="N92" s="3">
        <v>2355.0587616000003</v>
      </c>
      <c r="O92" s="3">
        <v>7200</v>
      </c>
      <c r="P92" s="3">
        <v>1169107.71</v>
      </c>
      <c r="Q92" s="2">
        <v>0.95518654140000003</v>
      </c>
      <c r="R92" s="2">
        <f t="shared" si="6"/>
        <v>0.92829846620000001</v>
      </c>
      <c r="S92" s="3">
        <v>6683.74895664</v>
      </c>
      <c r="T92" s="3">
        <v>72000</v>
      </c>
      <c r="U92" s="3">
        <v>128000</v>
      </c>
      <c r="V92" s="3">
        <f t="shared" si="7"/>
        <v>200000</v>
      </c>
      <c r="W92" s="2">
        <f t="shared" si="8"/>
        <v>0.64</v>
      </c>
      <c r="X92" s="2">
        <f t="shared" si="9"/>
        <v>0.36</v>
      </c>
      <c r="Y92" s="26">
        <v>91</v>
      </c>
      <c r="Z92" s="3">
        <v>72000</v>
      </c>
      <c r="AA92" s="3">
        <v>128000</v>
      </c>
      <c r="AB92" s="7">
        <v>200000</v>
      </c>
      <c r="AC92" s="7"/>
    </row>
    <row r="93" spans="1:29" x14ac:dyDescent="0.3">
      <c r="A93" s="1">
        <v>42186</v>
      </c>
      <c r="B93" t="s">
        <v>208</v>
      </c>
      <c r="C93" t="s">
        <v>31</v>
      </c>
      <c r="D93" t="s">
        <v>36</v>
      </c>
      <c r="E93" t="s">
        <v>44</v>
      </c>
      <c r="F93" t="s">
        <v>20</v>
      </c>
      <c r="G93" t="s">
        <v>0</v>
      </c>
      <c r="H93">
        <v>1</v>
      </c>
      <c r="I93" s="3">
        <v>16800</v>
      </c>
      <c r="J93" s="3">
        <v>2475721.13</v>
      </c>
      <c r="K93" s="3"/>
      <c r="L93" s="2">
        <v>0.49133694509999998</v>
      </c>
      <c r="M93" s="2">
        <f t="shared" si="5"/>
        <v>0.49133694509999998</v>
      </c>
      <c r="N93" s="3">
        <v>8254.4606776799992</v>
      </c>
      <c r="O93" s="3">
        <v>25200</v>
      </c>
      <c r="P93" s="3">
        <v>6763461.9800000004</v>
      </c>
      <c r="Q93" s="2">
        <v>0.98920411610000003</v>
      </c>
      <c r="R93" s="2">
        <f t="shared" si="6"/>
        <v>0.98272658579999994</v>
      </c>
      <c r="S93" s="3">
        <v>24764.709962159999</v>
      </c>
      <c r="T93" s="3">
        <v>72000</v>
      </c>
      <c r="U93" s="3">
        <v>94649</v>
      </c>
      <c r="V93" s="3">
        <f t="shared" si="7"/>
        <v>166649</v>
      </c>
      <c r="W93" s="2">
        <f t="shared" si="8"/>
        <v>0.56795420314553346</v>
      </c>
      <c r="X93" s="2">
        <f t="shared" si="9"/>
        <v>0.43204579685446659</v>
      </c>
      <c r="Y93" s="26">
        <v>92</v>
      </c>
      <c r="Z93" s="3">
        <v>72000</v>
      </c>
      <c r="AA93" s="3">
        <v>94649</v>
      </c>
      <c r="AB93" s="7">
        <v>166649</v>
      </c>
      <c r="AC93" s="7"/>
    </row>
    <row r="94" spans="1:29" x14ac:dyDescent="0.3">
      <c r="A94" s="1">
        <v>42186</v>
      </c>
      <c r="B94" t="s">
        <v>594</v>
      </c>
      <c r="C94" t="s">
        <v>31</v>
      </c>
      <c r="D94" t="s">
        <v>36</v>
      </c>
      <c r="E94" t="s">
        <v>44</v>
      </c>
      <c r="F94" t="s">
        <v>20</v>
      </c>
      <c r="G94" t="s">
        <v>0</v>
      </c>
      <c r="H94">
        <v>1</v>
      </c>
      <c r="I94" s="3">
        <v>16800</v>
      </c>
      <c r="J94" s="3">
        <v>3234815.49</v>
      </c>
      <c r="K94" s="3"/>
      <c r="L94" s="2">
        <v>0.49954187030000002</v>
      </c>
      <c r="M94" s="2">
        <f t="shared" si="5"/>
        <v>0.49954187030000002</v>
      </c>
      <c r="N94" s="3">
        <v>8392.3034210400001</v>
      </c>
      <c r="O94" s="3">
        <v>25200</v>
      </c>
      <c r="P94" s="3">
        <v>9086303.9600000009</v>
      </c>
      <c r="Q94" s="2">
        <v>0.88771234330000004</v>
      </c>
      <c r="R94" s="2">
        <f t="shared" si="6"/>
        <v>0.82033974929999998</v>
      </c>
      <c r="S94" s="3">
        <v>20672.561682359999</v>
      </c>
      <c r="T94" s="3">
        <v>72000</v>
      </c>
      <c r="U94" s="3">
        <v>112901</v>
      </c>
      <c r="V94" s="3">
        <f t="shared" si="7"/>
        <v>184901</v>
      </c>
      <c r="W94" s="2">
        <f t="shared" si="8"/>
        <v>0.61060243048982965</v>
      </c>
      <c r="X94" s="2">
        <f t="shared" si="9"/>
        <v>0.38939756951017029</v>
      </c>
      <c r="Y94" s="26">
        <v>93</v>
      </c>
      <c r="Z94" s="3">
        <v>72000</v>
      </c>
      <c r="AA94" s="3">
        <v>112901</v>
      </c>
      <c r="AB94" s="7">
        <v>184901</v>
      </c>
      <c r="AC94" s="7"/>
    </row>
    <row r="95" spans="1:29" x14ac:dyDescent="0.3">
      <c r="A95" s="1">
        <v>42186</v>
      </c>
      <c r="B95" t="s">
        <v>566</v>
      </c>
      <c r="C95" t="s">
        <v>31</v>
      </c>
      <c r="D95" t="s">
        <v>36</v>
      </c>
      <c r="E95" t="s">
        <v>44</v>
      </c>
      <c r="F95" t="s">
        <v>20</v>
      </c>
      <c r="G95" t="s">
        <v>0</v>
      </c>
      <c r="H95">
        <v>1</v>
      </c>
      <c r="I95" s="3">
        <v>16800</v>
      </c>
      <c r="J95" s="3">
        <v>3234815.49</v>
      </c>
      <c r="K95" s="3"/>
      <c r="L95" s="2">
        <v>0.50019190520000001</v>
      </c>
      <c r="M95" s="2">
        <f t="shared" si="5"/>
        <v>0.50019190520000001</v>
      </c>
      <c r="N95" s="3">
        <v>8403.2240073600005</v>
      </c>
      <c r="O95" s="3">
        <v>25200</v>
      </c>
      <c r="P95" s="3">
        <v>12462573.210000001</v>
      </c>
      <c r="Q95" s="2">
        <v>0.86127731799999996</v>
      </c>
      <c r="R95" s="2">
        <f t="shared" si="6"/>
        <v>0.77804370879999996</v>
      </c>
      <c r="S95" s="3">
        <v>19606.70146176</v>
      </c>
      <c r="T95" s="3">
        <v>72000</v>
      </c>
      <c r="U95" s="3">
        <v>111200</v>
      </c>
      <c r="V95" s="3">
        <f t="shared" si="7"/>
        <v>183200</v>
      </c>
      <c r="W95" s="2">
        <f t="shared" si="8"/>
        <v>0.60698689956331875</v>
      </c>
      <c r="X95" s="2">
        <f t="shared" si="9"/>
        <v>0.3930131004366812</v>
      </c>
      <c r="Y95" s="26">
        <v>94</v>
      </c>
      <c r="Z95" s="3">
        <v>72000</v>
      </c>
      <c r="AA95" s="3">
        <v>111200</v>
      </c>
      <c r="AB95" s="7">
        <v>183200</v>
      </c>
      <c r="AC95" s="7"/>
    </row>
    <row r="96" spans="1:29" x14ac:dyDescent="0.3">
      <c r="A96" s="1">
        <v>42186</v>
      </c>
      <c r="B96" t="s">
        <v>715</v>
      </c>
      <c r="C96" t="s">
        <v>31</v>
      </c>
      <c r="D96" t="s">
        <v>36</v>
      </c>
      <c r="E96" t="s">
        <v>47</v>
      </c>
      <c r="F96" t="s">
        <v>20</v>
      </c>
      <c r="G96" t="s">
        <v>0</v>
      </c>
      <c r="H96">
        <v>1</v>
      </c>
      <c r="I96" s="3">
        <v>12133.333333333099</v>
      </c>
      <c r="J96" s="3">
        <v>2972890.22</v>
      </c>
      <c r="K96" s="3"/>
      <c r="L96" s="2">
        <v>0.50192587330000005</v>
      </c>
      <c r="M96" s="2">
        <f t="shared" si="5"/>
        <v>0.5019258732999986</v>
      </c>
      <c r="N96" s="3">
        <v>6090.0339293731995</v>
      </c>
      <c r="O96" s="3">
        <v>18200</v>
      </c>
      <c r="P96" s="3">
        <v>8462036.5</v>
      </c>
      <c r="Q96" s="2">
        <v>0.9908532444</v>
      </c>
      <c r="R96" s="2">
        <f t="shared" si="6"/>
        <v>0.98536519099999997</v>
      </c>
      <c r="S96" s="3">
        <v>17933.6464762</v>
      </c>
      <c r="T96" s="3">
        <v>52000</v>
      </c>
      <c r="U96" s="3">
        <v>87567</v>
      </c>
      <c r="V96" s="3">
        <f t="shared" si="7"/>
        <v>139567</v>
      </c>
      <c r="W96" s="2">
        <f t="shared" si="8"/>
        <v>0.62741908903967269</v>
      </c>
      <c r="X96" s="2">
        <f t="shared" si="9"/>
        <v>0.37258091096032731</v>
      </c>
      <c r="Y96" s="26">
        <v>95</v>
      </c>
      <c r="Z96" s="3">
        <v>52000</v>
      </c>
      <c r="AA96" s="3">
        <v>87567</v>
      </c>
      <c r="AB96" s="7">
        <v>139567</v>
      </c>
      <c r="AC96" s="7"/>
    </row>
    <row r="97" spans="1:29" x14ac:dyDescent="0.3">
      <c r="A97" s="1">
        <v>42186</v>
      </c>
      <c r="B97" t="s">
        <v>798</v>
      </c>
      <c r="C97" t="s">
        <v>31</v>
      </c>
      <c r="D97" t="s">
        <v>36</v>
      </c>
      <c r="E97" t="s">
        <v>47</v>
      </c>
      <c r="F97" t="s">
        <v>20</v>
      </c>
      <c r="G97" t="s">
        <v>0</v>
      </c>
      <c r="H97">
        <v>1</v>
      </c>
      <c r="I97" s="3">
        <v>12133.333333333099</v>
      </c>
      <c r="J97" s="3">
        <v>1155145.3799999999</v>
      </c>
      <c r="K97" s="3"/>
      <c r="L97" s="2">
        <v>0.50200555619999998</v>
      </c>
      <c r="M97" s="2">
        <f t="shared" si="5"/>
        <v>0.50200555620000142</v>
      </c>
      <c r="N97" s="3">
        <v>6091.0007485598999</v>
      </c>
      <c r="O97" s="3">
        <v>18200</v>
      </c>
      <c r="P97" s="3">
        <v>1525166.0800000001</v>
      </c>
      <c r="Q97" s="2">
        <v>1.0423267257</v>
      </c>
      <c r="R97" s="2">
        <f t="shared" si="6"/>
        <v>1.118514832</v>
      </c>
      <c r="S97" s="3">
        <v>20356.969942399999</v>
      </c>
      <c r="T97" s="3">
        <v>52000</v>
      </c>
      <c r="U97" s="3">
        <v>99223</v>
      </c>
      <c r="V97" s="3">
        <f t="shared" si="7"/>
        <v>151223</v>
      </c>
      <c r="W97" s="2">
        <f t="shared" si="8"/>
        <v>0.65613696329262083</v>
      </c>
      <c r="X97" s="2">
        <f t="shared" si="9"/>
        <v>0.34386303670737917</v>
      </c>
      <c r="Y97" s="26">
        <v>96</v>
      </c>
      <c r="Z97" s="3">
        <v>52000</v>
      </c>
      <c r="AA97" s="3">
        <v>99223</v>
      </c>
      <c r="AB97" s="7">
        <v>151223</v>
      </c>
      <c r="AC97" s="7"/>
    </row>
    <row r="98" spans="1:29" x14ac:dyDescent="0.3">
      <c r="A98" s="1">
        <v>42186</v>
      </c>
      <c r="B98" t="s">
        <v>728</v>
      </c>
      <c r="C98" t="s">
        <v>31</v>
      </c>
      <c r="D98" t="s">
        <v>36</v>
      </c>
      <c r="E98" t="s">
        <v>44</v>
      </c>
      <c r="F98" t="s">
        <v>20</v>
      </c>
      <c r="G98" t="s">
        <v>0</v>
      </c>
      <c r="H98">
        <v>1</v>
      </c>
      <c r="I98" s="3">
        <v>16800</v>
      </c>
      <c r="J98" s="3">
        <v>3228493.05</v>
      </c>
      <c r="K98" s="3"/>
      <c r="L98" s="2">
        <v>0.50438350050000003</v>
      </c>
      <c r="M98" s="2">
        <f t="shared" si="5"/>
        <v>0.50438350050000003</v>
      </c>
      <c r="N98" s="3">
        <v>8473.6428083999999</v>
      </c>
      <c r="O98" s="3">
        <v>25200</v>
      </c>
      <c r="P98" s="3">
        <v>8852108.2300000004</v>
      </c>
      <c r="Q98" s="2">
        <v>0.89949958279999997</v>
      </c>
      <c r="R98" s="2">
        <f t="shared" si="6"/>
        <v>0.83919933250000001</v>
      </c>
      <c r="S98" s="3">
        <v>21147.823178999999</v>
      </c>
      <c r="T98" s="3">
        <v>72000</v>
      </c>
      <c r="U98" s="3">
        <v>122412</v>
      </c>
      <c r="V98" s="3">
        <f t="shared" si="7"/>
        <v>194412</v>
      </c>
      <c r="W98" s="2">
        <f t="shared" si="8"/>
        <v>0.62965249058700079</v>
      </c>
      <c r="X98" s="2">
        <f t="shared" si="9"/>
        <v>0.37034750941299921</v>
      </c>
      <c r="Y98" s="26">
        <v>97</v>
      </c>
      <c r="Z98" s="3">
        <v>72000</v>
      </c>
      <c r="AA98" s="3">
        <v>122412</v>
      </c>
      <c r="AB98" s="7">
        <v>194412</v>
      </c>
      <c r="AC98" s="7"/>
    </row>
    <row r="99" spans="1:29" x14ac:dyDescent="0.3">
      <c r="A99" s="1">
        <v>42186</v>
      </c>
      <c r="B99" t="s">
        <v>705</v>
      </c>
      <c r="C99" t="s">
        <v>31</v>
      </c>
      <c r="D99" t="s">
        <v>36</v>
      </c>
      <c r="E99" t="s">
        <v>44</v>
      </c>
      <c r="F99" t="s">
        <v>20</v>
      </c>
      <c r="G99" t="s">
        <v>0</v>
      </c>
      <c r="H99">
        <v>1</v>
      </c>
      <c r="I99" s="3">
        <v>16800</v>
      </c>
      <c r="J99" s="3">
        <v>2593378.19</v>
      </c>
      <c r="K99" s="3"/>
      <c r="L99" s="2">
        <v>0.50684273359999998</v>
      </c>
      <c r="M99" s="2">
        <f t="shared" si="5"/>
        <v>0.50684273359999998</v>
      </c>
      <c r="N99" s="3">
        <v>8514.9579244800007</v>
      </c>
      <c r="O99" s="3">
        <v>25200</v>
      </c>
      <c r="P99" s="3">
        <v>15725245.07</v>
      </c>
      <c r="Q99" s="2">
        <v>0.87791005730000005</v>
      </c>
      <c r="R99" s="2">
        <f t="shared" si="6"/>
        <v>0.80465609169999996</v>
      </c>
      <c r="S99" s="3">
        <v>20277.333510839999</v>
      </c>
      <c r="T99" s="3">
        <v>72000</v>
      </c>
      <c r="U99" s="3">
        <v>120433</v>
      </c>
      <c r="V99" s="3">
        <f t="shared" si="7"/>
        <v>192433</v>
      </c>
      <c r="W99" s="2">
        <f t="shared" si="8"/>
        <v>0.62584380017980279</v>
      </c>
      <c r="X99" s="2">
        <f t="shared" si="9"/>
        <v>0.37415619982019716</v>
      </c>
      <c r="Y99" s="26">
        <v>98</v>
      </c>
      <c r="Z99" s="3">
        <v>72000</v>
      </c>
      <c r="AA99" s="3">
        <v>120433</v>
      </c>
      <c r="AB99" s="7">
        <v>192433</v>
      </c>
      <c r="AC99" s="7"/>
    </row>
    <row r="100" spans="1:29" x14ac:dyDescent="0.3">
      <c r="A100" s="1">
        <v>42186</v>
      </c>
      <c r="B100" t="s">
        <v>717</v>
      </c>
      <c r="C100" t="s">
        <v>31</v>
      </c>
      <c r="D100" t="s">
        <v>36</v>
      </c>
      <c r="E100" t="s">
        <v>44</v>
      </c>
      <c r="F100" t="s">
        <v>20</v>
      </c>
      <c r="G100" t="s">
        <v>0</v>
      </c>
      <c r="H100">
        <v>1</v>
      </c>
      <c r="I100" s="3">
        <v>16800</v>
      </c>
      <c r="J100" s="3">
        <v>3617184.07</v>
      </c>
      <c r="K100" s="3"/>
      <c r="L100" s="2">
        <v>0.5108473053</v>
      </c>
      <c r="M100" s="2">
        <f t="shared" si="5"/>
        <v>0.5108473053</v>
      </c>
      <c r="N100" s="3">
        <v>8582.2347290399994</v>
      </c>
      <c r="O100" s="3">
        <v>25200</v>
      </c>
      <c r="P100" s="3">
        <v>12333729.720000001</v>
      </c>
      <c r="Q100" s="2">
        <v>1.0453535348</v>
      </c>
      <c r="R100" s="2">
        <f t="shared" si="6"/>
        <v>1.1269898973999999</v>
      </c>
      <c r="S100" s="3">
        <v>28400.145414479997</v>
      </c>
      <c r="T100" s="3">
        <v>72000</v>
      </c>
      <c r="U100" s="3">
        <v>121456</v>
      </c>
      <c r="V100" s="3">
        <f t="shared" si="7"/>
        <v>193456</v>
      </c>
      <c r="W100" s="2">
        <f t="shared" si="8"/>
        <v>0.62782234720039698</v>
      </c>
      <c r="X100" s="2">
        <f t="shared" si="9"/>
        <v>0.37217765279960302</v>
      </c>
      <c r="Y100" s="26">
        <v>99</v>
      </c>
      <c r="Z100" s="3">
        <v>72000</v>
      </c>
      <c r="AA100" s="3">
        <v>121456</v>
      </c>
      <c r="AB100" s="7">
        <v>193456</v>
      </c>
      <c r="AC100" s="7"/>
    </row>
    <row r="101" spans="1:29" x14ac:dyDescent="0.3">
      <c r="A101" s="1">
        <v>42186</v>
      </c>
      <c r="B101" t="s">
        <v>756</v>
      </c>
      <c r="C101" t="s">
        <v>31</v>
      </c>
      <c r="D101" t="s">
        <v>36</v>
      </c>
      <c r="E101" t="s">
        <v>44</v>
      </c>
      <c r="F101" t="s">
        <v>20</v>
      </c>
      <c r="G101" t="s">
        <v>0</v>
      </c>
      <c r="H101">
        <v>1</v>
      </c>
      <c r="I101" s="3">
        <v>16800</v>
      </c>
      <c r="J101" s="3">
        <v>2904899.07</v>
      </c>
      <c r="K101" s="3"/>
      <c r="L101" s="2">
        <v>0.51092995320000001</v>
      </c>
      <c r="M101" s="2">
        <f t="shared" si="5"/>
        <v>0.51092995320000001</v>
      </c>
      <c r="N101" s="3">
        <v>8583.62321376</v>
      </c>
      <c r="O101" s="3">
        <v>25200</v>
      </c>
      <c r="P101" s="3">
        <v>8021479.4000000004</v>
      </c>
      <c r="Q101" s="2">
        <v>0.91648447919999998</v>
      </c>
      <c r="R101" s="2">
        <f t="shared" si="6"/>
        <v>0.86637516669999992</v>
      </c>
      <c r="S101" s="3">
        <v>21832.654200839999</v>
      </c>
      <c r="T101" s="3">
        <v>72000</v>
      </c>
      <c r="U101" s="3">
        <v>125110</v>
      </c>
      <c r="V101" s="3">
        <f t="shared" si="7"/>
        <v>197110</v>
      </c>
      <c r="W101" s="2">
        <f t="shared" si="8"/>
        <v>0.63472172898381618</v>
      </c>
      <c r="X101" s="2">
        <f t="shared" si="9"/>
        <v>0.36527827101618388</v>
      </c>
      <c r="Y101" s="26">
        <v>100</v>
      </c>
      <c r="Z101" s="3">
        <v>72000</v>
      </c>
      <c r="AA101" s="3">
        <v>125110</v>
      </c>
      <c r="AB101" s="7">
        <v>197110</v>
      </c>
      <c r="AC101" s="7"/>
    </row>
    <row r="102" spans="1:29" x14ac:dyDescent="0.3">
      <c r="A102" s="1">
        <v>42186</v>
      </c>
      <c r="B102" t="s">
        <v>206</v>
      </c>
      <c r="C102" t="s">
        <v>31</v>
      </c>
      <c r="D102" t="s">
        <v>36</v>
      </c>
      <c r="E102" t="s">
        <v>46</v>
      </c>
      <c r="F102" t="s">
        <v>20</v>
      </c>
      <c r="G102" t="s">
        <v>0</v>
      </c>
      <c r="H102">
        <v>1</v>
      </c>
      <c r="I102" s="3">
        <v>22633.333333333099</v>
      </c>
      <c r="J102" s="3">
        <v>2871241.2</v>
      </c>
      <c r="K102" s="3"/>
      <c r="L102" s="2">
        <v>0.51649346559999998</v>
      </c>
      <c r="M102" s="2">
        <f t="shared" si="5"/>
        <v>0.51649346559999942</v>
      </c>
      <c r="N102" s="3">
        <v>11689.9687714132</v>
      </c>
      <c r="O102" s="3">
        <v>33950</v>
      </c>
      <c r="P102" s="3">
        <v>16276742.960000001</v>
      </c>
      <c r="Q102" s="2">
        <v>0.86375861220000005</v>
      </c>
      <c r="R102" s="2">
        <f t="shared" si="6"/>
        <v>0.78201377949999995</v>
      </c>
      <c r="S102" s="3">
        <v>26549.367814024998</v>
      </c>
      <c r="T102" s="3">
        <v>97000</v>
      </c>
      <c r="U102" s="3">
        <v>127461</v>
      </c>
      <c r="V102" s="3">
        <f t="shared" si="7"/>
        <v>224461</v>
      </c>
      <c r="W102" s="2">
        <f t="shared" si="8"/>
        <v>0.5678536583192626</v>
      </c>
      <c r="X102" s="2">
        <f t="shared" si="9"/>
        <v>0.4321463416807374</v>
      </c>
      <c r="Y102" s="26">
        <v>101</v>
      </c>
      <c r="Z102" s="3">
        <v>97000</v>
      </c>
      <c r="AA102" s="3">
        <v>127461</v>
      </c>
      <c r="AB102" s="7">
        <v>224461</v>
      </c>
      <c r="AC102" s="7"/>
    </row>
    <row r="103" spans="1:29" x14ac:dyDescent="0.3">
      <c r="A103" s="1">
        <v>42186</v>
      </c>
      <c r="B103" t="s">
        <v>333</v>
      </c>
      <c r="C103" t="s">
        <v>31</v>
      </c>
      <c r="D103" t="s">
        <v>36</v>
      </c>
      <c r="E103" t="s">
        <v>44</v>
      </c>
      <c r="F103" t="s">
        <v>20</v>
      </c>
      <c r="G103" t="s">
        <v>0</v>
      </c>
      <c r="H103">
        <v>1</v>
      </c>
      <c r="I103" s="3">
        <v>16800</v>
      </c>
      <c r="J103" s="3">
        <v>2073036.15</v>
      </c>
      <c r="K103" s="3"/>
      <c r="L103" s="2">
        <v>0.51776761589999998</v>
      </c>
      <c r="M103" s="2">
        <f t="shared" si="5"/>
        <v>0.51776761589999998</v>
      </c>
      <c r="N103" s="3">
        <v>8698.49594712</v>
      </c>
      <c r="O103" s="3">
        <v>25200</v>
      </c>
      <c r="P103" s="3">
        <v>23369891.559999999</v>
      </c>
      <c r="Q103" s="2">
        <v>0.85791162480000005</v>
      </c>
      <c r="R103" s="2">
        <f t="shared" si="6"/>
        <v>0.77265859969999995</v>
      </c>
      <c r="S103" s="3">
        <v>19470.996712439999</v>
      </c>
      <c r="T103" s="3">
        <v>72000</v>
      </c>
      <c r="U103" s="3">
        <v>104006</v>
      </c>
      <c r="V103" s="3">
        <f t="shared" si="7"/>
        <v>176006</v>
      </c>
      <c r="W103" s="2">
        <f t="shared" si="8"/>
        <v>0.5909230367146574</v>
      </c>
      <c r="X103" s="2">
        <f t="shared" si="9"/>
        <v>0.40907696328534254</v>
      </c>
      <c r="Y103" s="26">
        <v>102</v>
      </c>
      <c r="Z103" s="3">
        <v>72000</v>
      </c>
      <c r="AA103" s="3">
        <v>104006</v>
      </c>
      <c r="AB103" s="7">
        <v>176006</v>
      </c>
      <c r="AC103" s="7"/>
    </row>
    <row r="104" spans="1:29" x14ac:dyDescent="0.3">
      <c r="A104" s="1">
        <v>42186</v>
      </c>
      <c r="B104" t="s">
        <v>704</v>
      </c>
      <c r="C104" t="s">
        <v>31</v>
      </c>
      <c r="D104" t="s">
        <v>36</v>
      </c>
      <c r="E104" t="s">
        <v>44</v>
      </c>
      <c r="F104" t="s">
        <v>20</v>
      </c>
      <c r="G104" t="s">
        <v>0</v>
      </c>
      <c r="H104">
        <v>1</v>
      </c>
      <c r="I104" s="3">
        <v>16800</v>
      </c>
      <c r="J104" s="3">
        <v>3809739.91</v>
      </c>
      <c r="K104" s="3"/>
      <c r="L104" s="2">
        <v>0.52174809590000004</v>
      </c>
      <c r="M104" s="2">
        <f t="shared" si="5"/>
        <v>0.52174809589999993</v>
      </c>
      <c r="N104" s="3">
        <v>8765.3680111199992</v>
      </c>
      <c r="O104" s="3">
        <v>25200</v>
      </c>
      <c r="P104" s="3">
        <v>14520951.710000001</v>
      </c>
      <c r="Q104" s="2">
        <v>0.98277750760000004</v>
      </c>
      <c r="R104" s="2">
        <f t="shared" si="6"/>
        <v>0.97244401219999999</v>
      </c>
      <c r="S104" s="3">
        <v>24505.589107439999</v>
      </c>
      <c r="T104" s="3">
        <v>72000</v>
      </c>
      <c r="U104" s="3">
        <v>120425</v>
      </c>
      <c r="V104" s="3">
        <f t="shared" si="7"/>
        <v>192425</v>
      </c>
      <c r="W104" s="2">
        <f t="shared" si="8"/>
        <v>0.62582824477068988</v>
      </c>
      <c r="X104" s="2">
        <f t="shared" si="9"/>
        <v>0.37417175522931012</v>
      </c>
      <c r="Y104" s="26">
        <v>103</v>
      </c>
      <c r="Z104" s="3">
        <v>72000</v>
      </c>
      <c r="AA104" s="3">
        <v>120425</v>
      </c>
      <c r="AB104" s="7">
        <v>192425</v>
      </c>
      <c r="AC104" s="7"/>
    </row>
    <row r="105" spans="1:29" x14ac:dyDescent="0.3">
      <c r="A105" s="1">
        <v>42186</v>
      </c>
      <c r="B105" t="s">
        <v>336</v>
      </c>
      <c r="C105" t="s">
        <v>31</v>
      </c>
      <c r="D105" t="s">
        <v>36</v>
      </c>
      <c r="E105" t="s">
        <v>44</v>
      </c>
      <c r="F105" t="s">
        <v>20</v>
      </c>
      <c r="G105" t="s">
        <v>0</v>
      </c>
      <c r="H105">
        <v>1</v>
      </c>
      <c r="I105" s="3">
        <v>16800</v>
      </c>
      <c r="J105" s="3">
        <v>2666817.9</v>
      </c>
      <c r="K105" s="3"/>
      <c r="L105" s="2">
        <v>0.52464405309999995</v>
      </c>
      <c r="M105" s="2">
        <f t="shared" si="5"/>
        <v>0.52464405309999995</v>
      </c>
      <c r="N105" s="3">
        <v>8814.0200920799998</v>
      </c>
      <c r="O105" s="3">
        <v>25200</v>
      </c>
      <c r="P105" s="3">
        <v>7013632.25</v>
      </c>
      <c r="Q105" s="2">
        <v>0.90820527839999998</v>
      </c>
      <c r="R105" s="2">
        <f t="shared" si="6"/>
        <v>0.85312844539999999</v>
      </c>
      <c r="S105" s="3">
        <v>21498.836824080001</v>
      </c>
      <c r="T105" s="3">
        <v>72000</v>
      </c>
      <c r="U105" s="3">
        <v>104419</v>
      </c>
      <c r="V105" s="3">
        <f t="shared" si="7"/>
        <v>176419</v>
      </c>
      <c r="W105" s="2">
        <f t="shared" si="8"/>
        <v>0.59188069312262281</v>
      </c>
      <c r="X105" s="2">
        <f t="shared" si="9"/>
        <v>0.40811930687737713</v>
      </c>
      <c r="Y105" s="26">
        <v>104</v>
      </c>
      <c r="Z105" s="3">
        <v>72000</v>
      </c>
      <c r="AA105" s="3">
        <v>104419</v>
      </c>
      <c r="AB105" s="7">
        <v>176419</v>
      </c>
      <c r="AC105" s="7"/>
    </row>
    <row r="106" spans="1:29" x14ac:dyDescent="0.3">
      <c r="A106" s="1">
        <v>42186</v>
      </c>
      <c r="B106" t="s">
        <v>739</v>
      </c>
      <c r="C106" t="s">
        <v>31</v>
      </c>
      <c r="D106" t="s">
        <v>36</v>
      </c>
      <c r="E106" t="s">
        <v>44</v>
      </c>
      <c r="F106" t="s">
        <v>20</v>
      </c>
      <c r="G106" t="s">
        <v>0</v>
      </c>
      <c r="H106">
        <v>1</v>
      </c>
      <c r="I106" s="3">
        <v>16800</v>
      </c>
      <c r="J106" s="3">
        <v>3183561.67</v>
      </c>
      <c r="K106" s="3"/>
      <c r="L106" s="2">
        <v>0.52744738540000002</v>
      </c>
      <c r="M106" s="2">
        <f t="shared" si="5"/>
        <v>0.52744738540000002</v>
      </c>
      <c r="N106" s="3">
        <v>8861.1160747200011</v>
      </c>
      <c r="O106" s="3">
        <v>25200</v>
      </c>
      <c r="P106" s="3">
        <v>12709462.460000001</v>
      </c>
      <c r="Q106" s="2">
        <v>0.83729363410000002</v>
      </c>
      <c r="R106" s="2">
        <f t="shared" si="6"/>
        <v>0.73966981459999992</v>
      </c>
      <c r="S106" s="3">
        <v>18639.679327919999</v>
      </c>
      <c r="T106" s="3">
        <v>72000</v>
      </c>
      <c r="U106" s="3">
        <v>123452</v>
      </c>
      <c r="V106" s="3">
        <f t="shared" si="7"/>
        <v>195452</v>
      </c>
      <c r="W106" s="2">
        <f t="shared" si="8"/>
        <v>0.63162310951026335</v>
      </c>
      <c r="X106" s="2">
        <f t="shared" si="9"/>
        <v>0.3683768904897366</v>
      </c>
      <c r="Y106" s="26">
        <v>105</v>
      </c>
      <c r="Z106" s="3">
        <v>72000</v>
      </c>
      <c r="AA106" s="3">
        <v>123452</v>
      </c>
      <c r="AB106" s="7">
        <v>195452</v>
      </c>
      <c r="AC106" s="7"/>
    </row>
    <row r="107" spans="1:29" x14ac:dyDescent="0.3">
      <c r="A107" s="1">
        <v>42186</v>
      </c>
      <c r="B107" t="s">
        <v>719</v>
      </c>
      <c r="C107" t="s">
        <v>31</v>
      </c>
      <c r="D107" t="s">
        <v>36</v>
      </c>
      <c r="E107" t="s">
        <v>44</v>
      </c>
      <c r="F107" t="s">
        <v>20</v>
      </c>
      <c r="G107" t="s">
        <v>0</v>
      </c>
      <c r="H107">
        <v>1</v>
      </c>
      <c r="I107" s="3">
        <v>16800</v>
      </c>
      <c r="J107" s="3">
        <v>3191096.02</v>
      </c>
      <c r="K107" s="3"/>
      <c r="L107" s="2">
        <v>0.53236397759999998</v>
      </c>
      <c r="M107" s="2">
        <f t="shared" si="5"/>
        <v>0.53236397759999998</v>
      </c>
      <c r="N107" s="3">
        <v>8943.7148236800003</v>
      </c>
      <c r="O107" s="3">
        <v>25200</v>
      </c>
      <c r="P107" s="3">
        <v>8911873.5700000003</v>
      </c>
      <c r="Q107" s="2">
        <v>0.90978330610000002</v>
      </c>
      <c r="R107" s="2">
        <f t="shared" si="6"/>
        <v>0.85565328979999999</v>
      </c>
      <c r="S107" s="3">
        <v>21562.46290296</v>
      </c>
      <c r="T107" s="3">
        <v>72000</v>
      </c>
      <c r="U107" s="3">
        <v>121608</v>
      </c>
      <c r="V107" s="3">
        <f t="shared" si="7"/>
        <v>193608</v>
      </c>
      <c r="W107" s="2">
        <f t="shared" si="8"/>
        <v>0.62811454072145778</v>
      </c>
      <c r="X107" s="2">
        <f t="shared" si="9"/>
        <v>0.37188545927854222</v>
      </c>
      <c r="Y107" s="26">
        <v>106</v>
      </c>
      <c r="Z107" s="3">
        <v>72000</v>
      </c>
      <c r="AA107" s="3">
        <v>121608</v>
      </c>
      <c r="AB107" s="7">
        <v>193608</v>
      </c>
      <c r="AC107" s="7"/>
    </row>
    <row r="108" spans="1:29" x14ac:dyDescent="0.3">
      <c r="A108" s="1">
        <v>42186</v>
      </c>
      <c r="B108" t="s">
        <v>669</v>
      </c>
      <c r="C108" t="s">
        <v>31</v>
      </c>
      <c r="D108" t="s">
        <v>36</v>
      </c>
      <c r="E108" t="s">
        <v>44</v>
      </c>
      <c r="F108" t="s">
        <v>20</v>
      </c>
      <c r="G108" t="s">
        <v>0</v>
      </c>
      <c r="H108">
        <v>1</v>
      </c>
      <c r="I108" s="3">
        <v>16800</v>
      </c>
      <c r="J108" s="3">
        <v>3234815.49</v>
      </c>
      <c r="K108" s="3"/>
      <c r="L108" s="2">
        <v>0.53371368890000004</v>
      </c>
      <c r="M108" s="2">
        <f t="shared" si="5"/>
        <v>0.53371368889999993</v>
      </c>
      <c r="N108" s="3">
        <v>8966.3899735199993</v>
      </c>
      <c r="O108" s="3">
        <v>25200</v>
      </c>
      <c r="P108" s="3">
        <v>19613606.77</v>
      </c>
      <c r="Q108" s="2">
        <v>0.96997776300000005</v>
      </c>
      <c r="R108" s="2">
        <f t="shared" si="6"/>
        <v>0.95196442079999999</v>
      </c>
      <c r="S108" s="3">
        <v>23989.503404160001</v>
      </c>
      <c r="T108" s="3">
        <v>72000</v>
      </c>
      <c r="U108" s="3">
        <v>118450</v>
      </c>
      <c r="V108" s="3">
        <f t="shared" si="7"/>
        <v>190450</v>
      </c>
      <c r="W108" s="2">
        <f t="shared" si="8"/>
        <v>0.62194801785245468</v>
      </c>
      <c r="X108" s="2">
        <f t="shared" si="9"/>
        <v>0.37805198214754526</v>
      </c>
      <c r="Y108" s="26">
        <v>107</v>
      </c>
      <c r="Z108" s="3">
        <v>72000</v>
      </c>
      <c r="AA108" s="3">
        <v>118450</v>
      </c>
      <c r="AB108" s="7">
        <v>190450</v>
      </c>
      <c r="AC108" s="7"/>
    </row>
    <row r="109" spans="1:29" x14ac:dyDescent="0.3">
      <c r="A109" s="1">
        <v>42186</v>
      </c>
      <c r="B109" t="s">
        <v>149</v>
      </c>
      <c r="C109" t="s">
        <v>31</v>
      </c>
      <c r="D109" t="s">
        <v>36</v>
      </c>
      <c r="E109" t="s">
        <v>46</v>
      </c>
      <c r="F109" t="s">
        <v>20</v>
      </c>
      <c r="G109" t="s">
        <v>0</v>
      </c>
      <c r="H109">
        <v>1</v>
      </c>
      <c r="I109" s="3">
        <v>22633.333333333099</v>
      </c>
      <c r="J109" s="3">
        <v>3143415.34</v>
      </c>
      <c r="K109" s="3"/>
      <c r="L109" s="2">
        <v>0.5407317291</v>
      </c>
      <c r="M109" s="2">
        <f t="shared" si="5"/>
        <v>0.54073172910000122</v>
      </c>
      <c r="N109" s="3">
        <v>12238.561468629901</v>
      </c>
      <c r="O109" s="3">
        <v>33950</v>
      </c>
      <c r="P109" s="3">
        <v>14159628.57</v>
      </c>
      <c r="Q109" s="2">
        <v>0.63238822090000002</v>
      </c>
      <c r="R109" s="2">
        <f t="shared" si="6"/>
        <v>0.41182115339999997</v>
      </c>
      <c r="S109" s="3">
        <v>13981.328157929998</v>
      </c>
      <c r="T109" s="3">
        <v>97000</v>
      </c>
      <c r="U109" s="3">
        <v>118002</v>
      </c>
      <c r="V109" s="3">
        <f t="shared" si="7"/>
        <v>215002</v>
      </c>
      <c r="W109" s="2">
        <f t="shared" si="8"/>
        <v>0.5488414061264546</v>
      </c>
      <c r="X109" s="2">
        <f t="shared" si="9"/>
        <v>0.45115859387354534</v>
      </c>
      <c r="Y109" s="26">
        <v>108</v>
      </c>
      <c r="Z109" s="3">
        <v>97000</v>
      </c>
      <c r="AA109" s="3">
        <v>118002</v>
      </c>
      <c r="AB109" s="7">
        <v>215002</v>
      </c>
      <c r="AC109" s="7"/>
    </row>
    <row r="110" spans="1:29" x14ac:dyDescent="0.3">
      <c r="A110" s="1">
        <v>42186</v>
      </c>
      <c r="B110" t="s">
        <v>650</v>
      </c>
      <c r="C110" t="s">
        <v>31</v>
      </c>
      <c r="D110" t="s">
        <v>36</v>
      </c>
      <c r="E110" t="s">
        <v>44</v>
      </c>
      <c r="F110" t="s">
        <v>20</v>
      </c>
      <c r="G110" t="s">
        <v>0</v>
      </c>
      <c r="H110">
        <v>1</v>
      </c>
      <c r="I110" s="3">
        <v>16800</v>
      </c>
      <c r="J110" s="3">
        <v>1892928.58</v>
      </c>
      <c r="K110" s="3"/>
      <c r="L110" s="2">
        <v>0.5432256889</v>
      </c>
      <c r="M110" s="2">
        <f t="shared" si="5"/>
        <v>0.5432256889</v>
      </c>
      <c r="N110" s="3">
        <v>9126.19157352</v>
      </c>
      <c r="O110" s="3">
        <v>25200</v>
      </c>
      <c r="P110" s="3">
        <v>5650235.8099999996</v>
      </c>
      <c r="Q110" s="2">
        <v>0.83729342790000005</v>
      </c>
      <c r="R110" s="2">
        <f t="shared" si="6"/>
        <v>0.73966948460000004</v>
      </c>
      <c r="S110" s="3">
        <v>18639.67101192</v>
      </c>
      <c r="T110" s="3">
        <v>72000</v>
      </c>
      <c r="U110" s="3">
        <v>117300</v>
      </c>
      <c r="V110" s="3">
        <f t="shared" si="7"/>
        <v>189300</v>
      </c>
      <c r="W110" s="2">
        <f t="shared" si="8"/>
        <v>0.61965134706814584</v>
      </c>
      <c r="X110" s="2">
        <f t="shared" si="9"/>
        <v>0.38034865293185421</v>
      </c>
      <c r="Y110" s="26">
        <v>109</v>
      </c>
      <c r="Z110" s="3">
        <v>72000</v>
      </c>
      <c r="AA110" s="3">
        <v>117300</v>
      </c>
      <c r="AB110" s="7">
        <v>189300</v>
      </c>
      <c r="AC110" s="7"/>
    </row>
    <row r="111" spans="1:29" x14ac:dyDescent="0.3">
      <c r="A111" s="1">
        <v>42186</v>
      </c>
      <c r="B111" t="s">
        <v>191</v>
      </c>
      <c r="C111" t="s">
        <v>31</v>
      </c>
      <c r="D111" t="s">
        <v>36</v>
      </c>
      <c r="E111" t="s">
        <v>44</v>
      </c>
      <c r="F111" t="s">
        <v>20</v>
      </c>
      <c r="G111" t="s">
        <v>0</v>
      </c>
      <c r="H111">
        <v>1</v>
      </c>
      <c r="I111" s="3">
        <v>16800</v>
      </c>
      <c r="J111" s="3">
        <v>1800153.95</v>
      </c>
      <c r="K111" s="3"/>
      <c r="L111" s="2">
        <v>0.54450547630000001</v>
      </c>
      <c r="M111" s="2">
        <f t="shared" si="5"/>
        <v>0.54450547630000001</v>
      </c>
      <c r="N111" s="3">
        <v>9147.6920018399996</v>
      </c>
      <c r="O111" s="3">
        <v>25200</v>
      </c>
      <c r="P111" s="3">
        <v>20190486.079999998</v>
      </c>
      <c r="Q111" s="2">
        <v>0.90961092899999996</v>
      </c>
      <c r="R111" s="2">
        <f t="shared" si="6"/>
        <v>0.8553774864</v>
      </c>
      <c r="S111" s="3">
        <v>21555.51265728</v>
      </c>
      <c r="T111" s="3">
        <v>72000</v>
      </c>
      <c r="U111" s="3">
        <v>93391</v>
      </c>
      <c r="V111" s="3">
        <f t="shared" si="7"/>
        <v>165391</v>
      </c>
      <c r="W111" s="2">
        <f t="shared" si="8"/>
        <v>0.5646679686319086</v>
      </c>
      <c r="X111" s="2">
        <f t="shared" si="9"/>
        <v>0.4353320313680914</v>
      </c>
      <c r="Y111" s="26">
        <v>110</v>
      </c>
      <c r="Z111" s="3">
        <v>72000</v>
      </c>
      <c r="AA111" s="3">
        <v>93391</v>
      </c>
      <c r="AB111" s="7">
        <v>165391</v>
      </c>
      <c r="AC111" s="7"/>
    </row>
    <row r="112" spans="1:29" x14ac:dyDescent="0.3">
      <c r="A112" s="1">
        <v>42186</v>
      </c>
      <c r="B112" t="s">
        <v>564</v>
      </c>
      <c r="C112" t="s">
        <v>31</v>
      </c>
      <c r="D112" t="s">
        <v>36</v>
      </c>
      <c r="E112" t="s">
        <v>44</v>
      </c>
      <c r="F112" t="s">
        <v>20</v>
      </c>
      <c r="G112" t="s">
        <v>0</v>
      </c>
      <c r="H112">
        <v>1</v>
      </c>
      <c r="I112" s="3">
        <v>16800</v>
      </c>
      <c r="J112" s="3">
        <v>3179535.82</v>
      </c>
      <c r="K112" s="3"/>
      <c r="L112" s="2">
        <v>0.54889091830000003</v>
      </c>
      <c r="M112" s="2">
        <f t="shared" si="5"/>
        <v>0.54889091830000003</v>
      </c>
      <c r="N112" s="3">
        <v>9221.36742744</v>
      </c>
      <c r="O112" s="3">
        <v>25200</v>
      </c>
      <c r="P112" s="3">
        <v>22473921.73</v>
      </c>
      <c r="Q112" s="2">
        <v>1.0357277011999999</v>
      </c>
      <c r="R112" s="2">
        <f t="shared" si="6"/>
        <v>1.1000375634000001</v>
      </c>
      <c r="S112" s="3">
        <v>27720.946597680002</v>
      </c>
      <c r="T112" s="3">
        <v>72000</v>
      </c>
      <c r="U112" s="3">
        <v>110967</v>
      </c>
      <c r="V112" s="3">
        <f t="shared" si="7"/>
        <v>182967</v>
      </c>
      <c r="W112" s="2">
        <f t="shared" si="8"/>
        <v>0.60648641558313798</v>
      </c>
      <c r="X112" s="2">
        <f t="shared" si="9"/>
        <v>0.39351358441686207</v>
      </c>
      <c r="Y112" s="26">
        <v>111</v>
      </c>
      <c r="Z112" s="3">
        <v>72000</v>
      </c>
      <c r="AA112" s="3">
        <v>110967</v>
      </c>
      <c r="AB112" s="7">
        <v>182967</v>
      </c>
      <c r="AC112" s="7"/>
    </row>
    <row r="113" spans="1:29" x14ac:dyDescent="0.3">
      <c r="A113" s="1">
        <v>42186</v>
      </c>
      <c r="B113" t="s">
        <v>132</v>
      </c>
      <c r="C113" t="s">
        <v>31</v>
      </c>
      <c r="D113" t="s">
        <v>36</v>
      </c>
      <c r="E113" t="s">
        <v>46</v>
      </c>
      <c r="F113" t="s">
        <v>20</v>
      </c>
      <c r="G113" t="s">
        <v>0</v>
      </c>
      <c r="H113">
        <v>1</v>
      </c>
      <c r="I113" s="3">
        <v>22633.333333333099</v>
      </c>
      <c r="J113" s="3">
        <v>3732498.56</v>
      </c>
      <c r="K113" s="3"/>
      <c r="L113" s="2">
        <v>0.54889096299999995</v>
      </c>
      <c r="M113" s="2">
        <f t="shared" si="5"/>
        <v>0.54889096299999973</v>
      </c>
      <c r="N113" s="3">
        <v>12423.2321292332</v>
      </c>
      <c r="O113" s="3">
        <v>33950</v>
      </c>
      <c r="P113" s="3">
        <v>22473921.73</v>
      </c>
      <c r="Q113" s="2">
        <v>1.0357277011999999</v>
      </c>
      <c r="R113" s="2">
        <f t="shared" si="6"/>
        <v>1.1000375633999999</v>
      </c>
      <c r="S113" s="3">
        <v>37346.275277429995</v>
      </c>
      <c r="T113" s="3">
        <v>97000</v>
      </c>
      <c r="U113" s="3">
        <v>108497</v>
      </c>
      <c r="V113" s="3">
        <f t="shared" si="7"/>
        <v>205497</v>
      </c>
      <c r="W113" s="2">
        <f t="shared" si="8"/>
        <v>0.52797364438410288</v>
      </c>
      <c r="X113" s="2">
        <f t="shared" si="9"/>
        <v>0.47202635561589706</v>
      </c>
      <c r="Y113" s="26">
        <v>112</v>
      </c>
      <c r="Z113" s="3">
        <v>97000</v>
      </c>
      <c r="AA113" s="3">
        <v>108497</v>
      </c>
      <c r="AB113" s="7">
        <v>205497</v>
      </c>
      <c r="AC113" s="7"/>
    </row>
    <row r="114" spans="1:29" x14ac:dyDescent="0.3">
      <c r="A114" s="1">
        <v>42186</v>
      </c>
      <c r="B114" t="s">
        <v>720</v>
      </c>
      <c r="C114" t="s">
        <v>31</v>
      </c>
      <c r="D114" t="s">
        <v>36</v>
      </c>
      <c r="E114" t="s">
        <v>44</v>
      </c>
      <c r="F114" t="s">
        <v>20</v>
      </c>
      <c r="G114" t="s">
        <v>0</v>
      </c>
      <c r="H114">
        <v>1</v>
      </c>
      <c r="I114" s="3">
        <v>16800</v>
      </c>
      <c r="J114" s="3">
        <v>2480883.66</v>
      </c>
      <c r="K114" s="3"/>
      <c r="L114" s="2">
        <v>0.54920169689999998</v>
      </c>
      <c r="M114" s="2">
        <f t="shared" si="5"/>
        <v>0.54920169689999998</v>
      </c>
      <c r="N114" s="3">
        <v>9226.5885079199998</v>
      </c>
      <c r="O114" s="3">
        <v>25200</v>
      </c>
      <c r="P114" s="3">
        <v>8942048.3699999992</v>
      </c>
      <c r="Q114" s="2">
        <v>0.94017848839999996</v>
      </c>
      <c r="R114" s="2">
        <f t="shared" si="6"/>
        <v>0.90428558140000004</v>
      </c>
      <c r="S114" s="3">
        <v>22787.996651280002</v>
      </c>
      <c r="T114" s="3">
        <v>72000</v>
      </c>
      <c r="U114" s="3">
        <v>121660</v>
      </c>
      <c r="V114" s="3">
        <f t="shared" si="7"/>
        <v>193660</v>
      </c>
      <c r="W114" s="2">
        <f t="shared" si="8"/>
        <v>0.62821439636476295</v>
      </c>
      <c r="X114" s="2">
        <f t="shared" si="9"/>
        <v>0.37178560363523699</v>
      </c>
      <c r="Y114" s="26">
        <v>113</v>
      </c>
      <c r="Z114" s="3">
        <v>72000</v>
      </c>
      <c r="AA114" s="3">
        <v>121660</v>
      </c>
      <c r="AB114" s="7">
        <v>193660</v>
      </c>
      <c r="AC114" s="7"/>
    </row>
    <row r="115" spans="1:29" x14ac:dyDescent="0.3">
      <c r="A115" s="1">
        <v>42186</v>
      </c>
      <c r="B115" t="s">
        <v>809</v>
      </c>
      <c r="C115" t="s">
        <v>31</v>
      </c>
      <c r="D115" t="s">
        <v>36</v>
      </c>
      <c r="E115" t="s">
        <v>46</v>
      </c>
      <c r="F115" t="s">
        <v>20</v>
      </c>
      <c r="G115" t="s">
        <v>0</v>
      </c>
      <c r="H115">
        <v>1</v>
      </c>
      <c r="I115" s="3">
        <v>22633.333333333099</v>
      </c>
      <c r="J115" s="3">
        <v>4647648.99</v>
      </c>
      <c r="K115" s="3"/>
      <c r="L115" s="2">
        <v>0.55563854550000003</v>
      </c>
      <c r="M115" s="2">
        <f t="shared" si="5"/>
        <v>0.55563854550000136</v>
      </c>
      <c r="N115" s="3">
        <v>12575.9524131499</v>
      </c>
      <c r="O115" s="3">
        <v>33950</v>
      </c>
      <c r="P115" s="3">
        <v>21011730.09</v>
      </c>
      <c r="Q115" s="2">
        <v>0.82946427089999997</v>
      </c>
      <c r="R115" s="2">
        <f t="shared" si="6"/>
        <v>0.72714283340000008</v>
      </c>
      <c r="S115" s="3">
        <v>24686.499193930002</v>
      </c>
      <c r="T115" s="3">
        <v>97000</v>
      </c>
      <c r="U115" s="3">
        <v>194916</v>
      </c>
      <c r="V115" s="3">
        <f t="shared" si="7"/>
        <v>291916</v>
      </c>
      <c r="W115" s="2">
        <f t="shared" si="8"/>
        <v>0.66771262966058731</v>
      </c>
      <c r="X115" s="2">
        <f t="shared" si="9"/>
        <v>0.33228737033941269</v>
      </c>
      <c r="Y115" s="26">
        <v>114</v>
      </c>
      <c r="Z115" s="3">
        <v>97000</v>
      </c>
      <c r="AA115" s="3">
        <v>194916</v>
      </c>
      <c r="AB115" s="7">
        <v>291916</v>
      </c>
      <c r="AC115" s="7"/>
    </row>
    <row r="116" spans="1:29" x14ac:dyDescent="0.3">
      <c r="A116" s="1">
        <v>42186</v>
      </c>
      <c r="B116" t="s">
        <v>184</v>
      </c>
      <c r="C116" t="s">
        <v>31</v>
      </c>
      <c r="D116" t="s">
        <v>36</v>
      </c>
      <c r="E116" t="s">
        <v>46</v>
      </c>
      <c r="F116" t="s">
        <v>20</v>
      </c>
      <c r="G116" t="s">
        <v>0</v>
      </c>
      <c r="H116">
        <v>1</v>
      </c>
      <c r="I116" s="3">
        <v>22633.333333333099</v>
      </c>
      <c r="J116" s="3">
        <v>3395219</v>
      </c>
      <c r="K116" s="3"/>
      <c r="L116" s="2">
        <v>0.56552187359999995</v>
      </c>
      <c r="M116" s="2">
        <f t="shared" si="5"/>
        <v>0.56552187360000139</v>
      </c>
      <c r="N116" s="3">
        <v>12799.6450724799</v>
      </c>
      <c r="O116" s="3">
        <v>33950</v>
      </c>
      <c r="P116" s="3">
        <v>59461838.710000001</v>
      </c>
      <c r="Q116" s="2">
        <v>0.90750880550000002</v>
      </c>
      <c r="R116" s="2">
        <f t="shared" si="6"/>
        <v>0.85201408879999996</v>
      </c>
      <c r="S116" s="3">
        <v>28925.878314759997</v>
      </c>
      <c r="T116" s="3">
        <v>97000</v>
      </c>
      <c r="U116" s="3">
        <v>124800</v>
      </c>
      <c r="V116" s="3">
        <f t="shared" si="7"/>
        <v>221800</v>
      </c>
      <c r="W116" s="2">
        <f t="shared" si="8"/>
        <v>0.56266907123534715</v>
      </c>
      <c r="X116" s="2">
        <f t="shared" si="9"/>
        <v>0.43733092876465285</v>
      </c>
      <c r="Y116" s="26">
        <v>115</v>
      </c>
      <c r="Z116" s="3">
        <v>97000</v>
      </c>
      <c r="AA116" s="3">
        <v>124800</v>
      </c>
      <c r="AB116" s="7">
        <v>221800</v>
      </c>
      <c r="AC116" s="7"/>
    </row>
    <row r="117" spans="1:29" x14ac:dyDescent="0.3">
      <c r="A117" s="1">
        <v>42186</v>
      </c>
      <c r="B117" t="s">
        <v>323</v>
      </c>
      <c r="C117" t="s">
        <v>31</v>
      </c>
      <c r="D117" t="s">
        <v>36</v>
      </c>
      <c r="E117" t="s">
        <v>44</v>
      </c>
      <c r="F117" t="s">
        <v>20</v>
      </c>
      <c r="G117" t="s">
        <v>0</v>
      </c>
      <c r="H117">
        <v>1</v>
      </c>
      <c r="I117" s="3">
        <v>16800</v>
      </c>
      <c r="J117" s="3">
        <v>3395219</v>
      </c>
      <c r="K117" s="3"/>
      <c r="L117" s="2">
        <v>0.56552187359999995</v>
      </c>
      <c r="M117" s="2">
        <f t="shared" si="5"/>
        <v>0.56552187359999995</v>
      </c>
      <c r="N117" s="3">
        <v>9500.7674764799995</v>
      </c>
      <c r="O117" s="3">
        <v>25200</v>
      </c>
      <c r="P117" s="3">
        <v>59461838.710000001</v>
      </c>
      <c r="Q117" s="2">
        <v>0.90750880550000002</v>
      </c>
      <c r="R117" s="2">
        <f t="shared" si="6"/>
        <v>0.85201408880000007</v>
      </c>
      <c r="S117" s="3">
        <v>21470.755037760002</v>
      </c>
      <c r="T117" s="3">
        <v>72000</v>
      </c>
      <c r="U117" s="3">
        <v>103675</v>
      </c>
      <c r="V117" s="3">
        <f t="shared" si="7"/>
        <v>175675</v>
      </c>
      <c r="W117" s="2">
        <f t="shared" si="8"/>
        <v>0.59015226981642233</v>
      </c>
      <c r="X117" s="2">
        <f t="shared" si="9"/>
        <v>0.40984773018357762</v>
      </c>
      <c r="Y117" s="26">
        <v>116</v>
      </c>
      <c r="Z117" s="3">
        <v>72000</v>
      </c>
      <c r="AA117" s="3">
        <v>103675</v>
      </c>
      <c r="AB117" s="7">
        <v>175675</v>
      </c>
      <c r="AC117" s="7"/>
    </row>
    <row r="118" spans="1:29" x14ac:dyDescent="0.3">
      <c r="A118" s="1">
        <v>42186</v>
      </c>
      <c r="B118" t="s">
        <v>713</v>
      </c>
      <c r="C118" t="s">
        <v>31</v>
      </c>
      <c r="D118" t="s">
        <v>36</v>
      </c>
      <c r="E118" t="s">
        <v>44</v>
      </c>
      <c r="F118" t="s">
        <v>20</v>
      </c>
      <c r="G118" t="s">
        <v>0</v>
      </c>
      <c r="H118">
        <v>1</v>
      </c>
      <c r="I118" s="3">
        <v>16800</v>
      </c>
      <c r="J118" s="3">
        <v>3395219</v>
      </c>
      <c r="K118" s="3"/>
      <c r="L118" s="2">
        <v>0.56552187359999995</v>
      </c>
      <c r="M118" s="2">
        <f t="shared" si="5"/>
        <v>0.56552187359999995</v>
      </c>
      <c r="N118" s="3">
        <v>9500.7674764799995</v>
      </c>
      <c r="O118" s="3">
        <v>25200</v>
      </c>
      <c r="P118" s="3">
        <v>59461838.710000001</v>
      </c>
      <c r="Q118" s="2">
        <v>0.90750880550000002</v>
      </c>
      <c r="R118" s="2">
        <f t="shared" si="6"/>
        <v>0.85201408880000007</v>
      </c>
      <c r="S118" s="3">
        <v>21470.755037760002</v>
      </c>
      <c r="T118" s="3">
        <v>72000</v>
      </c>
      <c r="U118" s="3">
        <v>121200</v>
      </c>
      <c r="V118" s="3">
        <f t="shared" si="7"/>
        <v>193200</v>
      </c>
      <c r="W118" s="2">
        <f t="shared" si="8"/>
        <v>0.62732919254658381</v>
      </c>
      <c r="X118" s="2">
        <f t="shared" si="9"/>
        <v>0.37267080745341613</v>
      </c>
      <c r="Y118" s="26">
        <v>117</v>
      </c>
      <c r="Z118" s="3">
        <v>72000</v>
      </c>
      <c r="AA118" s="3">
        <v>121200</v>
      </c>
      <c r="AB118" s="7">
        <v>193200</v>
      </c>
      <c r="AC118" s="7"/>
    </row>
    <row r="119" spans="1:29" x14ac:dyDescent="0.3">
      <c r="A119" s="1">
        <v>42186</v>
      </c>
      <c r="B119" t="s">
        <v>247</v>
      </c>
      <c r="C119" t="s">
        <v>31</v>
      </c>
      <c r="D119" t="s">
        <v>36</v>
      </c>
      <c r="E119" t="s">
        <v>44</v>
      </c>
      <c r="F119" t="s">
        <v>20</v>
      </c>
      <c r="G119" t="s">
        <v>0</v>
      </c>
      <c r="H119">
        <v>1</v>
      </c>
      <c r="I119" s="3">
        <v>16800</v>
      </c>
      <c r="J119" s="3">
        <v>2666260.7999999998</v>
      </c>
      <c r="K119" s="3"/>
      <c r="L119" s="2">
        <v>0.56762167939999997</v>
      </c>
      <c r="M119" s="2">
        <f t="shared" si="5"/>
        <v>0.56762167939999997</v>
      </c>
      <c r="N119" s="3">
        <v>9536.0442139199986</v>
      </c>
      <c r="O119" s="3">
        <v>25200</v>
      </c>
      <c r="P119" s="3">
        <v>16411257.09</v>
      </c>
      <c r="Q119" s="2">
        <v>0.79504347099999995</v>
      </c>
      <c r="R119" s="2">
        <f t="shared" si="6"/>
        <v>0.67206955359999998</v>
      </c>
      <c r="S119" s="3">
        <v>16936.152750720001</v>
      </c>
      <c r="T119" s="3">
        <v>72000</v>
      </c>
      <c r="U119" s="3">
        <v>97363</v>
      </c>
      <c r="V119" s="3">
        <f t="shared" si="7"/>
        <v>169363</v>
      </c>
      <c r="W119" s="2">
        <f t="shared" si="8"/>
        <v>0.5748776297066065</v>
      </c>
      <c r="X119" s="2">
        <f t="shared" si="9"/>
        <v>0.4251223702933935</v>
      </c>
      <c r="Y119" s="26">
        <v>118</v>
      </c>
      <c r="Z119" s="3">
        <v>72000</v>
      </c>
      <c r="AA119" s="3">
        <v>97363</v>
      </c>
      <c r="AB119" s="7">
        <v>169363</v>
      </c>
      <c r="AC119" s="7"/>
    </row>
    <row r="120" spans="1:29" x14ac:dyDescent="0.3">
      <c r="A120" s="1">
        <v>42186</v>
      </c>
      <c r="B120" t="s">
        <v>165</v>
      </c>
      <c r="C120" t="s">
        <v>31</v>
      </c>
      <c r="D120" t="s">
        <v>36</v>
      </c>
      <c r="E120" t="s">
        <v>46</v>
      </c>
      <c r="F120" t="s">
        <v>20</v>
      </c>
      <c r="G120" t="s">
        <v>0</v>
      </c>
      <c r="H120">
        <v>1</v>
      </c>
      <c r="I120" s="3">
        <v>22633.333333333099</v>
      </c>
      <c r="J120" s="3">
        <v>2654495.81</v>
      </c>
      <c r="K120" s="3"/>
      <c r="L120" s="2">
        <v>0.57550942900000002</v>
      </c>
      <c r="M120" s="2">
        <f t="shared" si="5"/>
        <v>0.57550942900000013</v>
      </c>
      <c r="N120" s="3">
        <v>13025.696743033201</v>
      </c>
      <c r="O120" s="3">
        <v>33950</v>
      </c>
      <c r="P120" s="3">
        <v>22065852.280000001</v>
      </c>
      <c r="Q120" s="2">
        <v>1.1499209193</v>
      </c>
      <c r="R120" s="2">
        <f t="shared" si="6"/>
        <v>1.419778574</v>
      </c>
      <c r="S120" s="3">
        <v>48201.482587300001</v>
      </c>
      <c r="T120" s="3">
        <v>97000</v>
      </c>
      <c r="U120" s="3">
        <v>122088</v>
      </c>
      <c r="V120" s="3">
        <f t="shared" si="7"/>
        <v>219088</v>
      </c>
      <c r="W120" s="2">
        <f t="shared" si="8"/>
        <v>0.55725553202366174</v>
      </c>
      <c r="X120" s="2">
        <f t="shared" si="9"/>
        <v>0.44274446797633826</v>
      </c>
      <c r="Y120" s="26">
        <v>119</v>
      </c>
      <c r="Z120" s="3">
        <v>97000</v>
      </c>
      <c r="AA120" s="3">
        <v>122088</v>
      </c>
      <c r="AB120" s="7">
        <v>219088</v>
      </c>
      <c r="AC120" s="7"/>
    </row>
    <row r="121" spans="1:29" x14ac:dyDescent="0.3">
      <c r="A121" s="1">
        <v>42186</v>
      </c>
      <c r="B121" t="s">
        <v>751</v>
      </c>
      <c r="C121" t="s">
        <v>31</v>
      </c>
      <c r="D121" t="s">
        <v>36</v>
      </c>
      <c r="E121" t="s">
        <v>44</v>
      </c>
      <c r="F121" t="s">
        <v>20</v>
      </c>
      <c r="G121" t="s">
        <v>0</v>
      </c>
      <c r="H121">
        <v>1</v>
      </c>
      <c r="I121" s="3">
        <v>16800</v>
      </c>
      <c r="J121" s="3">
        <v>2654495.81</v>
      </c>
      <c r="K121" s="3"/>
      <c r="L121" s="2">
        <v>0.57550942900000002</v>
      </c>
      <c r="M121" s="2">
        <f t="shared" si="5"/>
        <v>0.57550942900000002</v>
      </c>
      <c r="N121" s="3">
        <v>9668.5584072000001</v>
      </c>
      <c r="O121" s="3">
        <v>25200</v>
      </c>
      <c r="P121" s="3">
        <v>22065852.280000001</v>
      </c>
      <c r="Q121" s="2">
        <v>1.1499209193</v>
      </c>
      <c r="R121" s="2">
        <f t="shared" si="6"/>
        <v>1.419778574</v>
      </c>
      <c r="S121" s="3">
        <v>35778.420064799997</v>
      </c>
      <c r="T121" s="3">
        <v>72000</v>
      </c>
      <c r="U121" s="3">
        <v>124659</v>
      </c>
      <c r="V121" s="3">
        <f t="shared" si="7"/>
        <v>196659</v>
      </c>
      <c r="W121" s="2">
        <f t="shared" si="8"/>
        <v>0.63388403276737904</v>
      </c>
      <c r="X121" s="2">
        <f t="shared" si="9"/>
        <v>0.36611596723262091</v>
      </c>
      <c r="Y121" s="26">
        <v>120</v>
      </c>
      <c r="Z121" s="3">
        <v>72000</v>
      </c>
      <c r="AA121" s="3">
        <v>124659</v>
      </c>
      <c r="AB121" s="7">
        <v>196659</v>
      </c>
      <c r="AC121" s="7"/>
    </row>
    <row r="122" spans="1:29" x14ac:dyDescent="0.3">
      <c r="A122" s="1">
        <v>42186</v>
      </c>
      <c r="B122" t="s">
        <v>726</v>
      </c>
      <c r="C122" t="s">
        <v>31</v>
      </c>
      <c r="D122" t="s">
        <v>36</v>
      </c>
      <c r="E122" t="s">
        <v>44</v>
      </c>
      <c r="F122" t="s">
        <v>20</v>
      </c>
      <c r="G122" t="s">
        <v>0</v>
      </c>
      <c r="H122">
        <v>1</v>
      </c>
      <c r="I122" s="3">
        <v>16800</v>
      </c>
      <c r="J122" s="3">
        <v>2218026.39</v>
      </c>
      <c r="K122" s="3"/>
      <c r="L122" s="2">
        <v>0.57724039069999999</v>
      </c>
      <c r="M122" s="2">
        <f t="shared" si="5"/>
        <v>0.57724039069999999</v>
      </c>
      <c r="N122" s="3">
        <v>9697.6385637599997</v>
      </c>
      <c r="O122" s="3">
        <v>25200</v>
      </c>
      <c r="P122" s="3">
        <v>8052993.1299999999</v>
      </c>
      <c r="Q122" s="2">
        <v>0.91448786820000005</v>
      </c>
      <c r="R122" s="2">
        <f t="shared" si="6"/>
        <v>0.86318058910000006</v>
      </c>
      <c r="S122" s="3">
        <v>21752.15084532</v>
      </c>
      <c r="T122" s="3">
        <v>72000</v>
      </c>
      <c r="U122" s="3">
        <v>122400</v>
      </c>
      <c r="V122" s="3">
        <f t="shared" si="7"/>
        <v>194400</v>
      </c>
      <c r="W122" s="2">
        <f t="shared" si="8"/>
        <v>0.62962962962962965</v>
      </c>
      <c r="X122" s="2">
        <f t="shared" si="9"/>
        <v>0.37037037037037035</v>
      </c>
      <c r="Y122" s="26">
        <v>121</v>
      </c>
      <c r="Z122" s="3">
        <v>72000</v>
      </c>
      <c r="AA122" s="3">
        <v>122400</v>
      </c>
      <c r="AB122" s="7">
        <v>194400</v>
      </c>
      <c r="AC122" s="7"/>
    </row>
    <row r="123" spans="1:29" x14ac:dyDescent="0.3">
      <c r="A123" s="1">
        <v>42186</v>
      </c>
      <c r="B123" t="s">
        <v>585</v>
      </c>
      <c r="C123" t="s">
        <v>31</v>
      </c>
      <c r="D123" t="s">
        <v>36</v>
      </c>
      <c r="E123" t="s">
        <v>44</v>
      </c>
      <c r="F123" t="s">
        <v>20</v>
      </c>
      <c r="G123" t="s">
        <v>0</v>
      </c>
      <c r="H123">
        <v>1</v>
      </c>
      <c r="I123" s="3">
        <v>16800</v>
      </c>
      <c r="J123" s="3">
        <v>2447040.37</v>
      </c>
      <c r="K123" s="3"/>
      <c r="L123" s="2">
        <v>0.58122271029999995</v>
      </c>
      <c r="M123" s="2">
        <f t="shared" si="5"/>
        <v>0.58122271029999995</v>
      </c>
      <c r="N123" s="3">
        <v>9764.5415330399992</v>
      </c>
      <c r="O123" s="3">
        <v>25200</v>
      </c>
      <c r="P123" s="3">
        <v>6001069.5899999999</v>
      </c>
      <c r="Q123" s="2">
        <v>0.84819455330000004</v>
      </c>
      <c r="R123" s="2">
        <f t="shared" si="6"/>
        <v>0.75711128530000005</v>
      </c>
      <c r="S123" s="3">
        <v>19079.20438956</v>
      </c>
      <c r="T123" s="3">
        <v>72000</v>
      </c>
      <c r="U123" s="3">
        <v>112200</v>
      </c>
      <c r="V123" s="3">
        <f t="shared" si="7"/>
        <v>184200</v>
      </c>
      <c r="W123" s="2">
        <f t="shared" si="8"/>
        <v>0.60912052117263848</v>
      </c>
      <c r="X123" s="2">
        <f t="shared" si="9"/>
        <v>0.39087947882736157</v>
      </c>
      <c r="Y123" s="26">
        <v>122</v>
      </c>
      <c r="Z123" s="3">
        <v>72000</v>
      </c>
      <c r="AA123" s="3">
        <v>112200</v>
      </c>
      <c r="AB123" s="7">
        <v>184200</v>
      </c>
      <c r="AC123" s="7"/>
    </row>
    <row r="124" spans="1:29" x14ac:dyDescent="0.3">
      <c r="A124" s="1">
        <v>42186</v>
      </c>
      <c r="B124" t="s">
        <v>517</v>
      </c>
      <c r="C124" t="s">
        <v>31</v>
      </c>
      <c r="D124" t="s">
        <v>36</v>
      </c>
      <c r="E124" t="s">
        <v>44</v>
      </c>
      <c r="F124" t="s">
        <v>20</v>
      </c>
      <c r="G124" t="s">
        <v>0</v>
      </c>
      <c r="H124">
        <v>1</v>
      </c>
      <c r="I124" s="3">
        <v>16800</v>
      </c>
      <c r="J124" s="3">
        <v>2218026.39</v>
      </c>
      <c r="K124" s="3"/>
      <c r="L124" s="2">
        <v>0.58173466910000005</v>
      </c>
      <c r="M124" s="2">
        <f t="shared" si="5"/>
        <v>0.58173466909999993</v>
      </c>
      <c r="N124" s="3">
        <v>9773.1424408799994</v>
      </c>
      <c r="O124" s="3">
        <v>25200</v>
      </c>
      <c r="P124" s="3">
        <v>3769711.36</v>
      </c>
      <c r="Q124" s="2">
        <v>1.0197601097</v>
      </c>
      <c r="R124" s="2">
        <f t="shared" si="6"/>
        <v>1.0553283071999999</v>
      </c>
      <c r="S124" s="3">
        <v>26594.273341439999</v>
      </c>
      <c r="T124" s="3">
        <v>72000</v>
      </c>
      <c r="U124" s="3">
        <v>108187</v>
      </c>
      <c r="V124" s="3">
        <f t="shared" si="7"/>
        <v>180187</v>
      </c>
      <c r="W124" s="2">
        <f t="shared" si="8"/>
        <v>0.60041512428754573</v>
      </c>
      <c r="X124" s="2">
        <f t="shared" si="9"/>
        <v>0.39958487571245427</v>
      </c>
      <c r="Y124" s="26">
        <v>123</v>
      </c>
      <c r="Z124" s="3">
        <v>72000</v>
      </c>
      <c r="AA124" s="3">
        <v>108187</v>
      </c>
      <c r="AB124" s="7">
        <v>180187</v>
      </c>
      <c r="AC124" s="7"/>
    </row>
    <row r="125" spans="1:29" x14ac:dyDescent="0.3">
      <c r="A125" s="1">
        <v>42186</v>
      </c>
      <c r="B125" t="s">
        <v>733</v>
      </c>
      <c r="C125" t="s">
        <v>31</v>
      </c>
      <c r="D125" t="s">
        <v>36</v>
      </c>
      <c r="E125" t="s">
        <v>44</v>
      </c>
      <c r="F125" t="s">
        <v>20</v>
      </c>
      <c r="G125" t="s">
        <v>0</v>
      </c>
      <c r="H125">
        <v>1</v>
      </c>
      <c r="I125" s="3">
        <v>16800</v>
      </c>
      <c r="J125" s="3">
        <v>3029159.47</v>
      </c>
      <c r="K125" s="3"/>
      <c r="L125" s="2">
        <v>0.58270364450000001</v>
      </c>
      <c r="M125" s="2">
        <f t="shared" si="5"/>
        <v>0.58270364450000001</v>
      </c>
      <c r="N125" s="3">
        <v>9789.4212275999998</v>
      </c>
      <c r="O125" s="3">
        <v>25200</v>
      </c>
      <c r="P125" s="3">
        <v>8665099.6600000001</v>
      </c>
      <c r="Q125" s="2">
        <v>0.83414683079999996</v>
      </c>
      <c r="R125" s="2">
        <f t="shared" si="6"/>
        <v>0.73463492929999996</v>
      </c>
      <c r="S125" s="3">
        <v>18512.80021836</v>
      </c>
      <c r="T125" s="3">
        <v>72000</v>
      </c>
      <c r="U125" s="3">
        <v>122593</v>
      </c>
      <c r="V125" s="3">
        <f t="shared" si="7"/>
        <v>194593</v>
      </c>
      <c r="W125" s="2">
        <f t="shared" si="8"/>
        <v>0.62999696803071026</v>
      </c>
      <c r="X125" s="2">
        <f t="shared" si="9"/>
        <v>0.37000303196928974</v>
      </c>
      <c r="Y125" s="26">
        <v>124</v>
      </c>
      <c r="Z125" s="3">
        <v>72000</v>
      </c>
      <c r="AA125" s="3">
        <v>122593</v>
      </c>
      <c r="AB125" s="7">
        <v>194593</v>
      </c>
      <c r="AC125" s="7"/>
    </row>
    <row r="126" spans="1:29" x14ac:dyDescent="0.3">
      <c r="A126" s="1">
        <v>42186</v>
      </c>
      <c r="B126" t="s">
        <v>563</v>
      </c>
      <c r="C126" t="s">
        <v>31</v>
      </c>
      <c r="D126" t="s">
        <v>36</v>
      </c>
      <c r="E126" t="s">
        <v>44</v>
      </c>
      <c r="F126" t="s">
        <v>20</v>
      </c>
      <c r="G126" t="s">
        <v>0</v>
      </c>
      <c r="H126">
        <v>1</v>
      </c>
      <c r="I126" s="3">
        <v>16800</v>
      </c>
      <c r="J126" s="3">
        <v>2666817.9</v>
      </c>
      <c r="K126" s="3"/>
      <c r="L126" s="2">
        <v>0.58423670250000004</v>
      </c>
      <c r="M126" s="2">
        <f t="shared" si="5"/>
        <v>0.58423670249999993</v>
      </c>
      <c r="N126" s="3">
        <v>9815.1766019999995</v>
      </c>
      <c r="O126" s="3">
        <v>25200</v>
      </c>
      <c r="P126" s="3">
        <v>2382414.21</v>
      </c>
      <c r="Q126" s="2">
        <v>0.83550253839999999</v>
      </c>
      <c r="R126" s="2">
        <f t="shared" si="6"/>
        <v>0.7368040614000001</v>
      </c>
      <c r="S126" s="3">
        <v>18567.462347280001</v>
      </c>
      <c r="T126" s="3">
        <v>72000</v>
      </c>
      <c r="U126" s="3">
        <v>110913</v>
      </c>
      <c r="V126" s="3">
        <f t="shared" si="7"/>
        <v>182913</v>
      </c>
      <c r="W126" s="2">
        <f t="shared" si="8"/>
        <v>0.6063702415902642</v>
      </c>
      <c r="X126" s="2">
        <f t="shared" si="9"/>
        <v>0.3936297584097358</v>
      </c>
      <c r="Y126" s="26">
        <v>125</v>
      </c>
      <c r="Z126" s="3">
        <v>72000</v>
      </c>
      <c r="AA126" s="3">
        <v>110913</v>
      </c>
      <c r="AB126" s="7">
        <v>182913</v>
      </c>
      <c r="AC126" s="7"/>
    </row>
    <row r="127" spans="1:29" x14ac:dyDescent="0.3">
      <c r="A127" s="1">
        <v>42186</v>
      </c>
      <c r="B127" t="s">
        <v>193</v>
      </c>
      <c r="C127" t="s">
        <v>31</v>
      </c>
      <c r="D127" t="s">
        <v>36</v>
      </c>
      <c r="E127" t="s">
        <v>47</v>
      </c>
      <c r="F127" t="s">
        <v>20</v>
      </c>
      <c r="G127" t="s">
        <v>0</v>
      </c>
      <c r="H127">
        <v>1</v>
      </c>
      <c r="I127" s="3">
        <v>12133.333333333099</v>
      </c>
      <c r="J127" s="3">
        <v>5018209.5199999996</v>
      </c>
      <c r="K127" s="3"/>
      <c r="L127" s="2">
        <v>0.58780171859999997</v>
      </c>
      <c r="M127" s="2">
        <f t="shared" si="5"/>
        <v>0.58780171860000308</v>
      </c>
      <c r="N127" s="3">
        <v>7131.9941856798996</v>
      </c>
      <c r="O127" s="3">
        <v>18200</v>
      </c>
      <c r="P127" s="3">
        <v>60871250.850000001</v>
      </c>
      <c r="Q127" s="2">
        <v>0.96273322120000004</v>
      </c>
      <c r="R127" s="2">
        <f t="shared" si="6"/>
        <v>0.94037315389999998</v>
      </c>
      <c r="S127" s="3">
        <v>17114.791400980001</v>
      </c>
      <c r="T127" s="3">
        <v>52000</v>
      </c>
      <c r="U127" s="3">
        <v>67617</v>
      </c>
      <c r="V127" s="3">
        <f t="shared" si="7"/>
        <v>119617</v>
      </c>
      <c r="W127" s="2">
        <f t="shared" si="8"/>
        <v>0.56527918272486355</v>
      </c>
      <c r="X127" s="2">
        <f t="shared" si="9"/>
        <v>0.43472081727513645</v>
      </c>
      <c r="Y127" s="26">
        <v>126</v>
      </c>
      <c r="Z127" s="3">
        <v>52000</v>
      </c>
      <c r="AA127" s="3">
        <v>67617</v>
      </c>
      <c r="AB127" s="7">
        <v>119617</v>
      </c>
      <c r="AC127" s="7"/>
    </row>
    <row r="128" spans="1:29" x14ac:dyDescent="0.3">
      <c r="A128" s="1">
        <v>42186</v>
      </c>
      <c r="B128" t="s">
        <v>359</v>
      </c>
      <c r="C128" t="s">
        <v>31</v>
      </c>
      <c r="D128" t="s">
        <v>36</v>
      </c>
      <c r="E128" t="s">
        <v>44</v>
      </c>
      <c r="F128" t="s">
        <v>20</v>
      </c>
      <c r="G128" t="s">
        <v>0</v>
      </c>
      <c r="H128">
        <v>1</v>
      </c>
      <c r="I128" s="3">
        <v>16800</v>
      </c>
      <c r="J128" s="3">
        <v>3388064.63</v>
      </c>
      <c r="K128" s="3"/>
      <c r="L128" s="2">
        <v>0.59515234039999998</v>
      </c>
      <c r="M128" s="2">
        <f t="shared" si="5"/>
        <v>0.59515234039999998</v>
      </c>
      <c r="N128" s="3">
        <v>9998.5593187199993</v>
      </c>
      <c r="O128" s="3">
        <v>25200</v>
      </c>
      <c r="P128" s="3">
        <v>13276964.630000001</v>
      </c>
      <c r="Q128" s="2">
        <v>0.75261638320000002</v>
      </c>
      <c r="R128" s="2">
        <f t="shared" si="6"/>
        <v>0.60418621309999998</v>
      </c>
      <c r="S128" s="3">
        <v>15225.492570120001</v>
      </c>
      <c r="T128" s="3">
        <v>72000</v>
      </c>
      <c r="U128" s="3">
        <v>106116</v>
      </c>
      <c r="V128" s="3">
        <f t="shared" si="7"/>
        <v>178116</v>
      </c>
      <c r="W128" s="2">
        <f t="shared" si="8"/>
        <v>0.5957690493835478</v>
      </c>
      <c r="X128" s="2">
        <f t="shared" si="9"/>
        <v>0.4042309506164522</v>
      </c>
      <c r="Y128" s="26">
        <v>127</v>
      </c>
      <c r="Z128" s="3">
        <v>72000</v>
      </c>
      <c r="AA128" s="3">
        <v>106116</v>
      </c>
      <c r="AB128" s="7">
        <v>178116</v>
      </c>
      <c r="AC128" s="7"/>
    </row>
    <row r="129" spans="1:29" x14ac:dyDescent="0.3">
      <c r="A129" s="1">
        <v>42186</v>
      </c>
      <c r="B129" t="s">
        <v>565</v>
      </c>
      <c r="C129" t="s">
        <v>31</v>
      </c>
      <c r="D129" t="s">
        <v>36</v>
      </c>
      <c r="E129" t="s">
        <v>44</v>
      </c>
      <c r="F129" t="s">
        <v>20</v>
      </c>
      <c r="G129" t="s">
        <v>0</v>
      </c>
      <c r="H129">
        <v>1</v>
      </c>
      <c r="I129" s="3">
        <v>16800</v>
      </c>
      <c r="J129" s="3">
        <v>3277471.68</v>
      </c>
      <c r="K129" s="3"/>
      <c r="L129" s="2">
        <v>0.60426146839999995</v>
      </c>
      <c r="M129" s="2">
        <f t="shared" si="5"/>
        <v>0.60426146840000006</v>
      </c>
      <c r="N129" s="3">
        <v>10151.59266912</v>
      </c>
      <c r="O129" s="3">
        <v>25200</v>
      </c>
      <c r="P129" s="3">
        <v>8613425.9499999993</v>
      </c>
      <c r="Q129" s="2">
        <v>0.943781113</v>
      </c>
      <c r="R129" s="2">
        <f t="shared" si="6"/>
        <v>0.91004978079999999</v>
      </c>
      <c r="S129" s="3">
        <v>22933.25447616</v>
      </c>
      <c r="T129" s="3">
        <v>72000</v>
      </c>
      <c r="U129" s="3">
        <v>111044</v>
      </c>
      <c r="V129" s="3">
        <f t="shared" si="7"/>
        <v>183044</v>
      </c>
      <c r="W129" s="2">
        <f t="shared" si="8"/>
        <v>0.60665195253600224</v>
      </c>
      <c r="X129" s="2">
        <f t="shared" si="9"/>
        <v>0.39334804746399771</v>
      </c>
      <c r="Y129" s="26">
        <v>128</v>
      </c>
      <c r="Z129" s="3">
        <v>72000</v>
      </c>
      <c r="AA129" s="3">
        <v>111044</v>
      </c>
      <c r="AB129" s="7">
        <v>183044</v>
      </c>
      <c r="AC129" s="7"/>
    </row>
    <row r="130" spans="1:29" x14ac:dyDescent="0.3">
      <c r="A130" s="1">
        <v>42186</v>
      </c>
      <c r="B130" t="s">
        <v>266</v>
      </c>
      <c r="C130" t="s">
        <v>31</v>
      </c>
      <c r="D130" t="s">
        <v>36</v>
      </c>
      <c r="E130" t="s">
        <v>44</v>
      </c>
      <c r="F130" t="s">
        <v>20</v>
      </c>
      <c r="G130" t="s">
        <v>0</v>
      </c>
      <c r="H130">
        <v>1</v>
      </c>
      <c r="I130" s="3">
        <v>16800</v>
      </c>
      <c r="J130" s="3">
        <v>2332317.44</v>
      </c>
      <c r="K130" s="3"/>
      <c r="L130" s="2">
        <v>0.60966272200000005</v>
      </c>
      <c r="M130" s="2">
        <f t="shared" si="5"/>
        <v>0.60966272199999993</v>
      </c>
      <c r="N130" s="3">
        <v>10242.333729599999</v>
      </c>
      <c r="O130" s="3">
        <v>25200</v>
      </c>
      <c r="P130" s="3">
        <v>5765020.29</v>
      </c>
      <c r="Q130" s="2">
        <v>0.85484125499999997</v>
      </c>
      <c r="R130" s="2">
        <f t="shared" si="6"/>
        <v>0.76774600799999992</v>
      </c>
      <c r="S130" s="3">
        <v>19347.199401599999</v>
      </c>
      <c r="T130" s="3">
        <v>72000</v>
      </c>
      <c r="U130" s="3">
        <v>99154</v>
      </c>
      <c r="V130" s="3">
        <f t="shared" si="7"/>
        <v>171154</v>
      </c>
      <c r="W130" s="2">
        <f t="shared" si="8"/>
        <v>0.57932622083036334</v>
      </c>
      <c r="X130" s="2">
        <f t="shared" si="9"/>
        <v>0.42067377916963672</v>
      </c>
      <c r="Y130" s="26">
        <v>129</v>
      </c>
      <c r="Z130" s="3">
        <v>72000</v>
      </c>
      <c r="AA130" s="3">
        <v>99154</v>
      </c>
      <c r="AB130" s="7">
        <v>171154</v>
      </c>
      <c r="AC130" s="7"/>
    </row>
    <row r="131" spans="1:29" x14ac:dyDescent="0.3">
      <c r="A131" s="1">
        <v>42186</v>
      </c>
      <c r="B131" t="s">
        <v>299</v>
      </c>
      <c r="C131" t="s">
        <v>31</v>
      </c>
      <c r="D131" t="s">
        <v>36</v>
      </c>
      <c r="E131" t="s">
        <v>47</v>
      </c>
      <c r="F131" t="s">
        <v>20</v>
      </c>
      <c r="G131" t="s">
        <v>0</v>
      </c>
      <c r="H131">
        <v>1</v>
      </c>
      <c r="I131" s="3">
        <v>12133.333333333099</v>
      </c>
      <c r="J131" s="3">
        <v>1148496.49</v>
      </c>
      <c r="K131" s="3"/>
      <c r="L131" s="2">
        <v>0.61993419679999995</v>
      </c>
      <c r="M131" s="2">
        <f t="shared" ref="M131:M194" si="10">N131/I131</f>
        <v>0.61993419679999828</v>
      </c>
      <c r="N131" s="3">
        <v>7521.8682545065003</v>
      </c>
      <c r="O131" s="3">
        <v>18200</v>
      </c>
      <c r="P131" s="3">
        <v>13457401.51</v>
      </c>
      <c r="Q131" s="2">
        <v>1.0296968809</v>
      </c>
      <c r="R131" s="2">
        <f t="shared" ref="R131:R194" si="11">S131/O131</f>
        <v>1.0831512665</v>
      </c>
      <c r="S131" s="3">
        <v>19713.3530503</v>
      </c>
      <c r="T131" s="3">
        <v>52000</v>
      </c>
      <c r="U131" s="3">
        <v>73779</v>
      </c>
      <c r="V131" s="3">
        <f t="shared" ref="V131:V194" si="12">T131+U131</f>
        <v>125779</v>
      </c>
      <c r="W131" s="2">
        <f t="shared" ref="W131:W194" si="13">U131/V131</f>
        <v>0.58657645552914239</v>
      </c>
      <c r="X131" s="2">
        <f t="shared" ref="X131:X194" si="14">T131/V131</f>
        <v>0.41342354447085761</v>
      </c>
      <c r="Y131" s="26">
        <v>130</v>
      </c>
      <c r="Z131" s="3">
        <v>52000</v>
      </c>
      <c r="AA131" s="3">
        <v>73779</v>
      </c>
      <c r="AB131" s="7">
        <v>125779</v>
      </c>
      <c r="AC131" s="7"/>
    </row>
    <row r="132" spans="1:29" x14ac:dyDescent="0.3">
      <c r="A132" s="1">
        <v>42186</v>
      </c>
      <c r="B132" t="s">
        <v>268</v>
      </c>
      <c r="C132" t="s">
        <v>31</v>
      </c>
      <c r="D132" t="s">
        <v>36</v>
      </c>
      <c r="E132" t="s">
        <v>44</v>
      </c>
      <c r="F132" t="s">
        <v>20</v>
      </c>
      <c r="G132" t="s">
        <v>0</v>
      </c>
      <c r="H132">
        <v>1</v>
      </c>
      <c r="I132" s="3">
        <v>16800</v>
      </c>
      <c r="J132" s="3">
        <v>3088367.01</v>
      </c>
      <c r="K132" s="3"/>
      <c r="L132" s="2">
        <v>0.62307323339999998</v>
      </c>
      <c r="M132" s="2">
        <f t="shared" si="10"/>
        <v>0.62307323340000009</v>
      </c>
      <c r="N132" s="3">
        <v>10467.630321120001</v>
      </c>
      <c r="O132" s="3">
        <v>25200</v>
      </c>
      <c r="P132" s="3">
        <v>13138635.17</v>
      </c>
      <c r="Q132" s="2">
        <v>0.98623194209999998</v>
      </c>
      <c r="R132" s="2">
        <f t="shared" si="11"/>
        <v>0.97797110740000015</v>
      </c>
      <c r="S132" s="3">
        <v>24644.871906480003</v>
      </c>
      <c r="T132" s="3">
        <v>72000</v>
      </c>
      <c r="U132" s="3">
        <v>99301</v>
      </c>
      <c r="V132" s="3">
        <f t="shared" si="12"/>
        <v>171301</v>
      </c>
      <c r="W132" s="2">
        <f t="shared" si="13"/>
        <v>0.57968721723749428</v>
      </c>
      <c r="X132" s="2">
        <f t="shared" si="14"/>
        <v>0.42031278276250578</v>
      </c>
      <c r="Y132" s="26">
        <v>131</v>
      </c>
      <c r="Z132" s="3">
        <v>72000</v>
      </c>
      <c r="AA132" s="3">
        <v>99301</v>
      </c>
      <c r="AB132" s="7">
        <v>171301</v>
      </c>
      <c r="AC132" s="7"/>
    </row>
    <row r="133" spans="1:29" x14ac:dyDescent="0.3">
      <c r="A133" s="1">
        <v>42186</v>
      </c>
      <c r="B133" t="s">
        <v>310</v>
      </c>
      <c r="C133" t="s">
        <v>31</v>
      </c>
      <c r="D133" t="s">
        <v>36</v>
      </c>
      <c r="E133" t="s">
        <v>44</v>
      </c>
      <c r="F133" t="s">
        <v>20</v>
      </c>
      <c r="G133" t="s">
        <v>0</v>
      </c>
      <c r="H133">
        <v>1</v>
      </c>
      <c r="I133" s="3">
        <v>16800</v>
      </c>
      <c r="J133" s="3">
        <v>1788027.07</v>
      </c>
      <c r="K133" s="3"/>
      <c r="L133" s="2">
        <v>0.63480244959999998</v>
      </c>
      <c r="M133" s="2">
        <f t="shared" si="10"/>
        <v>0.63480244959999998</v>
      </c>
      <c r="N133" s="3">
        <v>10664.68115328</v>
      </c>
      <c r="O133" s="3">
        <v>25200</v>
      </c>
      <c r="P133" s="3">
        <v>6031683.1200000001</v>
      </c>
      <c r="Q133" s="2">
        <v>0.96090711240000004</v>
      </c>
      <c r="R133" s="2">
        <f t="shared" si="11"/>
        <v>0.93745137980000004</v>
      </c>
      <c r="S133" s="3">
        <v>23623.774770960001</v>
      </c>
      <c r="T133" s="3">
        <v>72000</v>
      </c>
      <c r="U133" s="3">
        <v>103200</v>
      </c>
      <c r="V133" s="3">
        <f t="shared" si="12"/>
        <v>175200</v>
      </c>
      <c r="W133" s="2">
        <f t="shared" si="13"/>
        <v>0.58904109589041098</v>
      </c>
      <c r="X133" s="2">
        <f t="shared" si="14"/>
        <v>0.41095890410958902</v>
      </c>
      <c r="Y133" s="26">
        <v>132</v>
      </c>
      <c r="Z133" s="3">
        <v>72000</v>
      </c>
      <c r="AA133" s="3">
        <v>103200</v>
      </c>
      <c r="AB133" s="7">
        <v>175200</v>
      </c>
      <c r="AC133" s="7"/>
    </row>
    <row r="134" spans="1:29" x14ac:dyDescent="0.3">
      <c r="A134" s="1">
        <v>42186</v>
      </c>
      <c r="B134" t="s">
        <v>283</v>
      </c>
      <c r="C134" t="s">
        <v>31</v>
      </c>
      <c r="D134" t="s">
        <v>36</v>
      </c>
      <c r="E134" t="s">
        <v>44</v>
      </c>
      <c r="F134" t="s">
        <v>20</v>
      </c>
      <c r="G134" t="s">
        <v>0</v>
      </c>
      <c r="H134">
        <v>1</v>
      </c>
      <c r="I134" s="3">
        <v>16800</v>
      </c>
      <c r="J134" s="3">
        <v>3288478.68</v>
      </c>
      <c r="K134" s="3"/>
      <c r="L134" s="2">
        <v>0.63516284160000003</v>
      </c>
      <c r="M134" s="2">
        <f t="shared" si="10"/>
        <v>0.63516284159999992</v>
      </c>
      <c r="N134" s="3">
        <v>10670.735738879999</v>
      </c>
      <c r="O134" s="3">
        <v>25200</v>
      </c>
      <c r="P134" s="3">
        <v>6600119.4199999999</v>
      </c>
      <c r="Q134" s="2">
        <v>0.96745517069999998</v>
      </c>
      <c r="R134" s="2">
        <f t="shared" si="11"/>
        <v>0.94792827309999994</v>
      </c>
      <c r="S134" s="3">
        <v>23887.792482119999</v>
      </c>
      <c r="T134" s="3">
        <v>72000</v>
      </c>
      <c r="U134" s="3">
        <v>100505</v>
      </c>
      <c r="V134" s="3">
        <f t="shared" si="12"/>
        <v>172505</v>
      </c>
      <c r="W134" s="2">
        <f t="shared" si="13"/>
        <v>0.58262079360018548</v>
      </c>
      <c r="X134" s="2">
        <f t="shared" si="14"/>
        <v>0.41737920639981452</v>
      </c>
      <c r="Y134" s="26">
        <v>133</v>
      </c>
      <c r="Z134" s="3">
        <v>72000</v>
      </c>
      <c r="AA134" s="3">
        <v>100505</v>
      </c>
      <c r="AB134" s="7">
        <v>172505</v>
      </c>
      <c r="AC134" s="7"/>
    </row>
    <row r="135" spans="1:29" x14ac:dyDescent="0.3">
      <c r="A135" s="1">
        <v>42186</v>
      </c>
      <c r="B135" t="s">
        <v>366</v>
      </c>
      <c r="C135" t="s">
        <v>31</v>
      </c>
      <c r="D135" t="s">
        <v>36</v>
      </c>
      <c r="E135" t="s">
        <v>47</v>
      </c>
      <c r="F135" t="s">
        <v>20</v>
      </c>
      <c r="G135" t="s">
        <v>0</v>
      </c>
      <c r="H135">
        <v>1</v>
      </c>
      <c r="I135" s="3">
        <v>12133.333333333099</v>
      </c>
      <c r="J135" s="3">
        <v>4391368.4400000004</v>
      </c>
      <c r="K135" s="3"/>
      <c r="L135" s="2">
        <v>0.64532951599999999</v>
      </c>
      <c r="M135" s="2">
        <f t="shared" si="10"/>
        <v>0.64532951599999877</v>
      </c>
      <c r="N135" s="3">
        <v>7829.9981274665006</v>
      </c>
      <c r="O135" s="3">
        <v>18200</v>
      </c>
      <c r="P135" s="3">
        <v>54596807</v>
      </c>
      <c r="Q135" s="2">
        <v>1.0080182651</v>
      </c>
      <c r="R135" s="2">
        <f t="shared" si="11"/>
        <v>1.0224511423</v>
      </c>
      <c r="S135" s="3">
        <v>18608.610789859998</v>
      </c>
      <c r="T135" s="3">
        <v>52000</v>
      </c>
      <c r="U135" s="3">
        <v>76893</v>
      </c>
      <c r="V135" s="3">
        <f t="shared" si="12"/>
        <v>128893</v>
      </c>
      <c r="W135" s="2">
        <f t="shared" si="13"/>
        <v>0.5965645923362789</v>
      </c>
      <c r="X135" s="2">
        <f t="shared" si="14"/>
        <v>0.40343540766372105</v>
      </c>
      <c r="Y135" s="26">
        <v>134</v>
      </c>
      <c r="Z135" s="3">
        <v>52000</v>
      </c>
      <c r="AA135" s="3">
        <v>76893</v>
      </c>
      <c r="AB135" s="7">
        <v>128893</v>
      </c>
      <c r="AC135" s="7"/>
    </row>
    <row r="136" spans="1:29" x14ac:dyDescent="0.3">
      <c r="A136" s="1">
        <v>42186</v>
      </c>
      <c r="B136" t="s">
        <v>673</v>
      </c>
      <c r="C136" t="s">
        <v>31</v>
      </c>
      <c r="D136" t="s">
        <v>36</v>
      </c>
      <c r="E136" t="s">
        <v>44</v>
      </c>
      <c r="F136" t="s">
        <v>20</v>
      </c>
      <c r="G136" t="s">
        <v>0</v>
      </c>
      <c r="H136">
        <v>1</v>
      </c>
      <c r="I136" s="3">
        <v>16800</v>
      </c>
      <c r="J136" s="3">
        <v>4391368.4400000004</v>
      </c>
      <c r="K136" s="3"/>
      <c r="L136" s="2">
        <v>0.64532951599999999</v>
      </c>
      <c r="M136" s="2">
        <f t="shared" si="10"/>
        <v>0.64532951599999999</v>
      </c>
      <c r="N136" s="3">
        <v>10841.5358688</v>
      </c>
      <c r="O136" s="3">
        <v>25200</v>
      </c>
      <c r="P136" s="3">
        <v>54596807</v>
      </c>
      <c r="Q136" s="2">
        <v>1.0080182651</v>
      </c>
      <c r="R136" s="2">
        <f t="shared" si="11"/>
        <v>1.0224511423</v>
      </c>
      <c r="S136" s="3">
        <v>25765.768785959997</v>
      </c>
      <c r="T136" s="3">
        <v>72000</v>
      </c>
      <c r="U136" s="3">
        <v>118632</v>
      </c>
      <c r="V136" s="3">
        <f t="shared" si="12"/>
        <v>190632</v>
      </c>
      <c r="W136" s="2">
        <f t="shared" si="13"/>
        <v>0.62230895127785468</v>
      </c>
      <c r="X136" s="2">
        <f t="shared" si="14"/>
        <v>0.37769104872214526</v>
      </c>
      <c r="Y136" s="26">
        <v>135</v>
      </c>
      <c r="Z136" s="3">
        <v>72000</v>
      </c>
      <c r="AA136" s="3">
        <v>118632</v>
      </c>
      <c r="AB136" s="7">
        <v>190632</v>
      </c>
      <c r="AC136" s="7"/>
    </row>
    <row r="137" spans="1:29" x14ac:dyDescent="0.3">
      <c r="A137" s="1">
        <v>42186</v>
      </c>
      <c r="B137" t="s">
        <v>789</v>
      </c>
      <c r="C137" t="s">
        <v>31</v>
      </c>
      <c r="D137" t="s">
        <v>36</v>
      </c>
      <c r="E137" t="s">
        <v>44</v>
      </c>
      <c r="F137" t="s">
        <v>20</v>
      </c>
      <c r="G137" t="s">
        <v>0</v>
      </c>
      <c r="H137">
        <v>1</v>
      </c>
      <c r="I137" s="3">
        <v>16800</v>
      </c>
      <c r="J137" s="3">
        <v>2662282.04</v>
      </c>
      <c r="K137" s="3"/>
      <c r="L137" s="2">
        <v>0.65209633310000004</v>
      </c>
      <c r="M137" s="2">
        <f t="shared" si="10"/>
        <v>0.65209633310000004</v>
      </c>
      <c r="N137" s="3">
        <v>10955.218396080001</v>
      </c>
      <c r="O137" s="3">
        <v>25200</v>
      </c>
      <c r="P137" s="3">
        <v>9568059.5800000001</v>
      </c>
      <c r="Q137" s="2">
        <v>0.97113596989999995</v>
      </c>
      <c r="R137" s="2">
        <f t="shared" si="11"/>
        <v>0.95381755179999994</v>
      </c>
      <c r="S137" s="3">
        <v>24036.202305359999</v>
      </c>
      <c r="T137" s="3">
        <v>72000</v>
      </c>
      <c r="U137" s="3">
        <v>130560</v>
      </c>
      <c r="V137" s="3">
        <f t="shared" si="12"/>
        <v>202560</v>
      </c>
      <c r="W137" s="2">
        <f t="shared" si="13"/>
        <v>0.64454976303317535</v>
      </c>
      <c r="X137" s="2">
        <f t="shared" si="14"/>
        <v>0.35545023696682465</v>
      </c>
      <c r="Y137" s="26">
        <v>136</v>
      </c>
      <c r="Z137" s="3">
        <v>72000</v>
      </c>
      <c r="AA137" s="3">
        <v>130560</v>
      </c>
      <c r="AB137" s="7">
        <v>202560</v>
      </c>
      <c r="AC137" s="7"/>
    </row>
    <row r="138" spans="1:29" x14ac:dyDescent="0.3">
      <c r="A138" s="1">
        <v>42186</v>
      </c>
      <c r="B138" t="s">
        <v>308</v>
      </c>
      <c r="C138" t="s">
        <v>31</v>
      </c>
      <c r="D138" t="s">
        <v>36</v>
      </c>
      <c r="E138" t="s">
        <v>46</v>
      </c>
      <c r="F138" t="s">
        <v>20</v>
      </c>
      <c r="G138" t="s">
        <v>0</v>
      </c>
      <c r="H138">
        <v>1</v>
      </c>
      <c r="I138" s="3">
        <v>22633.333333333099</v>
      </c>
      <c r="J138" s="3">
        <v>3459845.67</v>
      </c>
      <c r="K138" s="3"/>
      <c r="L138" s="2">
        <v>0.66096503579999999</v>
      </c>
      <c r="M138" s="2">
        <f t="shared" si="10"/>
        <v>0.66096503579999799</v>
      </c>
      <c r="N138" s="3">
        <v>14959.841976939799</v>
      </c>
      <c r="O138" s="3">
        <v>33950</v>
      </c>
      <c r="P138" s="3">
        <v>10389827.83</v>
      </c>
      <c r="Q138" s="2">
        <v>0.94185858710000003</v>
      </c>
      <c r="R138" s="2">
        <f t="shared" si="11"/>
        <v>0.90697373939999992</v>
      </c>
      <c r="S138" s="3">
        <v>30791.758452629998</v>
      </c>
      <c r="T138" s="3">
        <v>97000</v>
      </c>
      <c r="U138" s="3">
        <v>138768</v>
      </c>
      <c r="V138" s="3">
        <f t="shared" si="12"/>
        <v>235768</v>
      </c>
      <c r="W138" s="2">
        <f t="shared" si="13"/>
        <v>0.58857860269417395</v>
      </c>
      <c r="X138" s="2">
        <f t="shared" si="14"/>
        <v>0.41142139730582605</v>
      </c>
      <c r="Y138" s="26">
        <v>137</v>
      </c>
      <c r="Z138" s="3">
        <v>97000</v>
      </c>
      <c r="AA138" s="3">
        <v>138768</v>
      </c>
      <c r="AB138" s="7">
        <v>235768</v>
      </c>
      <c r="AC138" s="7"/>
    </row>
    <row r="139" spans="1:29" x14ac:dyDescent="0.3">
      <c r="A139" s="1">
        <v>42186</v>
      </c>
      <c r="B139" t="s">
        <v>674</v>
      </c>
      <c r="C139" t="s">
        <v>31</v>
      </c>
      <c r="D139" t="s">
        <v>36</v>
      </c>
      <c r="E139" t="s">
        <v>44</v>
      </c>
      <c r="F139" t="s">
        <v>20</v>
      </c>
      <c r="G139" t="s">
        <v>0</v>
      </c>
      <c r="H139">
        <v>1</v>
      </c>
      <c r="I139" s="3">
        <v>16800</v>
      </c>
      <c r="J139" s="3">
        <v>1699959.02</v>
      </c>
      <c r="K139" s="3"/>
      <c r="L139" s="2">
        <v>0.66215003110000004</v>
      </c>
      <c r="M139" s="2">
        <f t="shared" si="10"/>
        <v>0.66215003109999993</v>
      </c>
      <c r="N139" s="3">
        <v>11124.12052248</v>
      </c>
      <c r="O139" s="3">
        <v>25200</v>
      </c>
      <c r="P139" s="3">
        <v>6125180.5999999996</v>
      </c>
      <c r="Q139" s="2">
        <v>0.85204266630000003</v>
      </c>
      <c r="R139" s="2">
        <f t="shared" si="11"/>
        <v>0.76326826609999987</v>
      </c>
      <c r="S139" s="3">
        <v>19234.360305719998</v>
      </c>
      <c r="T139" s="3">
        <v>72000</v>
      </c>
      <c r="U139" s="3">
        <v>118715</v>
      </c>
      <c r="V139" s="3">
        <f t="shared" si="12"/>
        <v>190715</v>
      </c>
      <c r="W139" s="2">
        <f t="shared" si="13"/>
        <v>0.62247332406994726</v>
      </c>
      <c r="X139" s="2">
        <f t="shared" si="14"/>
        <v>0.37752667593005268</v>
      </c>
      <c r="Y139" s="26">
        <v>138</v>
      </c>
      <c r="Z139" s="3">
        <v>72000</v>
      </c>
      <c r="AA139" s="3">
        <v>118715</v>
      </c>
      <c r="AB139" s="7">
        <v>190715</v>
      </c>
      <c r="AC139" s="7"/>
    </row>
    <row r="140" spans="1:29" x14ac:dyDescent="0.3">
      <c r="A140" s="1">
        <v>42186</v>
      </c>
      <c r="B140" t="s">
        <v>805</v>
      </c>
      <c r="C140" t="s">
        <v>31</v>
      </c>
      <c r="D140" t="s">
        <v>36</v>
      </c>
      <c r="E140" t="s">
        <v>44</v>
      </c>
      <c r="F140" t="s">
        <v>20</v>
      </c>
      <c r="G140" t="s">
        <v>0</v>
      </c>
      <c r="H140">
        <v>1</v>
      </c>
      <c r="I140" s="3">
        <v>16800</v>
      </c>
      <c r="J140" s="3">
        <v>2618702.1</v>
      </c>
      <c r="K140" s="3"/>
      <c r="L140" s="2">
        <v>0.66223837259999996</v>
      </c>
      <c r="M140" s="2">
        <f t="shared" si="10"/>
        <v>0.66223837259999996</v>
      </c>
      <c r="N140" s="3">
        <v>11125.604659679999</v>
      </c>
      <c r="O140" s="3">
        <v>25200</v>
      </c>
      <c r="P140" s="3">
        <v>23540465.199999999</v>
      </c>
      <c r="Q140" s="2">
        <v>0.87619241650000002</v>
      </c>
      <c r="R140" s="2">
        <f t="shared" si="11"/>
        <v>0.8019078664</v>
      </c>
      <c r="S140" s="3">
        <v>20208.078233280001</v>
      </c>
      <c r="T140" s="3">
        <v>72000</v>
      </c>
      <c r="U140" s="3">
        <v>142161</v>
      </c>
      <c r="V140" s="3">
        <f t="shared" si="12"/>
        <v>214161</v>
      </c>
      <c r="W140" s="2">
        <f t="shared" si="13"/>
        <v>0.66380433412245932</v>
      </c>
      <c r="X140" s="2">
        <f t="shared" si="14"/>
        <v>0.33619566587754074</v>
      </c>
      <c r="Y140" s="26">
        <v>139</v>
      </c>
      <c r="Z140" s="3">
        <v>72000</v>
      </c>
      <c r="AA140" s="3">
        <v>142161</v>
      </c>
      <c r="AB140" s="7">
        <v>214161</v>
      </c>
      <c r="AC140" s="7"/>
    </row>
    <row r="141" spans="1:29" x14ac:dyDescent="0.3">
      <c r="A141" s="1">
        <v>42186</v>
      </c>
      <c r="B141" t="s">
        <v>617</v>
      </c>
      <c r="C141" t="s">
        <v>31</v>
      </c>
      <c r="D141" t="s">
        <v>36</v>
      </c>
      <c r="E141" t="s">
        <v>44</v>
      </c>
      <c r="F141" t="s">
        <v>20</v>
      </c>
      <c r="G141" t="s">
        <v>0</v>
      </c>
      <c r="H141">
        <v>1</v>
      </c>
      <c r="I141" s="3">
        <v>16800</v>
      </c>
      <c r="J141" s="3">
        <v>2618702.1</v>
      </c>
      <c r="K141" s="3"/>
      <c r="L141" s="2">
        <v>0.66845763670000002</v>
      </c>
      <c r="M141" s="2">
        <f t="shared" si="10"/>
        <v>0.66845763670000002</v>
      </c>
      <c r="N141" s="3">
        <v>11230.088296560001</v>
      </c>
      <c r="O141" s="3">
        <v>25200</v>
      </c>
      <c r="P141" s="3">
        <v>23540465.199999999</v>
      </c>
      <c r="Q141" s="2">
        <v>0.87619241650000002</v>
      </c>
      <c r="R141" s="2">
        <f t="shared" si="11"/>
        <v>0.8019078664</v>
      </c>
      <c r="S141" s="3">
        <v>20208.078233280001</v>
      </c>
      <c r="T141" s="3">
        <v>72000</v>
      </c>
      <c r="U141" s="3">
        <v>114851</v>
      </c>
      <c r="V141" s="3">
        <f t="shared" si="12"/>
        <v>186851</v>
      </c>
      <c r="W141" s="2">
        <f t="shared" si="13"/>
        <v>0.61466623138222432</v>
      </c>
      <c r="X141" s="2">
        <f t="shared" si="14"/>
        <v>0.38533376861777568</v>
      </c>
      <c r="Y141" s="26">
        <v>140</v>
      </c>
      <c r="Z141" s="3">
        <v>72000</v>
      </c>
      <c r="AA141" s="3">
        <v>114851</v>
      </c>
      <c r="AB141" s="7">
        <v>186851</v>
      </c>
      <c r="AC141" s="7"/>
    </row>
    <row r="142" spans="1:29" x14ac:dyDescent="0.3">
      <c r="A142" s="1">
        <v>42186</v>
      </c>
      <c r="B142" t="s">
        <v>767</v>
      </c>
      <c r="C142" t="s">
        <v>31</v>
      </c>
      <c r="D142" t="s">
        <v>36</v>
      </c>
      <c r="E142" t="s">
        <v>44</v>
      </c>
      <c r="F142" t="s">
        <v>20</v>
      </c>
      <c r="G142" t="s">
        <v>0</v>
      </c>
      <c r="H142">
        <v>1</v>
      </c>
      <c r="I142" s="3">
        <v>14400</v>
      </c>
      <c r="J142" s="3">
        <v>2968036.34</v>
      </c>
      <c r="K142" s="3"/>
      <c r="L142" s="2">
        <v>0.6755618417</v>
      </c>
      <c r="M142" s="2">
        <f t="shared" si="10"/>
        <v>0.6755618417</v>
      </c>
      <c r="N142" s="3">
        <v>9728.0905204800001</v>
      </c>
      <c r="O142" s="3">
        <v>21600</v>
      </c>
      <c r="P142" s="3">
        <v>11527724.050000001</v>
      </c>
      <c r="Q142" s="2">
        <v>1.0020275832000001</v>
      </c>
      <c r="R142" s="2">
        <f t="shared" si="11"/>
        <v>1.0056772330000001</v>
      </c>
      <c r="S142" s="3">
        <v>21722.628232800002</v>
      </c>
      <c r="T142" s="3">
        <v>72000</v>
      </c>
      <c r="U142" s="3">
        <v>126250</v>
      </c>
      <c r="V142" s="3">
        <f t="shared" si="12"/>
        <v>198250</v>
      </c>
      <c r="W142" s="2">
        <f t="shared" si="13"/>
        <v>0.63682219419924335</v>
      </c>
      <c r="X142" s="2">
        <f t="shared" si="14"/>
        <v>0.36317780580075665</v>
      </c>
      <c r="Y142" s="26">
        <v>141</v>
      </c>
      <c r="Z142" s="3">
        <v>72000</v>
      </c>
      <c r="AA142" s="3">
        <v>126250</v>
      </c>
      <c r="AB142" s="7">
        <v>198250</v>
      </c>
      <c r="AC142" s="7"/>
    </row>
    <row r="143" spans="1:29" x14ac:dyDescent="0.3">
      <c r="A143" s="1">
        <v>42186</v>
      </c>
      <c r="B143" t="s">
        <v>780</v>
      </c>
      <c r="C143" t="s">
        <v>31</v>
      </c>
      <c r="D143" t="s">
        <v>36</v>
      </c>
      <c r="E143" t="s">
        <v>44</v>
      </c>
      <c r="F143" t="s">
        <v>20</v>
      </c>
      <c r="G143" t="s">
        <v>0</v>
      </c>
      <c r="H143">
        <v>1</v>
      </c>
      <c r="I143" s="3">
        <v>16800</v>
      </c>
      <c r="J143" s="3">
        <v>3966587.02</v>
      </c>
      <c r="K143" s="3"/>
      <c r="L143" s="2">
        <v>0.68000363699999999</v>
      </c>
      <c r="M143" s="2">
        <f t="shared" si="10"/>
        <v>0.68000363699999999</v>
      </c>
      <c r="N143" s="3">
        <v>11424.0611016</v>
      </c>
      <c r="O143" s="3">
        <v>25200</v>
      </c>
      <c r="P143" s="3">
        <v>11496336</v>
      </c>
      <c r="Q143" s="2">
        <v>0.97699533049999998</v>
      </c>
      <c r="R143" s="2">
        <f t="shared" si="11"/>
        <v>0.96319252880000006</v>
      </c>
      <c r="S143" s="3">
        <v>24272.451725760002</v>
      </c>
      <c r="T143" s="3">
        <v>72000</v>
      </c>
      <c r="U143" s="3">
        <v>129035</v>
      </c>
      <c r="V143" s="3">
        <f t="shared" si="12"/>
        <v>201035</v>
      </c>
      <c r="W143" s="2">
        <f t="shared" si="13"/>
        <v>0.64185340861044093</v>
      </c>
      <c r="X143" s="2">
        <f t="shared" si="14"/>
        <v>0.35814659138955901</v>
      </c>
      <c r="Y143" s="26">
        <v>142</v>
      </c>
      <c r="Z143" s="3">
        <v>72000</v>
      </c>
      <c r="AA143" s="3">
        <v>129035</v>
      </c>
      <c r="AB143" s="7">
        <v>201035</v>
      </c>
      <c r="AC143" s="7"/>
    </row>
    <row r="144" spans="1:29" x14ac:dyDescent="0.3">
      <c r="A144" s="1">
        <v>42186</v>
      </c>
      <c r="B144" t="s">
        <v>387</v>
      </c>
      <c r="C144" t="s">
        <v>31</v>
      </c>
      <c r="D144" t="s">
        <v>36</v>
      </c>
      <c r="E144" t="s">
        <v>44</v>
      </c>
      <c r="F144" t="s">
        <v>20</v>
      </c>
      <c r="G144" t="s">
        <v>0</v>
      </c>
      <c r="H144">
        <v>1</v>
      </c>
      <c r="I144" s="3">
        <v>16800</v>
      </c>
      <c r="J144" s="3">
        <v>2602397.64</v>
      </c>
      <c r="K144" s="3"/>
      <c r="L144" s="2">
        <v>0.68594387830000003</v>
      </c>
      <c r="M144" s="2">
        <f t="shared" si="10"/>
        <v>0.68594387830000003</v>
      </c>
      <c r="N144" s="3">
        <v>11523.85715544</v>
      </c>
      <c r="O144" s="3">
        <v>25200</v>
      </c>
      <c r="P144" s="3">
        <v>7796373.21</v>
      </c>
      <c r="Q144" s="2">
        <v>0.87157363259999998</v>
      </c>
      <c r="R144" s="2">
        <f t="shared" si="11"/>
        <v>0.79451781219999995</v>
      </c>
      <c r="S144" s="3">
        <v>20021.84886744</v>
      </c>
      <c r="T144" s="3">
        <v>72000</v>
      </c>
      <c r="U144" s="3">
        <v>107552</v>
      </c>
      <c r="V144" s="3">
        <f t="shared" si="12"/>
        <v>179552</v>
      </c>
      <c r="W144" s="2">
        <f t="shared" si="13"/>
        <v>0.59900196043486009</v>
      </c>
      <c r="X144" s="2">
        <f t="shared" si="14"/>
        <v>0.40099803956513991</v>
      </c>
      <c r="Y144" s="26">
        <v>143</v>
      </c>
      <c r="Z144" s="3">
        <v>72000</v>
      </c>
      <c r="AA144" s="3">
        <v>107552</v>
      </c>
      <c r="AB144" s="7">
        <v>179552</v>
      </c>
      <c r="AC144" s="7"/>
    </row>
    <row r="145" spans="1:29" x14ac:dyDescent="0.3">
      <c r="A145" s="1">
        <v>42186</v>
      </c>
      <c r="B145" t="s">
        <v>600</v>
      </c>
      <c r="C145" t="s">
        <v>31</v>
      </c>
      <c r="D145" t="s">
        <v>36</v>
      </c>
      <c r="E145" t="s">
        <v>44</v>
      </c>
      <c r="F145" t="s">
        <v>20</v>
      </c>
      <c r="G145" t="s">
        <v>0</v>
      </c>
      <c r="H145">
        <v>1</v>
      </c>
      <c r="I145" s="3">
        <v>16800</v>
      </c>
      <c r="J145" s="3">
        <v>1890518.88</v>
      </c>
      <c r="K145" s="3"/>
      <c r="L145" s="2">
        <v>0.68628641729999995</v>
      </c>
      <c r="M145" s="2">
        <f t="shared" si="10"/>
        <v>0.68628641729999995</v>
      </c>
      <c r="N145" s="3">
        <v>11529.611810639999</v>
      </c>
      <c r="O145" s="3">
        <v>25200</v>
      </c>
      <c r="P145" s="3">
        <v>5893361.46</v>
      </c>
      <c r="Q145" s="2">
        <v>1.0121530065</v>
      </c>
      <c r="R145" s="2">
        <f t="shared" si="11"/>
        <v>1.0340284181999999</v>
      </c>
      <c r="S145" s="3">
        <v>26057.51613864</v>
      </c>
      <c r="T145" s="3">
        <v>72000</v>
      </c>
      <c r="U145" s="3">
        <v>113300</v>
      </c>
      <c r="V145" s="3">
        <f t="shared" si="12"/>
        <v>185300</v>
      </c>
      <c r="W145" s="2">
        <f t="shared" si="13"/>
        <v>0.61144090663788453</v>
      </c>
      <c r="X145" s="2">
        <f t="shared" si="14"/>
        <v>0.38855909336211547</v>
      </c>
      <c r="Y145" s="26">
        <v>144</v>
      </c>
      <c r="Z145" s="3">
        <v>72000</v>
      </c>
      <c r="AA145" s="3">
        <v>113300</v>
      </c>
      <c r="AB145" s="7">
        <v>185300</v>
      </c>
      <c r="AC145" s="7"/>
    </row>
    <row r="146" spans="1:29" x14ac:dyDescent="0.3">
      <c r="A146" s="1">
        <v>42186</v>
      </c>
      <c r="B146" t="s">
        <v>681</v>
      </c>
      <c r="C146" t="s">
        <v>31</v>
      </c>
      <c r="D146" t="s">
        <v>36</v>
      </c>
      <c r="E146" t="s">
        <v>44</v>
      </c>
      <c r="F146" t="s">
        <v>20</v>
      </c>
      <c r="G146" t="s">
        <v>0</v>
      </c>
      <c r="H146">
        <v>1</v>
      </c>
      <c r="I146" s="3">
        <v>16800</v>
      </c>
      <c r="J146" s="3">
        <v>3234815.49</v>
      </c>
      <c r="K146" s="3"/>
      <c r="L146" s="2">
        <v>0.68678722879999998</v>
      </c>
      <c r="M146" s="2">
        <f t="shared" si="10"/>
        <v>0.68678722879999998</v>
      </c>
      <c r="N146" s="3">
        <v>11538.025443839999</v>
      </c>
      <c r="O146" s="3">
        <v>25200</v>
      </c>
      <c r="P146" s="3">
        <v>6340219.6699999999</v>
      </c>
      <c r="Q146" s="2">
        <v>0.92658977220000005</v>
      </c>
      <c r="R146" s="2">
        <f t="shared" si="11"/>
        <v>0.88254363550000003</v>
      </c>
      <c r="S146" s="3">
        <v>22240.0996146</v>
      </c>
      <c r="T146" s="3">
        <v>72000</v>
      </c>
      <c r="U146" s="3">
        <v>119054</v>
      </c>
      <c r="V146" s="3">
        <f t="shared" si="12"/>
        <v>191054</v>
      </c>
      <c r="W146" s="2">
        <f t="shared" si="13"/>
        <v>0.62314319511761074</v>
      </c>
      <c r="X146" s="2">
        <f t="shared" si="14"/>
        <v>0.37685680488238926</v>
      </c>
      <c r="Y146" s="26">
        <v>145</v>
      </c>
      <c r="Z146" s="3">
        <v>72000</v>
      </c>
      <c r="AA146" s="3">
        <v>119054</v>
      </c>
      <c r="AB146" s="7">
        <v>191054</v>
      </c>
      <c r="AC146" s="7"/>
    </row>
    <row r="147" spans="1:29" x14ac:dyDescent="0.3">
      <c r="A147" s="1">
        <v>42186</v>
      </c>
      <c r="B147" t="s">
        <v>651</v>
      </c>
      <c r="C147" t="s">
        <v>31</v>
      </c>
      <c r="D147" t="s">
        <v>36</v>
      </c>
      <c r="E147" t="s">
        <v>44</v>
      </c>
      <c r="F147" t="s">
        <v>20</v>
      </c>
      <c r="G147" t="s">
        <v>0</v>
      </c>
      <c r="H147">
        <v>1</v>
      </c>
      <c r="I147" s="3">
        <v>16800</v>
      </c>
      <c r="J147" s="3">
        <v>2104012.96</v>
      </c>
      <c r="K147" s="3"/>
      <c r="L147" s="2">
        <v>0.68745858910000002</v>
      </c>
      <c r="M147" s="2">
        <f t="shared" si="10"/>
        <v>0.68745858910000002</v>
      </c>
      <c r="N147" s="3">
        <v>11549.30429688</v>
      </c>
      <c r="O147" s="3">
        <v>25200</v>
      </c>
      <c r="P147" s="3">
        <v>10716219.1</v>
      </c>
      <c r="Q147" s="2">
        <v>0.96595214259999995</v>
      </c>
      <c r="R147" s="2">
        <f t="shared" si="11"/>
        <v>0.9455234281999999</v>
      </c>
      <c r="S147" s="3">
        <v>23827.190390639997</v>
      </c>
      <c r="T147" s="3">
        <v>72000</v>
      </c>
      <c r="U147" s="3">
        <v>117420</v>
      </c>
      <c r="V147" s="3">
        <f t="shared" si="12"/>
        <v>189420</v>
      </c>
      <c r="W147" s="2">
        <f t="shared" si="13"/>
        <v>0.6198923028191321</v>
      </c>
      <c r="X147" s="2">
        <f t="shared" si="14"/>
        <v>0.3801076971808679</v>
      </c>
      <c r="Y147" s="26">
        <v>146</v>
      </c>
      <c r="Z147" s="3">
        <v>72000</v>
      </c>
      <c r="AA147" s="3">
        <v>117420</v>
      </c>
      <c r="AB147" s="7">
        <v>189420</v>
      </c>
      <c r="AC147" s="7"/>
    </row>
    <row r="148" spans="1:29" x14ac:dyDescent="0.3">
      <c r="A148" s="1">
        <v>42186</v>
      </c>
      <c r="B148" t="s">
        <v>765</v>
      </c>
      <c r="C148" t="s">
        <v>31</v>
      </c>
      <c r="D148" t="s">
        <v>36</v>
      </c>
      <c r="E148" t="s">
        <v>44</v>
      </c>
      <c r="F148" t="s">
        <v>20</v>
      </c>
      <c r="G148" t="s">
        <v>0</v>
      </c>
      <c r="H148">
        <v>1</v>
      </c>
      <c r="I148" s="3">
        <v>16800</v>
      </c>
      <c r="J148" s="3">
        <v>2104012.96</v>
      </c>
      <c r="K148" s="3"/>
      <c r="L148" s="2">
        <v>0.68745858910000002</v>
      </c>
      <c r="M148" s="2">
        <f t="shared" si="10"/>
        <v>0.68745858910000002</v>
      </c>
      <c r="N148" s="3">
        <v>11549.30429688</v>
      </c>
      <c r="O148" s="3">
        <v>25200</v>
      </c>
      <c r="P148" s="3">
        <v>10716219.1</v>
      </c>
      <c r="Q148" s="2">
        <v>0.96595214259999995</v>
      </c>
      <c r="R148" s="2">
        <f t="shared" si="11"/>
        <v>0.9455234281999999</v>
      </c>
      <c r="S148" s="3">
        <v>23827.190390639997</v>
      </c>
      <c r="T148" s="3">
        <v>72000</v>
      </c>
      <c r="U148" s="3">
        <v>126175</v>
      </c>
      <c r="V148" s="3">
        <f t="shared" si="12"/>
        <v>198175</v>
      </c>
      <c r="W148" s="2">
        <f t="shared" si="13"/>
        <v>0.63668474832849753</v>
      </c>
      <c r="X148" s="2">
        <f t="shared" si="14"/>
        <v>0.36331525167150247</v>
      </c>
      <c r="Y148" s="26">
        <v>147</v>
      </c>
      <c r="Z148" s="3">
        <v>72000</v>
      </c>
      <c r="AA148" s="3">
        <v>126175</v>
      </c>
      <c r="AB148" s="7">
        <v>198175</v>
      </c>
      <c r="AC148" s="7"/>
    </row>
    <row r="149" spans="1:29" x14ac:dyDescent="0.3">
      <c r="A149" s="1">
        <v>42186</v>
      </c>
      <c r="B149" t="s">
        <v>645</v>
      </c>
      <c r="C149" t="s">
        <v>31</v>
      </c>
      <c r="D149" t="s">
        <v>36</v>
      </c>
      <c r="E149" t="s">
        <v>44</v>
      </c>
      <c r="F149" t="s">
        <v>20</v>
      </c>
      <c r="G149" t="s">
        <v>0</v>
      </c>
      <c r="H149">
        <v>1</v>
      </c>
      <c r="I149" s="3">
        <v>16800</v>
      </c>
      <c r="J149" s="3">
        <v>2360998.17</v>
      </c>
      <c r="K149" s="3"/>
      <c r="L149" s="2">
        <v>0.69411033339999995</v>
      </c>
      <c r="M149" s="2">
        <f t="shared" si="10"/>
        <v>0.69411033340000006</v>
      </c>
      <c r="N149" s="3">
        <v>11661.05360112</v>
      </c>
      <c r="O149" s="3">
        <v>25200</v>
      </c>
      <c r="P149" s="3">
        <v>11953454.619999999</v>
      </c>
      <c r="Q149" s="2">
        <v>0.9779158604</v>
      </c>
      <c r="R149" s="2">
        <f t="shared" si="11"/>
        <v>0.96466537660000007</v>
      </c>
      <c r="S149" s="3">
        <v>24309.567490320002</v>
      </c>
      <c r="T149" s="3">
        <v>72000</v>
      </c>
      <c r="U149" s="3">
        <v>116912</v>
      </c>
      <c r="V149" s="3">
        <f t="shared" si="12"/>
        <v>188912</v>
      </c>
      <c r="W149" s="2">
        <f t="shared" si="13"/>
        <v>0.61887016176844245</v>
      </c>
      <c r="X149" s="2">
        <f t="shared" si="14"/>
        <v>0.38112983823155755</v>
      </c>
      <c r="Y149" s="26">
        <v>148</v>
      </c>
      <c r="Z149" s="3">
        <v>72000</v>
      </c>
      <c r="AA149" s="3">
        <v>116912</v>
      </c>
      <c r="AB149" s="7">
        <v>188912</v>
      </c>
      <c r="AC149" s="7"/>
    </row>
    <row r="150" spans="1:29" x14ac:dyDescent="0.3">
      <c r="A150" s="1">
        <v>42186</v>
      </c>
      <c r="B150" t="s">
        <v>625</v>
      </c>
      <c r="C150" t="s">
        <v>31</v>
      </c>
      <c r="D150" t="s">
        <v>36</v>
      </c>
      <c r="E150" t="s">
        <v>44</v>
      </c>
      <c r="F150" t="s">
        <v>20</v>
      </c>
      <c r="G150" t="s">
        <v>0</v>
      </c>
      <c r="H150">
        <v>1</v>
      </c>
      <c r="I150" s="3">
        <v>16800</v>
      </c>
      <c r="J150" s="3">
        <v>3290229.9</v>
      </c>
      <c r="K150" s="3"/>
      <c r="L150" s="2">
        <v>0.69821554230000005</v>
      </c>
      <c r="M150" s="2">
        <f t="shared" si="10"/>
        <v>0.69821554230000005</v>
      </c>
      <c r="N150" s="3">
        <v>11730.02111064</v>
      </c>
      <c r="O150" s="3">
        <v>25200</v>
      </c>
      <c r="P150" s="3">
        <v>7083126.5300000003</v>
      </c>
      <c r="Q150" s="2">
        <v>1.0396178056000001</v>
      </c>
      <c r="R150" s="2">
        <f t="shared" si="11"/>
        <v>1.1109298557</v>
      </c>
      <c r="S150" s="3">
        <v>27995.43236364</v>
      </c>
      <c r="T150" s="3">
        <v>72000</v>
      </c>
      <c r="U150" s="3">
        <v>115106</v>
      </c>
      <c r="V150" s="3">
        <f t="shared" si="12"/>
        <v>187106</v>
      </c>
      <c r="W150" s="2">
        <f t="shared" si="13"/>
        <v>0.6151913888384124</v>
      </c>
      <c r="X150" s="2">
        <f t="shared" si="14"/>
        <v>0.38480861116158754</v>
      </c>
      <c r="Y150" s="26">
        <v>149</v>
      </c>
      <c r="Z150" s="3">
        <v>72000</v>
      </c>
      <c r="AA150" s="3">
        <v>115106</v>
      </c>
      <c r="AB150" s="7">
        <v>187106</v>
      </c>
      <c r="AC150" s="7"/>
    </row>
    <row r="151" spans="1:29" x14ac:dyDescent="0.3">
      <c r="A151" s="1">
        <v>42186</v>
      </c>
      <c r="B151" t="s">
        <v>276</v>
      </c>
      <c r="C151" t="s">
        <v>31</v>
      </c>
      <c r="D151" t="s">
        <v>36</v>
      </c>
      <c r="E151" t="s">
        <v>44</v>
      </c>
      <c r="F151" t="s">
        <v>20</v>
      </c>
      <c r="G151" t="s">
        <v>0</v>
      </c>
      <c r="H151">
        <v>1</v>
      </c>
      <c r="I151" s="3">
        <v>16800</v>
      </c>
      <c r="J151" s="3">
        <v>2611403.52</v>
      </c>
      <c r="K151" s="3"/>
      <c r="L151" s="2">
        <v>0.70263958979999996</v>
      </c>
      <c r="M151" s="2">
        <f t="shared" si="10"/>
        <v>0.70263958979999996</v>
      </c>
      <c r="N151" s="3">
        <v>11804.34510864</v>
      </c>
      <c r="O151" s="3">
        <v>25200</v>
      </c>
      <c r="P151" s="3">
        <v>18781596.440000001</v>
      </c>
      <c r="Q151" s="2">
        <v>1.0265402699999999</v>
      </c>
      <c r="R151" s="2">
        <f t="shared" si="11"/>
        <v>1.0743127560000001</v>
      </c>
      <c r="S151" s="3">
        <v>27072.681451200002</v>
      </c>
      <c r="T151" s="3">
        <v>72000</v>
      </c>
      <c r="U151" s="3">
        <v>99992</v>
      </c>
      <c r="V151" s="3">
        <f t="shared" si="12"/>
        <v>171992</v>
      </c>
      <c r="W151" s="2">
        <f t="shared" si="13"/>
        <v>0.58137587794781154</v>
      </c>
      <c r="X151" s="2">
        <f t="shared" si="14"/>
        <v>0.41862412205218846</v>
      </c>
      <c r="Y151" s="26">
        <v>150</v>
      </c>
      <c r="Z151" s="3">
        <v>72000</v>
      </c>
      <c r="AA151" s="3">
        <v>99992</v>
      </c>
      <c r="AB151" s="7">
        <v>171992</v>
      </c>
      <c r="AC151" s="7"/>
    </row>
    <row r="152" spans="1:29" x14ac:dyDescent="0.3">
      <c r="A152" s="1">
        <v>42186</v>
      </c>
      <c r="B152" t="s">
        <v>173</v>
      </c>
      <c r="C152" t="s">
        <v>31</v>
      </c>
      <c r="D152" t="s">
        <v>36</v>
      </c>
      <c r="E152" t="s">
        <v>46</v>
      </c>
      <c r="F152" t="s">
        <v>20</v>
      </c>
      <c r="G152" t="s">
        <v>0</v>
      </c>
      <c r="H152">
        <v>1</v>
      </c>
      <c r="I152" s="3">
        <v>22633.333333333099</v>
      </c>
      <c r="J152" s="3">
        <v>3706250.53</v>
      </c>
      <c r="K152" s="3"/>
      <c r="L152" s="2">
        <v>0.7041546568</v>
      </c>
      <c r="M152" s="2">
        <f t="shared" si="10"/>
        <v>0.70415465680000133</v>
      </c>
      <c r="N152" s="3">
        <v>15937.367065573198</v>
      </c>
      <c r="O152" s="3">
        <v>33950</v>
      </c>
      <c r="P152" s="3">
        <v>11949380.75</v>
      </c>
      <c r="Q152" s="2">
        <v>0.98166365060000005</v>
      </c>
      <c r="R152" s="2">
        <f t="shared" si="11"/>
        <v>0.97066184099999997</v>
      </c>
      <c r="S152" s="3">
        <v>32953.96950195</v>
      </c>
      <c r="T152" s="3">
        <v>97000</v>
      </c>
      <c r="U152" s="3">
        <v>123040</v>
      </c>
      <c r="V152" s="3">
        <f t="shared" si="12"/>
        <v>220040</v>
      </c>
      <c r="W152" s="2">
        <f t="shared" si="13"/>
        <v>0.55917105980730775</v>
      </c>
      <c r="X152" s="2">
        <f t="shared" si="14"/>
        <v>0.44082894019269225</v>
      </c>
      <c r="Y152" s="26">
        <v>151</v>
      </c>
      <c r="Z152" s="3">
        <v>97000</v>
      </c>
      <c r="AA152" s="3">
        <v>123040</v>
      </c>
      <c r="AB152" s="7">
        <v>220040</v>
      </c>
      <c r="AC152" s="7"/>
    </row>
    <row r="153" spans="1:29" x14ac:dyDescent="0.3">
      <c r="A153" s="1">
        <v>42186</v>
      </c>
      <c r="B153" t="s">
        <v>546</v>
      </c>
      <c r="C153" t="s">
        <v>31</v>
      </c>
      <c r="D153" t="s">
        <v>36</v>
      </c>
      <c r="E153" t="s">
        <v>44</v>
      </c>
      <c r="F153" t="s">
        <v>20</v>
      </c>
      <c r="G153" t="s">
        <v>0</v>
      </c>
      <c r="H153">
        <v>1</v>
      </c>
      <c r="I153" s="3">
        <v>16800</v>
      </c>
      <c r="J153" s="3">
        <v>3285960.68</v>
      </c>
      <c r="K153" s="3"/>
      <c r="L153" s="2">
        <v>0.70630095000000004</v>
      </c>
      <c r="M153" s="2">
        <f t="shared" si="10"/>
        <v>0.70630095000000004</v>
      </c>
      <c r="N153" s="3">
        <v>11865.855960000001</v>
      </c>
      <c r="O153" s="3">
        <v>25200</v>
      </c>
      <c r="P153" s="3">
        <v>7800609.21</v>
      </c>
      <c r="Q153" s="2">
        <v>0.99360004989999995</v>
      </c>
      <c r="R153" s="2">
        <f t="shared" si="11"/>
        <v>0.98976007980000014</v>
      </c>
      <c r="S153" s="3">
        <v>24941.954010960002</v>
      </c>
      <c r="T153" s="3">
        <v>72000</v>
      </c>
      <c r="U153" s="3">
        <v>109925</v>
      </c>
      <c r="V153" s="3">
        <f t="shared" si="12"/>
        <v>181925</v>
      </c>
      <c r="W153" s="2">
        <f t="shared" si="13"/>
        <v>0.60423251339837847</v>
      </c>
      <c r="X153" s="2">
        <f t="shared" si="14"/>
        <v>0.39576748660162153</v>
      </c>
      <c r="Y153" s="26">
        <v>152</v>
      </c>
      <c r="Z153" s="3">
        <v>72000</v>
      </c>
      <c r="AA153" s="3">
        <v>109925</v>
      </c>
      <c r="AB153" s="7">
        <v>181925</v>
      </c>
      <c r="AC153" s="7"/>
    </row>
    <row r="154" spans="1:29" x14ac:dyDescent="0.3">
      <c r="A154" s="1">
        <v>42186</v>
      </c>
      <c r="B154" t="s">
        <v>543</v>
      </c>
      <c r="C154" t="s">
        <v>31</v>
      </c>
      <c r="D154" t="s">
        <v>36</v>
      </c>
      <c r="E154" t="s">
        <v>46</v>
      </c>
      <c r="F154" t="s">
        <v>20</v>
      </c>
      <c r="G154" t="s">
        <v>0</v>
      </c>
      <c r="H154">
        <v>1</v>
      </c>
      <c r="I154" s="3">
        <v>22633.333333333099</v>
      </c>
      <c r="J154" s="3">
        <v>3183561.67</v>
      </c>
      <c r="K154" s="3"/>
      <c r="L154" s="2">
        <v>0.71264904470000001</v>
      </c>
      <c r="M154" s="2">
        <f t="shared" si="10"/>
        <v>0.71264904470000001</v>
      </c>
      <c r="N154" s="3">
        <v>16129.6233783765</v>
      </c>
      <c r="O154" s="3">
        <v>33950</v>
      </c>
      <c r="P154" s="3">
        <v>13566160.26</v>
      </c>
      <c r="Q154" s="2">
        <v>0.84087987620000004</v>
      </c>
      <c r="R154" s="2">
        <f t="shared" si="11"/>
        <v>0.7454078019</v>
      </c>
      <c r="S154" s="3">
        <v>25306.594874505001</v>
      </c>
      <c r="T154" s="3">
        <v>97000</v>
      </c>
      <c r="U154" s="3">
        <v>147900</v>
      </c>
      <c r="V154" s="3">
        <f t="shared" si="12"/>
        <v>244900</v>
      </c>
      <c r="W154" s="2">
        <f t="shared" si="13"/>
        <v>0.60391996733360553</v>
      </c>
      <c r="X154" s="2">
        <f t="shared" si="14"/>
        <v>0.39608003266639447</v>
      </c>
      <c r="Y154" s="26">
        <v>153</v>
      </c>
      <c r="Z154" s="3">
        <v>97000</v>
      </c>
      <c r="AA154" s="3">
        <v>147900</v>
      </c>
      <c r="AB154" s="7">
        <v>244900</v>
      </c>
      <c r="AC154" s="7"/>
    </row>
    <row r="155" spans="1:29" x14ac:dyDescent="0.3">
      <c r="A155" s="1">
        <v>42186</v>
      </c>
      <c r="B155" t="s">
        <v>703</v>
      </c>
      <c r="C155" t="s">
        <v>31</v>
      </c>
      <c r="D155" t="s">
        <v>36</v>
      </c>
      <c r="E155" t="s">
        <v>44</v>
      </c>
      <c r="F155" t="s">
        <v>20</v>
      </c>
      <c r="G155" t="s">
        <v>0</v>
      </c>
      <c r="H155">
        <v>1</v>
      </c>
      <c r="I155" s="3">
        <v>16800</v>
      </c>
      <c r="J155" s="3">
        <v>3290229.9</v>
      </c>
      <c r="K155" s="3"/>
      <c r="L155" s="2">
        <v>0.71567697139999997</v>
      </c>
      <c r="M155" s="2">
        <f t="shared" si="10"/>
        <v>0.71567697139999997</v>
      </c>
      <c r="N155" s="3">
        <v>12023.37311952</v>
      </c>
      <c r="O155" s="3">
        <v>25200</v>
      </c>
      <c r="P155" s="3">
        <v>7071287.8499999996</v>
      </c>
      <c r="Q155" s="2">
        <v>0.78410174749999995</v>
      </c>
      <c r="R155" s="2">
        <f t="shared" si="11"/>
        <v>0.654562796</v>
      </c>
      <c r="S155" s="3">
        <v>16494.9824592</v>
      </c>
      <c r="T155" s="3">
        <v>72000</v>
      </c>
      <c r="U155" s="3">
        <v>120360</v>
      </c>
      <c r="V155" s="3">
        <f t="shared" si="12"/>
        <v>192360</v>
      </c>
      <c r="W155" s="2">
        <f t="shared" si="13"/>
        <v>0.62570180910792261</v>
      </c>
      <c r="X155" s="2">
        <f t="shared" si="14"/>
        <v>0.37429819089207733</v>
      </c>
      <c r="Y155" s="26">
        <v>154</v>
      </c>
      <c r="Z155" s="3">
        <v>72000</v>
      </c>
      <c r="AA155" s="3">
        <v>120360</v>
      </c>
      <c r="AB155" s="7">
        <v>192360</v>
      </c>
      <c r="AC155" s="7"/>
    </row>
    <row r="156" spans="1:29" x14ac:dyDescent="0.3">
      <c r="A156" s="1">
        <v>42186</v>
      </c>
      <c r="B156" t="s">
        <v>795</v>
      </c>
      <c r="C156" t="s">
        <v>31</v>
      </c>
      <c r="D156" t="s">
        <v>36</v>
      </c>
      <c r="E156" t="s">
        <v>44</v>
      </c>
      <c r="F156" t="s">
        <v>20</v>
      </c>
      <c r="G156" t="s">
        <v>0</v>
      </c>
      <c r="H156">
        <v>1</v>
      </c>
      <c r="I156" s="3">
        <v>2400</v>
      </c>
      <c r="J156" s="3">
        <v>401162.82</v>
      </c>
      <c r="K156" s="3"/>
      <c r="L156" s="2">
        <v>0.72526111469999999</v>
      </c>
      <c r="M156" s="2">
        <f t="shared" si="10"/>
        <v>0.72526111469999999</v>
      </c>
      <c r="N156" s="3">
        <v>1740.62667528</v>
      </c>
      <c r="O156" s="3">
        <v>3600</v>
      </c>
      <c r="P156" s="3">
        <v>1384241.38</v>
      </c>
      <c r="Q156" s="2">
        <v>0.82421971090000001</v>
      </c>
      <c r="R156" s="2">
        <f t="shared" si="11"/>
        <v>0.71875153739999997</v>
      </c>
      <c r="S156" s="3">
        <v>2587.50553464</v>
      </c>
      <c r="T156" s="3">
        <v>72000</v>
      </c>
      <c r="U156" s="3">
        <v>135000</v>
      </c>
      <c r="V156" s="3">
        <f t="shared" si="12"/>
        <v>207000</v>
      </c>
      <c r="W156" s="2">
        <f t="shared" si="13"/>
        <v>0.65217391304347827</v>
      </c>
      <c r="X156" s="2">
        <f t="shared" si="14"/>
        <v>0.34782608695652173</v>
      </c>
      <c r="Y156" s="26">
        <v>155</v>
      </c>
      <c r="Z156" s="3">
        <v>72000</v>
      </c>
      <c r="AA156" s="3">
        <v>135000</v>
      </c>
      <c r="AB156" s="7">
        <v>207000</v>
      </c>
      <c r="AC156" s="7"/>
    </row>
    <row r="157" spans="1:29" x14ac:dyDescent="0.3">
      <c r="A157" s="1">
        <v>42186</v>
      </c>
      <c r="B157" t="s">
        <v>687</v>
      </c>
      <c r="C157" t="s">
        <v>31</v>
      </c>
      <c r="D157" t="s">
        <v>36</v>
      </c>
      <c r="E157" t="s">
        <v>44</v>
      </c>
      <c r="F157" t="s">
        <v>20</v>
      </c>
      <c r="G157" t="s">
        <v>0</v>
      </c>
      <c r="H157">
        <v>1</v>
      </c>
      <c r="I157" s="3">
        <v>14400</v>
      </c>
      <c r="J157" s="3">
        <v>1555292.3</v>
      </c>
      <c r="K157" s="3"/>
      <c r="L157" s="2">
        <v>0.72669720540000005</v>
      </c>
      <c r="M157" s="2">
        <f t="shared" si="10"/>
        <v>0.72669720539999993</v>
      </c>
      <c r="N157" s="3">
        <v>10464.439757759999</v>
      </c>
      <c r="O157" s="3">
        <v>21600</v>
      </c>
      <c r="P157" s="3">
        <v>17284386.25</v>
      </c>
      <c r="Q157" s="2">
        <v>0.90263369689999995</v>
      </c>
      <c r="R157" s="2">
        <f t="shared" si="11"/>
        <v>0.84421391499999998</v>
      </c>
      <c r="S157" s="3">
        <v>18235.020563999999</v>
      </c>
      <c r="T157" s="3">
        <v>72000</v>
      </c>
      <c r="U157" s="3">
        <v>119536</v>
      </c>
      <c r="V157" s="3">
        <f t="shared" si="12"/>
        <v>191536</v>
      </c>
      <c r="W157" s="2">
        <f t="shared" si="13"/>
        <v>0.62409155459025978</v>
      </c>
      <c r="X157" s="2">
        <f t="shared" si="14"/>
        <v>0.37590844540974022</v>
      </c>
      <c r="Y157" s="26">
        <v>156</v>
      </c>
      <c r="Z157" s="3">
        <v>72000</v>
      </c>
      <c r="AA157" s="3">
        <v>119536</v>
      </c>
      <c r="AB157" s="7">
        <v>191536</v>
      </c>
      <c r="AC157" s="7"/>
    </row>
    <row r="158" spans="1:29" x14ac:dyDescent="0.3">
      <c r="A158" s="1">
        <v>42186</v>
      </c>
      <c r="B158" t="s">
        <v>568</v>
      </c>
      <c r="C158" t="s">
        <v>31</v>
      </c>
      <c r="D158" t="s">
        <v>36</v>
      </c>
      <c r="E158" t="s">
        <v>46</v>
      </c>
      <c r="F158" t="s">
        <v>20</v>
      </c>
      <c r="G158" t="s">
        <v>0</v>
      </c>
      <c r="H158">
        <v>1</v>
      </c>
      <c r="I158" s="3">
        <v>22633.333333333099</v>
      </c>
      <c r="J158" s="3">
        <v>4123042.19</v>
      </c>
      <c r="K158" s="3"/>
      <c r="L158" s="2">
        <v>0.73060970010000004</v>
      </c>
      <c r="M158" s="2">
        <f t="shared" si="10"/>
        <v>0.7306097000999987</v>
      </c>
      <c r="N158" s="3">
        <v>16536.132878929799</v>
      </c>
      <c r="O158" s="3">
        <v>33950</v>
      </c>
      <c r="P158" s="3">
        <v>17330913.84</v>
      </c>
      <c r="Q158" s="2">
        <v>1.0723801412</v>
      </c>
      <c r="R158" s="2">
        <f t="shared" si="11"/>
        <v>1.2026643954</v>
      </c>
      <c r="S158" s="3">
        <v>40830.456223829999</v>
      </c>
      <c r="T158" s="3">
        <v>97000</v>
      </c>
      <c r="U158" s="3">
        <v>150000</v>
      </c>
      <c r="V158" s="3">
        <f t="shared" si="12"/>
        <v>247000</v>
      </c>
      <c r="W158" s="2">
        <f t="shared" si="13"/>
        <v>0.60728744939271251</v>
      </c>
      <c r="X158" s="2">
        <f t="shared" si="14"/>
        <v>0.39271255060728744</v>
      </c>
      <c r="Y158" s="26">
        <v>157</v>
      </c>
      <c r="Z158" s="3">
        <v>97000</v>
      </c>
      <c r="AA158" s="3">
        <v>150000</v>
      </c>
      <c r="AB158" s="7">
        <v>247000</v>
      </c>
      <c r="AC158" s="7"/>
    </row>
    <row r="159" spans="1:29" x14ac:dyDescent="0.3">
      <c r="A159" s="1">
        <v>42186</v>
      </c>
      <c r="B159" t="s">
        <v>588</v>
      </c>
      <c r="C159" t="s">
        <v>31</v>
      </c>
      <c r="D159" t="s">
        <v>36</v>
      </c>
      <c r="E159" t="s">
        <v>46</v>
      </c>
      <c r="F159" t="s">
        <v>20</v>
      </c>
      <c r="G159" t="s">
        <v>0</v>
      </c>
      <c r="H159">
        <v>1</v>
      </c>
      <c r="I159" s="3">
        <v>22633.333333333099</v>
      </c>
      <c r="J159" s="3">
        <v>4306861.79</v>
      </c>
      <c r="K159" s="3"/>
      <c r="L159" s="2">
        <v>0.73234825000000003</v>
      </c>
      <c r="M159" s="2">
        <f t="shared" si="10"/>
        <v>0.7323482500000017</v>
      </c>
      <c r="N159" s="3">
        <v>16575.4820583332</v>
      </c>
      <c r="O159" s="3">
        <v>33950</v>
      </c>
      <c r="P159" s="3">
        <v>21072163.699999999</v>
      </c>
      <c r="Q159" s="2">
        <v>0.86634786350000004</v>
      </c>
      <c r="R159" s="2">
        <f t="shared" si="11"/>
        <v>0.78615658160000013</v>
      </c>
      <c r="S159" s="3">
        <v>26690.015945320003</v>
      </c>
      <c r="T159" s="3">
        <v>97000</v>
      </c>
      <c r="U159" s="3">
        <v>151340</v>
      </c>
      <c r="V159" s="3">
        <f t="shared" si="12"/>
        <v>248340</v>
      </c>
      <c r="W159" s="2">
        <f t="shared" si="13"/>
        <v>0.60940645888700973</v>
      </c>
      <c r="X159" s="2">
        <f t="shared" si="14"/>
        <v>0.39059354111299027</v>
      </c>
      <c r="Y159" s="26">
        <v>158</v>
      </c>
      <c r="Z159" s="3">
        <v>97000</v>
      </c>
      <c r="AA159" s="3">
        <v>151340</v>
      </c>
      <c r="AB159" s="7">
        <v>248340</v>
      </c>
      <c r="AC159" s="7"/>
    </row>
    <row r="160" spans="1:29" x14ac:dyDescent="0.3">
      <c r="A160" s="1">
        <v>42186</v>
      </c>
      <c r="B160" t="s">
        <v>521</v>
      </c>
      <c r="C160" t="s">
        <v>31</v>
      </c>
      <c r="D160" t="s">
        <v>36</v>
      </c>
      <c r="E160" t="s">
        <v>44</v>
      </c>
      <c r="F160" t="s">
        <v>20</v>
      </c>
      <c r="G160" t="s">
        <v>0</v>
      </c>
      <c r="H160">
        <v>1</v>
      </c>
      <c r="I160" s="3">
        <v>16800</v>
      </c>
      <c r="J160" s="3">
        <v>3796757.34</v>
      </c>
      <c r="K160" s="3"/>
      <c r="L160" s="2">
        <v>0.73297347020000003</v>
      </c>
      <c r="M160" s="2">
        <f t="shared" si="10"/>
        <v>0.73297347019999992</v>
      </c>
      <c r="N160" s="3">
        <v>12313.954299359999</v>
      </c>
      <c r="O160" s="3">
        <v>25200</v>
      </c>
      <c r="P160" s="3">
        <v>11012316.02</v>
      </c>
      <c r="Q160" s="2">
        <v>0.94070228290000002</v>
      </c>
      <c r="R160" s="2">
        <f t="shared" si="11"/>
        <v>0.90512365260000005</v>
      </c>
      <c r="S160" s="3">
        <v>22809.116045520001</v>
      </c>
      <c r="T160" s="3">
        <v>72000</v>
      </c>
      <c r="U160" s="3">
        <v>108405</v>
      </c>
      <c r="V160" s="3">
        <f t="shared" si="12"/>
        <v>180405</v>
      </c>
      <c r="W160" s="2">
        <f t="shared" si="13"/>
        <v>0.60089797954602142</v>
      </c>
      <c r="X160" s="2">
        <f t="shared" si="14"/>
        <v>0.39910202045397852</v>
      </c>
      <c r="Y160" s="26">
        <v>159</v>
      </c>
      <c r="Z160" s="3">
        <v>72000</v>
      </c>
      <c r="AA160" s="3">
        <v>108405</v>
      </c>
      <c r="AB160" s="7">
        <v>180405</v>
      </c>
      <c r="AC160" s="7"/>
    </row>
    <row r="161" spans="1:29" x14ac:dyDescent="0.3">
      <c r="A161" s="1">
        <v>42186</v>
      </c>
      <c r="B161" t="s">
        <v>804</v>
      </c>
      <c r="C161" t="s">
        <v>31</v>
      </c>
      <c r="D161" t="s">
        <v>36</v>
      </c>
      <c r="E161" t="s">
        <v>44</v>
      </c>
      <c r="F161" t="s">
        <v>20</v>
      </c>
      <c r="G161" t="s">
        <v>0</v>
      </c>
      <c r="H161">
        <v>1</v>
      </c>
      <c r="I161" s="3">
        <v>16800</v>
      </c>
      <c r="J161" s="3">
        <v>3290229.9</v>
      </c>
      <c r="K161" s="3"/>
      <c r="L161" s="2">
        <v>0.73492307670000001</v>
      </c>
      <c r="M161" s="2">
        <f t="shared" si="10"/>
        <v>0.73492307670000001</v>
      </c>
      <c r="N161" s="3">
        <v>12346.70768856</v>
      </c>
      <c r="O161" s="3">
        <v>25200</v>
      </c>
      <c r="P161" s="3">
        <v>14086612.859999999</v>
      </c>
      <c r="Q161" s="2">
        <v>1.0281886151999999</v>
      </c>
      <c r="R161" s="2">
        <f t="shared" si="11"/>
        <v>1.0789281226</v>
      </c>
      <c r="S161" s="3">
        <v>27188.98868952</v>
      </c>
      <c r="T161" s="3">
        <v>72000</v>
      </c>
      <c r="U161" s="3">
        <v>140697</v>
      </c>
      <c r="V161" s="3">
        <f t="shared" si="12"/>
        <v>212697</v>
      </c>
      <c r="W161" s="2">
        <f t="shared" si="13"/>
        <v>0.66149028900266571</v>
      </c>
      <c r="X161" s="2">
        <f t="shared" si="14"/>
        <v>0.33850971099733423</v>
      </c>
      <c r="Y161" s="26">
        <v>160</v>
      </c>
      <c r="Z161" s="3">
        <v>72000</v>
      </c>
      <c r="AA161" s="3">
        <v>140697</v>
      </c>
      <c r="AB161" s="7">
        <v>212697</v>
      </c>
      <c r="AC161" s="7"/>
    </row>
    <row r="162" spans="1:29" x14ac:dyDescent="0.3">
      <c r="A162" s="1">
        <v>42186</v>
      </c>
      <c r="B162" t="s">
        <v>587</v>
      </c>
      <c r="C162" t="s">
        <v>31</v>
      </c>
      <c r="D162" t="s">
        <v>36</v>
      </c>
      <c r="E162" t="s">
        <v>44</v>
      </c>
      <c r="F162" t="s">
        <v>20</v>
      </c>
      <c r="G162" t="s">
        <v>0</v>
      </c>
      <c r="H162">
        <v>1</v>
      </c>
      <c r="I162" s="3">
        <v>16800</v>
      </c>
      <c r="J162" s="3">
        <v>2447040.37</v>
      </c>
      <c r="K162" s="3"/>
      <c r="L162" s="2">
        <v>0.74022300009999997</v>
      </c>
      <c r="M162" s="2">
        <f t="shared" si="10"/>
        <v>0.74022300009999997</v>
      </c>
      <c r="N162" s="3">
        <v>12435.74640168</v>
      </c>
      <c r="O162" s="3">
        <v>25200</v>
      </c>
      <c r="P162" s="3">
        <v>8833182.0999999996</v>
      </c>
      <c r="Q162" s="2">
        <v>0.9906120638</v>
      </c>
      <c r="R162" s="2">
        <f t="shared" si="11"/>
        <v>0.98497930210000006</v>
      </c>
      <c r="S162" s="3">
        <v>24821.478412920002</v>
      </c>
      <c r="T162" s="3">
        <v>72000</v>
      </c>
      <c r="U162" s="3">
        <v>112246</v>
      </c>
      <c r="V162" s="3">
        <f t="shared" si="12"/>
        <v>184246</v>
      </c>
      <c r="W162" s="2">
        <f t="shared" si="13"/>
        <v>0.60921811056956465</v>
      </c>
      <c r="X162" s="2">
        <f t="shared" si="14"/>
        <v>0.3907818894304354</v>
      </c>
      <c r="Y162" s="26">
        <v>161</v>
      </c>
      <c r="Z162" s="3">
        <v>72000</v>
      </c>
      <c r="AA162" s="3">
        <v>112246</v>
      </c>
      <c r="AB162" s="7">
        <v>184246</v>
      </c>
      <c r="AC162" s="7"/>
    </row>
    <row r="163" spans="1:29" x14ac:dyDescent="0.3">
      <c r="A163" s="1">
        <v>42186</v>
      </c>
      <c r="B163" t="s">
        <v>784</v>
      </c>
      <c r="C163" t="s">
        <v>31</v>
      </c>
      <c r="D163" t="s">
        <v>36</v>
      </c>
      <c r="E163" t="s">
        <v>44</v>
      </c>
      <c r="F163" t="s">
        <v>20</v>
      </c>
      <c r="G163" t="s">
        <v>0</v>
      </c>
      <c r="H163">
        <v>1</v>
      </c>
      <c r="I163" s="3">
        <v>16800</v>
      </c>
      <c r="J163" s="3">
        <v>1789249.32</v>
      </c>
      <c r="K163" s="3"/>
      <c r="L163" s="2">
        <v>0.74410136090000001</v>
      </c>
      <c r="M163" s="2">
        <f t="shared" si="10"/>
        <v>0.74410136090000001</v>
      </c>
      <c r="N163" s="3">
        <v>12500.90286312</v>
      </c>
      <c r="O163" s="3">
        <v>25200</v>
      </c>
      <c r="P163" s="3">
        <v>6710043.5899999999</v>
      </c>
      <c r="Q163" s="2">
        <v>1.0091970564999999</v>
      </c>
      <c r="R163" s="2">
        <f t="shared" si="11"/>
        <v>1.0257517582</v>
      </c>
      <c r="S163" s="3">
        <v>25848.944306640002</v>
      </c>
      <c r="T163" s="3">
        <v>72000</v>
      </c>
      <c r="U163" s="3">
        <v>129280</v>
      </c>
      <c r="V163" s="3">
        <f t="shared" si="12"/>
        <v>201280</v>
      </c>
      <c r="W163" s="2">
        <f t="shared" si="13"/>
        <v>0.64228934817170114</v>
      </c>
      <c r="X163" s="2">
        <f t="shared" si="14"/>
        <v>0.35771065182829886</v>
      </c>
      <c r="Y163" s="26">
        <v>162</v>
      </c>
      <c r="Z163" s="3">
        <v>72000</v>
      </c>
      <c r="AA163" s="3">
        <v>129280</v>
      </c>
      <c r="AB163" s="7">
        <v>201280</v>
      </c>
      <c r="AC163" s="7"/>
    </row>
    <row r="164" spans="1:29" x14ac:dyDescent="0.3">
      <c r="A164" s="1">
        <v>42186</v>
      </c>
      <c r="B164" t="s">
        <v>142</v>
      </c>
      <c r="C164" t="s">
        <v>31</v>
      </c>
      <c r="D164" t="s">
        <v>36</v>
      </c>
      <c r="E164" t="s">
        <v>44</v>
      </c>
      <c r="F164" t="s">
        <v>20</v>
      </c>
      <c r="G164" t="s">
        <v>0</v>
      </c>
      <c r="H164">
        <v>1</v>
      </c>
      <c r="I164" s="3">
        <v>16800</v>
      </c>
      <c r="J164" s="3">
        <v>2904899.07</v>
      </c>
      <c r="K164" s="3"/>
      <c r="L164" s="2">
        <v>0.74896643620000003</v>
      </c>
      <c r="M164" s="2">
        <f t="shared" si="10"/>
        <v>0.74896643620000003</v>
      </c>
      <c r="N164" s="3">
        <v>12582.63612816</v>
      </c>
      <c r="O164" s="3">
        <v>25200</v>
      </c>
      <c r="P164" s="3">
        <v>10540413.039999999</v>
      </c>
      <c r="Q164" s="2">
        <v>0.96838870649999997</v>
      </c>
      <c r="R164" s="2">
        <f t="shared" si="11"/>
        <v>0.9494219304</v>
      </c>
      <c r="S164" s="3">
        <v>23925.43264608</v>
      </c>
      <c r="T164" s="3">
        <v>72000</v>
      </c>
      <c r="U164" s="3">
        <v>85641</v>
      </c>
      <c r="V164" s="3">
        <f t="shared" si="12"/>
        <v>157641</v>
      </c>
      <c r="W164" s="2">
        <f t="shared" si="13"/>
        <v>0.54326602850781203</v>
      </c>
      <c r="X164" s="2">
        <f t="shared" si="14"/>
        <v>0.45673397149218797</v>
      </c>
      <c r="Y164" s="26">
        <v>163</v>
      </c>
      <c r="Z164" s="3">
        <v>72000</v>
      </c>
      <c r="AA164" s="3">
        <v>85641</v>
      </c>
      <c r="AB164" s="7">
        <v>157641</v>
      </c>
      <c r="AC164" s="7"/>
    </row>
    <row r="165" spans="1:29" x14ac:dyDescent="0.3">
      <c r="A165" s="1">
        <v>42186</v>
      </c>
      <c r="B165" t="s">
        <v>551</v>
      </c>
      <c r="C165" t="s">
        <v>31</v>
      </c>
      <c r="D165" t="s">
        <v>36</v>
      </c>
      <c r="E165" t="s">
        <v>44</v>
      </c>
      <c r="F165" t="s">
        <v>20</v>
      </c>
      <c r="G165" t="s">
        <v>0</v>
      </c>
      <c r="H165">
        <v>1</v>
      </c>
      <c r="I165" s="3">
        <v>16800</v>
      </c>
      <c r="J165" s="3">
        <v>3234815.49</v>
      </c>
      <c r="K165" s="3"/>
      <c r="L165" s="2">
        <v>0.75991104740000004</v>
      </c>
      <c r="M165" s="2">
        <f t="shared" si="10"/>
        <v>0.75991104739999993</v>
      </c>
      <c r="N165" s="3">
        <v>12766.505596319999</v>
      </c>
      <c r="O165" s="3">
        <v>25200</v>
      </c>
      <c r="P165" s="3">
        <v>12774108.619999999</v>
      </c>
      <c r="Q165" s="2">
        <v>0.8707787119</v>
      </c>
      <c r="R165" s="2">
        <f t="shared" si="11"/>
        <v>0.79324593899999996</v>
      </c>
      <c r="S165" s="3">
        <v>19989.7976628</v>
      </c>
      <c r="T165" s="3">
        <v>72000</v>
      </c>
      <c r="U165" s="3">
        <v>110074</v>
      </c>
      <c r="V165" s="3">
        <f t="shared" si="12"/>
        <v>182074</v>
      </c>
      <c r="W165" s="2">
        <f t="shared" si="13"/>
        <v>0.60455638916045129</v>
      </c>
      <c r="X165" s="2">
        <f t="shared" si="14"/>
        <v>0.39544361083954876</v>
      </c>
      <c r="Y165" s="26">
        <v>164</v>
      </c>
      <c r="Z165" s="3">
        <v>72000</v>
      </c>
      <c r="AA165" s="3">
        <v>110074</v>
      </c>
      <c r="AB165" s="7">
        <v>182074</v>
      </c>
      <c r="AC165" s="7"/>
    </row>
    <row r="166" spans="1:29" x14ac:dyDescent="0.3">
      <c r="A166" s="1">
        <v>42186</v>
      </c>
      <c r="B166" t="s">
        <v>345</v>
      </c>
      <c r="C166" t="s">
        <v>31</v>
      </c>
      <c r="D166" t="s">
        <v>36</v>
      </c>
      <c r="E166" t="s">
        <v>46</v>
      </c>
      <c r="F166" t="s">
        <v>20</v>
      </c>
      <c r="G166" t="s">
        <v>0</v>
      </c>
      <c r="H166">
        <v>1</v>
      </c>
      <c r="I166" s="3">
        <v>22633.333333333099</v>
      </c>
      <c r="J166" s="3">
        <v>2943022.24</v>
      </c>
      <c r="K166" s="3"/>
      <c r="L166" s="2">
        <v>0.76920880589999996</v>
      </c>
      <c r="M166" s="2">
        <f t="shared" si="10"/>
        <v>0.76920880589999918</v>
      </c>
      <c r="N166" s="3">
        <v>17409.759306869801</v>
      </c>
      <c r="O166" s="3">
        <v>33950</v>
      </c>
      <c r="P166" s="3">
        <v>10815623.23</v>
      </c>
      <c r="Q166" s="2">
        <v>0.80792481900000002</v>
      </c>
      <c r="R166" s="2">
        <f t="shared" si="11"/>
        <v>0.69267971039999998</v>
      </c>
      <c r="S166" s="3">
        <v>23516.47616808</v>
      </c>
      <c r="T166" s="3">
        <v>97000</v>
      </c>
      <c r="U166" s="3">
        <v>142139</v>
      </c>
      <c r="V166" s="3">
        <f t="shared" si="12"/>
        <v>239139</v>
      </c>
      <c r="W166" s="2">
        <f t="shared" si="13"/>
        <v>0.59437816500027185</v>
      </c>
      <c r="X166" s="2">
        <f t="shared" si="14"/>
        <v>0.4056218349997282</v>
      </c>
      <c r="Y166" s="26">
        <v>165</v>
      </c>
      <c r="Z166" s="3">
        <v>97000</v>
      </c>
      <c r="AA166" s="3">
        <v>142139</v>
      </c>
      <c r="AB166" s="7">
        <v>239139</v>
      </c>
      <c r="AC166" s="7"/>
    </row>
    <row r="167" spans="1:29" x14ac:dyDescent="0.3">
      <c r="A167" s="1">
        <v>42186</v>
      </c>
      <c r="B167" t="s">
        <v>618</v>
      </c>
      <c r="C167" t="s">
        <v>31</v>
      </c>
      <c r="D167" t="s">
        <v>36</v>
      </c>
      <c r="E167" t="s">
        <v>44</v>
      </c>
      <c r="F167" t="s">
        <v>20</v>
      </c>
      <c r="G167" t="s">
        <v>0</v>
      </c>
      <c r="H167">
        <v>1</v>
      </c>
      <c r="I167" s="3">
        <v>16800</v>
      </c>
      <c r="J167" s="3">
        <v>2943022.24</v>
      </c>
      <c r="K167" s="3"/>
      <c r="L167" s="2">
        <v>0.76920880589999996</v>
      </c>
      <c r="M167" s="2">
        <f t="shared" si="10"/>
        <v>0.76920880590000007</v>
      </c>
      <c r="N167" s="3">
        <v>12922.70793912</v>
      </c>
      <c r="O167" s="3">
        <v>25200</v>
      </c>
      <c r="P167" s="3">
        <v>10815623.23</v>
      </c>
      <c r="Q167" s="2">
        <v>0.80792481900000002</v>
      </c>
      <c r="R167" s="2">
        <f t="shared" si="11"/>
        <v>0.69267971039999998</v>
      </c>
      <c r="S167" s="3">
        <v>17455.528702079999</v>
      </c>
      <c r="T167" s="3">
        <v>72000</v>
      </c>
      <c r="U167" s="3">
        <v>114857</v>
      </c>
      <c r="V167" s="3">
        <f t="shared" si="12"/>
        <v>186857</v>
      </c>
      <c r="W167" s="2">
        <f t="shared" si="13"/>
        <v>0.61467860449434597</v>
      </c>
      <c r="X167" s="2">
        <f t="shared" si="14"/>
        <v>0.38532139550565403</v>
      </c>
      <c r="Y167" s="26">
        <v>166</v>
      </c>
      <c r="Z167" s="3">
        <v>72000</v>
      </c>
      <c r="AA167" s="3">
        <v>114857</v>
      </c>
      <c r="AB167" s="7">
        <v>186857</v>
      </c>
      <c r="AC167" s="7"/>
    </row>
    <row r="168" spans="1:29" x14ac:dyDescent="0.3">
      <c r="A168" s="1">
        <v>42186</v>
      </c>
      <c r="B168" t="s">
        <v>638</v>
      </c>
      <c r="C168" t="s">
        <v>31</v>
      </c>
      <c r="D168" t="s">
        <v>36</v>
      </c>
      <c r="E168" t="s">
        <v>46</v>
      </c>
      <c r="F168" t="s">
        <v>20</v>
      </c>
      <c r="G168" t="s">
        <v>0</v>
      </c>
      <c r="H168">
        <v>1</v>
      </c>
      <c r="I168" s="3">
        <v>22633.333333333099</v>
      </c>
      <c r="J168" s="3">
        <v>5647100.4000000004</v>
      </c>
      <c r="K168" s="3"/>
      <c r="L168" s="2">
        <v>0.76948560180000003</v>
      </c>
      <c r="M168" s="2">
        <f t="shared" si="10"/>
        <v>0.76948560179999914</v>
      </c>
      <c r="N168" s="3">
        <v>17416.024120739799</v>
      </c>
      <c r="O168" s="3">
        <v>33950</v>
      </c>
      <c r="P168" s="3">
        <v>41440944.729999997</v>
      </c>
      <c r="Q168" s="2">
        <v>0.83891147450000003</v>
      </c>
      <c r="R168" s="2">
        <f t="shared" si="11"/>
        <v>0.74225835920000005</v>
      </c>
      <c r="S168" s="3">
        <v>25199.671294840002</v>
      </c>
      <c r="T168" s="3">
        <v>97000</v>
      </c>
      <c r="U168" s="3">
        <v>156666</v>
      </c>
      <c r="V168" s="3">
        <f t="shared" si="12"/>
        <v>253666</v>
      </c>
      <c r="W168" s="2">
        <f t="shared" si="13"/>
        <v>0.61760740501289102</v>
      </c>
      <c r="X168" s="2">
        <f t="shared" si="14"/>
        <v>0.38239259498710904</v>
      </c>
      <c r="Y168" s="26">
        <v>167</v>
      </c>
      <c r="Z168" s="3">
        <v>97000</v>
      </c>
      <c r="AA168" s="3">
        <v>156666</v>
      </c>
      <c r="AB168" s="7">
        <v>253666</v>
      </c>
      <c r="AC168" s="7"/>
    </row>
    <row r="169" spans="1:29" x14ac:dyDescent="0.3">
      <c r="A169" s="1">
        <v>42186</v>
      </c>
      <c r="B169" t="s">
        <v>786</v>
      </c>
      <c r="C169" t="s">
        <v>31</v>
      </c>
      <c r="D169" t="s">
        <v>36</v>
      </c>
      <c r="E169" t="s">
        <v>44</v>
      </c>
      <c r="F169" t="s">
        <v>20</v>
      </c>
      <c r="G169" t="s">
        <v>0</v>
      </c>
      <c r="H169">
        <v>1</v>
      </c>
      <c r="I169" s="3">
        <v>16800</v>
      </c>
      <c r="J169" s="3">
        <v>5647100.4000000004</v>
      </c>
      <c r="K169" s="3"/>
      <c r="L169" s="2">
        <v>0.76948560180000003</v>
      </c>
      <c r="M169" s="2">
        <f t="shared" si="10"/>
        <v>0.76948560179999992</v>
      </c>
      <c r="N169" s="3">
        <v>12927.358110239998</v>
      </c>
      <c r="O169" s="3">
        <v>25200</v>
      </c>
      <c r="P169" s="3">
        <v>41440944.729999997</v>
      </c>
      <c r="Q169" s="2">
        <v>0.83891147450000003</v>
      </c>
      <c r="R169" s="2">
        <f t="shared" si="11"/>
        <v>0.74225835920000005</v>
      </c>
      <c r="S169" s="3">
        <v>18704.91065184</v>
      </c>
      <c r="T169" s="3">
        <v>72000</v>
      </c>
      <c r="U169" s="3">
        <v>129983</v>
      </c>
      <c r="V169" s="3">
        <f t="shared" si="12"/>
        <v>201983</v>
      </c>
      <c r="W169" s="2">
        <f t="shared" si="13"/>
        <v>0.64353435685181426</v>
      </c>
      <c r="X169" s="2">
        <f t="shared" si="14"/>
        <v>0.35646564314818574</v>
      </c>
      <c r="Y169" s="26">
        <v>168</v>
      </c>
      <c r="Z169" s="3">
        <v>72000</v>
      </c>
      <c r="AA169" s="3">
        <v>129983</v>
      </c>
      <c r="AB169" s="7">
        <v>201983</v>
      </c>
      <c r="AC169" s="7"/>
    </row>
    <row r="170" spans="1:29" x14ac:dyDescent="0.3">
      <c r="A170" s="1">
        <v>42186</v>
      </c>
      <c r="B170" t="s">
        <v>212</v>
      </c>
      <c r="C170" t="s">
        <v>31</v>
      </c>
      <c r="D170" t="s">
        <v>36</v>
      </c>
      <c r="E170" t="s">
        <v>46</v>
      </c>
      <c r="F170" t="s">
        <v>20</v>
      </c>
      <c r="G170" t="s">
        <v>0</v>
      </c>
      <c r="H170">
        <v>1</v>
      </c>
      <c r="I170" s="3">
        <v>22633.333333333099</v>
      </c>
      <c r="J170" s="3">
        <v>2745365.5</v>
      </c>
      <c r="K170" s="3"/>
      <c r="L170" s="2">
        <v>0.77083371069999995</v>
      </c>
      <c r="M170" s="2">
        <f t="shared" si="10"/>
        <v>0.77083371070000217</v>
      </c>
      <c r="N170" s="3">
        <v>17446.536318843202</v>
      </c>
      <c r="O170" s="3">
        <v>33950</v>
      </c>
      <c r="P170" s="3">
        <v>42080748.079999998</v>
      </c>
      <c r="Q170" s="2">
        <v>1.0206286162</v>
      </c>
      <c r="R170" s="2">
        <f t="shared" si="11"/>
        <v>1.0577601254</v>
      </c>
      <c r="S170" s="3">
        <v>35910.956257329999</v>
      </c>
      <c r="T170" s="3">
        <v>97000</v>
      </c>
      <c r="U170" s="3">
        <v>128031</v>
      </c>
      <c r="V170" s="3">
        <f t="shared" si="12"/>
        <v>225031</v>
      </c>
      <c r="W170" s="2">
        <f t="shared" si="13"/>
        <v>0.56894827823722061</v>
      </c>
      <c r="X170" s="2">
        <f t="shared" si="14"/>
        <v>0.43105172176277934</v>
      </c>
      <c r="Y170" s="26">
        <v>169</v>
      </c>
      <c r="Z170" s="3">
        <v>97000</v>
      </c>
      <c r="AA170" s="3">
        <v>128031</v>
      </c>
      <c r="AB170" s="7">
        <v>225031</v>
      </c>
      <c r="AC170" s="7"/>
    </row>
    <row r="171" spans="1:29" x14ac:dyDescent="0.3">
      <c r="A171" s="1">
        <v>42186</v>
      </c>
      <c r="B171" t="s">
        <v>365</v>
      </c>
      <c r="C171" t="s">
        <v>31</v>
      </c>
      <c r="D171" t="s">
        <v>36</v>
      </c>
      <c r="E171" t="s">
        <v>44</v>
      </c>
      <c r="F171" t="s">
        <v>20</v>
      </c>
      <c r="G171" t="s">
        <v>0</v>
      </c>
      <c r="H171">
        <v>1</v>
      </c>
      <c r="I171" s="3">
        <v>16800</v>
      </c>
      <c r="J171" s="3">
        <v>2745365.5</v>
      </c>
      <c r="K171" s="3"/>
      <c r="L171" s="2">
        <v>0.77083371069999995</v>
      </c>
      <c r="M171" s="2">
        <f t="shared" si="10"/>
        <v>0.77083371070000006</v>
      </c>
      <c r="N171" s="3">
        <v>12950.006339760001</v>
      </c>
      <c r="O171" s="3">
        <v>25200</v>
      </c>
      <c r="P171" s="3">
        <v>42080748.079999998</v>
      </c>
      <c r="Q171" s="2">
        <v>1.0206286162</v>
      </c>
      <c r="R171" s="2">
        <f t="shared" si="11"/>
        <v>1.0577601254</v>
      </c>
      <c r="S171" s="3">
        <v>26655.555160079999</v>
      </c>
      <c r="T171" s="3">
        <v>72000</v>
      </c>
      <c r="U171" s="3">
        <v>106462</v>
      </c>
      <c r="V171" s="3">
        <f t="shared" si="12"/>
        <v>178462</v>
      </c>
      <c r="W171" s="2">
        <f t="shared" si="13"/>
        <v>0.59655276753594599</v>
      </c>
      <c r="X171" s="2">
        <f t="shared" si="14"/>
        <v>0.40344723246405395</v>
      </c>
      <c r="Y171" s="26">
        <v>170</v>
      </c>
      <c r="Z171" s="3">
        <v>72000</v>
      </c>
      <c r="AA171" s="3">
        <v>106462</v>
      </c>
      <c r="AB171" s="7">
        <v>178462</v>
      </c>
      <c r="AC171" s="7"/>
    </row>
    <row r="172" spans="1:29" x14ac:dyDescent="0.3">
      <c r="A172" s="1">
        <v>42186</v>
      </c>
      <c r="B172" t="s">
        <v>170</v>
      </c>
      <c r="C172" t="s">
        <v>31</v>
      </c>
      <c r="D172" t="s">
        <v>36</v>
      </c>
      <c r="E172" t="s">
        <v>46</v>
      </c>
      <c r="F172" t="s">
        <v>20</v>
      </c>
      <c r="G172" t="s">
        <v>0</v>
      </c>
      <c r="H172">
        <v>1</v>
      </c>
      <c r="I172" s="3">
        <v>22633.333333333099</v>
      </c>
      <c r="J172" s="3">
        <v>2828558.42</v>
      </c>
      <c r="K172" s="3"/>
      <c r="L172" s="2">
        <v>0.77083378130000002</v>
      </c>
      <c r="M172" s="2">
        <f t="shared" si="10"/>
        <v>0.77083378130000069</v>
      </c>
      <c r="N172" s="3">
        <v>17446.537916756501</v>
      </c>
      <c r="O172" s="3">
        <v>33950</v>
      </c>
      <c r="P172" s="3">
        <v>42080748.079999998</v>
      </c>
      <c r="Q172" s="2">
        <v>1.0206286162</v>
      </c>
      <c r="R172" s="2">
        <f t="shared" si="11"/>
        <v>1.0577601254</v>
      </c>
      <c r="S172" s="3">
        <v>35910.956257329999</v>
      </c>
      <c r="T172" s="3">
        <v>97000</v>
      </c>
      <c r="U172" s="3">
        <v>122814</v>
      </c>
      <c r="V172" s="3">
        <f t="shared" si="12"/>
        <v>219814</v>
      </c>
      <c r="W172" s="2">
        <f t="shared" si="13"/>
        <v>0.55871782507028667</v>
      </c>
      <c r="X172" s="2">
        <f t="shared" si="14"/>
        <v>0.44128217492971328</v>
      </c>
      <c r="Y172" s="26">
        <v>171</v>
      </c>
      <c r="Z172" s="3">
        <v>97000</v>
      </c>
      <c r="AA172" s="3">
        <v>122814</v>
      </c>
      <c r="AB172" s="7">
        <v>219814</v>
      </c>
      <c r="AC172" s="7"/>
    </row>
    <row r="173" spans="1:29" x14ac:dyDescent="0.3">
      <c r="A173" s="1">
        <v>42186</v>
      </c>
      <c r="B173" t="s">
        <v>614</v>
      </c>
      <c r="C173" t="s">
        <v>31</v>
      </c>
      <c r="D173" t="s">
        <v>36</v>
      </c>
      <c r="E173" t="s">
        <v>47</v>
      </c>
      <c r="F173" t="s">
        <v>20</v>
      </c>
      <c r="G173" t="s">
        <v>0</v>
      </c>
      <c r="H173">
        <v>1</v>
      </c>
      <c r="I173" s="3">
        <v>12133.333333333099</v>
      </c>
      <c r="J173" s="3">
        <v>1516843.87</v>
      </c>
      <c r="K173" s="3"/>
      <c r="L173" s="2">
        <v>0.77317410860000002</v>
      </c>
      <c r="M173" s="2">
        <f t="shared" si="10"/>
        <v>0.77317410860000113</v>
      </c>
      <c r="N173" s="3">
        <v>9381.1791843464998</v>
      </c>
      <c r="O173" s="3">
        <v>18200</v>
      </c>
      <c r="P173" s="3">
        <v>9450126.0999999996</v>
      </c>
      <c r="Q173" s="2">
        <v>0.93257262669999996</v>
      </c>
      <c r="R173" s="2">
        <f t="shared" si="11"/>
        <v>0.89211620270000003</v>
      </c>
      <c r="S173" s="3">
        <v>16236.51488914</v>
      </c>
      <c r="T173" s="3">
        <v>52000</v>
      </c>
      <c r="U173" s="3">
        <v>82736</v>
      </c>
      <c r="V173" s="3">
        <f t="shared" si="12"/>
        <v>134736</v>
      </c>
      <c r="W173" s="2">
        <f t="shared" si="13"/>
        <v>0.61406008787554922</v>
      </c>
      <c r="X173" s="2">
        <f t="shared" si="14"/>
        <v>0.38593991212445078</v>
      </c>
      <c r="Y173" s="26">
        <v>172</v>
      </c>
      <c r="Z173" s="3">
        <v>52000</v>
      </c>
      <c r="AA173" s="3">
        <v>82736</v>
      </c>
      <c r="AB173" s="7">
        <v>134736</v>
      </c>
      <c r="AC173" s="7"/>
    </row>
    <row r="174" spans="1:29" x14ac:dyDescent="0.3">
      <c r="A174" s="1">
        <v>42186</v>
      </c>
      <c r="B174" t="s">
        <v>295</v>
      </c>
      <c r="C174" t="s">
        <v>31</v>
      </c>
      <c r="D174" t="s">
        <v>36</v>
      </c>
      <c r="E174" t="s">
        <v>44</v>
      </c>
      <c r="F174" t="s">
        <v>20</v>
      </c>
      <c r="G174" t="s">
        <v>0</v>
      </c>
      <c r="H174">
        <v>1</v>
      </c>
      <c r="I174" s="3">
        <v>16800</v>
      </c>
      <c r="J174" s="3">
        <v>2480883.66</v>
      </c>
      <c r="K174" s="3"/>
      <c r="L174" s="2">
        <v>0.79261959469999999</v>
      </c>
      <c r="M174" s="2">
        <f t="shared" si="10"/>
        <v>0.7926195947000001</v>
      </c>
      <c r="N174" s="3">
        <v>13316.009190960001</v>
      </c>
      <c r="O174" s="3">
        <v>25200</v>
      </c>
      <c r="P174" s="3">
        <v>6233620.3799999999</v>
      </c>
      <c r="Q174" s="2">
        <v>1.1383849156000001</v>
      </c>
      <c r="R174" s="2">
        <f t="shared" si="11"/>
        <v>1.3874777637000002</v>
      </c>
      <c r="S174" s="3">
        <v>34964.439645240003</v>
      </c>
      <c r="T174" s="3">
        <v>72000</v>
      </c>
      <c r="U174" s="3">
        <v>101818</v>
      </c>
      <c r="V174" s="3">
        <f t="shared" si="12"/>
        <v>173818</v>
      </c>
      <c r="W174" s="2">
        <f t="shared" si="13"/>
        <v>0.5857736252862189</v>
      </c>
      <c r="X174" s="2">
        <f t="shared" si="14"/>
        <v>0.4142263747137811</v>
      </c>
      <c r="Y174" s="26">
        <v>173</v>
      </c>
      <c r="Z174" s="3">
        <v>72000</v>
      </c>
      <c r="AA174" s="3">
        <v>101818</v>
      </c>
      <c r="AB174" s="7">
        <v>173818</v>
      </c>
      <c r="AC174" s="7"/>
    </row>
    <row r="175" spans="1:29" x14ac:dyDescent="0.3">
      <c r="A175" s="1">
        <v>42186</v>
      </c>
      <c r="B175" t="s">
        <v>373</v>
      </c>
      <c r="C175" t="s">
        <v>31</v>
      </c>
      <c r="D175" t="s">
        <v>36</v>
      </c>
      <c r="E175" t="s">
        <v>44</v>
      </c>
      <c r="F175" t="s">
        <v>20</v>
      </c>
      <c r="G175" t="s">
        <v>0</v>
      </c>
      <c r="H175">
        <v>1</v>
      </c>
      <c r="I175" s="3">
        <v>16800</v>
      </c>
      <c r="J175" s="3">
        <v>2220142.89</v>
      </c>
      <c r="K175" s="3"/>
      <c r="L175" s="2">
        <v>0.79738126679999999</v>
      </c>
      <c r="M175" s="2">
        <f t="shared" si="10"/>
        <v>0.79738126679999999</v>
      </c>
      <c r="N175" s="3">
        <v>13396.005282239999</v>
      </c>
      <c r="O175" s="3">
        <v>25200</v>
      </c>
      <c r="P175" s="3">
        <v>24496565.07</v>
      </c>
      <c r="Q175" s="2">
        <v>1.1094103223</v>
      </c>
      <c r="R175" s="2">
        <f t="shared" si="11"/>
        <v>1.3063489023999999</v>
      </c>
      <c r="S175" s="3">
        <v>32919.992340479999</v>
      </c>
      <c r="T175" s="3">
        <v>72000</v>
      </c>
      <c r="U175" s="3">
        <v>106948</v>
      </c>
      <c r="V175" s="3">
        <f t="shared" si="12"/>
        <v>178948</v>
      </c>
      <c r="W175" s="2">
        <f t="shared" si="13"/>
        <v>0.59764847888772155</v>
      </c>
      <c r="X175" s="2">
        <f t="shared" si="14"/>
        <v>0.40235152111227845</v>
      </c>
      <c r="Y175" s="26">
        <v>174</v>
      </c>
      <c r="Z175" s="3">
        <v>72000</v>
      </c>
      <c r="AA175" s="3">
        <v>106948</v>
      </c>
      <c r="AB175" s="7">
        <v>178948</v>
      </c>
      <c r="AC175" s="7"/>
    </row>
    <row r="176" spans="1:29" x14ac:dyDescent="0.3">
      <c r="A176" s="1">
        <v>42186</v>
      </c>
      <c r="B176" t="s">
        <v>635</v>
      </c>
      <c r="C176" t="s">
        <v>31</v>
      </c>
      <c r="D176" t="s">
        <v>36</v>
      </c>
      <c r="E176" t="s">
        <v>44</v>
      </c>
      <c r="F176" t="s">
        <v>20</v>
      </c>
      <c r="G176" t="s">
        <v>0</v>
      </c>
      <c r="H176">
        <v>1</v>
      </c>
      <c r="I176" s="3">
        <v>16800</v>
      </c>
      <c r="J176" s="3">
        <v>2220142.89</v>
      </c>
      <c r="K176" s="3"/>
      <c r="L176" s="2">
        <v>0.79738126679999999</v>
      </c>
      <c r="M176" s="2">
        <f t="shared" si="10"/>
        <v>0.79738126679999999</v>
      </c>
      <c r="N176" s="3">
        <v>13396.005282239999</v>
      </c>
      <c r="O176" s="3">
        <v>25200</v>
      </c>
      <c r="P176" s="3">
        <v>24496565.07</v>
      </c>
      <c r="Q176" s="2">
        <v>1.1094103223</v>
      </c>
      <c r="R176" s="2">
        <f t="shared" si="11"/>
        <v>1.3063489023999999</v>
      </c>
      <c r="S176" s="3">
        <v>32919.992340479999</v>
      </c>
      <c r="T176" s="3">
        <v>72000</v>
      </c>
      <c r="U176" s="3">
        <v>116155</v>
      </c>
      <c r="V176" s="3">
        <f t="shared" si="12"/>
        <v>188155</v>
      </c>
      <c r="W176" s="2">
        <f t="shared" si="13"/>
        <v>0.61733677021604527</v>
      </c>
      <c r="X176" s="2">
        <f t="shared" si="14"/>
        <v>0.38266322978395473</v>
      </c>
      <c r="Y176" s="26">
        <v>175</v>
      </c>
      <c r="Z176" s="3">
        <v>72000</v>
      </c>
      <c r="AA176" s="3">
        <v>116155</v>
      </c>
      <c r="AB176" s="7">
        <v>188155</v>
      </c>
      <c r="AC176" s="7"/>
    </row>
    <row r="177" spans="1:29" x14ac:dyDescent="0.3">
      <c r="A177" s="1">
        <v>42186</v>
      </c>
      <c r="B177" t="s">
        <v>759</v>
      </c>
      <c r="C177" t="s">
        <v>31</v>
      </c>
      <c r="D177" t="s">
        <v>36</v>
      </c>
      <c r="E177" t="s">
        <v>44</v>
      </c>
      <c r="F177" t="s">
        <v>20</v>
      </c>
      <c r="G177" t="s">
        <v>0</v>
      </c>
      <c r="H177">
        <v>1</v>
      </c>
      <c r="I177" s="3">
        <v>16800</v>
      </c>
      <c r="J177" s="3">
        <v>3809739.91</v>
      </c>
      <c r="K177" s="3"/>
      <c r="L177" s="2">
        <v>0.79742215679999995</v>
      </c>
      <c r="M177" s="2">
        <f t="shared" si="10"/>
        <v>0.79742215679999995</v>
      </c>
      <c r="N177" s="3">
        <v>13396.692234239999</v>
      </c>
      <c r="O177" s="3">
        <v>25200</v>
      </c>
      <c r="P177" s="3">
        <v>13373661.789999999</v>
      </c>
      <c r="Q177" s="2">
        <v>0.75089958590000006</v>
      </c>
      <c r="R177" s="2">
        <f t="shared" si="11"/>
        <v>0.6014393374</v>
      </c>
      <c r="S177" s="3">
        <v>15156.27130248</v>
      </c>
      <c r="T177" s="3">
        <v>72000</v>
      </c>
      <c r="U177" s="3">
        <v>125297</v>
      </c>
      <c r="V177" s="3">
        <f t="shared" si="12"/>
        <v>197297</v>
      </c>
      <c r="W177" s="2">
        <f t="shared" si="13"/>
        <v>0.63506794325306515</v>
      </c>
      <c r="X177" s="2">
        <f t="shared" si="14"/>
        <v>0.3649320567469348</v>
      </c>
      <c r="Y177" s="26">
        <v>176</v>
      </c>
      <c r="Z177" s="3">
        <v>72000</v>
      </c>
      <c r="AA177" s="3">
        <v>125297</v>
      </c>
      <c r="AB177" s="7">
        <v>197297</v>
      </c>
      <c r="AC177" s="7"/>
    </row>
    <row r="178" spans="1:29" x14ac:dyDescent="0.3">
      <c r="A178" s="1">
        <v>42186</v>
      </c>
      <c r="B178" t="s">
        <v>363</v>
      </c>
      <c r="C178" t="s">
        <v>31</v>
      </c>
      <c r="D178" t="s">
        <v>36</v>
      </c>
      <c r="E178" t="s">
        <v>46</v>
      </c>
      <c r="F178" t="s">
        <v>20</v>
      </c>
      <c r="G178" t="s">
        <v>0</v>
      </c>
      <c r="H178">
        <v>1</v>
      </c>
      <c r="I178" s="3">
        <v>22633.333333333099</v>
      </c>
      <c r="J178" s="3">
        <v>3689842.62</v>
      </c>
      <c r="K178" s="3"/>
      <c r="L178" s="2">
        <v>0.80180370540000001</v>
      </c>
      <c r="M178" s="2">
        <f t="shared" si="10"/>
        <v>0.80180370539999946</v>
      </c>
      <c r="N178" s="3">
        <v>18147.490532219799</v>
      </c>
      <c r="O178" s="3">
        <v>33950</v>
      </c>
      <c r="P178" s="3">
        <v>22973506.030000001</v>
      </c>
      <c r="Q178" s="2">
        <v>0.9453364755</v>
      </c>
      <c r="R178" s="2">
        <f t="shared" si="11"/>
        <v>0.91253836079999995</v>
      </c>
      <c r="S178" s="3">
        <v>30980.67734916</v>
      </c>
      <c r="T178" s="3">
        <v>97000</v>
      </c>
      <c r="U178" s="3">
        <v>143247</v>
      </c>
      <c r="V178" s="3">
        <f t="shared" si="12"/>
        <v>240247</v>
      </c>
      <c r="W178" s="2">
        <f t="shared" si="13"/>
        <v>0.59624886054768633</v>
      </c>
      <c r="X178" s="2">
        <f t="shared" si="14"/>
        <v>0.40375113945231367</v>
      </c>
      <c r="Y178" s="26">
        <v>177</v>
      </c>
      <c r="Z178" s="3">
        <v>97000</v>
      </c>
      <c r="AA178" s="3">
        <v>143247</v>
      </c>
      <c r="AB178" s="7">
        <v>240247</v>
      </c>
      <c r="AC178" s="7"/>
    </row>
    <row r="179" spans="1:29" x14ac:dyDescent="0.3">
      <c r="A179" s="1">
        <v>42186</v>
      </c>
      <c r="B179" t="s">
        <v>799</v>
      </c>
      <c r="C179" t="s">
        <v>31</v>
      </c>
      <c r="D179" t="s">
        <v>36</v>
      </c>
      <c r="E179" t="s">
        <v>44</v>
      </c>
      <c r="F179" t="s">
        <v>20</v>
      </c>
      <c r="G179" t="s">
        <v>0</v>
      </c>
      <c r="H179">
        <v>1</v>
      </c>
      <c r="I179" s="3">
        <v>16800</v>
      </c>
      <c r="J179" s="3">
        <v>3689842.62</v>
      </c>
      <c r="K179" s="3"/>
      <c r="L179" s="2">
        <v>0.80180370540000001</v>
      </c>
      <c r="M179" s="2">
        <f t="shared" si="10"/>
        <v>0.80180370540000001</v>
      </c>
      <c r="N179" s="3">
        <v>13470.30225072</v>
      </c>
      <c r="O179" s="3">
        <v>25200</v>
      </c>
      <c r="P179" s="3">
        <v>22973506.030000001</v>
      </c>
      <c r="Q179" s="2">
        <v>0.9453364755</v>
      </c>
      <c r="R179" s="2">
        <f t="shared" si="11"/>
        <v>0.91253836080000006</v>
      </c>
      <c r="S179" s="3">
        <v>22995.96669216</v>
      </c>
      <c r="T179" s="3">
        <v>72000</v>
      </c>
      <c r="U179" s="3">
        <v>137700</v>
      </c>
      <c r="V179" s="3">
        <f t="shared" si="12"/>
        <v>209700</v>
      </c>
      <c r="W179" s="2">
        <f t="shared" si="13"/>
        <v>0.6566523605150214</v>
      </c>
      <c r="X179" s="2">
        <f t="shared" si="14"/>
        <v>0.34334763948497854</v>
      </c>
      <c r="Y179" s="26">
        <v>178</v>
      </c>
      <c r="Z179" s="3">
        <v>72000</v>
      </c>
      <c r="AA179" s="3">
        <v>137700</v>
      </c>
      <c r="AB179" s="7">
        <v>209700</v>
      </c>
      <c r="AC179" s="7"/>
    </row>
    <row r="180" spans="1:29" x14ac:dyDescent="0.3">
      <c r="A180" s="1">
        <v>42186</v>
      </c>
      <c r="B180" t="s">
        <v>192</v>
      </c>
      <c r="C180" t="s">
        <v>31</v>
      </c>
      <c r="D180" t="s">
        <v>36</v>
      </c>
      <c r="E180" t="s">
        <v>44</v>
      </c>
      <c r="F180" t="s">
        <v>20</v>
      </c>
      <c r="G180" t="s">
        <v>0</v>
      </c>
      <c r="H180">
        <v>1</v>
      </c>
      <c r="I180" s="3">
        <v>16800</v>
      </c>
      <c r="J180" s="3">
        <v>2904899.07</v>
      </c>
      <c r="K180" s="3"/>
      <c r="L180" s="2">
        <v>0.80181583729999995</v>
      </c>
      <c r="M180" s="2">
        <f t="shared" si="10"/>
        <v>0.80181583730000006</v>
      </c>
      <c r="N180" s="3">
        <v>13470.50606664</v>
      </c>
      <c r="O180" s="3">
        <v>25200</v>
      </c>
      <c r="P180" s="3">
        <v>7034367.0899999999</v>
      </c>
      <c r="Q180" s="2">
        <v>0.92903640600000004</v>
      </c>
      <c r="R180" s="2">
        <f t="shared" si="11"/>
        <v>0.88645824959999997</v>
      </c>
      <c r="S180" s="3">
        <v>22338.74788992</v>
      </c>
      <c r="T180" s="3">
        <v>72000</v>
      </c>
      <c r="U180" s="3">
        <v>93607</v>
      </c>
      <c r="V180" s="3">
        <f t="shared" si="12"/>
        <v>165607</v>
      </c>
      <c r="W180" s="2">
        <f t="shared" si="13"/>
        <v>0.56523576901942552</v>
      </c>
      <c r="X180" s="2">
        <f t="shared" si="14"/>
        <v>0.43476423098057448</v>
      </c>
      <c r="Y180" s="26">
        <v>179</v>
      </c>
      <c r="Z180" s="3">
        <v>72000</v>
      </c>
      <c r="AA180" s="3">
        <v>93607</v>
      </c>
      <c r="AB180" s="7">
        <v>165607</v>
      </c>
      <c r="AC180" s="7"/>
    </row>
    <row r="181" spans="1:29" x14ac:dyDescent="0.3">
      <c r="A181" s="1">
        <v>42186</v>
      </c>
      <c r="B181" t="s">
        <v>578</v>
      </c>
      <c r="C181" t="s">
        <v>31</v>
      </c>
      <c r="D181" t="s">
        <v>36</v>
      </c>
      <c r="E181" t="s">
        <v>44</v>
      </c>
      <c r="F181" t="s">
        <v>20</v>
      </c>
      <c r="G181" t="s">
        <v>0</v>
      </c>
      <c r="H181">
        <v>1</v>
      </c>
      <c r="I181" s="3">
        <v>16800</v>
      </c>
      <c r="J181" s="3">
        <v>3438426.78</v>
      </c>
      <c r="K181" s="3"/>
      <c r="L181" s="2">
        <v>0.80405746109999998</v>
      </c>
      <c r="M181" s="2">
        <f t="shared" si="10"/>
        <v>0.80405746109999998</v>
      </c>
      <c r="N181" s="3">
        <v>13508.16534648</v>
      </c>
      <c r="O181" s="3">
        <v>25200</v>
      </c>
      <c r="P181" s="3">
        <v>8681471.6099999994</v>
      </c>
      <c r="Q181" s="2">
        <v>1.0437217291000001</v>
      </c>
      <c r="R181" s="2">
        <f t="shared" si="11"/>
        <v>1.1224208415000001</v>
      </c>
      <c r="S181" s="3">
        <v>28285.0052058</v>
      </c>
      <c r="T181" s="3">
        <v>72000</v>
      </c>
      <c r="U181" s="3">
        <v>111844</v>
      </c>
      <c r="V181" s="3">
        <f t="shared" si="12"/>
        <v>183844</v>
      </c>
      <c r="W181" s="2">
        <f t="shared" si="13"/>
        <v>0.60836361262809768</v>
      </c>
      <c r="X181" s="2">
        <f t="shared" si="14"/>
        <v>0.39163638737190226</v>
      </c>
      <c r="Y181" s="26">
        <v>180</v>
      </c>
      <c r="Z181" s="3">
        <v>72000</v>
      </c>
      <c r="AA181" s="3">
        <v>111844</v>
      </c>
      <c r="AB181" s="7">
        <v>183844</v>
      </c>
      <c r="AC181" s="7"/>
    </row>
    <row r="182" spans="1:29" x14ac:dyDescent="0.3">
      <c r="A182" s="1">
        <v>42186</v>
      </c>
      <c r="B182" t="s">
        <v>144</v>
      </c>
      <c r="C182" t="s">
        <v>31</v>
      </c>
      <c r="D182" t="s">
        <v>36</v>
      </c>
      <c r="E182" t="s">
        <v>47</v>
      </c>
      <c r="F182" t="s">
        <v>20</v>
      </c>
      <c r="G182" t="s">
        <v>0</v>
      </c>
      <c r="H182">
        <v>1</v>
      </c>
      <c r="I182" s="3">
        <v>12133.333333333099</v>
      </c>
      <c r="J182" s="3">
        <v>2226838.4</v>
      </c>
      <c r="K182" s="3"/>
      <c r="L182" s="2">
        <v>0.80648445300000005</v>
      </c>
      <c r="M182" s="2">
        <f t="shared" si="10"/>
        <v>0.80648445299999905</v>
      </c>
      <c r="N182" s="3">
        <v>9785.3446963997994</v>
      </c>
      <c r="O182" s="3">
        <v>18200</v>
      </c>
      <c r="P182" s="3">
        <v>20422767.579999998</v>
      </c>
      <c r="Q182" s="2">
        <v>0.95525347790000004</v>
      </c>
      <c r="R182" s="2">
        <f t="shared" si="11"/>
        <v>0.92840556460000012</v>
      </c>
      <c r="S182" s="3">
        <v>16896.981275720002</v>
      </c>
      <c r="T182" s="3">
        <v>52000</v>
      </c>
      <c r="U182" s="3">
        <v>62199</v>
      </c>
      <c r="V182" s="3">
        <f t="shared" si="12"/>
        <v>114199</v>
      </c>
      <c r="W182" s="2">
        <f t="shared" si="13"/>
        <v>0.54465450660688797</v>
      </c>
      <c r="X182" s="2">
        <f t="shared" si="14"/>
        <v>0.45534549339311203</v>
      </c>
      <c r="Y182" s="26">
        <v>181</v>
      </c>
      <c r="Z182" s="3">
        <v>52000</v>
      </c>
      <c r="AA182" s="3">
        <v>62199</v>
      </c>
      <c r="AB182" s="7">
        <v>114199</v>
      </c>
      <c r="AC182" s="7"/>
    </row>
    <row r="183" spans="1:29" x14ac:dyDescent="0.3">
      <c r="A183" s="1">
        <v>42186</v>
      </c>
      <c r="B183" t="s">
        <v>696</v>
      </c>
      <c r="C183" t="s">
        <v>31</v>
      </c>
      <c r="D183" t="s">
        <v>36</v>
      </c>
      <c r="E183" t="s">
        <v>44</v>
      </c>
      <c r="F183" t="s">
        <v>20</v>
      </c>
      <c r="G183" t="s">
        <v>0</v>
      </c>
      <c r="H183">
        <v>1</v>
      </c>
      <c r="I183" s="3">
        <v>4800</v>
      </c>
      <c r="J183" s="3">
        <v>828642.89</v>
      </c>
      <c r="K183" s="3"/>
      <c r="L183" s="2">
        <v>0.80730511059999999</v>
      </c>
      <c r="M183" s="2">
        <f t="shared" si="10"/>
        <v>0.80730511059999999</v>
      </c>
      <c r="N183" s="3">
        <v>3875.0645308799999</v>
      </c>
      <c r="O183" s="3">
        <v>7200</v>
      </c>
      <c r="P183" s="3">
        <v>3085952.45</v>
      </c>
      <c r="Q183" s="2">
        <v>0.87081248769999997</v>
      </c>
      <c r="R183" s="2">
        <f t="shared" si="11"/>
        <v>0.79329998029999993</v>
      </c>
      <c r="S183" s="3">
        <v>5711.7598581599996</v>
      </c>
      <c r="T183" s="3">
        <v>72000</v>
      </c>
      <c r="U183" s="3">
        <v>120000</v>
      </c>
      <c r="V183" s="3">
        <f t="shared" si="12"/>
        <v>192000</v>
      </c>
      <c r="W183" s="2">
        <f t="shared" si="13"/>
        <v>0.625</v>
      </c>
      <c r="X183" s="2">
        <f t="shared" si="14"/>
        <v>0.375</v>
      </c>
      <c r="Y183" s="26">
        <v>182</v>
      </c>
      <c r="Z183" s="3">
        <v>72000</v>
      </c>
      <c r="AA183" s="3">
        <v>120000</v>
      </c>
      <c r="AB183" s="7">
        <v>192000</v>
      </c>
      <c r="AC183" s="7"/>
    </row>
    <row r="184" spans="1:29" x14ac:dyDescent="0.3">
      <c r="A184" s="1">
        <v>42186</v>
      </c>
      <c r="B184" t="s">
        <v>659</v>
      </c>
      <c r="C184" t="s">
        <v>31</v>
      </c>
      <c r="D184" t="s">
        <v>36</v>
      </c>
      <c r="E184" t="s">
        <v>44</v>
      </c>
      <c r="F184" t="s">
        <v>20</v>
      </c>
      <c r="G184" t="s">
        <v>0</v>
      </c>
      <c r="H184">
        <v>1</v>
      </c>
      <c r="I184" s="3">
        <v>16800</v>
      </c>
      <c r="J184" s="3">
        <v>3222535.05</v>
      </c>
      <c r="K184" s="3"/>
      <c r="L184" s="2">
        <v>0.81891462749999999</v>
      </c>
      <c r="M184" s="2">
        <f t="shared" si="10"/>
        <v>0.81891462749999999</v>
      </c>
      <c r="N184" s="3">
        <v>13757.765742</v>
      </c>
      <c r="O184" s="3">
        <v>25200</v>
      </c>
      <c r="P184" s="3">
        <v>14320785.109999999</v>
      </c>
      <c r="Q184" s="2">
        <v>0.87335042969999999</v>
      </c>
      <c r="R184" s="2">
        <f t="shared" si="11"/>
        <v>0.7973606875</v>
      </c>
      <c r="S184" s="3">
        <v>20093.489324999999</v>
      </c>
      <c r="T184" s="3">
        <v>72000</v>
      </c>
      <c r="U184" s="3">
        <v>117977</v>
      </c>
      <c r="V184" s="3">
        <f t="shared" si="12"/>
        <v>189977</v>
      </c>
      <c r="W184" s="2">
        <f t="shared" si="13"/>
        <v>0.62100675344910172</v>
      </c>
      <c r="X184" s="2">
        <f t="shared" si="14"/>
        <v>0.37899324655089828</v>
      </c>
      <c r="Y184" s="26">
        <v>183</v>
      </c>
      <c r="Z184" s="3">
        <v>72000</v>
      </c>
      <c r="AA184" s="3">
        <v>117977</v>
      </c>
      <c r="AB184" s="7">
        <v>189977</v>
      </c>
      <c r="AC184" s="7"/>
    </row>
    <row r="185" spans="1:29" x14ac:dyDescent="0.3">
      <c r="A185" s="1">
        <v>42186</v>
      </c>
      <c r="B185" t="s">
        <v>596</v>
      </c>
      <c r="C185" t="s">
        <v>31</v>
      </c>
      <c r="D185" t="s">
        <v>36</v>
      </c>
      <c r="E185" t="s">
        <v>44</v>
      </c>
      <c r="F185" t="s">
        <v>20</v>
      </c>
      <c r="G185" t="s">
        <v>0</v>
      </c>
      <c r="H185">
        <v>1</v>
      </c>
      <c r="I185" s="3">
        <v>16800</v>
      </c>
      <c r="J185" s="3">
        <v>2413702.09</v>
      </c>
      <c r="K185" s="3"/>
      <c r="L185" s="2">
        <v>0.81913278079999996</v>
      </c>
      <c r="M185" s="2">
        <f t="shared" si="10"/>
        <v>0.81913278079999996</v>
      </c>
      <c r="N185" s="3">
        <v>13761.43071744</v>
      </c>
      <c r="O185" s="3">
        <v>25200</v>
      </c>
      <c r="P185" s="3">
        <v>4739261.1900000004</v>
      </c>
      <c r="Q185" s="2">
        <v>0.93619378890000005</v>
      </c>
      <c r="R185" s="2">
        <f t="shared" si="11"/>
        <v>0.89791006220000003</v>
      </c>
      <c r="S185" s="3">
        <v>22627.33356744</v>
      </c>
      <c r="T185" s="3">
        <v>72000</v>
      </c>
      <c r="U185" s="3">
        <v>113114</v>
      </c>
      <c r="V185" s="3">
        <f t="shared" si="12"/>
        <v>185114</v>
      </c>
      <c r="W185" s="2">
        <f t="shared" si="13"/>
        <v>0.61105048780751325</v>
      </c>
      <c r="X185" s="2">
        <f t="shared" si="14"/>
        <v>0.3889495121924868</v>
      </c>
      <c r="Y185" s="26">
        <v>184</v>
      </c>
      <c r="Z185" s="3">
        <v>72000</v>
      </c>
      <c r="AA185" s="3">
        <v>113114</v>
      </c>
      <c r="AB185" s="7">
        <v>185114</v>
      </c>
      <c r="AC185" s="7"/>
    </row>
    <row r="186" spans="1:29" x14ac:dyDescent="0.3">
      <c r="A186" s="1">
        <v>42186</v>
      </c>
      <c r="B186" t="s">
        <v>286</v>
      </c>
      <c r="C186" t="s">
        <v>31</v>
      </c>
      <c r="D186" t="s">
        <v>36</v>
      </c>
      <c r="E186" t="s">
        <v>47</v>
      </c>
      <c r="F186" t="s">
        <v>20</v>
      </c>
      <c r="G186" t="s">
        <v>0</v>
      </c>
      <c r="H186">
        <v>1</v>
      </c>
      <c r="I186" s="3">
        <v>12133.333333333099</v>
      </c>
      <c r="J186" s="3">
        <v>1416583.08</v>
      </c>
      <c r="K186" s="3"/>
      <c r="L186" s="2">
        <v>0.82148335350000001</v>
      </c>
      <c r="M186" s="2">
        <f t="shared" si="10"/>
        <v>0.82148335349999946</v>
      </c>
      <c r="N186" s="3">
        <v>9967.3313557998008</v>
      </c>
      <c r="O186" s="3">
        <v>18200</v>
      </c>
      <c r="P186" s="3">
        <v>7215933.6500000004</v>
      </c>
      <c r="Q186" s="2">
        <v>1.0697744012999999</v>
      </c>
      <c r="R186" s="2">
        <f t="shared" si="11"/>
        <v>1.1953683236000001</v>
      </c>
      <c r="S186" s="3">
        <v>21755.703489520001</v>
      </c>
      <c r="T186" s="3">
        <v>52000</v>
      </c>
      <c r="U186" s="3">
        <v>72879</v>
      </c>
      <c r="V186" s="3">
        <f t="shared" si="12"/>
        <v>124879</v>
      </c>
      <c r="W186" s="2">
        <f t="shared" si="13"/>
        <v>0.58359692182032208</v>
      </c>
      <c r="X186" s="2">
        <f t="shared" si="14"/>
        <v>0.41640307817967792</v>
      </c>
      <c r="Y186" s="26">
        <v>185</v>
      </c>
      <c r="Z186" s="3">
        <v>52000</v>
      </c>
      <c r="AA186" s="3">
        <v>72879</v>
      </c>
      <c r="AB186" s="7">
        <v>124879</v>
      </c>
      <c r="AC186" s="7"/>
    </row>
    <row r="187" spans="1:29" x14ac:dyDescent="0.3">
      <c r="A187" s="1">
        <v>42186</v>
      </c>
      <c r="B187" t="s">
        <v>309</v>
      </c>
      <c r="C187" t="s">
        <v>31</v>
      </c>
      <c r="D187" t="s">
        <v>36</v>
      </c>
      <c r="E187" t="s">
        <v>44</v>
      </c>
      <c r="F187" t="s">
        <v>20</v>
      </c>
      <c r="G187" t="s">
        <v>0</v>
      </c>
      <c r="H187">
        <v>1</v>
      </c>
      <c r="I187" s="3">
        <v>16800</v>
      </c>
      <c r="J187" s="3">
        <v>1814791.6</v>
      </c>
      <c r="K187" s="3"/>
      <c r="L187" s="2">
        <v>0.82520911050000001</v>
      </c>
      <c r="M187" s="2">
        <f t="shared" si="10"/>
        <v>0.82520911050000001</v>
      </c>
      <c r="N187" s="3">
        <v>13863.513056400001</v>
      </c>
      <c r="O187" s="3">
        <v>25200</v>
      </c>
      <c r="P187" s="3">
        <v>6917762.6799999997</v>
      </c>
      <c r="Q187" s="2">
        <v>0.70447763610000003</v>
      </c>
      <c r="R187" s="2">
        <f t="shared" si="11"/>
        <v>0.5271642178</v>
      </c>
      <c r="S187" s="3">
        <v>13284.538288560001</v>
      </c>
      <c r="T187" s="3">
        <v>72000</v>
      </c>
      <c r="U187" s="3">
        <v>103127</v>
      </c>
      <c r="V187" s="3">
        <f t="shared" si="12"/>
        <v>175127</v>
      </c>
      <c r="W187" s="2">
        <f t="shared" si="13"/>
        <v>0.58886979163692632</v>
      </c>
      <c r="X187" s="2">
        <f t="shared" si="14"/>
        <v>0.41113020836307368</v>
      </c>
      <c r="Y187" s="26">
        <v>186</v>
      </c>
      <c r="Z187" s="3">
        <v>72000</v>
      </c>
      <c r="AA187" s="3">
        <v>103127</v>
      </c>
      <c r="AB187" s="7">
        <v>175127</v>
      </c>
      <c r="AC187" s="7"/>
    </row>
    <row r="188" spans="1:29" x14ac:dyDescent="0.3">
      <c r="A188" s="1">
        <v>42186</v>
      </c>
      <c r="B188" t="s">
        <v>631</v>
      </c>
      <c r="C188" t="s">
        <v>31</v>
      </c>
      <c r="D188" t="s">
        <v>36</v>
      </c>
      <c r="E188" t="s">
        <v>44</v>
      </c>
      <c r="F188" t="s">
        <v>20</v>
      </c>
      <c r="G188" t="s">
        <v>0</v>
      </c>
      <c r="H188">
        <v>1</v>
      </c>
      <c r="I188" s="3">
        <v>16800</v>
      </c>
      <c r="J188" s="3">
        <v>3319742.58</v>
      </c>
      <c r="K188" s="3"/>
      <c r="L188" s="2">
        <v>0.82550758140000002</v>
      </c>
      <c r="M188" s="2">
        <f t="shared" si="10"/>
        <v>0.82550758140000002</v>
      </c>
      <c r="N188" s="3">
        <v>13868.527367520001</v>
      </c>
      <c r="O188" s="3">
        <v>25200</v>
      </c>
      <c r="P188" s="3">
        <v>34124593.049999997</v>
      </c>
      <c r="Q188" s="2">
        <v>1.0214589961</v>
      </c>
      <c r="R188" s="2">
        <f t="shared" si="11"/>
        <v>1.0600851890999998</v>
      </c>
      <c r="S188" s="3">
        <v>26714.146765319998</v>
      </c>
      <c r="T188" s="3">
        <v>72000</v>
      </c>
      <c r="U188" s="3">
        <v>115908</v>
      </c>
      <c r="V188" s="3">
        <f t="shared" si="12"/>
        <v>187908</v>
      </c>
      <c r="W188" s="2">
        <f t="shared" si="13"/>
        <v>0.61683376971709558</v>
      </c>
      <c r="X188" s="2">
        <f t="shared" si="14"/>
        <v>0.38316623028290442</v>
      </c>
      <c r="Y188" s="26">
        <v>187</v>
      </c>
      <c r="Z188" s="3">
        <v>72000</v>
      </c>
      <c r="AA188" s="3">
        <v>115908</v>
      </c>
      <c r="AB188" s="7">
        <v>187908</v>
      </c>
      <c r="AC188" s="7"/>
    </row>
    <row r="189" spans="1:29" x14ac:dyDescent="0.3">
      <c r="A189" s="1">
        <v>42186</v>
      </c>
      <c r="B189" t="s">
        <v>649</v>
      </c>
      <c r="C189" t="s">
        <v>31</v>
      </c>
      <c r="D189" t="s">
        <v>36</v>
      </c>
      <c r="E189" t="s">
        <v>44</v>
      </c>
      <c r="F189" t="s">
        <v>20</v>
      </c>
      <c r="G189" t="s">
        <v>0</v>
      </c>
      <c r="H189">
        <v>1</v>
      </c>
      <c r="I189" s="3">
        <v>16800</v>
      </c>
      <c r="J189" s="3">
        <v>3319742.58</v>
      </c>
      <c r="K189" s="3"/>
      <c r="L189" s="2">
        <v>0.82550758140000002</v>
      </c>
      <c r="M189" s="2">
        <f t="shared" si="10"/>
        <v>0.82550758140000002</v>
      </c>
      <c r="N189" s="3">
        <v>13868.527367520001</v>
      </c>
      <c r="O189" s="3">
        <v>25200</v>
      </c>
      <c r="P189" s="3">
        <v>34124593.049999997</v>
      </c>
      <c r="Q189" s="2">
        <v>1.0214589961</v>
      </c>
      <c r="R189" s="2">
        <f t="shared" si="11"/>
        <v>1.0600851890999998</v>
      </c>
      <c r="S189" s="3">
        <v>26714.146765319998</v>
      </c>
      <c r="T189" s="3">
        <v>72000</v>
      </c>
      <c r="U189" s="3">
        <v>117300</v>
      </c>
      <c r="V189" s="3">
        <f t="shared" si="12"/>
        <v>189300</v>
      </c>
      <c r="W189" s="2">
        <f t="shared" si="13"/>
        <v>0.61965134706814584</v>
      </c>
      <c r="X189" s="2">
        <f t="shared" si="14"/>
        <v>0.38034865293185421</v>
      </c>
      <c r="Y189" s="26">
        <v>188</v>
      </c>
      <c r="Z189" s="3">
        <v>72000</v>
      </c>
      <c r="AA189" s="3">
        <v>117300</v>
      </c>
      <c r="AB189" s="7">
        <v>189300</v>
      </c>
      <c r="AC189" s="7"/>
    </row>
    <row r="190" spans="1:29" x14ac:dyDescent="0.3">
      <c r="A190" s="1">
        <v>42186</v>
      </c>
      <c r="B190" t="s">
        <v>679</v>
      </c>
      <c r="C190" t="s">
        <v>31</v>
      </c>
      <c r="D190" t="s">
        <v>36</v>
      </c>
      <c r="E190" t="s">
        <v>46</v>
      </c>
      <c r="F190" t="s">
        <v>20</v>
      </c>
      <c r="G190" t="s">
        <v>0</v>
      </c>
      <c r="H190">
        <v>1</v>
      </c>
      <c r="I190" s="3">
        <v>22633.333333333099</v>
      </c>
      <c r="J190" s="3">
        <v>3420340.83</v>
      </c>
      <c r="K190" s="3"/>
      <c r="L190" s="2">
        <v>0.82550758280000003</v>
      </c>
      <c r="M190" s="2">
        <f t="shared" si="10"/>
        <v>0.82550758280000114</v>
      </c>
      <c r="N190" s="3">
        <v>18683.9882907065</v>
      </c>
      <c r="O190" s="3">
        <v>33950</v>
      </c>
      <c r="P190" s="3">
        <v>34124593.049999997</v>
      </c>
      <c r="Q190" s="2">
        <v>1.0214589961</v>
      </c>
      <c r="R190" s="2">
        <f t="shared" si="11"/>
        <v>1.0600851891</v>
      </c>
      <c r="S190" s="3">
        <v>35989.892169945</v>
      </c>
      <c r="T190" s="3">
        <v>97000</v>
      </c>
      <c r="U190" s="3">
        <v>160356</v>
      </c>
      <c r="V190" s="3">
        <f t="shared" si="12"/>
        <v>257356</v>
      </c>
      <c r="W190" s="2">
        <f t="shared" si="13"/>
        <v>0.62309019412797839</v>
      </c>
      <c r="X190" s="2">
        <f t="shared" si="14"/>
        <v>0.37690980587202161</v>
      </c>
      <c r="Y190" s="26">
        <v>189</v>
      </c>
      <c r="Z190" s="3">
        <v>97000</v>
      </c>
      <c r="AA190" s="3">
        <v>160356</v>
      </c>
      <c r="AB190" s="7">
        <v>257356</v>
      </c>
      <c r="AC190" s="7"/>
    </row>
    <row r="191" spans="1:29" x14ac:dyDescent="0.3">
      <c r="A191" s="1">
        <v>42186</v>
      </c>
      <c r="B191" t="s">
        <v>214</v>
      </c>
      <c r="C191" t="s">
        <v>31</v>
      </c>
      <c r="D191" t="s">
        <v>36</v>
      </c>
      <c r="E191" t="s">
        <v>46</v>
      </c>
      <c r="F191" t="s">
        <v>20</v>
      </c>
      <c r="G191" t="s">
        <v>0</v>
      </c>
      <c r="H191">
        <v>1</v>
      </c>
      <c r="I191" s="3">
        <v>22633.333333333099</v>
      </c>
      <c r="J191" s="3">
        <v>4741499.26</v>
      </c>
      <c r="K191" s="3"/>
      <c r="L191" s="2">
        <v>0.83254084169999998</v>
      </c>
      <c r="M191" s="2">
        <f t="shared" si="10"/>
        <v>0.83254084169999987</v>
      </c>
      <c r="N191" s="3">
        <v>18843.174383809801</v>
      </c>
      <c r="O191" s="3">
        <v>33950</v>
      </c>
      <c r="P191" s="3">
        <v>15290636.359999999</v>
      </c>
      <c r="Q191" s="2">
        <v>0.89633938489999998</v>
      </c>
      <c r="R191" s="2">
        <f t="shared" si="11"/>
        <v>0.83414301580000005</v>
      </c>
      <c r="S191" s="3">
        <v>28319.155386410002</v>
      </c>
      <c r="T191" s="3">
        <v>97000</v>
      </c>
      <c r="U191" s="3">
        <v>128381</v>
      </c>
      <c r="V191" s="3">
        <f t="shared" si="12"/>
        <v>225381</v>
      </c>
      <c r="W191" s="2">
        <f t="shared" si="13"/>
        <v>0.56961766963497362</v>
      </c>
      <c r="X191" s="2">
        <f t="shared" si="14"/>
        <v>0.43038233036502632</v>
      </c>
      <c r="Y191" s="26">
        <v>190</v>
      </c>
      <c r="Z191" s="3">
        <v>97000</v>
      </c>
      <c r="AA191" s="3">
        <v>128381</v>
      </c>
      <c r="AB191" s="7">
        <v>225381</v>
      </c>
      <c r="AC191" s="7"/>
    </row>
    <row r="192" spans="1:29" x14ac:dyDescent="0.3">
      <c r="A192" s="1">
        <v>42186</v>
      </c>
      <c r="B192" t="s">
        <v>783</v>
      </c>
      <c r="C192" t="s">
        <v>31</v>
      </c>
      <c r="D192" t="s">
        <v>36</v>
      </c>
      <c r="E192" t="s">
        <v>44</v>
      </c>
      <c r="F192" t="s">
        <v>20</v>
      </c>
      <c r="G192" t="s">
        <v>0</v>
      </c>
      <c r="H192">
        <v>1</v>
      </c>
      <c r="I192" s="3">
        <v>16800</v>
      </c>
      <c r="J192" s="3">
        <v>2232336.2200000002</v>
      </c>
      <c r="K192" s="3"/>
      <c r="L192" s="2">
        <v>0.83823386649999998</v>
      </c>
      <c r="M192" s="2">
        <f t="shared" si="10"/>
        <v>0.83823386650000009</v>
      </c>
      <c r="N192" s="3">
        <v>14082.328957200001</v>
      </c>
      <c r="O192" s="3">
        <v>25200</v>
      </c>
      <c r="P192" s="3">
        <v>10205322.23</v>
      </c>
      <c r="Q192" s="2">
        <v>0.88728028530000003</v>
      </c>
      <c r="R192" s="2">
        <f t="shared" si="11"/>
        <v>0.81964845650000007</v>
      </c>
      <c r="S192" s="3">
        <v>20655.141103800001</v>
      </c>
      <c r="T192" s="3">
        <v>72000</v>
      </c>
      <c r="U192" s="3">
        <v>129224</v>
      </c>
      <c r="V192" s="3">
        <f t="shared" si="12"/>
        <v>201224</v>
      </c>
      <c r="W192" s="2">
        <f t="shared" si="13"/>
        <v>0.64218979843358648</v>
      </c>
      <c r="X192" s="2">
        <f t="shared" si="14"/>
        <v>0.35781020156641352</v>
      </c>
      <c r="Y192" s="26">
        <v>191</v>
      </c>
      <c r="Z192" s="3">
        <v>72000</v>
      </c>
      <c r="AA192" s="3">
        <v>129224</v>
      </c>
      <c r="AB192" s="7">
        <v>201224</v>
      </c>
      <c r="AC192" s="7"/>
    </row>
    <row r="193" spans="1:29" x14ac:dyDescent="0.3">
      <c r="A193" s="1">
        <v>42186</v>
      </c>
      <c r="B193" t="s">
        <v>654</v>
      </c>
      <c r="C193" t="s">
        <v>31</v>
      </c>
      <c r="D193" t="s">
        <v>36</v>
      </c>
      <c r="E193" t="s">
        <v>44</v>
      </c>
      <c r="F193" t="s">
        <v>20</v>
      </c>
      <c r="G193" t="s">
        <v>0</v>
      </c>
      <c r="H193">
        <v>1</v>
      </c>
      <c r="I193" s="3">
        <v>16800</v>
      </c>
      <c r="J193" s="3">
        <v>3284159.68</v>
      </c>
      <c r="K193" s="3"/>
      <c r="L193" s="2">
        <v>0.83913184760000004</v>
      </c>
      <c r="M193" s="2">
        <f t="shared" si="10"/>
        <v>0.83913184759999992</v>
      </c>
      <c r="N193" s="3">
        <v>14097.41503968</v>
      </c>
      <c r="O193" s="3">
        <v>25200</v>
      </c>
      <c r="P193" s="3">
        <v>18017919.239999998</v>
      </c>
      <c r="Q193" s="2">
        <v>1.0205129835</v>
      </c>
      <c r="R193" s="2">
        <f t="shared" si="11"/>
        <v>1.0574363538</v>
      </c>
      <c r="S193" s="3">
        <v>26647.396115759999</v>
      </c>
      <c r="T193" s="3">
        <v>72000</v>
      </c>
      <c r="U193" s="3">
        <v>117581</v>
      </c>
      <c r="V193" s="3">
        <f t="shared" si="12"/>
        <v>189581</v>
      </c>
      <c r="W193" s="2">
        <f t="shared" si="13"/>
        <v>0.62021510594416107</v>
      </c>
      <c r="X193" s="2">
        <f t="shared" si="14"/>
        <v>0.37978489405583893</v>
      </c>
      <c r="Y193" s="26">
        <v>192</v>
      </c>
      <c r="Z193" s="3">
        <v>72000</v>
      </c>
      <c r="AA193" s="3">
        <v>117581</v>
      </c>
      <c r="AB193" s="7">
        <v>189581</v>
      </c>
      <c r="AC193" s="7"/>
    </row>
    <row r="194" spans="1:29" x14ac:dyDescent="0.3">
      <c r="A194" s="1">
        <v>42186</v>
      </c>
      <c r="B194" t="s">
        <v>718</v>
      </c>
      <c r="C194" t="s">
        <v>31</v>
      </c>
      <c r="D194" t="s">
        <v>36</v>
      </c>
      <c r="E194" t="s">
        <v>44</v>
      </c>
      <c r="F194" t="s">
        <v>20</v>
      </c>
      <c r="G194" t="s">
        <v>0</v>
      </c>
      <c r="H194">
        <v>1</v>
      </c>
      <c r="I194" s="3">
        <v>16800</v>
      </c>
      <c r="J194" s="3">
        <v>2231621.33</v>
      </c>
      <c r="K194" s="3"/>
      <c r="L194" s="2">
        <v>0.85201678189999996</v>
      </c>
      <c r="M194" s="2">
        <f t="shared" si="10"/>
        <v>0.85201678190000008</v>
      </c>
      <c r="N194" s="3">
        <v>14313.881935920001</v>
      </c>
      <c r="O194" s="3">
        <v>25200</v>
      </c>
      <c r="P194" s="3">
        <v>25354648.32</v>
      </c>
      <c r="Q194" s="2">
        <v>0.89301103780000002</v>
      </c>
      <c r="R194" s="2">
        <f t="shared" si="11"/>
        <v>0.82881766049999994</v>
      </c>
      <c r="S194" s="3">
        <v>20886.205044599999</v>
      </c>
      <c r="T194" s="3">
        <v>72000</v>
      </c>
      <c r="U194" s="3">
        <v>121500</v>
      </c>
      <c r="V194" s="3">
        <f t="shared" si="12"/>
        <v>193500</v>
      </c>
      <c r="W194" s="2">
        <f t="shared" si="13"/>
        <v>0.62790697674418605</v>
      </c>
      <c r="X194" s="2">
        <f t="shared" si="14"/>
        <v>0.37209302325581395</v>
      </c>
      <c r="Y194" s="26">
        <v>193</v>
      </c>
      <c r="Z194" s="3">
        <v>72000</v>
      </c>
      <c r="AA194" s="3">
        <v>121500</v>
      </c>
      <c r="AB194" s="7">
        <v>193500</v>
      </c>
      <c r="AC194" s="7"/>
    </row>
    <row r="195" spans="1:29" x14ac:dyDescent="0.3">
      <c r="A195" s="1">
        <v>42186</v>
      </c>
      <c r="B195" t="s">
        <v>322</v>
      </c>
      <c r="C195" t="s">
        <v>31</v>
      </c>
      <c r="D195" t="s">
        <v>36</v>
      </c>
      <c r="E195" t="s">
        <v>46</v>
      </c>
      <c r="F195" t="s">
        <v>20</v>
      </c>
      <c r="G195" t="s">
        <v>0</v>
      </c>
      <c r="H195">
        <v>1</v>
      </c>
      <c r="I195" s="3">
        <v>22633.333333333099</v>
      </c>
      <c r="J195" s="3">
        <v>3199386.6</v>
      </c>
      <c r="K195" s="3"/>
      <c r="L195" s="2">
        <v>0.86019311450000002</v>
      </c>
      <c r="M195" s="2">
        <f t="shared" ref="M195:M258" si="15">N195/I195</f>
        <v>0.86019311450000158</v>
      </c>
      <c r="N195" s="3">
        <v>19469.037491516501</v>
      </c>
      <c r="O195" s="3">
        <v>33950</v>
      </c>
      <c r="P195" s="3">
        <v>25354648.32</v>
      </c>
      <c r="Q195" s="2">
        <v>0.89247945679999996</v>
      </c>
      <c r="R195" s="2">
        <f t="shared" ref="R195:R258" si="16">S195/O195</f>
        <v>0.82796713089999996</v>
      </c>
      <c r="S195" s="3">
        <v>28109.484094054998</v>
      </c>
      <c r="T195" s="3">
        <v>97000</v>
      </c>
      <c r="U195" s="3">
        <v>139518</v>
      </c>
      <c r="V195" s="3">
        <f t="shared" ref="V195:V202" si="17">T195+U195</f>
        <v>236518</v>
      </c>
      <c r="W195" s="2">
        <f t="shared" ref="W195:W202" si="18">U195/V195</f>
        <v>0.5898832224185897</v>
      </c>
      <c r="X195" s="2">
        <f t="shared" ref="X195:X202" si="19">T195/V195</f>
        <v>0.4101167775814103</v>
      </c>
      <c r="Y195" s="26">
        <v>194</v>
      </c>
      <c r="Z195" s="3">
        <v>97000</v>
      </c>
      <c r="AA195" s="3">
        <v>139518</v>
      </c>
      <c r="AB195" s="7">
        <v>236518</v>
      </c>
      <c r="AC195" s="7"/>
    </row>
    <row r="196" spans="1:29" x14ac:dyDescent="0.3">
      <c r="A196" s="1">
        <v>42186</v>
      </c>
      <c r="B196" t="s">
        <v>807</v>
      </c>
      <c r="C196" t="s">
        <v>31</v>
      </c>
      <c r="D196" t="s">
        <v>36</v>
      </c>
      <c r="E196" t="s">
        <v>44</v>
      </c>
      <c r="F196" t="s">
        <v>20</v>
      </c>
      <c r="G196" t="s">
        <v>0</v>
      </c>
      <c r="H196">
        <v>1</v>
      </c>
      <c r="I196" s="3">
        <v>16800</v>
      </c>
      <c r="J196" s="3">
        <v>4554950.8099999996</v>
      </c>
      <c r="K196" s="3"/>
      <c r="L196" s="2">
        <v>0.86213826599999999</v>
      </c>
      <c r="M196" s="2">
        <f t="shared" si="15"/>
        <v>0.86213826599999999</v>
      </c>
      <c r="N196" s="3">
        <v>14483.9228688</v>
      </c>
      <c r="O196" s="3">
        <v>25200</v>
      </c>
      <c r="P196" s="3">
        <v>28343614.850000001</v>
      </c>
      <c r="Q196" s="2">
        <v>0.91759435860000005</v>
      </c>
      <c r="R196" s="2">
        <f t="shared" si="16"/>
        <v>0.86815097379999995</v>
      </c>
      <c r="S196" s="3">
        <v>21877.404539759998</v>
      </c>
      <c r="T196" s="3">
        <v>72000</v>
      </c>
      <c r="U196" s="3">
        <v>143500</v>
      </c>
      <c r="V196" s="3">
        <f t="shared" si="17"/>
        <v>215500</v>
      </c>
      <c r="W196" s="2">
        <f t="shared" si="18"/>
        <v>0.66589327146171695</v>
      </c>
      <c r="X196" s="2">
        <f t="shared" si="19"/>
        <v>0.33410672853828305</v>
      </c>
      <c r="Y196" s="26">
        <v>195</v>
      </c>
      <c r="Z196" s="3">
        <v>72000</v>
      </c>
      <c r="AA196" s="3">
        <v>143500</v>
      </c>
      <c r="AB196" s="7">
        <v>215500</v>
      </c>
      <c r="AC196" s="7"/>
    </row>
    <row r="197" spans="1:29" x14ac:dyDescent="0.3">
      <c r="A197" s="1">
        <v>42186</v>
      </c>
      <c r="B197" t="s">
        <v>256</v>
      </c>
      <c r="C197" t="s">
        <v>31</v>
      </c>
      <c r="D197" t="s">
        <v>36</v>
      </c>
      <c r="E197" t="s">
        <v>44</v>
      </c>
      <c r="F197" t="s">
        <v>20</v>
      </c>
      <c r="G197" t="s">
        <v>0</v>
      </c>
      <c r="H197">
        <v>1</v>
      </c>
      <c r="I197" s="3">
        <v>16800</v>
      </c>
      <c r="J197" s="3">
        <v>3517270.49</v>
      </c>
      <c r="K197" s="3"/>
      <c r="L197" s="2">
        <v>0.87262846169999997</v>
      </c>
      <c r="M197" s="2">
        <f t="shared" si="15"/>
        <v>0.87262846170000008</v>
      </c>
      <c r="N197" s="3">
        <v>14660.158156560001</v>
      </c>
      <c r="O197" s="3">
        <v>25200</v>
      </c>
      <c r="P197" s="3">
        <v>10051788.5</v>
      </c>
      <c r="Q197" s="2">
        <v>0.93506237120000002</v>
      </c>
      <c r="R197" s="2">
        <f t="shared" si="16"/>
        <v>0.89609979389999983</v>
      </c>
      <c r="S197" s="3">
        <v>22581.714806279997</v>
      </c>
      <c r="T197" s="3">
        <v>72000</v>
      </c>
      <c r="U197" s="3">
        <v>98176</v>
      </c>
      <c r="V197" s="3">
        <f t="shared" si="17"/>
        <v>170176</v>
      </c>
      <c r="W197" s="2">
        <f t="shared" si="18"/>
        <v>0.57690861226024825</v>
      </c>
      <c r="X197" s="2">
        <f t="shared" si="19"/>
        <v>0.4230913877397518</v>
      </c>
      <c r="Y197" s="26">
        <v>196</v>
      </c>
      <c r="Z197" s="3">
        <v>72000</v>
      </c>
      <c r="AA197" s="3">
        <v>98176</v>
      </c>
      <c r="AB197" s="7">
        <v>170176</v>
      </c>
      <c r="AC197" s="7"/>
    </row>
    <row r="198" spans="1:29" x14ac:dyDescent="0.3">
      <c r="A198" s="1">
        <v>42186</v>
      </c>
      <c r="B198" t="s">
        <v>662</v>
      </c>
      <c r="C198" t="s">
        <v>31</v>
      </c>
      <c r="D198" t="s">
        <v>36</v>
      </c>
      <c r="E198" t="s">
        <v>46</v>
      </c>
      <c r="F198" t="s">
        <v>20</v>
      </c>
      <c r="G198" t="s">
        <v>0</v>
      </c>
      <c r="H198">
        <v>1</v>
      </c>
      <c r="I198" s="3">
        <v>22633.333333333099</v>
      </c>
      <c r="J198" s="3">
        <v>2840149.62</v>
      </c>
      <c r="K198" s="3"/>
      <c r="L198" s="2">
        <v>0.87536217189999999</v>
      </c>
      <c r="M198" s="2">
        <f t="shared" si="15"/>
        <v>0.87536217189999876</v>
      </c>
      <c r="N198" s="3">
        <v>19812.3638240031</v>
      </c>
      <c r="O198" s="3">
        <v>33950</v>
      </c>
      <c r="P198" s="3">
        <v>13748260.890000001</v>
      </c>
      <c r="Q198" s="2">
        <v>1.0785525536</v>
      </c>
      <c r="R198" s="2">
        <f t="shared" si="16"/>
        <v>1.2199471501000001</v>
      </c>
      <c r="S198" s="3">
        <v>41417.205745895</v>
      </c>
      <c r="T198" s="3">
        <v>97000</v>
      </c>
      <c r="U198" s="3">
        <v>159094</v>
      </c>
      <c r="V198" s="3">
        <f t="shared" si="17"/>
        <v>256094</v>
      </c>
      <c r="W198" s="2">
        <f t="shared" si="18"/>
        <v>0.62123282857075912</v>
      </c>
      <c r="X198" s="2">
        <f t="shared" si="19"/>
        <v>0.37876717142924082</v>
      </c>
      <c r="Y198" s="26">
        <v>197</v>
      </c>
      <c r="Z198" s="3">
        <v>97000</v>
      </c>
      <c r="AA198" s="3">
        <v>159094</v>
      </c>
      <c r="AB198" s="7">
        <v>256094</v>
      </c>
      <c r="AC198" s="7"/>
    </row>
    <row r="199" spans="1:29" x14ac:dyDescent="0.3">
      <c r="A199" s="1">
        <v>42186</v>
      </c>
      <c r="B199" t="s">
        <v>752</v>
      </c>
      <c r="C199" t="s">
        <v>31</v>
      </c>
      <c r="D199" t="s">
        <v>36</v>
      </c>
      <c r="E199" t="s">
        <v>44</v>
      </c>
      <c r="F199" t="s">
        <v>20</v>
      </c>
      <c r="G199" t="s">
        <v>0</v>
      </c>
      <c r="H199">
        <v>1</v>
      </c>
      <c r="I199" s="3">
        <v>16800</v>
      </c>
      <c r="J199" s="3">
        <v>2840149.62</v>
      </c>
      <c r="K199" s="3"/>
      <c r="L199" s="2">
        <v>0.87536217189999999</v>
      </c>
      <c r="M199" s="2">
        <f t="shared" si="15"/>
        <v>0.87536217189999999</v>
      </c>
      <c r="N199" s="3">
        <v>14706.084487919999</v>
      </c>
      <c r="O199" s="3">
        <v>25200</v>
      </c>
      <c r="P199" s="3">
        <v>13748260.890000001</v>
      </c>
      <c r="Q199" s="2">
        <v>1.0785525536</v>
      </c>
      <c r="R199" s="2">
        <f t="shared" si="16"/>
        <v>1.2199471500999999</v>
      </c>
      <c r="S199" s="3">
        <v>30742.668182519999</v>
      </c>
      <c r="T199" s="3">
        <v>72000</v>
      </c>
      <c r="U199" s="3">
        <v>124848</v>
      </c>
      <c r="V199" s="3">
        <f t="shared" si="17"/>
        <v>196848</v>
      </c>
      <c r="W199" s="2">
        <f t="shared" si="18"/>
        <v>0.63423555230431605</v>
      </c>
      <c r="X199" s="2">
        <f t="shared" si="19"/>
        <v>0.365764447695684</v>
      </c>
      <c r="Y199" s="26">
        <v>198</v>
      </c>
      <c r="Z199" s="3">
        <v>72000</v>
      </c>
      <c r="AA199" s="3">
        <v>124848</v>
      </c>
      <c r="AB199" s="7">
        <v>196848</v>
      </c>
      <c r="AC199" s="7"/>
    </row>
    <row r="200" spans="1:29" x14ac:dyDescent="0.3">
      <c r="A200" s="1">
        <v>42186</v>
      </c>
      <c r="B200" t="s">
        <v>743</v>
      </c>
      <c r="C200" t="s">
        <v>31</v>
      </c>
      <c r="D200" t="s">
        <v>36</v>
      </c>
      <c r="E200" t="s">
        <v>44</v>
      </c>
      <c r="F200" t="s">
        <v>20</v>
      </c>
      <c r="G200" t="s">
        <v>0</v>
      </c>
      <c r="H200">
        <v>1</v>
      </c>
      <c r="I200" s="3">
        <v>12000</v>
      </c>
      <c r="J200" s="3">
        <v>1098831.1100000001</v>
      </c>
      <c r="K200" s="3"/>
      <c r="L200" s="2">
        <v>0.87611426930000003</v>
      </c>
      <c r="M200" s="2">
        <f t="shared" si="15"/>
        <v>0.87611426930000003</v>
      </c>
      <c r="N200" s="3">
        <v>10513.3712316</v>
      </c>
      <c r="O200" s="3">
        <v>18000</v>
      </c>
      <c r="P200" s="3">
        <v>6170759.7000000002</v>
      </c>
      <c r="Q200" s="2">
        <v>1.0419415182</v>
      </c>
      <c r="R200" s="2">
        <f t="shared" si="16"/>
        <v>1.117436251</v>
      </c>
      <c r="S200" s="3">
        <v>20113.852518</v>
      </c>
      <c r="T200" s="3">
        <v>72000</v>
      </c>
      <c r="U200" s="3">
        <v>124000</v>
      </c>
      <c r="V200" s="3">
        <f t="shared" si="17"/>
        <v>196000</v>
      </c>
      <c r="W200" s="2">
        <f t="shared" si="18"/>
        <v>0.63265306122448983</v>
      </c>
      <c r="X200" s="2">
        <f t="shared" si="19"/>
        <v>0.36734693877551022</v>
      </c>
      <c r="Y200" s="26">
        <v>199</v>
      </c>
      <c r="Z200" s="3">
        <v>72000</v>
      </c>
      <c r="AA200" s="3">
        <v>124000</v>
      </c>
      <c r="AB200" s="7">
        <v>196000</v>
      </c>
      <c r="AC200" s="7"/>
    </row>
    <row r="201" spans="1:29" x14ac:dyDescent="0.3">
      <c r="A201" s="1">
        <v>42186</v>
      </c>
      <c r="B201" t="s">
        <v>354</v>
      </c>
      <c r="C201" t="s">
        <v>31</v>
      </c>
      <c r="D201" t="s">
        <v>36</v>
      </c>
      <c r="E201" t="s">
        <v>46</v>
      </c>
      <c r="F201" t="s">
        <v>20</v>
      </c>
      <c r="G201" t="s">
        <v>0</v>
      </c>
      <c r="H201">
        <v>1</v>
      </c>
      <c r="I201" s="3">
        <v>22633.333333333099</v>
      </c>
      <c r="J201" s="3">
        <v>9016724.1699999999</v>
      </c>
      <c r="K201" s="3"/>
      <c r="L201" s="2">
        <v>0.88300107009999995</v>
      </c>
      <c r="M201" s="2">
        <f t="shared" si="15"/>
        <v>0.88300107009999873</v>
      </c>
      <c r="N201" s="3">
        <v>19985.257553263098</v>
      </c>
      <c r="O201" s="3">
        <v>33950</v>
      </c>
      <c r="P201" s="3">
        <v>30719857.02</v>
      </c>
      <c r="Q201" s="2">
        <v>0.86180674840000004</v>
      </c>
      <c r="R201" s="2">
        <f t="shared" si="16"/>
        <v>0.7788907974</v>
      </c>
      <c r="S201" s="3">
        <v>26443.342571730002</v>
      </c>
      <c r="T201" s="3">
        <v>97000</v>
      </c>
      <c r="U201" s="3">
        <v>142800</v>
      </c>
      <c r="V201" s="3">
        <f t="shared" si="17"/>
        <v>239800</v>
      </c>
      <c r="W201" s="2">
        <f t="shared" si="18"/>
        <v>0.59549624687239366</v>
      </c>
      <c r="X201" s="2">
        <f t="shared" si="19"/>
        <v>0.40450375312760634</v>
      </c>
      <c r="Y201" s="26">
        <v>200</v>
      </c>
      <c r="Z201" s="3">
        <v>97000</v>
      </c>
      <c r="AA201" s="3">
        <v>142800</v>
      </c>
      <c r="AB201" s="7">
        <v>239800</v>
      </c>
      <c r="AC201" s="7"/>
    </row>
    <row r="202" spans="1:29" x14ac:dyDescent="0.3">
      <c r="A202" s="1">
        <v>42186</v>
      </c>
      <c r="B202" t="s">
        <v>737</v>
      </c>
      <c r="C202" t="s">
        <v>31</v>
      </c>
      <c r="D202" t="s">
        <v>36</v>
      </c>
      <c r="E202" t="s">
        <v>44</v>
      </c>
      <c r="F202" t="s">
        <v>20</v>
      </c>
      <c r="G202" t="s">
        <v>0</v>
      </c>
      <c r="H202">
        <v>1</v>
      </c>
      <c r="I202" s="3">
        <v>16800</v>
      </c>
      <c r="J202" s="3">
        <v>9016724.1699999999</v>
      </c>
      <c r="K202" s="3"/>
      <c r="L202" s="2">
        <v>0.8830383342</v>
      </c>
      <c r="M202" s="2">
        <f t="shared" si="15"/>
        <v>0.8830383342</v>
      </c>
      <c r="N202" s="3">
        <v>14835.044014560001</v>
      </c>
      <c r="O202" s="3">
        <v>25200</v>
      </c>
      <c r="P202" s="3">
        <v>31642666.93</v>
      </c>
      <c r="Q202" s="2">
        <v>0.86304844690000004</v>
      </c>
      <c r="R202" s="2">
        <f t="shared" si="16"/>
        <v>0.78087751500000002</v>
      </c>
      <c r="S202" s="3">
        <v>19678.113378000002</v>
      </c>
      <c r="T202" s="3">
        <v>72000</v>
      </c>
      <c r="U202" s="3">
        <v>123220</v>
      </c>
      <c r="V202" s="3">
        <f t="shared" si="17"/>
        <v>195220</v>
      </c>
      <c r="W202" s="2">
        <f t="shared" si="18"/>
        <v>0.63118532937199057</v>
      </c>
      <c r="X202" s="2">
        <f t="shared" si="19"/>
        <v>0.36881467062800943</v>
      </c>
      <c r="Y202" s="26">
        <v>201</v>
      </c>
      <c r="Z202" s="3">
        <v>72000</v>
      </c>
      <c r="AA202" s="3">
        <v>123220</v>
      </c>
      <c r="AB202" s="7">
        <v>195220</v>
      </c>
      <c r="AC202" s="7"/>
    </row>
    <row r="203" spans="1:29" x14ac:dyDescent="0.3">
      <c r="A203" s="1">
        <v>42186</v>
      </c>
      <c r="B203" s="22" t="s">
        <v>641</v>
      </c>
      <c r="C203" t="s">
        <v>31</v>
      </c>
      <c r="D203" t="s">
        <v>36</v>
      </c>
      <c r="E203" t="s">
        <v>44</v>
      </c>
      <c r="F203" t="s">
        <v>20</v>
      </c>
      <c r="G203" t="s">
        <v>0</v>
      </c>
      <c r="H203">
        <v>1</v>
      </c>
      <c r="I203" s="3">
        <v>16800</v>
      </c>
      <c r="J203" s="3">
        <v>2791209.21</v>
      </c>
      <c r="K203" s="3"/>
      <c r="L203" s="2">
        <v>0.89133973799999999</v>
      </c>
      <c r="M203" s="2">
        <f t="shared" si="15"/>
        <v>0.89133973799999999</v>
      </c>
      <c r="N203" s="3">
        <v>14974.5075984</v>
      </c>
      <c r="O203" s="3">
        <v>25200</v>
      </c>
      <c r="P203" s="3">
        <v>13609967.199999999</v>
      </c>
      <c r="Q203" s="2">
        <v>0.9722307134</v>
      </c>
      <c r="R203" s="2">
        <f t="shared" si="16"/>
        <v>0.95556914140000004</v>
      </c>
      <c r="S203" s="3">
        <v>24080.34236328</v>
      </c>
      <c r="T203" s="3">
        <v>72000</v>
      </c>
      <c r="U203" s="3">
        <v>116502</v>
      </c>
      <c r="V203" s="3">
        <v>188502</v>
      </c>
      <c r="W203" s="2">
        <v>0.61804118789190565</v>
      </c>
      <c r="X203" s="2">
        <v>0.38195881210809435</v>
      </c>
      <c r="Y203" s="26">
        <v>202</v>
      </c>
      <c r="Z203" s="3">
        <v>72000</v>
      </c>
      <c r="AA203" s="3">
        <v>116502</v>
      </c>
      <c r="AB203" s="7">
        <v>188502</v>
      </c>
      <c r="AC203" s="7"/>
    </row>
    <row r="204" spans="1:29" x14ac:dyDescent="0.3">
      <c r="A204" s="1">
        <v>42186</v>
      </c>
      <c r="B204" t="s">
        <v>794</v>
      </c>
      <c r="C204" t="s">
        <v>31</v>
      </c>
      <c r="D204" t="s">
        <v>36</v>
      </c>
      <c r="E204" t="s">
        <v>44</v>
      </c>
      <c r="F204" t="s">
        <v>20</v>
      </c>
      <c r="G204" t="s">
        <v>0</v>
      </c>
      <c r="H204">
        <v>1</v>
      </c>
      <c r="I204" s="3">
        <v>14400</v>
      </c>
      <c r="J204" s="3">
        <v>3919525.94</v>
      </c>
      <c r="K204" s="3"/>
      <c r="L204" s="2">
        <v>0.89144690370000002</v>
      </c>
      <c r="M204" s="2">
        <f t="shared" si="15"/>
        <v>0.89144690370000002</v>
      </c>
      <c r="N204" s="3">
        <v>12836.83541328</v>
      </c>
      <c r="O204" s="3">
        <v>21600</v>
      </c>
      <c r="P204" s="3">
        <v>23380762.030000001</v>
      </c>
      <c r="Q204" s="2">
        <v>1.0281712264</v>
      </c>
      <c r="R204" s="2">
        <f t="shared" si="16"/>
        <v>1.0788794338999999</v>
      </c>
      <c r="S204" s="3">
        <v>23303.795772239999</v>
      </c>
      <c r="T204" s="3">
        <v>72000</v>
      </c>
      <c r="U204" s="3">
        <v>132500</v>
      </c>
      <c r="V204" s="3">
        <f>T204+U204</f>
        <v>204500</v>
      </c>
      <c r="W204" s="2">
        <f>U204/V204</f>
        <v>0.64792176039119809</v>
      </c>
      <c r="X204" s="2">
        <f>T204/V204</f>
        <v>0.35207823960880197</v>
      </c>
      <c r="Y204" s="26">
        <v>203</v>
      </c>
      <c r="Z204" s="3">
        <v>72000</v>
      </c>
      <c r="AA204" s="3">
        <v>132500</v>
      </c>
      <c r="AB204" s="7">
        <v>204500</v>
      </c>
      <c r="AC204" s="7"/>
    </row>
    <row r="205" spans="1:29" x14ac:dyDescent="0.3">
      <c r="A205" s="1">
        <v>42186</v>
      </c>
      <c r="B205" t="s">
        <v>538</v>
      </c>
      <c r="C205" t="s">
        <v>31</v>
      </c>
      <c r="D205" t="s">
        <v>36</v>
      </c>
      <c r="E205" t="s">
        <v>44</v>
      </c>
      <c r="F205" t="s">
        <v>20</v>
      </c>
      <c r="G205" t="s">
        <v>0</v>
      </c>
      <c r="H205">
        <v>1</v>
      </c>
      <c r="I205" s="3">
        <v>16800</v>
      </c>
      <c r="J205" s="3">
        <v>1910424.73</v>
      </c>
      <c r="K205" s="3"/>
      <c r="L205" s="2">
        <v>0.89185512690000002</v>
      </c>
      <c r="M205" s="2">
        <f t="shared" si="15"/>
        <v>0.89185512690000002</v>
      </c>
      <c r="N205" s="3">
        <v>14983.166131920001</v>
      </c>
      <c r="O205" s="3">
        <v>25200</v>
      </c>
      <c r="P205" s="3">
        <v>23925666</v>
      </c>
      <c r="Q205" s="2">
        <v>0.88661031800000001</v>
      </c>
      <c r="R205" s="2">
        <f t="shared" si="16"/>
        <v>0.81857650879999999</v>
      </c>
      <c r="S205" s="3">
        <v>20628.12802176</v>
      </c>
      <c r="T205" s="3">
        <v>72000</v>
      </c>
      <c r="U205" s="3">
        <v>109419</v>
      </c>
      <c r="V205" s="3">
        <f t="shared" ref="V205:V268" si="20">T205+U205</f>
        <v>181419</v>
      </c>
      <c r="W205" s="2">
        <f t="shared" ref="W205:W268" si="21">U205/V205</f>
        <v>0.60312866899277362</v>
      </c>
      <c r="X205" s="2">
        <f t="shared" ref="X205:X268" si="22">T205/V205</f>
        <v>0.39687133100722638</v>
      </c>
      <c r="Y205" s="26">
        <v>204</v>
      </c>
      <c r="Z205" s="3">
        <v>72000</v>
      </c>
      <c r="AA205" s="3">
        <v>109419</v>
      </c>
      <c r="AB205" s="7">
        <v>181419</v>
      </c>
      <c r="AC205" s="7"/>
    </row>
    <row r="206" spans="1:29" x14ac:dyDescent="0.3">
      <c r="A206" s="1">
        <v>42186</v>
      </c>
      <c r="B206" t="s">
        <v>644</v>
      </c>
      <c r="C206" t="s">
        <v>31</v>
      </c>
      <c r="D206" t="s">
        <v>36</v>
      </c>
      <c r="E206" t="s">
        <v>44</v>
      </c>
      <c r="F206" t="s">
        <v>20</v>
      </c>
      <c r="G206" t="s">
        <v>0</v>
      </c>
      <c r="H206">
        <v>1</v>
      </c>
      <c r="I206" s="3">
        <v>16800</v>
      </c>
      <c r="J206" s="3">
        <v>2878992.46</v>
      </c>
      <c r="K206" s="3"/>
      <c r="L206" s="2">
        <v>0.89867646410000002</v>
      </c>
      <c r="M206" s="2">
        <f t="shared" si="15"/>
        <v>0.89867646409999991</v>
      </c>
      <c r="N206" s="3">
        <v>15097.764596879999</v>
      </c>
      <c r="O206" s="3">
        <v>25200</v>
      </c>
      <c r="P206" s="3">
        <v>13580548.199999999</v>
      </c>
      <c r="Q206" s="2">
        <v>1.0076589353000001</v>
      </c>
      <c r="R206" s="2">
        <f t="shared" si="16"/>
        <v>1.0214450187999999</v>
      </c>
      <c r="S206" s="3">
        <v>25740.41447376</v>
      </c>
      <c r="T206" s="3">
        <v>72000</v>
      </c>
      <c r="U206" s="3">
        <v>116910</v>
      </c>
      <c r="V206" s="3">
        <f t="shared" si="20"/>
        <v>188910</v>
      </c>
      <c r="W206" s="2">
        <f t="shared" si="21"/>
        <v>0.61886612672701291</v>
      </c>
      <c r="X206" s="2">
        <f t="shared" si="22"/>
        <v>0.38113387327298714</v>
      </c>
      <c r="Y206" s="26">
        <v>205</v>
      </c>
      <c r="Z206" s="3">
        <v>72000</v>
      </c>
      <c r="AA206" s="3">
        <v>116910</v>
      </c>
      <c r="AB206" s="7">
        <v>188910</v>
      </c>
      <c r="AC206" s="7"/>
    </row>
    <row r="207" spans="1:29" x14ac:dyDescent="0.3">
      <c r="A207" s="1">
        <v>42186</v>
      </c>
      <c r="B207" t="s">
        <v>747</v>
      </c>
      <c r="C207" t="s">
        <v>31</v>
      </c>
      <c r="D207" t="s">
        <v>36</v>
      </c>
      <c r="E207" t="s">
        <v>44</v>
      </c>
      <c r="F207" t="s">
        <v>20</v>
      </c>
      <c r="G207" t="s">
        <v>0</v>
      </c>
      <c r="H207">
        <v>1</v>
      </c>
      <c r="I207" s="3">
        <v>16800</v>
      </c>
      <c r="J207" s="3">
        <v>3706250.53</v>
      </c>
      <c r="K207" s="3"/>
      <c r="L207" s="2">
        <v>0.90780558919999998</v>
      </c>
      <c r="M207" s="2">
        <f t="shared" si="15"/>
        <v>0.9078055892000001</v>
      </c>
      <c r="N207" s="3">
        <v>15251.133898560001</v>
      </c>
      <c r="O207" s="3">
        <v>25200</v>
      </c>
      <c r="P207" s="3">
        <v>9066187.0099999998</v>
      </c>
      <c r="Q207" s="2">
        <v>1.0027027658000001</v>
      </c>
      <c r="R207" s="2">
        <f t="shared" si="16"/>
        <v>1.0075677441999999</v>
      </c>
      <c r="S207" s="3">
        <v>25390.707153840001</v>
      </c>
      <c r="T207" s="3">
        <v>72000</v>
      </c>
      <c r="U207" s="3">
        <v>124291</v>
      </c>
      <c r="V207" s="3">
        <f t="shared" si="20"/>
        <v>196291</v>
      </c>
      <c r="W207" s="2">
        <f t="shared" si="21"/>
        <v>0.63319765042717191</v>
      </c>
      <c r="X207" s="2">
        <f t="shared" si="22"/>
        <v>0.36680234957282809</v>
      </c>
      <c r="Y207" s="26">
        <v>206</v>
      </c>
      <c r="Z207" s="3">
        <v>72000</v>
      </c>
      <c r="AA207" s="3">
        <v>124291</v>
      </c>
      <c r="AB207" s="7">
        <v>196291</v>
      </c>
      <c r="AC207" s="7"/>
    </row>
    <row r="208" spans="1:29" x14ac:dyDescent="0.3">
      <c r="A208" s="1">
        <v>42186</v>
      </c>
      <c r="B208" t="s">
        <v>602</v>
      </c>
      <c r="C208" t="s">
        <v>31</v>
      </c>
      <c r="D208" t="s">
        <v>36</v>
      </c>
      <c r="E208" t="s">
        <v>44</v>
      </c>
      <c r="F208" t="s">
        <v>20</v>
      </c>
      <c r="G208" t="s">
        <v>0</v>
      </c>
      <c r="H208">
        <v>1</v>
      </c>
      <c r="I208" s="3">
        <v>16800</v>
      </c>
      <c r="J208" s="3">
        <v>3422185.41</v>
      </c>
      <c r="K208" s="3"/>
      <c r="L208" s="2">
        <v>0.90830203499999995</v>
      </c>
      <c r="M208" s="2">
        <f t="shared" si="15"/>
        <v>0.90830203500000006</v>
      </c>
      <c r="N208" s="3">
        <v>15259.474188</v>
      </c>
      <c r="O208" s="3">
        <v>25200</v>
      </c>
      <c r="P208" s="3">
        <v>14261792.390000001</v>
      </c>
      <c r="Q208" s="2">
        <v>1.0191249397</v>
      </c>
      <c r="R208" s="2">
        <f t="shared" si="16"/>
        <v>1.0535498311999998</v>
      </c>
      <c r="S208" s="3">
        <v>26549.455746239997</v>
      </c>
      <c r="T208" s="3">
        <v>72000</v>
      </c>
      <c r="U208" s="3">
        <v>113725</v>
      </c>
      <c r="V208" s="3">
        <f t="shared" si="20"/>
        <v>185725</v>
      </c>
      <c r="W208" s="2">
        <f t="shared" si="21"/>
        <v>0.61233005788127604</v>
      </c>
      <c r="X208" s="2">
        <f t="shared" si="22"/>
        <v>0.38766994211872391</v>
      </c>
      <c r="Y208" s="26">
        <v>207</v>
      </c>
      <c r="Z208" s="3">
        <v>72000</v>
      </c>
      <c r="AA208" s="3">
        <v>113725</v>
      </c>
      <c r="AB208" s="7">
        <v>185725</v>
      </c>
      <c r="AC208" s="7"/>
    </row>
    <row r="209" spans="1:29" x14ac:dyDescent="0.3">
      <c r="A209" s="1">
        <v>42186</v>
      </c>
      <c r="B209" t="s">
        <v>569</v>
      </c>
      <c r="C209" t="s">
        <v>31</v>
      </c>
      <c r="D209" t="s">
        <v>36</v>
      </c>
      <c r="E209" t="s">
        <v>44</v>
      </c>
      <c r="F209" t="s">
        <v>20</v>
      </c>
      <c r="G209" t="s">
        <v>0</v>
      </c>
      <c r="H209">
        <v>1</v>
      </c>
      <c r="I209" s="3">
        <v>12000</v>
      </c>
      <c r="J209" s="3">
        <v>680040.13</v>
      </c>
      <c r="K209" s="3"/>
      <c r="L209" s="2">
        <v>0.90855564659999999</v>
      </c>
      <c r="M209" s="2">
        <f t="shared" si="15"/>
        <v>0.9085556466000001</v>
      </c>
      <c r="N209" s="3">
        <v>10902.667759200001</v>
      </c>
      <c r="O209" s="3">
        <v>18000</v>
      </c>
      <c r="P209" s="3">
        <v>4759352.0599999996</v>
      </c>
      <c r="Q209" s="2">
        <v>1.0426783788</v>
      </c>
      <c r="R209" s="2">
        <f t="shared" si="16"/>
        <v>1.1194994605999999</v>
      </c>
      <c r="S209" s="3">
        <v>20150.9902908</v>
      </c>
      <c r="T209" s="3">
        <v>72000</v>
      </c>
      <c r="U209" s="3">
        <v>111384</v>
      </c>
      <c r="V209" s="3">
        <f t="shared" si="20"/>
        <v>183384</v>
      </c>
      <c r="W209" s="2">
        <f t="shared" si="21"/>
        <v>0.60738123282292888</v>
      </c>
      <c r="X209" s="2">
        <f t="shared" si="22"/>
        <v>0.39261876717707106</v>
      </c>
      <c r="Y209" s="26">
        <v>208</v>
      </c>
      <c r="Z209" s="3">
        <v>72000</v>
      </c>
      <c r="AA209" s="3">
        <v>111384</v>
      </c>
      <c r="AB209" s="7">
        <v>183384</v>
      </c>
      <c r="AC209" s="7"/>
    </row>
    <row r="210" spans="1:29" x14ac:dyDescent="0.3">
      <c r="A210" s="1">
        <v>42186</v>
      </c>
      <c r="B210" t="s">
        <v>682</v>
      </c>
      <c r="C210" t="s">
        <v>31</v>
      </c>
      <c r="D210" t="s">
        <v>36</v>
      </c>
      <c r="E210" t="s">
        <v>44</v>
      </c>
      <c r="F210" t="s">
        <v>20</v>
      </c>
      <c r="G210" t="s">
        <v>0</v>
      </c>
      <c r="H210">
        <v>1</v>
      </c>
      <c r="I210" s="3">
        <v>16800</v>
      </c>
      <c r="J210" s="3">
        <v>2380556.6800000002</v>
      </c>
      <c r="K210" s="3"/>
      <c r="L210" s="2">
        <v>0.91973341289999999</v>
      </c>
      <c r="M210" s="2">
        <f t="shared" si="15"/>
        <v>0.91973341289999999</v>
      </c>
      <c r="N210" s="3">
        <v>15451.521336719999</v>
      </c>
      <c r="O210" s="3">
        <v>25200</v>
      </c>
      <c r="P210" s="3">
        <v>6071533.3399999999</v>
      </c>
      <c r="Q210" s="2">
        <v>0.93250676939999999</v>
      </c>
      <c r="R210" s="2">
        <f t="shared" si="16"/>
        <v>0.89201083099999989</v>
      </c>
      <c r="S210" s="3">
        <v>22478.672941199999</v>
      </c>
      <c r="T210" s="3">
        <v>72000</v>
      </c>
      <c r="U210" s="3">
        <v>119062</v>
      </c>
      <c r="V210" s="3">
        <f t="shared" si="20"/>
        <v>191062</v>
      </c>
      <c r="W210" s="2">
        <f t="shared" si="21"/>
        <v>0.62315897457369862</v>
      </c>
      <c r="X210" s="2">
        <f t="shared" si="22"/>
        <v>0.37684102542630143</v>
      </c>
      <c r="Y210" s="26">
        <v>209</v>
      </c>
      <c r="Z210" s="3">
        <v>72000</v>
      </c>
      <c r="AA210" s="3">
        <v>119062</v>
      </c>
      <c r="AB210" s="7">
        <v>191062</v>
      </c>
      <c r="AC210" s="7"/>
    </row>
    <row r="211" spans="1:29" x14ac:dyDescent="0.3">
      <c r="A211" s="1">
        <v>42186</v>
      </c>
      <c r="B211" t="s">
        <v>671</v>
      </c>
      <c r="C211" t="s">
        <v>31</v>
      </c>
      <c r="D211" t="s">
        <v>36</v>
      </c>
      <c r="E211" t="s">
        <v>44</v>
      </c>
      <c r="F211" t="s">
        <v>20</v>
      </c>
      <c r="G211" t="s">
        <v>0</v>
      </c>
      <c r="H211">
        <v>1</v>
      </c>
      <c r="I211" s="3">
        <v>16800</v>
      </c>
      <c r="J211" s="3">
        <v>2426886.37</v>
      </c>
      <c r="K211" s="3"/>
      <c r="L211" s="2">
        <v>0.92493808889999996</v>
      </c>
      <c r="M211" s="2">
        <f t="shared" si="15"/>
        <v>0.92493808889999996</v>
      </c>
      <c r="N211" s="3">
        <v>15538.959893519999</v>
      </c>
      <c r="O211" s="3">
        <v>25200</v>
      </c>
      <c r="P211" s="3">
        <v>11418686.25</v>
      </c>
      <c r="Q211" s="2">
        <v>0.98995017220000003</v>
      </c>
      <c r="R211" s="2">
        <f t="shared" si="16"/>
        <v>0.98392027550000005</v>
      </c>
      <c r="S211" s="3">
        <v>24794.790942600001</v>
      </c>
      <c r="T211" s="3">
        <v>72000</v>
      </c>
      <c r="U211" s="3">
        <v>118487</v>
      </c>
      <c r="V211" s="3">
        <f t="shared" si="20"/>
        <v>190487</v>
      </c>
      <c r="W211" s="2">
        <f t="shared" si="21"/>
        <v>0.62202145028269651</v>
      </c>
      <c r="X211" s="2">
        <f t="shared" si="22"/>
        <v>0.37797854971730355</v>
      </c>
      <c r="Y211" s="26">
        <v>210</v>
      </c>
      <c r="Z211" s="3">
        <v>72000</v>
      </c>
      <c r="AA211" s="3">
        <v>118487</v>
      </c>
      <c r="AB211" s="7">
        <v>190487</v>
      </c>
      <c r="AC211" s="7"/>
    </row>
    <row r="212" spans="1:29" x14ac:dyDescent="0.3">
      <c r="A212" s="1">
        <v>42186</v>
      </c>
      <c r="B212" t="s">
        <v>603</v>
      </c>
      <c r="C212" t="s">
        <v>31</v>
      </c>
      <c r="D212" t="s">
        <v>36</v>
      </c>
      <c r="E212" t="s">
        <v>44</v>
      </c>
      <c r="F212" t="s">
        <v>20</v>
      </c>
      <c r="G212" t="s">
        <v>0</v>
      </c>
      <c r="H212">
        <v>1</v>
      </c>
      <c r="I212" s="3">
        <v>16800</v>
      </c>
      <c r="J212" s="3">
        <v>2873320.52</v>
      </c>
      <c r="K212" s="3"/>
      <c r="L212" s="2">
        <v>0.93055624469999998</v>
      </c>
      <c r="M212" s="2">
        <f t="shared" si="15"/>
        <v>0.93055624469999998</v>
      </c>
      <c r="N212" s="3">
        <v>15633.344910960001</v>
      </c>
      <c r="O212" s="3">
        <v>25200</v>
      </c>
      <c r="P212" s="3">
        <v>6156161.8899999997</v>
      </c>
      <c r="Q212" s="2">
        <v>1.0153142235999999</v>
      </c>
      <c r="R212" s="2">
        <f t="shared" si="16"/>
        <v>1.0428798260999999</v>
      </c>
      <c r="S212" s="3">
        <v>26280.571617719997</v>
      </c>
      <c r="T212" s="3">
        <v>72000</v>
      </c>
      <c r="U212" s="3">
        <v>113910</v>
      </c>
      <c r="V212" s="3">
        <f t="shared" si="20"/>
        <v>185910</v>
      </c>
      <c r="W212" s="2">
        <f t="shared" si="21"/>
        <v>0.61271583024043896</v>
      </c>
      <c r="X212" s="2">
        <f t="shared" si="22"/>
        <v>0.38728416975956109</v>
      </c>
      <c r="Y212" s="26">
        <v>211</v>
      </c>
      <c r="Z212" s="3">
        <v>72000</v>
      </c>
      <c r="AA212" s="3">
        <v>113910</v>
      </c>
      <c r="AB212" s="7">
        <v>185910</v>
      </c>
      <c r="AC212" s="7"/>
    </row>
    <row r="213" spans="1:29" x14ac:dyDescent="0.3">
      <c r="A213" s="1">
        <v>42186</v>
      </c>
      <c r="B213" t="s">
        <v>221</v>
      </c>
      <c r="C213" t="s">
        <v>31</v>
      </c>
      <c r="D213" t="s">
        <v>36</v>
      </c>
      <c r="E213" t="s">
        <v>44</v>
      </c>
      <c r="F213" t="s">
        <v>20</v>
      </c>
      <c r="G213" t="s">
        <v>0</v>
      </c>
      <c r="H213">
        <v>1</v>
      </c>
      <c r="I213" s="3">
        <v>16800</v>
      </c>
      <c r="J213" s="3">
        <v>2592290.4700000002</v>
      </c>
      <c r="K213" s="3"/>
      <c r="L213" s="2">
        <v>0.93641241210000004</v>
      </c>
      <c r="M213" s="2">
        <f t="shared" si="15"/>
        <v>0.93641241210000004</v>
      </c>
      <c r="N213" s="3">
        <v>15731.72852328</v>
      </c>
      <c r="O213" s="3">
        <v>25200</v>
      </c>
      <c r="P213" s="3">
        <v>5173737.82</v>
      </c>
      <c r="Q213" s="2">
        <v>1.0019952963000001</v>
      </c>
      <c r="R213" s="2">
        <f t="shared" si="16"/>
        <v>1.0055868296000001</v>
      </c>
      <c r="S213" s="3">
        <v>25340.788105920001</v>
      </c>
      <c r="T213" s="3">
        <v>72000</v>
      </c>
      <c r="U213" s="3">
        <v>95670</v>
      </c>
      <c r="V213" s="3">
        <f t="shared" si="20"/>
        <v>167670</v>
      </c>
      <c r="W213" s="2">
        <f t="shared" si="21"/>
        <v>0.57058507783145462</v>
      </c>
      <c r="X213" s="2">
        <f t="shared" si="22"/>
        <v>0.42941492216854538</v>
      </c>
      <c r="Y213" s="26">
        <v>212</v>
      </c>
      <c r="Z213" s="3">
        <v>72000</v>
      </c>
      <c r="AA213" s="3">
        <v>95670</v>
      </c>
      <c r="AB213" s="7">
        <v>167670</v>
      </c>
      <c r="AC213" s="7"/>
    </row>
    <row r="214" spans="1:29" x14ac:dyDescent="0.3">
      <c r="A214" s="1">
        <v>42186</v>
      </c>
      <c r="B214" t="s">
        <v>777</v>
      </c>
      <c r="C214" t="s">
        <v>31</v>
      </c>
      <c r="D214" t="s">
        <v>36</v>
      </c>
      <c r="E214" t="s">
        <v>44</v>
      </c>
      <c r="F214" t="s">
        <v>20</v>
      </c>
      <c r="G214" t="s">
        <v>0</v>
      </c>
      <c r="H214">
        <v>1</v>
      </c>
      <c r="I214" s="3">
        <v>16800</v>
      </c>
      <c r="J214" s="3">
        <v>2176783.48</v>
      </c>
      <c r="K214" s="3"/>
      <c r="L214" s="2">
        <v>0.94105327139999995</v>
      </c>
      <c r="M214" s="2">
        <f t="shared" si="15"/>
        <v>0.94105327140000006</v>
      </c>
      <c r="N214" s="3">
        <v>15809.69495952</v>
      </c>
      <c r="O214" s="3">
        <v>25200</v>
      </c>
      <c r="P214" s="3">
        <v>9480139.8200000003</v>
      </c>
      <c r="Q214" s="2">
        <v>0.87605521730000002</v>
      </c>
      <c r="R214" s="2">
        <f t="shared" si="16"/>
        <v>0.80168834769999997</v>
      </c>
      <c r="S214" s="3">
        <v>20202.546362040001</v>
      </c>
      <c r="T214" s="3">
        <v>72000</v>
      </c>
      <c r="U214" s="3">
        <v>128296</v>
      </c>
      <c r="V214" s="3">
        <f t="shared" si="20"/>
        <v>200296</v>
      </c>
      <c r="W214" s="2">
        <f t="shared" si="21"/>
        <v>0.64053201262132042</v>
      </c>
      <c r="X214" s="2">
        <f t="shared" si="22"/>
        <v>0.35946798737867958</v>
      </c>
      <c r="Y214" s="26">
        <v>213</v>
      </c>
      <c r="Z214" s="3">
        <v>72000</v>
      </c>
      <c r="AA214" s="3">
        <v>128296</v>
      </c>
      <c r="AB214" s="7">
        <v>200296</v>
      </c>
      <c r="AC214" s="7"/>
    </row>
    <row r="215" spans="1:29" x14ac:dyDescent="0.3">
      <c r="A215" s="1">
        <v>42186</v>
      </c>
      <c r="B215" t="s">
        <v>379</v>
      </c>
      <c r="C215" t="s">
        <v>31</v>
      </c>
      <c r="D215" t="s">
        <v>36</v>
      </c>
      <c r="E215" t="s">
        <v>44</v>
      </c>
      <c r="F215" t="s">
        <v>20</v>
      </c>
      <c r="G215" t="s">
        <v>0</v>
      </c>
      <c r="H215">
        <v>1</v>
      </c>
      <c r="I215" s="3">
        <v>16800</v>
      </c>
      <c r="J215" s="3">
        <v>1335997.58</v>
      </c>
      <c r="K215" s="3"/>
      <c r="L215" s="2">
        <v>0.94754955019999998</v>
      </c>
      <c r="M215" s="2">
        <f t="shared" si="15"/>
        <v>0.94754955019999998</v>
      </c>
      <c r="N215" s="3">
        <v>15918.832443359999</v>
      </c>
      <c r="O215" s="3">
        <v>25200</v>
      </c>
      <c r="P215" s="3">
        <v>6023737.5999999996</v>
      </c>
      <c r="Q215" s="2">
        <v>1.0324931666999999</v>
      </c>
      <c r="R215" s="2">
        <f t="shared" si="16"/>
        <v>1.0909808668000001</v>
      </c>
      <c r="S215" s="3">
        <v>27492.717843360002</v>
      </c>
      <c r="T215" s="3">
        <v>72000</v>
      </c>
      <c r="U215" s="3">
        <v>107135</v>
      </c>
      <c r="V215" s="3">
        <f t="shared" si="20"/>
        <v>179135</v>
      </c>
      <c r="W215" s="2">
        <f t="shared" si="21"/>
        <v>0.59806849582716948</v>
      </c>
      <c r="X215" s="2">
        <f t="shared" si="22"/>
        <v>0.40193150417283052</v>
      </c>
      <c r="Y215" s="26">
        <v>214</v>
      </c>
      <c r="Z215" s="3">
        <v>72000</v>
      </c>
      <c r="AA215" s="3">
        <v>107135</v>
      </c>
      <c r="AB215" s="7">
        <v>179135</v>
      </c>
      <c r="AC215" s="7"/>
    </row>
    <row r="216" spans="1:29" x14ac:dyDescent="0.3">
      <c r="A216" s="1">
        <v>42186</v>
      </c>
      <c r="B216" t="s">
        <v>581</v>
      </c>
      <c r="C216" t="s">
        <v>31</v>
      </c>
      <c r="D216" t="s">
        <v>36</v>
      </c>
      <c r="E216" t="s">
        <v>47</v>
      </c>
      <c r="F216" t="s">
        <v>20</v>
      </c>
      <c r="G216" t="s">
        <v>0</v>
      </c>
      <c r="H216">
        <v>1</v>
      </c>
      <c r="I216" s="3">
        <v>12133.333333333099</v>
      </c>
      <c r="J216" s="3">
        <v>2717533.92</v>
      </c>
      <c r="K216" s="3"/>
      <c r="L216" s="2">
        <v>0.95367746689999999</v>
      </c>
      <c r="M216" s="2">
        <f t="shared" si="15"/>
        <v>0.95367746689999633</v>
      </c>
      <c r="N216" s="3">
        <v>11571.286598386399</v>
      </c>
      <c r="O216" s="3">
        <v>18200</v>
      </c>
      <c r="P216" s="3">
        <v>24436082.09</v>
      </c>
      <c r="Q216" s="2">
        <v>0.82110063860000004</v>
      </c>
      <c r="R216" s="2">
        <f t="shared" si="16"/>
        <v>0.71376102180000001</v>
      </c>
      <c r="S216" s="3">
        <v>12990.45059676</v>
      </c>
      <c r="T216" s="3">
        <v>52000</v>
      </c>
      <c r="U216" s="3">
        <v>80941</v>
      </c>
      <c r="V216" s="3">
        <f t="shared" si="20"/>
        <v>132941</v>
      </c>
      <c r="W216" s="2">
        <f t="shared" si="21"/>
        <v>0.60884903829518355</v>
      </c>
      <c r="X216" s="2">
        <f t="shared" si="22"/>
        <v>0.39115096170481645</v>
      </c>
      <c r="Y216" s="26">
        <v>215</v>
      </c>
      <c r="Z216" s="3">
        <v>52000</v>
      </c>
      <c r="AA216" s="3">
        <v>80941</v>
      </c>
      <c r="AB216" s="7">
        <v>132941</v>
      </c>
      <c r="AC216" s="7"/>
    </row>
    <row r="217" spans="1:29" x14ac:dyDescent="0.3">
      <c r="A217" s="1">
        <v>42186</v>
      </c>
      <c r="B217" t="s">
        <v>267</v>
      </c>
      <c r="C217" t="s">
        <v>31</v>
      </c>
      <c r="D217" t="s">
        <v>36</v>
      </c>
      <c r="E217" t="s">
        <v>46</v>
      </c>
      <c r="F217" t="s">
        <v>20</v>
      </c>
      <c r="G217" t="s">
        <v>0</v>
      </c>
      <c r="H217">
        <v>1</v>
      </c>
      <c r="I217" s="3">
        <v>22633.333333333099</v>
      </c>
      <c r="J217" s="3">
        <v>2717534.16</v>
      </c>
      <c r="K217" s="3"/>
      <c r="L217" s="2">
        <v>0.96220340979999996</v>
      </c>
      <c r="M217" s="2">
        <f t="shared" si="15"/>
        <v>0.96220340979999963</v>
      </c>
      <c r="N217" s="3">
        <v>21777.870508473101</v>
      </c>
      <c r="O217" s="3">
        <v>33950</v>
      </c>
      <c r="P217" s="3">
        <v>24436082.09</v>
      </c>
      <c r="Q217" s="2">
        <v>0.82110063860000004</v>
      </c>
      <c r="R217" s="2">
        <f t="shared" si="16"/>
        <v>0.71376102180000001</v>
      </c>
      <c r="S217" s="3">
        <v>24232.18669011</v>
      </c>
      <c r="T217" s="3">
        <v>97000</v>
      </c>
      <c r="U217" s="3">
        <v>133593</v>
      </c>
      <c r="V217" s="3">
        <f t="shared" si="20"/>
        <v>230593</v>
      </c>
      <c r="W217" s="2">
        <f t="shared" si="21"/>
        <v>0.57934542679092604</v>
      </c>
      <c r="X217" s="2">
        <f t="shared" si="22"/>
        <v>0.42065457320907401</v>
      </c>
      <c r="Y217" s="26">
        <v>216</v>
      </c>
      <c r="Z217" s="3">
        <v>97000</v>
      </c>
      <c r="AA217" s="3">
        <v>133593</v>
      </c>
      <c r="AB217" s="7">
        <v>230593</v>
      </c>
      <c r="AC217" s="7"/>
    </row>
    <row r="218" spans="1:29" x14ac:dyDescent="0.3">
      <c r="A218" s="1">
        <v>42186</v>
      </c>
      <c r="B218" t="s">
        <v>317</v>
      </c>
      <c r="C218" t="s">
        <v>31</v>
      </c>
      <c r="D218" t="s">
        <v>36</v>
      </c>
      <c r="E218" t="s">
        <v>44</v>
      </c>
      <c r="F218" t="s">
        <v>20</v>
      </c>
      <c r="G218" t="s">
        <v>0</v>
      </c>
      <c r="H218">
        <v>1</v>
      </c>
      <c r="I218" s="3">
        <v>16800</v>
      </c>
      <c r="J218" s="3">
        <v>3226361.05</v>
      </c>
      <c r="K218" s="3"/>
      <c r="L218" s="2">
        <v>0.97154608470000003</v>
      </c>
      <c r="M218" s="2">
        <f t="shared" si="15"/>
        <v>0.97154608470000003</v>
      </c>
      <c r="N218" s="3">
        <v>16321.974222960001</v>
      </c>
      <c r="O218" s="3">
        <v>25200</v>
      </c>
      <c r="P218" s="3">
        <v>18838505.91</v>
      </c>
      <c r="Q218" s="2">
        <v>1.0336965124999999</v>
      </c>
      <c r="R218" s="2">
        <f t="shared" si="16"/>
        <v>1.0943502350000001</v>
      </c>
      <c r="S218" s="3">
        <v>27577.625921999999</v>
      </c>
      <c r="T218" s="3">
        <v>72000</v>
      </c>
      <c r="U218" s="3">
        <v>103463</v>
      </c>
      <c r="V218" s="3">
        <f t="shared" si="20"/>
        <v>175463</v>
      </c>
      <c r="W218" s="2">
        <f t="shared" si="21"/>
        <v>0.58965707870035278</v>
      </c>
      <c r="X218" s="2">
        <f t="shared" si="22"/>
        <v>0.41034292129964722</v>
      </c>
      <c r="Y218" s="26">
        <v>217</v>
      </c>
      <c r="Z218" s="3">
        <v>72000</v>
      </c>
      <c r="AA218" s="3">
        <v>103463</v>
      </c>
      <c r="AB218" s="7">
        <v>175463</v>
      </c>
      <c r="AC218" s="7"/>
    </row>
    <row r="219" spans="1:29" x14ac:dyDescent="0.3">
      <c r="A219" s="1">
        <v>42186</v>
      </c>
      <c r="B219" t="s">
        <v>259</v>
      </c>
      <c r="C219" t="s">
        <v>31</v>
      </c>
      <c r="D219" t="s">
        <v>36</v>
      </c>
      <c r="E219" t="s">
        <v>44</v>
      </c>
      <c r="F219" t="s">
        <v>20</v>
      </c>
      <c r="G219" t="s">
        <v>0</v>
      </c>
      <c r="H219">
        <v>1</v>
      </c>
      <c r="I219" s="3">
        <v>16800</v>
      </c>
      <c r="J219" s="3">
        <v>1730884.72</v>
      </c>
      <c r="K219" s="3"/>
      <c r="L219" s="2">
        <v>0.97619246469999998</v>
      </c>
      <c r="M219" s="2">
        <f t="shared" si="15"/>
        <v>0.97619246469999998</v>
      </c>
      <c r="N219" s="3">
        <v>16400.033406959999</v>
      </c>
      <c r="O219" s="3">
        <v>25200</v>
      </c>
      <c r="P219" s="3">
        <v>4853697.57</v>
      </c>
      <c r="Q219" s="2">
        <v>0.81011565990000001</v>
      </c>
      <c r="R219" s="2">
        <f t="shared" si="16"/>
        <v>0.6961850557999999</v>
      </c>
      <c r="S219" s="3">
        <v>17543.863406159999</v>
      </c>
      <c r="T219" s="3">
        <v>72000</v>
      </c>
      <c r="U219" s="3">
        <v>98387</v>
      </c>
      <c r="V219" s="3">
        <f t="shared" si="20"/>
        <v>170387</v>
      </c>
      <c r="W219" s="2">
        <f t="shared" si="21"/>
        <v>0.57743255060538656</v>
      </c>
      <c r="X219" s="2">
        <f t="shared" si="22"/>
        <v>0.42256744939461344</v>
      </c>
      <c r="Y219" s="26">
        <v>218</v>
      </c>
      <c r="Z219" s="3">
        <v>72000</v>
      </c>
      <c r="AA219" s="3">
        <v>98387</v>
      </c>
      <c r="AB219" s="7">
        <v>170387</v>
      </c>
      <c r="AC219" s="7"/>
    </row>
    <row r="220" spans="1:29" x14ac:dyDescent="0.3">
      <c r="A220" s="1">
        <v>42186</v>
      </c>
      <c r="B220" t="s">
        <v>528</v>
      </c>
      <c r="C220" t="s">
        <v>31</v>
      </c>
      <c r="D220" t="s">
        <v>36</v>
      </c>
      <c r="E220" t="s">
        <v>46</v>
      </c>
      <c r="F220" t="s">
        <v>20</v>
      </c>
      <c r="G220" t="s">
        <v>0</v>
      </c>
      <c r="H220">
        <v>1</v>
      </c>
      <c r="I220" s="3">
        <v>22633.333333333099</v>
      </c>
      <c r="J220" s="3">
        <v>2905522.26</v>
      </c>
      <c r="K220" s="3"/>
      <c r="L220" s="2">
        <v>0.97718889959999999</v>
      </c>
      <c r="M220" s="2">
        <f t="shared" si="15"/>
        <v>0.9771888996000011</v>
      </c>
      <c r="N220" s="3">
        <v>22117.042094279797</v>
      </c>
      <c r="O220" s="3">
        <v>33950</v>
      </c>
      <c r="P220" s="3">
        <v>10568202.59</v>
      </c>
      <c r="Q220" s="2">
        <v>0.83681852850000005</v>
      </c>
      <c r="R220" s="2">
        <f t="shared" si="16"/>
        <v>0.73890964559999994</v>
      </c>
      <c r="S220" s="3">
        <v>25085.982468119997</v>
      </c>
      <c r="T220" s="3">
        <v>97000</v>
      </c>
      <c r="U220" s="3">
        <v>146706</v>
      </c>
      <c r="V220" s="3">
        <f t="shared" si="20"/>
        <v>243706</v>
      </c>
      <c r="W220" s="2">
        <f t="shared" si="21"/>
        <v>0.60197943423633393</v>
      </c>
      <c r="X220" s="2">
        <f t="shared" si="22"/>
        <v>0.39802056576366607</v>
      </c>
      <c r="Y220" s="26">
        <v>219</v>
      </c>
      <c r="Z220" s="3">
        <v>97000</v>
      </c>
      <c r="AA220" s="3">
        <v>146706</v>
      </c>
      <c r="AB220" s="7">
        <v>243706</v>
      </c>
      <c r="AC220" s="7"/>
    </row>
    <row r="221" spans="1:29" x14ac:dyDescent="0.3">
      <c r="A221" s="1">
        <v>42186</v>
      </c>
      <c r="B221" t="s">
        <v>146</v>
      </c>
      <c r="C221" t="s">
        <v>31</v>
      </c>
      <c r="D221" t="s">
        <v>36</v>
      </c>
      <c r="E221" t="s">
        <v>46</v>
      </c>
      <c r="F221" t="s">
        <v>20</v>
      </c>
      <c r="G221" t="s">
        <v>0</v>
      </c>
      <c r="H221">
        <v>1</v>
      </c>
      <c r="I221" s="3">
        <v>22633.333333333099</v>
      </c>
      <c r="J221" s="3">
        <v>4031418.19</v>
      </c>
      <c r="K221" s="3"/>
      <c r="L221" s="2">
        <v>0.9989203512</v>
      </c>
      <c r="M221" s="2">
        <f t="shared" si="15"/>
        <v>0.99892035120000144</v>
      </c>
      <c r="N221" s="3">
        <v>22608.8972821598</v>
      </c>
      <c r="O221" s="3">
        <v>33950</v>
      </c>
      <c r="P221" s="3">
        <v>18849930.129999999</v>
      </c>
      <c r="Q221" s="2">
        <v>1.1125060621</v>
      </c>
      <c r="R221" s="2">
        <f t="shared" si="16"/>
        <v>1.3150169738999999</v>
      </c>
      <c r="S221" s="3">
        <v>44644.826263905001</v>
      </c>
      <c r="T221" s="3">
        <v>97000</v>
      </c>
      <c r="U221" s="3">
        <v>116674</v>
      </c>
      <c r="V221" s="3">
        <f t="shared" si="20"/>
        <v>213674</v>
      </c>
      <c r="W221" s="2">
        <f t="shared" si="21"/>
        <v>0.54603742149255408</v>
      </c>
      <c r="X221" s="2">
        <f t="shared" si="22"/>
        <v>0.45396257850744592</v>
      </c>
      <c r="Y221" s="26">
        <v>220</v>
      </c>
      <c r="Z221" s="3">
        <v>97000</v>
      </c>
      <c r="AA221" s="3">
        <v>116674</v>
      </c>
      <c r="AB221" s="7">
        <v>213674</v>
      </c>
      <c r="AC221" s="7"/>
    </row>
    <row r="222" spans="1:29" x14ac:dyDescent="0.3">
      <c r="A222" s="1">
        <v>42186</v>
      </c>
      <c r="B222" t="s">
        <v>688</v>
      </c>
      <c r="C222" t="s">
        <v>31</v>
      </c>
      <c r="D222" t="s">
        <v>36</v>
      </c>
      <c r="E222" t="s">
        <v>44</v>
      </c>
      <c r="F222" t="s">
        <v>20</v>
      </c>
      <c r="G222" t="s">
        <v>0</v>
      </c>
      <c r="H222">
        <v>1</v>
      </c>
      <c r="I222" s="3">
        <v>7200</v>
      </c>
      <c r="J222" s="3">
        <v>579379.44999999995</v>
      </c>
      <c r="K222" s="3"/>
      <c r="L222" s="2">
        <v>1.0043126261999999</v>
      </c>
      <c r="M222" s="2">
        <f t="shared" si="15"/>
        <v>1.0064689392999999</v>
      </c>
      <c r="N222" s="3">
        <v>7246.5763629599996</v>
      </c>
      <c r="O222" s="3">
        <v>10800</v>
      </c>
      <c r="P222" s="3">
        <v>7384450.46</v>
      </c>
      <c r="Q222" s="2">
        <v>0.79286576860000002</v>
      </c>
      <c r="R222" s="2">
        <f t="shared" si="16"/>
        <v>0.66858522980000001</v>
      </c>
      <c r="S222" s="3">
        <v>7220.7204818400005</v>
      </c>
      <c r="T222" s="3">
        <v>72000</v>
      </c>
      <c r="U222" s="3">
        <v>119666</v>
      </c>
      <c r="V222" s="3">
        <f t="shared" si="20"/>
        <v>191666</v>
      </c>
      <c r="W222" s="2">
        <f t="shared" si="21"/>
        <v>0.62434651946615471</v>
      </c>
      <c r="X222" s="2">
        <f t="shared" si="22"/>
        <v>0.37565348053384534</v>
      </c>
      <c r="Y222" s="26">
        <v>221</v>
      </c>
      <c r="Z222" s="3">
        <v>72000</v>
      </c>
      <c r="AA222" s="3">
        <v>119666</v>
      </c>
      <c r="AB222" s="7">
        <v>191666</v>
      </c>
      <c r="AC222" s="7"/>
    </row>
    <row r="223" spans="1:29" x14ac:dyDescent="0.3">
      <c r="A223" s="1">
        <v>42186</v>
      </c>
      <c r="B223" t="s">
        <v>533</v>
      </c>
      <c r="C223" t="s">
        <v>31</v>
      </c>
      <c r="D223" t="s">
        <v>36</v>
      </c>
      <c r="E223" t="s">
        <v>46</v>
      </c>
      <c r="F223" t="s">
        <v>20</v>
      </c>
      <c r="G223" t="s">
        <v>0</v>
      </c>
      <c r="H223">
        <v>1</v>
      </c>
      <c r="I223" s="3">
        <v>22633.333333333099</v>
      </c>
      <c r="J223" s="3">
        <v>3938438.64</v>
      </c>
      <c r="K223" s="3"/>
      <c r="L223" s="2">
        <v>1.0092290803999999</v>
      </c>
      <c r="M223" s="2">
        <f t="shared" si="15"/>
        <v>1.0138436206000001</v>
      </c>
      <c r="N223" s="3">
        <v>22946.6606129131</v>
      </c>
      <c r="O223" s="3">
        <v>33950</v>
      </c>
      <c r="P223" s="3">
        <v>13593569.029999999</v>
      </c>
      <c r="Q223" s="2">
        <v>1.0682007526999999</v>
      </c>
      <c r="R223" s="2">
        <f t="shared" si="16"/>
        <v>1.1909621076000001</v>
      </c>
      <c r="S223" s="3">
        <v>40433.16355302</v>
      </c>
      <c r="T223" s="3">
        <v>97000</v>
      </c>
      <c r="U223" s="3">
        <v>147084</v>
      </c>
      <c r="V223" s="3">
        <f t="shared" si="20"/>
        <v>244084</v>
      </c>
      <c r="W223" s="2">
        <f t="shared" si="21"/>
        <v>0.60259582766588549</v>
      </c>
      <c r="X223" s="2">
        <f t="shared" si="22"/>
        <v>0.39740417233411446</v>
      </c>
      <c r="Y223" s="26">
        <v>222</v>
      </c>
      <c r="Z223" s="3">
        <v>97000</v>
      </c>
      <c r="AA223" s="3">
        <v>147084</v>
      </c>
      <c r="AB223" s="7">
        <v>244084</v>
      </c>
      <c r="AC223" s="7"/>
    </row>
    <row r="224" spans="1:29" x14ac:dyDescent="0.3">
      <c r="A224" s="1">
        <v>42186</v>
      </c>
      <c r="B224" t="s">
        <v>642</v>
      </c>
      <c r="C224" t="s">
        <v>31</v>
      </c>
      <c r="D224" t="s">
        <v>36</v>
      </c>
      <c r="E224" t="s">
        <v>44</v>
      </c>
      <c r="F224" t="s">
        <v>20</v>
      </c>
      <c r="G224" t="s">
        <v>0</v>
      </c>
      <c r="H224">
        <v>1</v>
      </c>
      <c r="I224" s="3">
        <v>16800</v>
      </c>
      <c r="J224" s="3">
        <v>3290229.9</v>
      </c>
      <c r="K224" s="3"/>
      <c r="L224" s="2">
        <v>1.0135697226</v>
      </c>
      <c r="M224" s="2">
        <f t="shared" si="15"/>
        <v>1.0203545838999999</v>
      </c>
      <c r="N224" s="3">
        <v>17141.95700952</v>
      </c>
      <c r="O224" s="3">
        <v>25200</v>
      </c>
      <c r="P224" s="3">
        <v>18005322.800000001</v>
      </c>
      <c r="Q224" s="2">
        <v>1.0670400154999999</v>
      </c>
      <c r="R224" s="2">
        <f t="shared" si="16"/>
        <v>1.1877120433999999</v>
      </c>
      <c r="S224" s="3">
        <v>29930.34349368</v>
      </c>
      <c r="T224" s="3">
        <v>72000</v>
      </c>
      <c r="U224" s="3">
        <v>116547</v>
      </c>
      <c r="V224" s="3">
        <f t="shared" si="20"/>
        <v>188547</v>
      </c>
      <c r="W224" s="2">
        <f t="shared" si="21"/>
        <v>0.61813234896338842</v>
      </c>
      <c r="X224" s="2">
        <f t="shared" si="22"/>
        <v>0.38186765103661158</v>
      </c>
      <c r="Y224" s="26">
        <v>223</v>
      </c>
      <c r="Z224" s="3">
        <v>72000</v>
      </c>
      <c r="AA224" s="3">
        <v>116547</v>
      </c>
      <c r="AB224" s="7">
        <v>188547</v>
      </c>
      <c r="AC224" s="7"/>
    </row>
    <row r="225" spans="1:29" x14ac:dyDescent="0.3">
      <c r="A225" s="1">
        <v>42186</v>
      </c>
      <c r="B225" t="s">
        <v>282</v>
      </c>
      <c r="C225" t="s">
        <v>31</v>
      </c>
      <c r="D225" t="s">
        <v>36</v>
      </c>
      <c r="E225" t="s">
        <v>46</v>
      </c>
      <c r="F225" t="s">
        <v>20</v>
      </c>
      <c r="G225" t="s">
        <v>0</v>
      </c>
      <c r="H225">
        <v>1</v>
      </c>
      <c r="I225" s="3">
        <v>22633.333333333099</v>
      </c>
      <c r="J225" s="3">
        <v>1596857.01</v>
      </c>
      <c r="K225" s="3"/>
      <c r="L225" s="2">
        <v>1.0144407551000001</v>
      </c>
      <c r="M225" s="2">
        <f t="shared" si="15"/>
        <v>1.0216611325999989</v>
      </c>
      <c r="N225" s="3">
        <v>23123.596967846403</v>
      </c>
      <c r="O225" s="3">
        <v>33950</v>
      </c>
      <c r="P225" s="3">
        <v>15079965.529999999</v>
      </c>
      <c r="Q225" s="2">
        <v>0.92150708719999996</v>
      </c>
      <c r="R225" s="2">
        <f t="shared" si="16"/>
        <v>0.87441133949999994</v>
      </c>
      <c r="S225" s="3">
        <v>29686.264976024999</v>
      </c>
      <c r="T225" s="3">
        <v>97000</v>
      </c>
      <c r="U225" s="3">
        <v>135266</v>
      </c>
      <c r="V225" s="3">
        <f t="shared" si="20"/>
        <v>232266</v>
      </c>
      <c r="W225" s="2">
        <f t="shared" si="21"/>
        <v>0.58237537995229605</v>
      </c>
      <c r="X225" s="2">
        <f t="shared" si="22"/>
        <v>0.4176246200477039</v>
      </c>
      <c r="Y225" s="26">
        <v>224</v>
      </c>
      <c r="Z225" s="3">
        <v>97000</v>
      </c>
      <c r="AA225" s="3">
        <v>135266</v>
      </c>
      <c r="AB225" s="7">
        <v>232266</v>
      </c>
      <c r="AC225" s="7"/>
    </row>
    <row r="226" spans="1:29" x14ac:dyDescent="0.3">
      <c r="A226" s="1">
        <v>42186</v>
      </c>
      <c r="B226" t="s">
        <v>683</v>
      </c>
      <c r="C226" t="s">
        <v>31</v>
      </c>
      <c r="D226" t="s">
        <v>36</v>
      </c>
      <c r="E226" t="s">
        <v>44</v>
      </c>
      <c r="F226" t="s">
        <v>20</v>
      </c>
      <c r="G226" t="s">
        <v>0</v>
      </c>
      <c r="H226">
        <v>1</v>
      </c>
      <c r="I226" s="3">
        <v>16800</v>
      </c>
      <c r="J226" s="3">
        <v>3517270.49</v>
      </c>
      <c r="K226" s="3"/>
      <c r="L226" s="2">
        <v>1.0148188728</v>
      </c>
      <c r="M226" s="2">
        <f t="shared" si="15"/>
        <v>1.0222283092</v>
      </c>
      <c r="N226" s="3">
        <v>17173.43559456</v>
      </c>
      <c r="O226" s="3">
        <v>25200</v>
      </c>
      <c r="P226" s="3">
        <v>12673232.6</v>
      </c>
      <c r="Q226" s="2">
        <v>0.86241985170000002</v>
      </c>
      <c r="R226" s="2">
        <f t="shared" si="16"/>
        <v>0.77987176270000003</v>
      </c>
      <c r="S226" s="3">
        <v>19652.76842004</v>
      </c>
      <c r="T226" s="3">
        <v>72000</v>
      </c>
      <c r="U226" s="3">
        <v>119167</v>
      </c>
      <c r="V226" s="3">
        <f t="shared" si="20"/>
        <v>191167</v>
      </c>
      <c r="W226" s="2">
        <f t="shared" si="21"/>
        <v>0.62336595751358759</v>
      </c>
      <c r="X226" s="2">
        <f t="shared" si="22"/>
        <v>0.37663404248641241</v>
      </c>
      <c r="Y226" s="26">
        <v>225</v>
      </c>
      <c r="Z226" s="3">
        <v>72000</v>
      </c>
      <c r="AA226" s="3">
        <v>119167</v>
      </c>
      <c r="AB226" s="7">
        <v>191167</v>
      </c>
      <c r="AC226" s="7"/>
    </row>
    <row r="227" spans="1:29" x14ac:dyDescent="0.3">
      <c r="A227" s="1">
        <v>42186</v>
      </c>
      <c r="B227" t="s">
        <v>684</v>
      </c>
      <c r="C227" t="s">
        <v>31</v>
      </c>
      <c r="D227" t="s">
        <v>36</v>
      </c>
      <c r="E227" t="s">
        <v>44</v>
      </c>
      <c r="F227" t="s">
        <v>20</v>
      </c>
      <c r="G227" t="s">
        <v>0</v>
      </c>
      <c r="H227">
        <v>1</v>
      </c>
      <c r="I227" s="3">
        <v>16800</v>
      </c>
      <c r="J227" s="3">
        <v>3191096.02</v>
      </c>
      <c r="K227" s="3"/>
      <c r="L227" s="2">
        <v>1.0241087047999999</v>
      </c>
      <c r="M227" s="2">
        <f t="shared" si="15"/>
        <v>1.0361630572</v>
      </c>
      <c r="N227" s="3">
        <v>17407.53936096</v>
      </c>
      <c r="O227" s="3">
        <v>25200</v>
      </c>
      <c r="P227" s="3">
        <v>10299574.310000001</v>
      </c>
      <c r="Q227" s="2">
        <v>1.0770383237000001</v>
      </c>
      <c r="R227" s="2">
        <f t="shared" si="16"/>
        <v>1.2157073063999999</v>
      </c>
      <c r="S227" s="3">
        <v>30635.824121279999</v>
      </c>
      <c r="T227" s="3">
        <v>72000</v>
      </c>
      <c r="U227" s="3">
        <v>119305</v>
      </c>
      <c r="V227" s="3">
        <f t="shared" si="20"/>
        <v>191305</v>
      </c>
      <c r="W227" s="2">
        <f t="shared" si="21"/>
        <v>0.62363764668984079</v>
      </c>
      <c r="X227" s="2">
        <f t="shared" si="22"/>
        <v>0.37636235331015916</v>
      </c>
      <c r="Y227" s="26">
        <v>226</v>
      </c>
      <c r="Z227" s="3">
        <v>72000</v>
      </c>
      <c r="AA227" s="3">
        <v>119305</v>
      </c>
      <c r="AB227" s="7">
        <v>191305</v>
      </c>
      <c r="AC227" s="7"/>
    </row>
    <row r="228" spans="1:29" x14ac:dyDescent="0.3">
      <c r="A228" s="1">
        <v>42186</v>
      </c>
      <c r="B228" t="s">
        <v>549</v>
      </c>
      <c r="C228" t="s">
        <v>31</v>
      </c>
      <c r="D228" t="s">
        <v>36</v>
      </c>
      <c r="E228" t="s">
        <v>44</v>
      </c>
      <c r="F228" t="s">
        <v>20</v>
      </c>
      <c r="G228" t="s">
        <v>0</v>
      </c>
      <c r="H228">
        <v>1</v>
      </c>
      <c r="I228" s="3">
        <v>16800</v>
      </c>
      <c r="J228" s="3">
        <v>3246935.68</v>
      </c>
      <c r="K228" s="3"/>
      <c r="L228" s="2">
        <v>1.0254102094999999</v>
      </c>
      <c r="M228" s="2">
        <f t="shared" si="15"/>
        <v>1.0381153141999999</v>
      </c>
      <c r="N228" s="3">
        <v>17440.33727856</v>
      </c>
      <c r="O228" s="3">
        <v>25200</v>
      </c>
      <c r="P228" s="3">
        <v>11718642.439999999</v>
      </c>
      <c r="Q228" s="2">
        <v>0.92107672839999999</v>
      </c>
      <c r="R228" s="2">
        <f t="shared" si="16"/>
        <v>0.87372276540000005</v>
      </c>
      <c r="S228" s="3">
        <v>22017.813688080001</v>
      </c>
      <c r="T228" s="3">
        <v>72000</v>
      </c>
      <c r="U228" s="3">
        <v>110046</v>
      </c>
      <c r="V228" s="3">
        <f t="shared" si="20"/>
        <v>182046</v>
      </c>
      <c r="W228" s="2">
        <f t="shared" si="21"/>
        <v>0.60449556705448071</v>
      </c>
      <c r="X228" s="2">
        <f t="shared" si="22"/>
        <v>0.39550443294551929</v>
      </c>
      <c r="Y228" s="26">
        <v>227</v>
      </c>
      <c r="Z228" s="3">
        <v>72000</v>
      </c>
      <c r="AA228" s="3">
        <v>110046</v>
      </c>
      <c r="AB228" s="7">
        <v>182046</v>
      </c>
      <c r="AC228" s="7"/>
    </row>
    <row r="229" spans="1:29" x14ac:dyDescent="0.3">
      <c r="A229" s="1">
        <v>42186</v>
      </c>
      <c r="B229" t="s">
        <v>731</v>
      </c>
      <c r="C229" t="s">
        <v>31</v>
      </c>
      <c r="D229" t="s">
        <v>36</v>
      </c>
      <c r="E229" t="s">
        <v>44</v>
      </c>
      <c r="F229" t="s">
        <v>20</v>
      </c>
      <c r="G229" t="s">
        <v>0</v>
      </c>
      <c r="H229">
        <v>1</v>
      </c>
      <c r="I229" s="3">
        <v>16800</v>
      </c>
      <c r="J229" s="3">
        <v>2904899.07</v>
      </c>
      <c r="K229" s="3"/>
      <c r="L229" s="2">
        <v>1.0319167698</v>
      </c>
      <c r="M229" s="2">
        <f t="shared" si="15"/>
        <v>1.0478751547</v>
      </c>
      <c r="N229" s="3">
        <v>17604.302598959999</v>
      </c>
      <c r="O229" s="3">
        <v>25200</v>
      </c>
      <c r="P229" s="3">
        <v>4688677.59</v>
      </c>
      <c r="Q229" s="2">
        <v>1.2995544656</v>
      </c>
      <c r="R229" s="2">
        <f t="shared" si="16"/>
        <v>1.75</v>
      </c>
      <c r="S229" s="3">
        <v>44100</v>
      </c>
      <c r="T229" s="3">
        <v>72000</v>
      </c>
      <c r="U229" s="3">
        <v>122533</v>
      </c>
      <c r="V229" s="3">
        <f t="shared" si="20"/>
        <v>194533</v>
      </c>
      <c r="W229" s="2">
        <f t="shared" si="21"/>
        <v>0.62988284764024616</v>
      </c>
      <c r="X229" s="2">
        <f t="shared" si="22"/>
        <v>0.3701171523597539</v>
      </c>
      <c r="Y229" s="26">
        <v>228</v>
      </c>
      <c r="Z229" s="3">
        <v>72000</v>
      </c>
      <c r="AA229" s="3">
        <v>122533</v>
      </c>
      <c r="AB229" s="7">
        <v>194533</v>
      </c>
      <c r="AC229" s="7"/>
    </row>
    <row r="230" spans="1:29" x14ac:dyDescent="0.3">
      <c r="A230" s="1">
        <v>42186</v>
      </c>
      <c r="B230" t="s">
        <v>526</v>
      </c>
      <c r="C230" t="s">
        <v>31</v>
      </c>
      <c r="D230" t="s">
        <v>36</v>
      </c>
      <c r="E230" t="s">
        <v>46</v>
      </c>
      <c r="F230" t="s">
        <v>20</v>
      </c>
      <c r="G230" t="s">
        <v>0</v>
      </c>
      <c r="H230">
        <v>1</v>
      </c>
      <c r="I230" s="3">
        <v>22633.333333333099</v>
      </c>
      <c r="J230" s="3">
        <v>3106336.77</v>
      </c>
      <c r="K230" s="3"/>
      <c r="L230" s="2">
        <v>1.0482091351</v>
      </c>
      <c r="M230" s="2">
        <f t="shared" si="15"/>
        <v>1.0723137025999994</v>
      </c>
      <c r="N230" s="3">
        <v>24270.033468846403</v>
      </c>
      <c r="O230" s="3">
        <v>33950</v>
      </c>
      <c r="P230" s="3">
        <v>11647688.9</v>
      </c>
      <c r="Q230" s="2">
        <v>0.87284917439999998</v>
      </c>
      <c r="R230" s="2">
        <f t="shared" si="16"/>
        <v>0.7965586790000001</v>
      </c>
      <c r="S230" s="3">
        <v>27043.167152050002</v>
      </c>
      <c r="T230" s="3">
        <v>97000</v>
      </c>
      <c r="U230" s="3">
        <v>146278</v>
      </c>
      <c r="V230" s="3">
        <f t="shared" si="20"/>
        <v>243278</v>
      </c>
      <c r="W230" s="2">
        <f t="shared" si="21"/>
        <v>0.60127919499502624</v>
      </c>
      <c r="X230" s="2">
        <f t="shared" si="22"/>
        <v>0.39872080500497376</v>
      </c>
      <c r="Y230" s="26">
        <v>229</v>
      </c>
      <c r="Z230" s="3">
        <v>97000</v>
      </c>
      <c r="AA230" s="3">
        <v>146278</v>
      </c>
      <c r="AB230" s="7">
        <v>243278</v>
      </c>
      <c r="AC230" s="7"/>
    </row>
    <row r="231" spans="1:29" x14ac:dyDescent="0.3">
      <c r="A231" s="1">
        <v>42186</v>
      </c>
      <c r="B231" t="s">
        <v>324</v>
      </c>
      <c r="C231" t="s">
        <v>31</v>
      </c>
      <c r="D231" t="s">
        <v>36</v>
      </c>
      <c r="E231" t="s">
        <v>46</v>
      </c>
      <c r="F231" t="s">
        <v>20</v>
      </c>
      <c r="G231" t="s">
        <v>0</v>
      </c>
      <c r="H231">
        <v>1</v>
      </c>
      <c r="I231" s="3">
        <v>22633.333333333099</v>
      </c>
      <c r="J231" s="3">
        <v>5056563.8499999996</v>
      </c>
      <c r="K231" s="3"/>
      <c r="L231" s="2">
        <v>1.0503200141</v>
      </c>
      <c r="M231" s="2">
        <f t="shared" si="15"/>
        <v>1.0754800211999977</v>
      </c>
      <c r="N231" s="3">
        <v>24341.697813159699</v>
      </c>
      <c r="O231" s="3">
        <v>33950</v>
      </c>
      <c r="P231" s="3">
        <v>57152247.869999997</v>
      </c>
      <c r="Q231" s="2">
        <v>0.98281544809999999</v>
      </c>
      <c r="R231" s="2">
        <f t="shared" si="16"/>
        <v>0.97250471700000007</v>
      </c>
      <c r="S231" s="3">
        <v>33016.535142150002</v>
      </c>
      <c r="T231" s="3">
        <v>97000</v>
      </c>
      <c r="U231" s="3">
        <v>139700</v>
      </c>
      <c r="V231" s="3">
        <f t="shared" si="20"/>
        <v>236700</v>
      </c>
      <c r="W231" s="2">
        <f t="shared" si="21"/>
        <v>0.59019856358259404</v>
      </c>
      <c r="X231" s="2">
        <f t="shared" si="22"/>
        <v>0.40980143641740602</v>
      </c>
      <c r="Y231" s="26">
        <v>230</v>
      </c>
      <c r="Z231" s="3">
        <v>97000</v>
      </c>
      <c r="AA231" s="3">
        <v>139700</v>
      </c>
      <c r="AB231" s="7">
        <v>236700</v>
      </c>
      <c r="AC231" s="7"/>
    </row>
    <row r="232" spans="1:29" x14ac:dyDescent="0.3">
      <c r="A232" s="1">
        <v>42186</v>
      </c>
      <c r="B232" t="s">
        <v>555</v>
      </c>
      <c r="C232" t="s">
        <v>31</v>
      </c>
      <c r="D232" t="s">
        <v>36</v>
      </c>
      <c r="E232" t="s">
        <v>44</v>
      </c>
      <c r="F232" t="s">
        <v>20</v>
      </c>
      <c r="G232" t="s">
        <v>0</v>
      </c>
      <c r="H232">
        <v>1</v>
      </c>
      <c r="I232" s="3">
        <v>16800</v>
      </c>
      <c r="J232" s="3">
        <v>5056563.8499999996</v>
      </c>
      <c r="K232" s="3"/>
      <c r="L232" s="2">
        <v>1.0503200141</v>
      </c>
      <c r="M232" s="2">
        <f t="shared" si="15"/>
        <v>1.0754800212</v>
      </c>
      <c r="N232" s="3">
        <v>18068.064356160001</v>
      </c>
      <c r="O232" s="3">
        <v>25200</v>
      </c>
      <c r="P232" s="3">
        <v>57152247.869999997</v>
      </c>
      <c r="Q232" s="2">
        <v>0.98281544809999999</v>
      </c>
      <c r="R232" s="2">
        <f t="shared" si="16"/>
        <v>0.97250471700000007</v>
      </c>
      <c r="S232" s="3">
        <v>24507.118868400001</v>
      </c>
      <c r="T232" s="3">
        <v>72000</v>
      </c>
      <c r="U232" s="3">
        <v>110709</v>
      </c>
      <c r="V232" s="3">
        <f t="shared" si="20"/>
        <v>182709</v>
      </c>
      <c r="W232" s="2">
        <f t="shared" si="21"/>
        <v>0.60593074232796418</v>
      </c>
      <c r="X232" s="2">
        <f t="shared" si="22"/>
        <v>0.39406925767203588</v>
      </c>
      <c r="Y232" s="26">
        <v>231</v>
      </c>
      <c r="Z232" s="3">
        <v>72000</v>
      </c>
      <c r="AA232" s="3">
        <v>110709</v>
      </c>
      <c r="AB232" s="7">
        <v>182709</v>
      </c>
      <c r="AC232" s="7"/>
    </row>
    <row r="233" spans="1:29" x14ac:dyDescent="0.3">
      <c r="A233" s="1">
        <v>42186</v>
      </c>
      <c r="B233" t="s">
        <v>634</v>
      </c>
      <c r="C233" t="s">
        <v>31</v>
      </c>
      <c r="D233" t="s">
        <v>36</v>
      </c>
      <c r="E233" t="s">
        <v>44</v>
      </c>
      <c r="F233" t="s">
        <v>20</v>
      </c>
      <c r="G233" t="s">
        <v>0</v>
      </c>
      <c r="H233">
        <v>1</v>
      </c>
      <c r="I233" s="3">
        <v>16800</v>
      </c>
      <c r="J233" s="3">
        <v>5056563.8499999996</v>
      </c>
      <c r="K233" s="3"/>
      <c r="L233" s="2">
        <v>1.0503200141</v>
      </c>
      <c r="M233" s="2">
        <f t="shared" si="15"/>
        <v>1.0754800212</v>
      </c>
      <c r="N233" s="3">
        <v>18068.064356160001</v>
      </c>
      <c r="O233" s="3">
        <v>25200</v>
      </c>
      <c r="P233" s="3">
        <v>57152247.869999997</v>
      </c>
      <c r="Q233" s="2">
        <v>0.98281544809999999</v>
      </c>
      <c r="R233" s="2">
        <f t="shared" si="16"/>
        <v>0.97250471700000007</v>
      </c>
      <c r="S233" s="3">
        <v>24507.118868400001</v>
      </c>
      <c r="T233" s="3">
        <v>72000</v>
      </c>
      <c r="U233" s="3">
        <v>116086</v>
      </c>
      <c r="V233" s="3">
        <f t="shared" si="20"/>
        <v>188086</v>
      </c>
      <c r="W233" s="2">
        <f t="shared" si="21"/>
        <v>0.6171963888859352</v>
      </c>
      <c r="X233" s="2">
        <f t="shared" si="22"/>
        <v>0.38280361111406486</v>
      </c>
      <c r="Y233" s="26">
        <v>232</v>
      </c>
      <c r="Z233" s="3">
        <v>72000</v>
      </c>
      <c r="AA233" s="3">
        <v>116086</v>
      </c>
      <c r="AB233" s="7">
        <v>188086</v>
      </c>
      <c r="AC233" s="7"/>
    </row>
    <row r="234" spans="1:29" x14ac:dyDescent="0.3">
      <c r="A234" s="1">
        <v>42186</v>
      </c>
      <c r="B234" t="s">
        <v>672</v>
      </c>
      <c r="C234" t="s">
        <v>31</v>
      </c>
      <c r="D234" t="s">
        <v>36</v>
      </c>
      <c r="E234" t="s">
        <v>44</v>
      </c>
      <c r="F234" t="s">
        <v>20</v>
      </c>
      <c r="G234" t="s">
        <v>0</v>
      </c>
      <c r="H234">
        <v>1</v>
      </c>
      <c r="I234" s="3">
        <v>16800</v>
      </c>
      <c r="J234" s="3">
        <v>5056563.8499999996</v>
      </c>
      <c r="K234" s="3"/>
      <c r="L234" s="2">
        <v>1.0503200141</v>
      </c>
      <c r="M234" s="2">
        <f t="shared" si="15"/>
        <v>1.0754800212</v>
      </c>
      <c r="N234" s="3">
        <v>18068.064356160001</v>
      </c>
      <c r="O234" s="3">
        <v>25200</v>
      </c>
      <c r="P234" s="3">
        <v>57152247.869999997</v>
      </c>
      <c r="Q234" s="2">
        <v>0.98281544809999999</v>
      </c>
      <c r="R234" s="2">
        <f t="shared" si="16"/>
        <v>0.97250471700000007</v>
      </c>
      <c r="S234" s="3">
        <v>24507.118868400001</v>
      </c>
      <c r="T234" s="3">
        <v>72000</v>
      </c>
      <c r="U234" s="3">
        <v>118550</v>
      </c>
      <c r="V234" s="3">
        <f t="shared" si="20"/>
        <v>190550</v>
      </c>
      <c r="W234" s="2">
        <f t="shared" si="21"/>
        <v>0.62214641826292316</v>
      </c>
      <c r="X234" s="2">
        <f t="shared" si="22"/>
        <v>0.37785358173707689</v>
      </c>
      <c r="Y234" s="26">
        <v>233</v>
      </c>
      <c r="Z234" s="3">
        <v>72000</v>
      </c>
      <c r="AA234" s="3">
        <v>118550</v>
      </c>
      <c r="AB234" s="7">
        <v>190550</v>
      </c>
      <c r="AC234" s="7"/>
    </row>
    <row r="235" spans="1:29" x14ac:dyDescent="0.3">
      <c r="A235" s="1">
        <v>42186</v>
      </c>
      <c r="B235" t="s">
        <v>234</v>
      </c>
      <c r="C235" t="s">
        <v>31</v>
      </c>
      <c r="D235" t="s">
        <v>36</v>
      </c>
      <c r="E235" t="s">
        <v>46</v>
      </c>
      <c r="F235" t="s">
        <v>20</v>
      </c>
      <c r="G235" t="s">
        <v>0</v>
      </c>
      <c r="H235">
        <v>1</v>
      </c>
      <c r="I235" s="3">
        <v>22633.333333333099</v>
      </c>
      <c r="J235" s="3">
        <v>3814799.57</v>
      </c>
      <c r="K235" s="3"/>
      <c r="L235" s="2">
        <v>1.0611937224000001</v>
      </c>
      <c r="M235" s="2">
        <f t="shared" si="15"/>
        <v>1.091790583600001</v>
      </c>
      <c r="N235" s="3">
        <v>24710.860208813101</v>
      </c>
      <c r="O235" s="3">
        <v>33950</v>
      </c>
      <c r="P235" s="3">
        <v>10089746.640000001</v>
      </c>
      <c r="Q235" s="2">
        <v>1.8482729622</v>
      </c>
      <c r="R235" s="2">
        <f t="shared" si="16"/>
        <v>1.75</v>
      </c>
      <c r="S235" s="3">
        <v>59412.5</v>
      </c>
      <c r="T235" s="3">
        <v>97000</v>
      </c>
      <c r="U235" s="3">
        <v>129997</v>
      </c>
      <c r="V235" s="3">
        <f t="shared" si="20"/>
        <v>226997</v>
      </c>
      <c r="W235" s="2">
        <f t="shared" si="21"/>
        <v>0.5726815772895677</v>
      </c>
      <c r="X235" s="2">
        <f t="shared" si="22"/>
        <v>0.4273184227104323</v>
      </c>
      <c r="Y235" s="26">
        <v>234</v>
      </c>
      <c r="Z235" s="3">
        <v>97000</v>
      </c>
      <c r="AA235" s="3">
        <v>129997</v>
      </c>
      <c r="AB235" s="7">
        <v>226997</v>
      </c>
      <c r="AC235" s="7"/>
    </row>
    <row r="236" spans="1:29" x14ac:dyDescent="0.3">
      <c r="A236" s="1">
        <v>42186</v>
      </c>
      <c r="B236" t="s">
        <v>272</v>
      </c>
      <c r="C236" t="s">
        <v>31</v>
      </c>
      <c r="D236" t="s">
        <v>36</v>
      </c>
      <c r="E236" t="s">
        <v>46</v>
      </c>
      <c r="F236" t="s">
        <v>20</v>
      </c>
      <c r="G236" t="s">
        <v>0</v>
      </c>
      <c r="H236">
        <v>1</v>
      </c>
      <c r="I236" s="3">
        <v>22633.333333333099</v>
      </c>
      <c r="J236" s="3">
        <v>5833211.1799999997</v>
      </c>
      <c r="K236" s="3"/>
      <c r="L236" s="2">
        <v>1.0638234130999999</v>
      </c>
      <c r="M236" s="2">
        <f t="shared" si="15"/>
        <v>1.0957351195999996</v>
      </c>
      <c r="N236" s="3">
        <v>24800.138206946402</v>
      </c>
      <c r="O236" s="3">
        <v>33950</v>
      </c>
      <c r="P236" s="3">
        <v>32483669.260000002</v>
      </c>
      <c r="Q236" s="2">
        <v>1.0023102161999999</v>
      </c>
      <c r="R236" s="2">
        <f t="shared" si="16"/>
        <v>1.0064686054</v>
      </c>
      <c r="S236" s="3">
        <v>34169.609153329999</v>
      </c>
      <c r="T236" s="3">
        <v>97000</v>
      </c>
      <c r="U236" s="3">
        <v>134488</v>
      </c>
      <c r="V236" s="3">
        <f t="shared" si="20"/>
        <v>231488</v>
      </c>
      <c r="W236" s="2">
        <f t="shared" si="21"/>
        <v>0.58097179983411662</v>
      </c>
      <c r="X236" s="2">
        <f t="shared" si="22"/>
        <v>0.41902820016588332</v>
      </c>
      <c r="Y236" s="26">
        <v>235</v>
      </c>
      <c r="Z236" s="3">
        <v>97000</v>
      </c>
      <c r="AA236" s="3">
        <v>134488</v>
      </c>
      <c r="AB236" s="7">
        <v>231488</v>
      </c>
      <c r="AC236" s="7"/>
    </row>
    <row r="237" spans="1:29" x14ac:dyDescent="0.3">
      <c r="A237" s="1">
        <v>42186</v>
      </c>
      <c r="B237" t="s">
        <v>758</v>
      </c>
      <c r="C237" t="s">
        <v>31</v>
      </c>
      <c r="D237" t="s">
        <v>36</v>
      </c>
      <c r="E237" t="s">
        <v>44</v>
      </c>
      <c r="F237" t="s">
        <v>20</v>
      </c>
      <c r="G237" t="s">
        <v>0</v>
      </c>
      <c r="H237">
        <v>1</v>
      </c>
      <c r="I237" s="3">
        <v>16800</v>
      </c>
      <c r="J237" s="3">
        <v>3072450.55</v>
      </c>
      <c r="K237" s="3"/>
      <c r="L237" s="2">
        <v>1.0656292554</v>
      </c>
      <c r="M237" s="2">
        <f t="shared" si="15"/>
        <v>1.0984438830999999</v>
      </c>
      <c r="N237" s="3">
        <v>18453.857236079999</v>
      </c>
      <c r="O237" s="3">
        <v>25200</v>
      </c>
      <c r="P237" s="3">
        <v>13975440.25</v>
      </c>
      <c r="Q237" s="2">
        <v>0.97830168890000002</v>
      </c>
      <c r="R237" s="2">
        <f t="shared" si="16"/>
        <v>0.96528270220000012</v>
      </c>
      <c r="S237" s="3">
        <v>24325.124095440002</v>
      </c>
      <c r="T237" s="3">
        <v>72000</v>
      </c>
      <c r="U237" s="3">
        <v>125264</v>
      </c>
      <c r="V237" s="3">
        <f t="shared" si="20"/>
        <v>197264</v>
      </c>
      <c r="W237" s="2">
        <f t="shared" si="21"/>
        <v>0.63500689431421853</v>
      </c>
      <c r="X237" s="2">
        <f t="shared" si="22"/>
        <v>0.36499310568578147</v>
      </c>
      <c r="Y237" s="26">
        <v>236</v>
      </c>
      <c r="Z237" s="3">
        <v>72000</v>
      </c>
      <c r="AA237" s="3">
        <v>125264</v>
      </c>
      <c r="AB237" s="7">
        <v>197264</v>
      </c>
      <c r="AC237" s="7"/>
    </row>
    <row r="238" spans="1:29" x14ac:dyDescent="0.3">
      <c r="A238" s="1">
        <v>42186</v>
      </c>
      <c r="B238" t="s">
        <v>325</v>
      </c>
      <c r="C238" t="s">
        <v>31</v>
      </c>
      <c r="D238" t="s">
        <v>36</v>
      </c>
      <c r="E238" t="s">
        <v>44</v>
      </c>
      <c r="F238" t="s">
        <v>20</v>
      </c>
      <c r="G238" t="s">
        <v>0</v>
      </c>
      <c r="H238">
        <v>1</v>
      </c>
      <c r="I238" s="3">
        <v>16800</v>
      </c>
      <c r="J238" s="3">
        <v>3290229.9</v>
      </c>
      <c r="K238" s="3"/>
      <c r="L238" s="2">
        <v>1.0699749226999999</v>
      </c>
      <c r="M238" s="2">
        <f t="shared" si="15"/>
        <v>1.104962384</v>
      </c>
      <c r="N238" s="3">
        <v>18563.368051199999</v>
      </c>
      <c r="O238" s="3">
        <v>25200</v>
      </c>
      <c r="P238" s="3">
        <v>4414211.1500000004</v>
      </c>
      <c r="Q238" s="2">
        <v>1.2822877945</v>
      </c>
      <c r="R238" s="2">
        <f t="shared" si="16"/>
        <v>1.75</v>
      </c>
      <c r="S238" s="3">
        <v>44100</v>
      </c>
      <c r="T238" s="3">
        <v>72000</v>
      </c>
      <c r="U238" s="3">
        <v>103742</v>
      </c>
      <c r="V238" s="3">
        <f t="shared" si="20"/>
        <v>175742</v>
      </c>
      <c r="W238" s="2">
        <f t="shared" si="21"/>
        <v>0.59030852044474291</v>
      </c>
      <c r="X238" s="2">
        <f t="shared" si="22"/>
        <v>0.40969147955525714</v>
      </c>
      <c r="Y238" s="26">
        <v>237</v>
      </c>
      <c r="Z238" s="3">
        <v>72000</v>
      </c>
      <c r="AA238" s="3">
        <v>103742</v>
      </c>
      <c r="AB238" s="7">
        <v>175742</v>
      </c>
      <c r="AC238" s="7"/>
    </row>
    <row r="239" spans="1:29" x14ac:dyDescent="0.3">
      <c r="A239" s="1">
        <v>42186</v>
      </c>
      <c r="B239" t="s">
        <v>770</v>
      </c>
      <c r="C239" t="s">
        <v>31</v>
      </c>
      <c r="D239" t="s">
        <v>36</v>
      </c>
      <c r="E239" t="s">
        <v>44</v>
      </c>
      <c r="F239" t="s">
        <v>20</v>
      </c>
      <c r="G239" t="s">
        <v>0</v>
      </c>
      <c r="H239">
        <v>1</v>
      </c>
      <c r="I239" s="3">
        <v>16800</v>
      </c>
      <c r="J239" s="3">
        <v>3388064.63</v>
      </c>
      <c r="K239" s="3"/>
      <c r="L239" s="2">
        <v>1.0788996755</v>
      </c>
      <c r="M239" s="2">
        <f t="shared" si="15"/>
        <v>1.1183495132000001</v>
      </c>
      <c r="N239" s="3">
        <v>18788.271821760001</v>
      </c>
      <c r="O239" s="3">
        <v>25200</v>
      </c>
      <c r="P239" s="3">
        <v>9297683.2599999998</v>
      </c>
      <c r="Q239" s="2">
        <v>1.0701336389</v>
      </c>
      <c r="R239" s="2">
        <f t="shared" si="16"/>
        <v>1.1963741889000001</v>
      </c>
      <c r="S239" s="3">
        <v>30148.629560280002</v>
      </c>
      <c r="T239" s="3">
        <v>72000</v>
      </c>
      <c r="U239" s="3">
        <v>126847</v>
      </c>
      <c r="V239" s="3">
        <f t="shared" si="20"/>
        <v>198847</v>
      </c>
      <c r="W239" s="2">
        <f t="shared" si="21"/>
        <v>0.63791256594265944</v>
      </c>
      <c r="X239" s="2">
        <f t="shared" si="22"/>
        <v>0.36208743405734056</v>
      </c>
      <c r="Y239" s="26">
        <v>238</v>
      </c>
      <c r="Z239" s="3">
        <v>72000</v>
      </c>
      <c r="AA239" s="3">
        <v>126847</v>
      </c>
      <c r="AB239" s="7">
        <v>198847</v>
      </c>
      <c r="AC239" s="7"/>
    </row>
    <row r="240" spans="1:29" x14ac:dyDescent="0.3">
      <c r="A240" s="1">
        <v>42186</v>
      </c>
      <c r="B240" t="s">
        <v>372</v>
      </c>
      <c r="C240" t="s">
        <v>31</v>
      </c>
      <c r="D240" t="s">
        <v>36</v>
      </c>
      <c r="E240" t="s">
        <v>46</v>
      </c>
      <c r="F240" t="s">
        <v>20</v>
      </c>
      <c r="G240" t="s">
        <v>0</v>
      </c>
      <c r="H240">
        <v>1</v>
      </c>
      <c r="I240" s="3">
        <v>22633.333333333099</v>
      </c>
      <c r="J240" s="3">
        <v>4292954.28</v>
      </c>
      <c r="K240" s="3"/>
      <c r="L240" s="2">
        <v>1.0919499216999999</v>
      </c>
      <c r="M240" s="2">
        <f t="shared" si="15"/>
        <v>1.1379248825999986</v>
      </c>
      <c r="N240" s="3">
        <v>25755.033176179702</v>
      </c>
      <c r="O240" s="3">
        <v>33950</v>
      </c>
      <c r="P240" s="3">
        <v>24147142.420000002</v>
      </c>
      <c r="Q240" s="2">
        <v>1.0470597258000001</v>
      </c>
      <c r="R240" s="2">
        <f t="shared" si="16"/>
        <v>1.1317672322000001</v>
      </c>
      <c r="S240" s="3">
        <v>38423.497533190006</v>
      </c>
      <c r="T240" s="3">
        <v>97000</v>
      </c>
      <c r="U240" s="3">
        <v>143917</v>
      </c>
      <c r="V240" s="3">
        <f t="shared" si="20"/>
        <v>240917</v>
      </c>
      <c r="W240" s="2">
        <f t="shared" si="21"/>
        <v>0.5973717089288012</v>
      </c>
      <c r="X240" s="2">
        <f t="shared" si="22"/>
        <v>0.4026282910711988</v>
      </c>
      <c r="Y240" s="26">
        <v>239</v>
      </c>
      <c r="Z240" s="3">
        <v>97000</v>
      </c>
      <c r="AA240" s="3">
        <v>143917</v>
      </c>
      <c r="AB240" s="7">
        <v>240917</v>
      </c>
      <c r="AC240" s="7"/>
    </row>
    <row r="241" spans="1:29" x14ac:dyDescent="0.3">
      <c r="A241" s="1">
        <v>42186</v>
      </c>
      <c r="B241" t="s">
        <v>616</v>
      </c>
      <c r="C241" t="s">
        <v>31</v>
      </c>
      <c r="D241" t="s">
        <v>36</v>
      </c>
      <c r="E241" t="s">
        <v>44</v>
      </c>
      <c r="F241" t="s">
        <v>20</v>
      </c>
      <c r="G241" t="s">
        <v>0</v>
      </c>
      <c r="H241">
        <v>1</v>
      </c>
      <c r="I241" s="3">
        <v>16800</v>
      </c>
      <c r="J241" s="3">
        <v>4292954.28</v>
      </c>
      <c r="K241" s="3"/>
      <c r="L241" s="2">
        <v>1.0919499216999999</v>
      </c>
      <c r="M241" s="2">
        <f t="shared" si="15"/>
        <v>1.1379248825999999</v>
      </c>
      <c r="N241" s="3">
        <v>19117.138027679997</v>
      </c>
      <c r="O241" s="3">
        <v>25200</v>
      </c>
      <c r="P241" s="3">
        <v>24147142.420000002</v>
      </c>
      <c r="Q241" s="2">
        <v>1.0470597258000001</v>
      </c>
      <c r="R241" s="2">
        <f t="shared" si="16"/>
        <v>1.1317672322000001</v>
      </c>
      <c r="S241" s="3">
        <v>28520.53425144</v>
      </c>
      <c r="T241" s="3">
        <v>72000</v>
      </c>
      <c r="U241" s="3">
        <v>114770</v>
      </c>
      <c r="V241" s="3">
        <f t="shared" si="20"/>
        <v>186770</v>
      </c>
      <c r="W241" s="2">
        <f t="shared" si="21"/>
        <v>0.6144991165604754</v>
      </c>
      <c r="X241" s="2">
        <f t="shared" si="22"/>
        <v>0.38550088343952454</v>
      </c>
      <c r="Y241" s="26">
        <v>240</v>
      </c>
      <c r="Z241" s="3">
        <v>72000</v>
      </c>
      <c r="AA241" s="3">
        <v>114770</v>
      </c>
      <c r="AB241" s="7">
        <v>186770</v>
      </c>
      <c r="AC241" s="7"/>
    </row>
    <row r="242" spans="1:29" x14ac:dyDescent="0.3">
      <c r="A242" s="1">
        <v>42186</v>
      </c>
      <c r="B242" t="s">
        <v>140</v>
      </c>
      <c r="C242" t="s">
        <v>31</v>
      </c>
      <c r="D242" t="s">
        <v>36</v>
      </c>
      <c r="E242" t="s">
        <v>44</v>
      </c>
      <c r="F242" t="s">
        <v>20</v>
      </c>
      <c r="G242" t="s">
        <v>0</v>
      </c>
      <c r="H242">
        <v>1</v>
      </c>
      <c r="I242" s="3">
        <v>16800</v>
      </c>
      <c r="J242" s="3">
        <v>2232336.2200000002</v>
      </c>
      <c r="K242" s="3"/>
      <c r="L242" s="2">
        <v>1.1032043856</v>
      </c>
      <c r="M242" s="2">
        <f t="shared" si="15"/>
        <v>1.1548065783999999</v>
      </c>
      <c r="N242" s="3">
        <v>19400.750517119999</v>
      </c>
      <c r="O242" s="3">
        <v>25200</v>
      </c>
      <c r="P242" s="3">
        <v>6539495.5800000001</v>
      </c>
      <c r="Q242" s="2">
        <v>0.75945370089999997</v>
      </c>
      <c r="R242" s="2">
        <f t="shared" si="16"/>
        <v>0.6151259214</v>
      </c>
      <c r="S242" s="3">
        <v>15501.173219279999</v>
      </c>
      <c r="T242" s="3">
        <v>72000</v>
      </c>
      <c r="U242" s="3">
        <v>85173</v>
      </c>
      <c r="V242" s="3">
        <f t="shared" si="20"/>
        <v>157173</v>
      </c>
      <c r="W242" s="2">
        <f t="shared" si="21"/>
        <v>0.54190605256628044</v>
      </c>
      <c r="X242" s="2">
        <f t="shared" si="22"/>
        <v>0.45809394743371951</v>
      </c>
      <c r="Y242" s="26">
        <v>241</v>
      </c>
      <c r="Z242" s="3">
        <v>72000</v>
      </c>
      <c r="AA242" s="3">
        <v>85173</v>
      </c>
      <c r="AB242" s="7">
        <v>157173</v>
      </c>
      <c r="AC242" s="7"/>
    </row>
    <row r="243" spans="1:29" x14ac:dyDescent="0.3">
      <c r="A243" s="1">
        <v>42186</v>
      </c>
      <c r="B243" t="s">
        <v>562</v>
      </c>
      <c r="C243" t="s">
        <v>31</v>
      </c>
      <c r="D243" t="s">
        <v>36</v>
      </c>
      <c r="E243" t="s">
        <v>44</v>
      </c>
      <c r="F243" t="s">
        <v>20</v>
      </c>
      <c r="G243" t="s">
        <v>0</v>
      </c>
      <c r="H243">
        <v>1</v>
      </c>
      <c r="I243" s="3">
        <v>16800</v>
      </c>
      <c r="J243" s="3">
        <v>3746969.76</v>
      </c>
      <c r="K243" s="3"/>
      <c r="L243" s="2">
        <v>1.111107415</v>
      </c>
      <c r="M243" s="2">
        <f t="shared" si="15"/>
        <v>1.1666611225000001</v>
      </c>
      <c r="N243" s="3">
        <v>19599.906858000002</v>
      </c>
      <c r="O243" s="3">
        <v>25200</v>
      </c>
      <c r="P243" s="3">
        <v>14145486.880000001</v>
      </c>
      <c r="Q243" s="2">
        <v>0.98331814299999998</v>
      </c>
      <c r="R243" s="2">
        <f t="shared" si="16"/>
        <v>0.97330902880000003</v>
      </c>
      <c r="S243" s="3">
        <v>24527.387525760001</v>
      </c>
      <c r="T243" s="3">
        <v>72000</v>
      </c>
      <c r="U243" s="3">
        <v>110869</v>
      </c>
      <c r="V243" s="3">
        <f t="shared" si="20"/>
        <v>182869</v>
      </c>
      <c r="W243" s="2">
        <f t="shared" si="21"/>
        <v>0.60627553057106454</v>
      </c>
      <c r="X243" s="2">
        <f t="shared" si="22"/>
        <v>0.39372446942893546</v>
      </c>
      <c r="Y243" s="26">
        <v>242</v>
      </c>
      <c r="Z243" s="3">
        <v>72000</v>
      </c>
      <c r="AA243" s="3">
        <v>110869</v>
      </c>
      <c r="AB243" s="7">
        <v>182869</v>
      </c>
      <c r="AC243" s="7"/>
    </row>
    <row r="244" spans="1:29" x14ac:dyDescent="0.3">
      <c r="A244" s="1">
        <v>42186</v>
      </c>
      <c r="B244" t="s">
        <v>740</v>
      </c>
      <c r="C244" t="s">
        <v>31</v>
      </c>
      <c r="D244" t="s">
        <v>36</v>
      </c>
      <c r="E244" t="s">
        <v>44</v>
      </c>
      <c r="F244" t="s">
        <v>20</v>
      </c>
      <c r="G244" t="s">
        <v>0</v>
      </c>
      <c r="H244">
        <v>1</v>
      </c>
      <c r="I244" s="3">
        <v>16800</v>
      </c>
      <c r="J244" s="3">
        <v>2092877.18</v>
      </c>
      <c r="K244" s="3"/>
      <c r="L244" s="2">
        <v>1.1332473323000001</v>
      </c>
      <c r="M244" s="2">
        <f t="shared" si="15"/>
        <v>1.1998709984</v>
      </c>
      <c r="N244" s="3">
        <v>20157.832773120001</v>
      </c>
      <c r="O244" s="3">
        <v>25200</v>
      </c>
      <c r="P244" s="3">
        <v>41363164.5</v>
      </c>
      <c r="Q244" s="2">
        <v>0.94029014150000001</v>
      </c>
      <c r="R244" s="2">
        <f t="shared" si="16"/>
        <v>0.90446422640000013</v>
      </c>
      <c r="S244" s="3">
        <v>22792.498505280004</v>
      </c>
      <c r="T244" s="3">
        <v>72000</v>
      </c>
      <c r="U244" s="3">
        <v>123548</v>
      </c>
      <c r="V244" s="3">
        <f t="shared" si="20"/>
        <v>195548</v>
      </c>
      <c r="W244" s="2">
        <f t="shared" si="21"/>
        <v>0.63180395606193873</v>
      </c>
      <c r="X244" s="2">
        <f t="shared" si="22"/>
        <v>0.36819604393806127</v>
      </c>
      <c r="Y244" s="26">
        <v>243</v>
      </c>
      <c r="Z244" s="3">
        <v>72000</v>
      </c>
      <c r="AA244" s="3">
        <v>123548</v>
      </c>
      <c r="AB244" s="7">
        <v>195548</v>
      </c>
      <c r="AC244" s="7"/>
    </row>
    <row r="245" spans="1:29" x14ac:dyDescent="0.3">
      <c r="A245" s="1">
        <v>42186</v>
      </c>
      <c r="B245" t="s">
        <v>648</v>
      </c>
      <c r="C245" t="s">
        <v>31</v>
      </c>
      <c r="D245" t="s">
        <v>36</v>
      </c>
      <c r="E245" t="s">
        <v>44</v>
      </c>
      <c r="F245" t="s">
        <v>20</v>
      </c>
      <c r="G245" t="s">
        <v>0</v>
      </c>
      <c r="H245">
        <v>1</v>
      </c>
      <c r="I245" s="3">
        <v>16800</v>
      </c>
      <c r="J245" s="3">
        <v>2092876.61</v>
      </c>
      <c r="K245" s="3"/>
      <c r="L245" s="2">
        <v>1.1332476409000001</v>
      </c>
      <c r="M245" s="2">
        <f t="shared" si="15"/>
        <v>1.1998714613999999</v>
      </c>
      <c r="N245" s="3">
        <v>20157.840551519999</v>
      </c>
      <c r="O245" s="3">
        <v>25200</v>
      </c>
      <c r="P245" s="3">
        <v>41363164.5</v>
      </c>
      <c r="Q245" s="2">
        <v>0.94029014150000001</v>
      </c>
      <c r="R245" s="2">
        <f t="shared" si="16"/>
        <v>0.90446422640000013</v>
      </c>
      <c r="S245" s="3">
        <v>22792.498505280004</v>
      </c>
      <c r="T245" s="3">
        <v>72000</v>
      </c>
      <c r="U245" s="3">
        <v>117300</v>
      </c>
      <c r="V245" s="3">
        <f t="shared" si="20"/>
        <v>189300</v>
      </c>
      <c r="W245" s="2">
        <f t="shared" si="21"/>
        <v>0.61965134706814584</v>
      </c>
      <c r="X245" s="2">
        <f t="shared" si="22"/>
        <v>0.38034865293185421</v>
      </c>
      <c r="Y245" s="26">
        <v>244</v>
      </c>
      <c r="Z245" s="3">
        <v>72000</v>
      </c>
      <c r="AA245" s="3">
        <v>117300</v>
      </c>
      <c r="AB245" s="7">
        <v>189300</v>
      </c>
      <c r="AC245" s="7"/>
    </row>
    <row r="246" spans="1:29" x14ac:dyDescent="0.3">
      <c r="A246" s="1">
        <v>42186</v>
      </c>
      <c r="B246" t="s">
        <v>188</v>
      </c>
      <c r="C246" t="s">
        <v>31</v>
      </c>
      <c r="D246" t="s">
        <v>36</v>
      </c>
      <c r="E246" t="s">
        <v>44</v>
      </c>
      <c r="F246" t="s">
        <v>20</v>
      </c>
      <c r="G246" t="s">
        <v>0</v>
      </c>
      <c r="H246">
        <v>1</v>
      </c>
      <c r="I246" s="3">
        <v>16800</v>
      </c>
      <c r="J246" s="3">
        <v>4956434.28</v>
      </c>
      <c r="K246" s="3"/>
      <c r="L246" s="2">
        <v>1.1541097055</v>
      </c>
      <c r="M246" s="2">
        <f t="shared" si="15"/>
        <v>1.2311645581999999</v>
      </c>
      <c r="N246" s="3">
        <v>20683.56457776</v>
      </c>
      <c r="O246" s="3">
        <v>25200</v>
      </c>
      <c r="P246" s="3">
        <v>64221881.549999997</v>
      </c>
      <c r="Q246" s="2">
        <v>1.1521098106000001</v>
      </c>
      <c r="R246" s="2">
        <f t="shared" si="16"/>
        <v>1.4259074697</v>
      </c>
      <c r="S246" s="3">
        <v>35932.868236440001</v>
      </c>
      <c r="T246" s="3">
        <v>72000</v>
      </c>
      <c r="U246" s="3">
        <v>92820</v>
      </c>
      <c r="V246" s="3">
        <f t="shared" si="20"/>
        <v>164820</v>
      </c>
      <c r="W246" s="2">
        <f t="shared" si="21"/>
        <v>0.56315981070258458</v>
      </c>
      <c r="X246" s="2">
        <f t="shared" si="22"/>
        <v>0.43684018929741536</v>
      </c>
      <c r="Y246" s="26">
        <v>245</v>
      </c>
      <c r="Z246" s="3">
        <v>72000</v>
      </c>
      <c r="AA246" s="3">
        <v>92820</v>
      </c>
      <c r="AB246" s="7">
        <v>164820</v>
      </c>
      <c r="AC246" s="7"/>
    </row>
    <row r="247" spans="1:29" x14ac:dyDescent="0.3">
      <c r="A247" s="1">
        <v>42186</v>
      </c>
      <c r="B247" t="s">
        <v>243</v>
      </c>
      <c r="C247" t="s">
        <v>31</v>
      </c>
      <c r="D247" t="s">
        <v>36</v>
      </c>
      <c r="E247" t="s">
        <v>46</v>
      </c>
      <c r="F247" t="s">
        <v>20</v>
      </c>
      <c r="G247" t="s">
        <v>0</v>
      </c>
      <c r="H247">
        <v>1</v>
      </c>
      <c r="I247" s="3">
        <v>22633.333333333099</v>
      </c>
      <c r="J247" s="3">
        <v>4956434.28</v>
      </c>
      <c r="K247" s="3"/>
      <c r="L247" s="2">
        <v>1.1541097055</v>
      </c>
      <c r="M247" s="2">
        <f t="shared" si="15"/>
        <v>1.2311645582000008</v>
      </c>
      <c r="N247" s="3">
        <v>27865.357833926399</v>
      </c>
      <c r="O247" s="3">
        <v>33950</v>
      </c>
      <c r="P247" s="3">
        <v>64221881.549999997</v>
      </c>
      <c r="Q247" s="2">
        <v>1.1521098106000001</v>
      </c>
      <c r="R247" s="2">
        <f t="shared" si="16"/>
        <v>1.4259074697</v>
      </c>
      <c r="S247" s="3">
        <v>48409.558596315001</v>
      </c>
      <c r="T247" s="3">
        <v>97000</v>
      </c>
      <c r="U247" s="3">
        <v>130887</v>
      </c>
      <c r="V247" s="3">
        <f t="shared" si="20"/>
        <v>227887</v>
      </c>
      <c r="W247" s="2">
        <f t="shared" si="21"/>
        <v>0.57435044561559023</v>
      </c>
      <c r="X247" s="2">
        <f t="shared" si="22"/>
        <v>0.42564955438440982</v>
      </c>
      <c r="Y247" s="26">
        <v>246</v>
      </c>
      <c r="Z247" s="3">
        <v>97000</v>
      </c>
      <c r="AA247" s="3">
        <v>130887</v>
      </c>
      <c r="AB247" s="7">
        <v>227887</v>
      </c>
      <c r="AC247" s="7"/>
    </row>
    <row r="248" spans="1:29" x14ac:dyDescent="0.3">
      <c r="A248" s="1">
        <v>42186</v>
      </c>
      <c r="B248" t="s">
        <v>248</v>
      </c>
      <c r="C248" t="s">
        <v>31</v>
      </c>
      <c r="D248" t="s">
        <v>36</v>
      </c>
      <c r="E248" t="s">
        <v>46</v>
      </c>
      <c r="F248" t="s">
        <v>20</v>
      </c>
      <c r="G248" t="s">
        <v>0</v>
      </c>
      <c r="H248">
        <v>1</v>
      </c>
      <c r="I248" s="3">
        <v>22633.333333333099</v>
      </c>
      <c r="J248" s="3">
        <v>4956434.28</v>
      </c>
      <c r="K248" s="3"/>
      <c r="L248" s="2">
        <v>1.1541097055</v>
      </c>
      <c r="M248" s="2">
        <f t="shared" si="15"/>
        <v>1.2311645582000008</v>
      </c>
      <c r="N248" s="3">
        <v>27865.357833926399</v>
      </c>
      <c r="O248" s="3">
        <v>33950</v>
      </c>
      <c r="P248" s="3">
        <v>64221881.549999997</v>
      </c>
      <c r="Q248" s="2">
        <v>1.1521098106000001</v>
      </c>
      <c r="R248" s="2">
        <f t="shared" si="16"/>
        <v>1.4259074697</v>
      </c>
      <c r="S248" s="3">
        <v>48409.558596315001</v>
      </c>
      <c r="T248" s="3">
        <v>97000</v>
      </c>
      <c r="U248" s="3">
        <v>131202</v>
      </c>
      <c r="V248" s="3">
        <f t="shared" si="20"/>
        <v>228202</v>
      </c>
      <c r="W248" s="2">
        <f t="shared" si="21"/>
        <v>0.57493799353204622</v>
      </c>
      <c r="X248" s="2">
        <f t="shared" si="22"/>
        <v>0.42506200646795383</v>
      </c>
      <c r="Y248" s="26">
        <v>247</v>
      </c>
      <c r="Z248" s="3">
        <v>97000</v>
      </c>
      <c r="AA248" s="3">
        <v>131202</v>
      </c>
      <c r="AB248" s="7">
        <v>228202</v>
      </c>
      <c r="AC248" s="7"/>
    </row>
    <row r="249" spans="1:29" x14ac:dyDescent="0.3">
      <c r="A249" s="1">
        <v>42186</v>
      </c>
      <c r="B249" t="s">
        <v>260</v>
      </c>
      <c r="C249" t="s">
        <v>31</v>
      </c>
      <c r="D249" t="s">
        <v>36</v>
      </c>
      <c r="E249" t="s">
        <v>46</v>
      </c>
      <c r="F249" t="s">
        <v>20</v>
      </c>
      <c r="G249" t="s">
        <v>0</v>
      </c>
      <c r="H249">
        <v>1</v>
      </c>
      <c r="I249" s="3">
        <v>22633.333333333099</v>
      </c>
      <c r="J249" s="3">
        <v>4956434.28</v>
      </c>
      <c r="K249" s="3"/>
      <c r="L249" s="2">
        <v>1.1541097055</v>
      </c>
      <c r="M249" s="2">
        <f t="shared" si="15"/>
        <v>1.2311645582000008</v>
      </c>
      <c r="N249" s="3">
        <v>27865.357833926399</v>
      </c>
      <c r="O249" s="3">
        <v>33950</v>
      </c>
      <c r="P249" s="3">
        <v>64221881.549999997</v>
      </c>
      <c r="Q249" s="2">
        <v>1.1521098106000001</v>
      </c>
      <c r="R249" s="2">
        <f t="shared" si="16"/>
        <v>1.4259074697</v>
      </c>
      <c r="S249" s="3">
        <v>48409.558596315001</v>
      </c>
      <c r="T249" s="3">
        <v>97000</v>
      </c>
      <c r="U249" s="3">
        <v>132837</v>
      </c>
      <c r="V249" s="3">
        <f t="shared" si="20"/>
        <v>229837</v>
      </c>
      <c r="W249" s="2">
        <f t="shared" si="21"/>
        <v>0.5779617729086266</v>
      </c>
      <c r="X249" s="2">
        <f t="shared" si="22"/>
        <v>0.42203822709137345</v>
      </c>
      <c r="Y249" s="26">
        <v>248</v>
      </c>
      <c r="Z249" s="3">
        <v>97000</v>
      </c>
      <c r="AA249" s="3">
        <v>132837</v>
      </c>
      <c r="AB249" s="7">
        <v>229837</v>
      </c>
      <c r="AC249" s="7"/>
    </row>
    <row r="250" spans="1:29" x14ac:dyDescent="0.3">
      <c r="A250" s="1">
        <v>42186</v>
      </c>
      <c r="B250" t="s">
        <v>749</v>
      </c>
      <c r="C250" t="s">
        <v>31</v>
      </c>
      <c r="D250" t="s">
        <v>36</v>
      </c>
      <c r="E250" t="s">
        <v>47</v>
      </c>
      <c r="F250" t="s">
        <v>20</v>
      </c>
      <c r="G250" t="s">
        <v>0</v>
      </c>
      <c r="H250">
        <v>1</v>
      </c>
      <c r="I250" s="3">
        <v>10399.9999999998</v>
      </c>
      <c r="J250" s="3">
        <v>795355.52</v>
      </c>
      <c r="K250" s="3"/>
      <c r="L250" s="2">
        <v>1.155675936</v>
      </c>
      <c r="M250" s="2">
        <f t="shared" si="15"/>
        <v>1.2335139040000045</v>
      </c>
      <c r="N250" s="3">
        <v>12828.5446015998</v>
      </c>
      <c r="O250" s="3">
        <v>15600</v>
      </c>
      <c r="P250" s="3">
        <v>4403834.2</v>
      </c>
      <c r="Q250" s="2">
        <v>0.6979033657</v>
      </c>
      <c r="R250" s="2">
        <f t="shared" si="16"/>
        <v>0.51664538510000002</v>
      </c>
      <c r="S250" s="3">
        <v>8059.6680075599998</v>
      </c>
      <c r="T250" s="3">
        <v>52000</v>
      </c>
      <c r="U250" s="3">
        <v>90000</v>
      </c>
      <c r="V250" s="3">
        <f t="shared" si="20"/>
        <v>142000</v>
      </c>
      <c r="W250" s="2">
        <f t="shared" si="21"/>
        <v>0.63380281690140849</v>
      </c>
      <c r="X250" s="2">
        <f t="shared" si="22"/>
        <v>0.36619718309859156</v>
      </c>
      <c r="Y250" s="26">
        <v>249</v>
      </c>
      <c r="Z250" s="3">
        <v>52000</v>
      </c>
      <c r="AA250" s="3">
        <v>90000</v>
      </c>
      <c r="AB250" s="7">
        <v>142000</v>
      </c>
      <c r="AC250" s="7"/>
    </row>
    <row r="251" spans="1:29" x14ac:dyDescent="0.3">
      <c r="A251" s="1">
        <v>42186</v>
      </c>
      <c r="B251" t="s">
        <v>706</v>
      </c>
      <c r="C251" t="s">
        <v>31</v>
      </c>
      <c r="D251" t="s">
        <v>36</v>
      </c>
      <c r="E251" t="s">
        <v>44</v>
      </c>
      <c r="F251" t="s">
        <v>20</v>
      </c>
      <c r="G251" t="s">
        <v>0</v>
      </c>
      <c r="H251">
        <v>1</v>
      </c>
      <c r="I251" s="3">
        <v>12000</v>
      </c>
      <c r="J251" s="3">
        <v>1850826.94</v>
      </c>
      <c r="K251" s="3"/>
      <c r="L251" s="2">
        <v>1.1560472877000001</v>
      </c>
      <c r="M251" s="2">
        <f t="shared" si="15"/>
        <v>1.2340709315999998</v>
      </c>
      <c r="N251" s="3">
        <v>14808.851179199999</v>
      </c>
      <c r="O251" s="3">
        <v>18000</v>
      </c>
      <c r="P251" s="3">
        <v>5941742.9000000004</v>
      </c>
      <c r="Q251" s="2">
        <v>1.2489347207999999</v>
      </c>
      <c r="R251" s="2">
        <f t="shared" si="16"/>
        <v>1.6970172182000001</v>
      </c>
      <c r="S251" s="3">
        <v>30546.309927599999</v>
      </c>
      <c r="T251" s="3">
        <v>72000</v>
      </c>
      <c r="U251" s="3">
        <v>120474</v>
      </c>
      <c r="V251" s="3">
        <f t="shared" si="20"/>
        <v>192474</v>
      </c>
      <c r="W251" s="2">
        <f t="shared" si="21"/>
        <v>0.62592350135602726</v>
      </c>
      <c r="X251" s="2">
        <f t="shared" si="22"/>
        <v>0.37407649864397269</v>
      </c>
      <c r="Y251" s="26">
        <v>250</v>
      </c>
      <c r="Z251" s="3">
        <v>72000</v>
      </c>
      <c r="AA251" s="3">
        <v>120474</v>
      </c>
      <c r="AB251" s="7">
        <v>192474</v>
      </c>
      <c r="AC251" s="7"/>
    </row>
    <row r="252" spans="1:29" x14ac:dyDescent="0.3">
      <c r="A252" s="1">
        <v>42186</v>
      </c>
      <c r="B252" t="s">
        <v>750</v>
      </c>
      <c r="C252" t="s">
        <v>31</v>
      </c>
      <c r="D252" t="s">
        <v>36</v>
      </c>
      <c r="E252" t="s">
        <v>46</v>
      </c>
      <c r="F252" t="s">
        <v>20</v>
      </c>
      <c r="G252" t="s">
        <v>0</v>
      </c>
      <c r="H252">
        <v>1</v>
      </c>
      <c r="I252" s="3">
        <v>22633.333333333099</v>
      </c>
      <c r="J252" s="3">
        <v>2092877.18</v>
      </c>
      <c r="K252" s="3"/>
      <c r="L252" s="2">
        <v>1.1675881420000001</v>
      </c>
      <c r="M252" s="2">
        <f t="shared" si="15"/>
        <v>1.2513822129999983</v>
      </c>
      <c r="N252" s="3">
        <v>28322.950754233003</v>
      </c>
      <c r="O252" s="3">
        <v>33950</v>
      </c>
      <c r="P252" s="3">
        <v>41363164.5</v>
      </c>
      <c r="Q252" s="2">
        <v>0.94029014150000001</v>
      </c>
      <c r="R252" s="2">
        <f t="shared" si="16"/>
        <v>0.90446422640000002</v>
      </c>
      <c r="S252" s="3">
        <v>30706.560486279999</v>
      </c>
      <c r="T252" s="3">
        <v>97000</v>
      </c>
      <c r="U252" s="3">
        <v>167890</v>
      </c>
      <c r="V252" s="3">
        <f t="shared" si="20"/>
        <v>264890</v>
      </c>
      <c r="W252" s="2">
        <f t="shared" si="21"/>
        <v>0.63381026086299974</v>
      </c>
      <c r="X252" s="2">
        <f t="shared" si="22"/>
        <v>0.36618973913700026</v>
      </c>
      <c r="Y252" s="26">
        <v>251</v>
      </c>
      <c r="Z252" s="3">
        <v>97000</v>
      </c>
      <c r="AA252" s="3">
        <v>167890</v>
      </c>
      <c r="AB252" s="7">
        <v>264890</v>
      </c>
      <c r="AC252" s="7"/>
    </row>
    <row r="253" spans="1:29" x14ac:dyDescent="0.3">
      <c r="A253" s="1">
        <v>42186</v>
      </c>
      <c r="B253" t="s">
        <v>595</v>
      </c>
      <c r="C253" t="s">
        <v>31</v>
      </c>
      <c r="D253" t="s">
        <v>36</v>
      </c>
      <c r="E253" t="s">
        <v>44</v>
      </c>
      <c r="F253" t="s">
        <v>20</v>
      </c>
      <c r="G253" t="s">
        <v>0</v>
      </c>
      <c r="H253">
        <v>1</v>
      </c>
      <c r="I253" s="3">
        <v>16800</v>
      </c>
      <c r="J253" s="3">
        <v>2080600.55</v>
      </c>
      <c r="K253" s="3"/>
      <c r="L253" s="2">
        <v>1.1809587044000001</v>
      </c>
      <c r="M253" s="2">
        <f t="shared" si="15"/>
        <v>1.2714380566000001</v>
      </c>
      <c r="N253" s="3">
        <v>21360.15935088</v>
      </c>
      <c r="O253" s="3">
        <v>25200</v>
      </c>
      <c r="P253" s="3">
        <v>31004878</v>
      </c>
      <c r="Q253" s="2">
        <v>0.93188314920000004</v>
      </c>
      <c r="R253" s="2">
        <f t="shared" si="16"/>
        <v>0.89101303870000004</v>
      </c>
      <c r="S253" s="3">
        <v>22453.528575240001</v>
      </c>
      <c r="T253" s="3">
        <v>72000</v>
      </c>
      <c r="U253" s="3">
        <v>112939</v>
      </c>
      <c r="V253" s="3">
        <f t="shared" si="20"/>
        <v>184939</v>
      </c>
      <c r="W253" s="2">
        <f t="shared" si="21"/>
        <v>0.61068244123738102</v>
      </c>
      <c r="X253" s="2">
        <f t="shared" si="22"/>
        <v>0.38931755876261903</v>
      </c>
      <c r="Y253" s="26">
        <v>252</v>
      </c>
      <c r="Z253" s="3">
        <v>72000</v>
      </c>
      <c r="AA253" s="3">
        <v>112939</v>
      </c>
      <c r="AB253" s="7">
        <v>184939</v>
      </c>
      <c r="AC253" s="7"/>
    </row>
    <row r="254" spans="1:29" x14ac:dyDescent="0.3">
      <c r="A254" s="1">
        <v>42186</v>
      </c>
      <c r="B254" t="s">
        <v>313</v>
      </c>
      <c r="C254" t="s">
        <v>31</v>
      </c>
      <c r="D254" t="s">
        <v>36</v>
      </c>
      <c r="E254" t="s">
        <v>46</v>
      </c>
      <c r="F254" t="s">
        <v>20</v>
      </c>
      <c r="G254" t="s">
        <v>0</v>
      </c>
      <c r="H254">
        <v>1</v>
      </c>
      <c r="I254" s="3">
        <v>22633.333333333099</v>
      </c>
      <c r="J254" s="3">
        <v>2402863.92</v>
      </c>
      <c r="K254" s="3"/>
      <c r="L254" s="2">
        <v>1.1939950545</v>
      </c>
      <c r="M254" s="2">
        <f t="shared" si="15"/>
        <v>1.2909925818000001</v>
      </c>
      <c r="N254" s="3">
        <v>29219.465434739701</v>
      </c>
      <c r="O254" s="3">
        <v>33950</v>
      </c>
      <c r="P254" s="3">
        <v>16856439.890000001</v>
      </c>
      <c r="Q254" s="2">
        <v>0.94387514939999995</v>
      </c>
      <c r="R254" s="2">
        <f t="shared" si="16"/>
        <v>0.91020023899999991</v>
      </c>
      <c r="S254" s="3">
        <v>30901.298114049998</v>
      </c>
      <c r="T254" s="3">
        <v>97000</v>
      </c>
      <c r="U254" s="3">
        <v>139306</v>
      </c>
      <c r="V254" s="3">
        <f t="shared" si="20"/>
        <v>236306</v>
      </c>
      <c r="W254" s="2">
        <f t="shared" si="21"/>
        <v>0.58951528949751597</v>
      </c>
      <c r="X254" s="2">
        <f t="shared" si="22"/>
        <v>0.41048471050248408</v>
      </c>
      <c r="Y254" s="26">
        <v>253</v>
      </c>
      <c r="Z254" s="3">
        <v>97000</v>
      </c>
      <c r="AA254" s="3">
        <v>139306</v>
      </c>
      <c r="AB254" s="7">
        <v>236306</v>
      </c>
      <c r="AC254" s="7"/>
    </row>
    <row r="255" spans="1:29" x14ac:dyDescent="0.3">
      <c r="A255" s="1">
        <v>42186</v>
      </c>
      <c r="B255" t="s">
        <v>536</v>
      </c>
      <c r="C255" t="s">
        <v>31</v>
      </c>
      <c r="D255" t="s">
        <v>36</v>
      </c>
      <c r="E255" t="s">
        <v>44</v>
      </c>
      <c r="F255" t="s">
        <v>20</v>
      </c>
      <c r="G255" t="s">
        <v>0</v>
      </c>
      <c r="H255">
        <v>1</v>
      </c>
      <c r="I255" s="3">
        <v>16800</v>
      </c>
      <c r="J255" s="3">
        <v>2475721.13</v>
      </c>
      <c r="K255" s="3"/>
      <c r="L255" s="2">
        <v>1.2038885583000001</v>
      </c>
      <c r="M255" s="2">
        <f t="shared" si="15"/>
        <v>1.3058328373999999</v>
      </c>
      <c r="N255" s="3">
        <v>21937.991668319999</v>
      </c>
      <c r="O255" s="3">
        <v>25200</v>
      </c>
      <c r="P255" s="3">
        <v>42304969.609999999</v>
      </c>
      <c r="Q255" s="2">
        <v>0.80804159850000001</v>
      </c>
      <c r="R255" s="2">
        <f t="shared" si="16"/>
        <v>0.69286655760000004</v>
      </c>
      <c r="S255" s="3">
        <v>17460.23725152</v>
      </c>
      <c r="T255" s="3">
        <v>72000</v>
      </c>
      <c r="U255" s="3">
        <v>109248</v>
      </c>
      <c r="V255" s="3">
        <f t="shared" si="20"/>
        <v>181248</v>
      </c>
      <c r="W255" s="2">
        <f t="shared" si="21"/>
        <v>0.6027542372881356</v>
      </c>
      <c r="X255" s="2">
        <f t="shared" si="22"/>
        <v>0.3972457627118644</v>
      </c>
      <c r="Y255" s="26">
        <v>254</v>
      </c>
      <c r="Z255" s="3">
        <v>72000</v>
      </c>
      <c r="AA255" s="3">
        <v>109248</v>
      </c>
      <c r="AB255" s="7">
        <v>181248</v>
      </c>
      <c r="AC255" s="7"/>
    </row>
    <row r="256" spans="1:29" x14ac:dyDescent="0.3">
      <c r="A256" s="1">
        <v>42186</v>
      </c>
      <c r="B256" t="s">
        <v>347</v>
      </c>
      <c r="C256" t="s">
        <v>31</v>
      </c>
      <c r="D256" t="s">
        <v>36</v>
      </c>
      <c r="E256" t="s">
        <v>44</v>
      </c>
      <c r="F256" t="s">
        <v>20</v>
      </c>
      <c r="G256" t="s">
        <v>0</v>
      </c>
      <c r="H256">
        <v>1</v>
      </c>
      <c r="I256" s="3">
        <v>16800</v>
      </c>
      <c r="J256" s="3">
        <v>2232336.2200000002</v>
      </c>
      <c r="K256" s="3"/>
      <c r="L256" s="2">
        <v>1.2093124171</v>
      </c>
      <c r="M256" s="2">
        <f t="shared" si="15"/>
        <v>1.3139686256000001</v>
      </c>
      <c r="N256" s="3">
        <v>22074.67291008</v>
      </c>
      <c r="O256" s="3">
        <v>25200</v>
      </c>
      <c r="P256" s="3">
        <v>13829366.689999999</v>
      </c>
      <c r="Q256" s="2">
        <v>1.0882369256</v>
      </c>
      <c r="R256" s="2">
        <f t="shared" si="16"/>
        <v>1.2470633917</v>
      </c>
      <c r="S256" s="3">
        <v>31425.99747084</v>
      </c>
      <c r="T256" s="3">
        <v>72000</v>
      </c>
      <c r="U256" s="3">
        <v>105564</v>
      </c>
      <c r="V256" s="3">
        <f t="shared" si="20"/>
        <v>177564</v>
      </c>
      <c r="W256" s="2">
        <f t="shared" si="21"/>
        <v>0.59451240116239779</v>
      </c>
      <c r="X256" s="2">
        <f t="shared" si="22"/>
        <v>0.40548759883760221</v>
      </c>
      <c r="Y256" s="26">
        <v>255</v>
      </c>
      <c r="Z256" s="3">
        <v>72000</v>
      </c>
      <c r="AA256" s="3">
        <v>105564</v>
      </c>
      <c r="AB256" s="7">
        <v>177564</v>
      </c>
      <c r="AC256" s="7"/>
    </row>
    <row r="257" spans="1:29" x14ac:dyDescent="0.3">
      <c r="A257" s="1">
        <v>42186</v>
      </c>
      <c r="B257" t="s">
        <v>781</v>
      </c>
      <c r="C257" t="s">
        <v>31</v>
      </c>
      <c r="D257" t="s">
        <v>36</v>
      </c>
      <c r="E257" t="s">
        <v>44</v>
      </c>
      <c r="F257" t="s">
        <v>20</v>
      </c>
      <c r="G257" t="s">
        <v>0</v>
      </c>
      <c r="H257">
        <v>1</v>
      </c>
      <c r="I257" s="3">
        <v>16800</v>
      </c>
      <c r="J257" s="3">
        <v>3244723.68</v>
      </c>
      <c r="K257" s="3"/>
      <c r="L257" s="2">
        <v>1.2240966127999999</v>
      </c>
      <c r="M257" s="2">
        <f t="shared" si="15"/>
        <v>1.3361449192000001</v>
      </c>
      <c r="N257" s="3">
        <v>22447.234642560001</v>
      </c>
      <c r="O257" s="3">
        <v>25200</v>
      </c>
      <c r="P257" s="3">
        <v>9084846.1300000008</v>
      </c>
      <c r="Q257" s="2">
        <v>0.91540450890000002</v>
      </c>
      <c r="R257" s="2">
        <f t="shared" si="16"/>
        <v>0.86464721420000001</v>
      </c>
      <c r="S257" s="3">
        <v>21789.109797839999</v>
      </c>
      <c r="T257" s="3">
        <v>72000</v>
      </c>
      <c r="U257" s="3">
        <v>129141</v>
      </c>
      <c r="V257" s="3">
        <f t="shared" si="20"/>
        <v>201141</v>
      </c>
      <c r="W257" s="2">
        <f t="shared" si="21"/>
        <v>0.64204214953689198</v>
      </c>
      <c r="X257" s="2">
        <f t="shared" si="22"/>
        <v>0.35795785046310796</v>
      </c>
      <c r="Y257" s="26">
        <v>256</v>
      </c>
      <c r="Z257" s="3">
        <v>72000</v>
      </c>
      <c r="AA257" s="3">
        <v>129141</v>
      </c>
      <c r="AB257" s="7">
        <v>201141</v>
      </c>
      <c r="AC257" s="7"/>
    </row>
    <row r="258" spans="1:29" x14ac:dyDescent="0.3">
      <c r="A258" s="1">
        <v>42186</v>
      </c>
      <c r="B258" t="s">
        <v>540</v>
      </c>
      <c r="C258" t="s">
        <v>31</v>
      </c>
      <c r="D258" t="s">
        <v>36</v>
      </c>
      <c r="E258" t="s">
        <v>44</v>
      </c>
      <c r="F258" t="s">
        <v>20</v>
      </c>
      <c r="G258" t="s">
        <v>0</v>
      </c>
      <c r="H258">
        <v>1</v>
      </c>
      <c r="I258" s="3">
        <v>16800</v>
      </c>
      <c r="J258" s="3">
        <v>2666762.7999999998</v>
      </c>
      <c r="K258" s="3"/>
      <c r="L258" s="2">
        <v>1.2345506222</v>
      </c>
      <c r="M258" s="2">
        <f t="shared" si="15"/>
        <v>1.3518259333</v>
      </c>
      <c r="N258" s="3">
        <v>22710.675679439999</v>
      </c>
      <c r="O258" s="3">
        <v>25200</v>
      </c>
      <c r="P258" s="3">
        <v>10488955.49</v>
      </c>
      <c r="Q258" s="2">
        <v>0.94804270160000004</v>
      </c>
      <c r="R258" s="2">
        <f t="shared" si="16"/>
        <v>0.91686832259999995</v>
      </c>
      <c r="S258" s="3">
        <v>23105.081729519999</v>
      </c>
      <c r="T258" s="3">
        <v>72000</v>
      </c>
      <c r="U258" s="3">
        <v>109523</v>
      </c>
      <c r="V258" s="3">
        <f t="shared" si="20"/>
        <v>181523</v>
      </c>
      <c r="W258" s="2">
        <f t="shared" si="21"/>
        <v>0.60335604854481251</v>
      </c>
      <c r="X258" s="2">
        <f t="shared" si="22"/>
        <v>0.39664395145518749</v>
      </c>
      <c r="Y258" s="26">
        <v>257</v>
      </c>
      <c r="Z258" s="3">
        <v>72000</v>
      </c>
      <c r="AA258" s="3">
        <v>109523</v>
      </c>
      <c r="AB258" s="7">
        <v>181523</v>
      </c>
      <c r="AC258" s="7"/>
    </row>
    <row r="259" spans="1:29" x14ac:dyDescent="0.3">
      <c r="A259" s="1">
        <v>42186</v>
      </c>
      <c r="B259" t="s">
        <v>571</v>
      </c>
      <c r="C259" t="s">
        <v>31</v>
      </c>
      <c r="D259" t="s">
        <v>36</v>
      </c>
      <c r="E259" t="s">
        <v>44</v>
      </c>
      <c r="F259" t="s">
        <v>20</v>
      </c>
      <c r="G259" t="s">
        <v>0</v>
      </c>
      <c r="H259">
        <v>1</v>
      </c>
      <c r="I259" s="3">
        <v>16800</v>
      </c>
      <c r="J259" s="3">
        <v>3000556.39</v>
      </c>
      <c r="K259" s="3"/>
      <c r="L259" s="2">
        <v>1.2641856049</v>
      </c>
      <c r="M259" s="2">
        <f t="shared" ref="M259:M305" si="23">N259/I259</f>
        <v>1.3962784073999999</v>
      </c>
      <c r="N259" s="3">
        <v>23457.477244319998</v>
      </c>
      <c r="O259" s="3">
        <v>25200</v>
      </c>
      <c r="P259" s="3">
        <v>13444396.77</v>
      </c>
      <c r="Q259" s="2">
        <v>0.8727150977</v>
      </c>
      <c r="R259" s="2">
        <f t="shared" ref="R259:R305" si="24">S259/O259</f>
        <v>0.79634415629999999</v>
      </c>
      <c r="S259" s="3">
        <v>20067.872738760001</v>
      </c>
      <c r="T259" s="3">
        <v>72000</v>
      </c>
      <c r="U259" s="3">
        <v>111462</v>
      </c>
      <c r="V259" s="3">
        <f t="shared" si="20"/>
        <v>183462</v>
      </c>
      <c r="W259" s="2">
        <f t="shared" si="21"/>
        <v>0.60754815711155441</v>
      </c>
      <c r="X259" s="2">
        <f t="shared" si="22"/>
        <v>0.39245184288844559</v>
      </c>
      <c r="Y259" s="26">
        <v>258</v>
      </c>
      <c r="Z259" s="3">
        <v>72000</v>
      </c>
      <c r="AA259" s="3">
        <v>111462</v>
      </c>
      <c r="AB259" s="7">
        <v>183462</v>
      </c>
      <c r="AC259" s="7"/>
    </row>
    <row r="260" spans="1:29" x14ac:dyDescent="0.3">
      <c r="A260" s="1">
        <v>42186</v>
      </c>
      <c r="B260" t="s">
        <v>302</v>
      </c>
      <c r="C260" t="s">
        <v>31</v>
      </c>
      <c r="D260" t="s">
        <v>36</v>
      </c>
      <c r="E260" t="s">
        <v>46</v>
      </c>
      <c r="F260" t="s">
        <v>20</v>
      </c>
      <c r="G260" t="s">
        <v>0</v>
      </c>
      <c r="H260">
        <v>1</v>
      </c>
      <c r="I260" s="3">
        <v>22633.333333333099</v>
      </c>
      <c r="J260" s="3">
        <v>5539324.2599999998</v>
      </c>
      <c r="K260" s="3"/>
      <c r="L260" s="2">
        <v>1.2688140358</v>
      </c>
      <c r="M260" s="2">
        <f t="shared" si="23"/>
        <v>1.4032210536999996</v>
      </c>
      <c r="N260" s="3">
        <v>31759.569848742998</v>
      </c>
      <c r="O260" s="3">
        <v>33950</v>
      </c>
      <c r="P260" s="3">
        <v>18646793.120000001</v>
      </c>
      <c r="Q260" s="2">
        <v>1.3433734851000001</v>
      </c>
      <c r="R260" s="2">
        <f t="shared" si="24"/>
        <v>1.75</v>
      </c>
      <c r="S260" s="3">
        <v>59412.5</v>
      </c>
      <c r="T260" s="3">
        <v>97000</v>
      </c>
      <c r="U260" s="3">
        <v>137921</v>
      </c>
      <c r="V260" s="3">
        <f t="shared" si="20"/>
        <v>234921</v>
      </c>
      <c r="W260" s="2">
        <f t="shared" si="21"/>
        <v>0.58709523627091664</v>
      </c>
      <c r="X260" s="2">
        <f t="shared" si="22"/>
        <v>0.41290476372908341</v>
      </c>
      <c r="Y260" s="26">
        <v>259</v>
      </c>
      <c r="Z260" s="3">
        <v>97000</v>
      </c>
      <c r="AA260" s="3">
        <v>137921</v>
      </c>
      <c r="AB260" s="7">
        <v>234921</v>
      </c>
      <c r="AC260" s="7"/>
    </row>
    <row r="261" spans="1:29" x14ac:dyDescent="0.3">
      <c r="A261" s="1">
        <v>42186</v>
      </c>
      <c r="B261" t="s">
        <v>342</v>
      </c>
      <c r="C261" t="s">
        <v>31</v>
      </c>
      <c r="D261" t="s">
        <v>36</v>
      </c>
      <c r="E261" t="s">
        <v>46</v>
      </c>
      <c r="F261" t="s">
        <v>20</v>
      </c>
      <c r="G261" t="s">
        <v>0</v>
      </c>
      <c r="H261">
        <v>1</v>
      </c>
      <c r="I261" s="3">
        <v>22633.333333333099</v>
      </c>
      <c r="J261" s="3">
        <v>3395196.16</v>
      </c>
      <c r="K261" s="3"/>
      <c r="L261" s="2">
        <v>1.2716081571</v>
      </c>
      <c r="M261" s="2">
        <f t="shared" si="23"/>
        <v>1.4074122355999985</v>
      </c>
      <c r="N261" s="3">
        <v>31854.430265746301</v>
      </c>
      <c r="O261" s="3">
        <v>33950</v>
      </c>
      <c r="P261" s="3">
        <v>15262961.279999999</v>
      </c>
      <c r="Q261" s="2">
        <v>0.90294490810000005</v>
      </c>
      <c r="R261" s="2">
        <f t="shared" si="24"/>
        <v>0.84471185299999996</v>
      </c>
      <c r="S261" s="3">
        <v>28677.96740935</v>
      </c>
      <c r="T261" s="3">
        <v>97000</v>
      </c>
      <c r="U261" s="3">
        <v>141703</v>
      </c>
      <c r="V261" s="3">
        <f t="shared" si="20"/>
        <v>238703</v>
      </c>
      <c r="W261" s="2">
        <f t="shared" si="21"/>
        <v>0.59363728147530614</v>
      </c>
      <c r="X261" s="2">
        <f t="shared" si="22"/>
        <v>0.40636271852469386</v>
      </c>
      <c r="Y261" s="26">
        <v>260</v>
      </c>
      <c r="Z261" s="3">
        <v>97000</v>
      </c>
      <c r="AA261" s="3">
        <v>141703</v>
      </c>
      <c r="AB261" s="7">
        <v>238703</v>
      </c>
      <c r="AC261" s="7"/>
    </row>
    <row r="262" spans="1:29" x14ac:dyDescent="0.3">
      <c r="A262" s="1">
        <v>42186</v>
      </c>
      <c r="B262" t="s">
        <v>539</v>
      </c>
      <c r="C262" t="s">
        <v>31</v>
      </c>
      <c r="D262" t="s">
        <v>36</v>
      </c>
      <c r="E262" t="s">
        <v>44</v>
      </c>
      <c r="F262" t="s">
        <v>20</v>
      </c>
      <c r="G262" t="s">
        <v>0</v>
      </c>
      <c r="H262">
        <v>1</v>
      </c>
      <c r="I262" s="3">
        <v>16800</v>
      </c>
      <c r="J262" s="3">
        <v>4579151.26</v>
      </c>
      <c r="K262" s="3"/>
      <c r="L262" s="2">
        <v>1.2827722042</v>
      </c>
      <c r="M262" s="2">
        <f t="shared" si="23"/>
        <v>1.4241583063000001</v>
      </c>
      <c r="N262" s="3">
        <v>23925.859545840001</v>
      </c>
      <c r="O262" s="3">
        <v>25200</v>
      </c>
      <c r="P262" s="3">
        <v>12676140.640000001</v>
      </c>
      <c r="Q262" s="2">
        <v>1.1726207859</v>
      </c>
      <c r="R262" s="2">
        <f t="shared" si="24"/>
        <v>1.4833382005000002</v>
      </c>
      <c r="S262" s="3">
        <v>37380.122652600003</v>
      </c>
      <c r="T262" s="3">
        <v>72000</v>
      </c>
      <c r="U262" s="3">
        <v>109435</v>
      </c>
      <c r="V262" s="3">
        <f t="shared" si="20"/>
        <v>181435</v>
      </c>
      <c r="W262" s="2">
        <f t="shared" si="21"/>
        <v>0.60316366742910688</v>
      </c>
      <c r="X262" s="2">
        <f t="shared" si="22"/>
        <v>0.39683633257089318</v>
      </c>
      <c r="Y262" s="26">
        <v>261</v>
      </c>
      <c r="Z262" s="3">
        <v>72000</v>
      </c>
      <c r="AA262" s="3">
        <v>109435</v>
      </c>
      <c r="AB262" s="7">
        <v>181435</v>
      </c>
      <c r="AC262" s="7"/>
    </row>
    <row r="263" spans="1:29" x14ac:dyDescent="0.3">
      <c r="A263" s="1">
        <v>42186</v>
      </c>
      <c r="B263" t="s">
        <v>764</v>
      </c>
      <c r="C263" t="s">
        <v>31</v>
      </c>
      <c r="D263" t="s">
        <v>36</v>
      </c>
      <c r="E263" t="s">
        <v>44</v>
      </c>
      <c r="F263" t="s">
        <v>20</v>
      </c>
      <c r="G263" t="s">
        <v>0</v>
      </c>
      <c r="H263">
        <v>1</v>
      </c>
      <c r="I263" s="3">
        <v>16800</v>
      </c>
      <c r="J263" s="3">
        <v>3459845.67</v>
      </c>
      <c r="K263" s="3"/>
      <c r="L263" s="2">
        <v>1.2963851737000001</v>
      </c>
      <c r="M263" s="2">
        <f t="shared" si="23"/>
        <v>1.4445777605999999</v>
      </c>
      <c r="N263" s="3">
        <v>24268.906378079999</v>
      </c>
      <c r="O263" s="3">
        <v>25200</v>
      </c>
      <c r="P263" s="3">
        <v>14022823.65</v>
      </c>
      <c r="Q263" s="2">
        <v>0.87415828340000001</v>
      </c>
      <c r="R263" s="2">
        <f t="shared" si="24"/>
        <v>0.79865325340000004</v>
      </c>
      <c r="S263" s="3">
        <v>20126.06198568</v>
      </c>
      <c r="T263" s="3">
        <v>72000</v>
      </c>
      <c r="U263" s="3">
        <v>125871</v>
      </c>
      <c r="V263" s="3">
        <f t="shared" si="20"/>
        <v>197871</v>
      </c>
      <c r="W263" s="2">
        <f t="shared" si="21"/>
        <v>0.6361265673090043</v>
      </c>
      <c r="X263" s="2">
        <f t="shared" si="22"/>
        <v>0.36387343269099565</v>
      </c>
      <c r="Y263" s="26">
        <v>262</v>
      </c>
      <c r="Z263" s="3">
        <v>72000</v>
      </c>
      <c r="AA263" s="3">
        <v>125871</v>
      </c>
      <c r="AB263" s="7">
        <v>197871</v>
      </c>
      <c r="AC263" s="7"/>
    </row>
    <row r="264" spans="1:29" x14ac:dyDescent="0.3">
      <c r="A264" s="1">
        <v>42186</v>
      </c>
      <c r="B264" t="s">
        <v>204</v>
      </c>
      <c r="C264" t="s">
        <v>31</v>
      </c>
      <c r="D264" t="s">
        <v>36</v>
      </c>
      <c r="E264" t="s">
        <v>46</v>
      </c>
      <c r="F264" t="s">
        <v>20</v>
      </c>
      <c r="G264" t="s">
        <v>0</v>
      </c>
      <c r="H264">
        <v>1</v>
      </c>
      <c r="I264" s="3">
        <v>22633.333333333099</v>
      </c>
      <c r="J264" s="3">
        <v>4112820.45</v>
      </c>
      <c r="K264" s="3"/>
      <c r="L264" s="2">
        <v>1.3135307767</v>
      </c>
      <c r="M264" s="2">
        <f t="shared" si="23"/>
        <v>1.470296164999999</v>
      </c>
      <c r="N264" s="3">
        <v>33277.703201166303</v>
      </c>
      <c r="O264" s="3">
        <v>33950</v>
      </c>
      <c r="P264" s="3">
        <v>16532350.970000001</v>
      </c>
      <c r="Q264" s="2">
        <v>0.86429312719999996</v>
      </c>
      <c r="R264" s="2">
        <f t="shared" si="24"/>
        <v>0.78286900349999999</v>
      </c>
      <c r="S264" s="3">
        <v>26578.402668825001</v>
      </c>
      <c r="T264" s="3">
        <v>97000</v>
      </c>
      <c r="U264" s="3">
        <v>127387</v>
      </c>
      <c r="V264" s="3">
        <f t="shared" si="20"/>
        <v>224387</v>
      </c>
      <c r="W264" s="2">
        <f t="shared" si="21"/>
        <v>0.5677111419110733</v>
      </c>
      <c r="X264" s="2">
        <f t="shared" si="22"/>
        <v>0.4322888580889267</v>
      </c>
      <c r="Y264" s="26">
        <v>263</v>
      </c>
      <c r="Z264" s="3">
        <v>97000</v>
      </c>
      <c r="AA264" s="3">
        <v>127387</v>
      </c>
      <c r="AB264" s="7">
        <v>224387</v>
      </c>
      <c r="AC264" s="7"/>
    </row>
    <row r="265" spans="1:29" x14ac:dyDescent="0.3">
      <c r="A265" s="1">
        <v>42186</v>
      </c>
      <c r="B265" t="s">
        <v>311</v>
      </c>
      <c r="C265" t="s">
        <v>31</v>
      </c>
      <c r="D265" t="s">
        <v>36</v>
      </c>
      <c r="E265" t="s">
        <v>44</v>
      </c>
      <c r="F265" t="s">
        <v>20</v>
      </c>
      <c r="G265" t="s">
        <v>0</v>
      </c>
      <c r="H265">
        <v>1</v>
      </c>
      <c r="I265" s="3">
        <v>16800</v>
      </c>
      <c r="J265" s="3">
        <v>2111229.59</v>
      </c>
      <c r="K265" s="3"/>
      <c r="L265" s="2">
        <v>1.3421683323</v>
      </c>
      <c r="M265" s="2">
        <f t="shared" si="23"/>
        <v>1.5132524984</v>
      </c>
      <c r="N265" s="3">
        <v>25422.64197312</v>
      </c>
      <c r="O265" s="3">
        <v>25200</v>
      </c>
      <c r="P265" s="3">
        <v>8632361.0600000005</v>
      </c>
      <c r="Q265" s="2">
        <v>0.94810777180000005</v>
      </c>
      <c r="R265" s="2">
        <f t="shared" si="24"/>
        <v>0.91697243489999991</v>
      </c>
      <c r="S265" s="3">
        <v>23107.705359479998</v>
      </c>
      <c r="T265" s="3">
        <v>72000</v>
      </c>
      <c r="U265" s="3">
        <v>103208</v>
      </c>
      <c r="V265" s="3">
        <f t="shared" si="20"/>
        <v>175208</v>
      </c>
      <c r="W265" s="2">
        <f t="shared" si="21"/>
        <v>0.58905986028035251</v>
      </c>
      <c r="X265" s="2">
        <f t="shared" si="22"/>
        <v>0.41094013971964749</v>
      </c>
      <c r="Y265" s="26">
        <v>264</v>
      </c>
      <c r="Z265" s="3">
        <v>72000</v>
      </c>
      <c r="AA265" s="3">
        <v>103208</v>
      </c>
      <c r="AB265" s="7">
        <v>175208</v>
      </c>
      <c r="AC265" s="7"/>
    </row>
    <row r="266" spans="1:29" x14ac:dyDescent="0.3">
      <c r="A266" s="1">
        <v>42186</v>
      </c>
      <c r="B266" t="s">
        <v>802</v>
      </c>
      <c r="C266" t="s">
        <v>31</v>
      </c>
      <c r="D266" t="s">
        <v>36</v>
      </c>
      <c r="E266" t="s">
        <v>46</v>
      </c>
      <c r="F266" t="s">
        <v>20</v>
      </c>
      <c r="G266" t="s">
        <v>0</v>
      </c>
      <c r="H266">
        <v>1</v>
      </c>
      <c r="I266" s="3">
        <v>22633.333333333099</v>
      </c>
      <c r="J266" s="3">
        <v>2111229.59</v>
      </c>
      <c r="K266" s="3"/>
      <c r="L266" s="2">
        <v>1.3421683323</v>
      </c>
      <c r="M266" s="2">
        <f t="shared" si="23"/>
        <v>1.5132524983999995</v>
      </c>
      <c r="N266" s="3">
        <v>34249.948213786301</v>
      </c>
      <c r="O266" s="3">
        <v>33950</v>
      </c>
      <c r="P266" s="3">
        <v>8632361.0600000005</v>
      </c>
      <c r="Q266" s="2">
        <v>0.94810777180000005</v>
      </c>
      <c r="R266" s="2">
        <f t="shared" si="24"/>
        <v>0.91697243490000002</v>
      </c>
      <c r="S266" s="3">
        <v>31131.214164855002</v>
      </c>
      <c r="T266" s="3">
        <v>97000</v>
      </c>
      <c r="U266" s="3">
        <v>186850</v>
      </c>
      <c r="V266" s="3">
        <f t="shared" si="20"/>
        <v>283850</v>
      </c>
      <c r="W266" s="2">
        <f t="shared" si="21"/>
        <v>0.6582702131407433</v>
      </c>
      <c r="X266" s="2">
        <f t="shared" si="22"/>
        <v>0.34172978685925665</v>
      </c>
      <c r="Y266" s="26">
        <v>265</v>
      </c>
      <c r="Z266" s="3">
        <v>97000</v>
      </c>
      <c r="AA266" s="3">
        <v>186850</v>
      </c>
      <c r="AB266" s="7">
        <v>283850</v>
      </c>
      <c r="AC266" s="7"/>
    </row>
    <row r="267" spans="1:29" x14ac:dyDescent="0.3">
      <c r="A267" s="1">
        <v>42186</v>
      </c>
      <c r="B267" t="s">
        <v>380</v>
      </c>
      <c r="C267" t="s">
        <v>31</v>
      </c>
      <c r="D267" t="s">
        <v>36</v>
      </c>
      <c r="E267" t="s">
        <v>44</v>
      </c>
      <c r="F267" t="s">
        <v>20</v>
      </c>
      <c r="G267" t="s">
        <v>0</v>
      </c>
      <c r="H267">
        <v>1</v>
      </c>
      <c r="I267" s="3">
        <v>16800</v>
      </c>
      <c r="J267" s="3">
        <v>2611403.52</v>
      </c>
      <c r="K267" s="3"/>
      <c r="L267" s="2">
        <v>1.3477584969</v>
      </c>
      <c r="M267" s="2">
        <f t="shared" si="23"/>
        <v>1.5216377454000001</v>
      </c>
      <c r="N267" s="3">
        <v>25563.51412272</v>
      </c>
      <c r="O267" s="3">
        <v>25200</v>
      </c>
      <c r="P267" s="3">
        <v>18682009.420000002</v>
      </c>
      <c r="Q267" s="2">
        <v>1.0629773384000001</v>
      </c>
      <c r="R267" s="2">
        <f t="shared" si="24"/>
        <v>1.1763365475000001</v>
      </c>
      <c r="S267" s="3">
        <v>29643.680997000003</v>
      </c>
      <c r="T267" s="3">
        <v>72000</v>
      </c>
      <c r="U267" s="3">
        <v>107277</v>
      </c>
      <c r="V267" s="3">
        <f t="shared" si="20"/>
        <v>179277</v>
      </c>
      <c r="W267" s="2">
        <f t="shared" si="21"/>
        <v>0.59838685386301649</v>
      </c>
      <c r="X267" s="2">
        <f t="shared" si="22"/>
        <v>0.40161314613698357</v>
      </c>
      <c r="Y267" s="26">
        <v>266</v>
      </c>
      <c r="Z267" s="3">
        <v>72000</v>
      </c>
      <c r="AA267" s="3">
        <v>107277</v>
      </c>
      <c r="AB267" s="7">
        <v>179277</v>
      </c>
      <c r="AC267" s="7"/>
    </row>
    <row r="268" spans="1:29" x14ac:dyDescent="0.3">
      <c r="A268" s="1">
        <v>42186</v>
      </c>
      <c r="B268" t="s">
        <v>361</v>
      </c>
      <c r="C268" t="s">
        <v>31</v>
      </c>
      <c r="D268" t="s">
        <v>36</v>
      </c>
      <c r="E268" t="s">
        <v>46</v>
      </c>
      <c r="F268" t="s">
        <v>20</v>
      </c>
      <c r="G268" t="s">
        <v>0</v>
      </c>
      <c r="H268">
        <v>1</v>
      </c>
      <c r="I268" s="3">
        <v>22633.333333333099</v>
      </c>
      <c r="J268" s="3">
        <v>5146358.68</v>
      </c>
      <c r="K268" s="3"/>
      <c r="L268" s="2">
        <v>1.3656835194000001</v>
      </c>
      <c r="M268" s="2">
        <f t="shared" si="23"/>
        <v>1.5485252791000015</v>
      </c>
      <c r="N268" s="3">
        <v>35048.288816963002</v>
      </c>
      <c r="O268" s="3">
        <v>33950</v>
      </c>
      <c r="P268" s="3">
        <v>29438367.879999999</v>
      </c>
      <c r="Q268" s="2">
        <v>1.0380732317000001</v>
      </c>
      <c r="R268" s="2">
        <f t="shared" si="24"/>
        <v>1.1066050488000001</v>
      </c>
      <c r="S268" s="3">
        <v>37569.241406760004</v>
      </c>
      <c r="T268" s="3">
        <v>97000</v>
      </c>
      <c r="U268" s="3">
        <v>143113</v>
      </c>
      <c r="V268" s="3">
        <f t="shared" si="20"/>
        <v>240113</v>
      </c>
      <c r="W268" s="2">
        <f t="shared" si="21"/>
        <v>0.59602353891709325</v>
      </c>
      <c r="X268" s="2">
        <f t="shared" si="22"/>
        <v>0.4039764610829068</v>
      </c>
      <c r="Y268" s="26">
        <v>267</v>
      </c>
      <c r="Z268" s="3">
        <v>97000</v>
      </c>
      <c r="AA268" s="3">
        <v>143113</v>
      </c>
      <c r="AB268" s="7">
        <v>240113</v>
      </c>
      <c r="AC268" s="7"/>
    </row>
    <row r="269" spans="1:29" x14ac:dyDescent="0.3">
      <c r="A269" s="1">
        <v>42186</v>
      </c>
      <c r="B269" t="s">
        <v>183</v>
      </c>
      <c r="C269" t="s">
        <v>31</v>
      </c>
      <c r="D269" t="s">
        <v>36</v>
      </c>
      <c r="E269" t="s">
        <v>44</v>
      </c>
      <c r="F269" t="s">
        <v>20</v>
      </c>
      <c r="G269" t="s">
        <v>0</v>
      </c>
      <c r="H269">
        <v>1</v>
      </c>
      <c r="I269" s="3">
        <v>16800</v>
      </c>
      <c r="J269" s="3">
        <v>1715452.55</v>
      </c>
      <c r="K269" s="3"/>
      <c r="L269" s="2">
        <v>1.3656837929000001</v>
      </c>
      <c r="M269" s="2">
        <f t="shared" si="23"/>
        <v>1.5485256894000001</v>
      </c>
      <c r="N269" s="3">
        <v>26015.231581920001</v>
      </c>
      <c r="O269" s="3">
        <v>25200</v>
      </c>
      <c r="P269" s="3">
        <v>29438367.879999999</v>
      </c>
      <c r="Q269" s="2">
        <v>1.0380732317000001</v>
      </c>
      <c r="R269" s="2">
        <f t="shared" si="24"/>
        <v>1.1066050488000001</v>
      </c>
      <c r="S269" s="3">
        <v>27886.44722976</v>
      </c>
      <c r="T269" s="3">
        <v>72000</v>
      </c>
      <c r="U269" s="3">
        <v>92379</v>
      </c>
      <c r="V269" s="3">
        <f t="shared" ref="V269:V308" si="25">T269+U269</f>
        <v>164379</v>
      </c>
      <c r="W269" s="2">
        <f t="shared" ref="W269:W308" si="26">U269/V269</f>
        <v>0.56198784516270328</v>
      </c>
      <c r="X269" s="2">
        <f t="shared" ref="X269:X308" si="27">T269/V269</f>
        <v>0.43801215483729672</v>
      </c>
      <c r="Y269" s="26">
        <v>268</v>
      </c>
      <c r="Z269" s="3">
        <v>72000</v>
      </c>
      <c r="AA269" s="3">
        <v>92379</v>
      </c>
      <c r="AB269" s="7">
        <v>164379</v>
      </c>
      <c r="AC269" s="7"/>
    </row>
    <row r="270" spans="1:29" x14ac:dyDescent="0.3">
      <c r="A270" s="1">
        <v>42186</v>
      </c>
      <c r="B270" t="s">
        <v>257</v>
      </c>
      <c r="C270" t="s">
        <v>31</v>
      </c>
      <c r="D270" t="s">
        <v>36</v>
      </c>
      <c r="E270" t="s">
        <v>47</v>
      </c>
      <c r="F270" t="s">
        <v>20</v>
      </c>
      <c r="G270" t="s">
        <v>0</v>
      </c>
      <c r="H270">
        <v>1</v>
      </c>
      <c r="I270" s="3">
        <v>12133.333333333099</v>
      </c>
      <c r="J270" s="3">
        <v>4583212.08</v>
      </c>
      <c r="K270" s="3"/>
      <c r="L270" s="2">
        <v>1.3688588607000001</v>
      </c>
      <c r="M270" s="2">
        <f t="shared" si="23"/>
        <v>1.5532882909999997</v>
      </c>
      <c r="N270" s="3">
        <v>18846.564597466298</v>
      </c>
      <c r="O270" s="3">
        <v>18200</v>
      </c>
      <c r="P270" s="3">
        <v>50893413.700000003</v>
      </c>
      <c r="Q270" s="2">
        <v>1.1347389472</v>
      </c>
      <c r="R270" s="2">
        <f t="shared" si="24"/>
        <v>1.3772690522</v>
      </c>
      <c r="S270" s="3">
        <v>25066.296750040001</v>
      </c>
      <c r="T270" s="3">
        <v>52000</v>
      </c>
      <c r="U270" s="3">
        <v>70977</v>
      </c>
      <c r="V270" s="3">
        <f t="shared" si="25"/>
        <v>122977</v>
      </c>
      <c r="W270" s="2">
        <f t="shared" si="26"/>
        <v>0.57715670409914044</v>
      </c>
      <c r="X270" s="2">
        <f t="shared" si="27"/>
        <v>0.42284329590085951</v>
      </c>
      <c r="Y270" s="26">
        <v>269</v>
      </c>
      <c r="Z270" s="3">
        <v>52000</v>
      </c>
      <c r="AA270" s="3">
        <v>70977</v>
      </c>
      <c r="AB270" s="7">
        <v>122977</v>
      </c>
      <c r="AC270" s="7"/>
    </row>
    <row r="271" spans="1:29" x14ac:dyDescent="0.3">
      <c r="A271" s="1">
        <v>42186</v>
      </c>
      <c r="B271" t="s">
        <v>589</v>
      </c>
      <c r="C271" t="s">
        <v>31</v>
      </c>
      <c r="D271" t="s">
        <v>36</v>
      </c>
      <c r="E271" t="s">
        <v>44</v>
      </c>
      <c r="F271" t="s">
        <v>20</v>
      </c>
      <c r="G271" t="s">
        <v>0</v>
      </c>
      <c r="H271">
        <v>1</v>
      </c>
      <c r="I271" s="3">
        <v>16800</v>
      </c>
      <c r="J271" s="3">
        <v>2791209.21</v>
      </c>
      <c r="K271" s="3"/>
      <c r="L271" s="2">
        <v>1.3946904059</v>
      </c>
      <c r="M271" s="2">
        <f t="shared" si="23"/>
        <v>1.5920356088000001</v>
      </c>
      <c r="N271" s="3">
        <v>26746.198227839999</v>
      </c>
      <c r="O271" s="3">
        <v>25200</v>
      </c>
      <c r="P271" s="3">
        <v>10901981.59</v>
      </c>
      <c r="Q271" s="2">
        <v>0.84654913639999996</v>
      </c>
      <c r="R271" s="2">
        <f t="shared" si="24"/>
        <v>0.75447861819999995</v>
      </c>
      <c r="S271" s="3">
        <v>19012.86117864</v>
      </c>
      <c r="T271" s="3">
        <v>72000</v>
      </c>
      <c r="U271" s="3">
        <v>112579</v>
      </c>
      <c r="V271" s="3">
        <f t="shared" si="25"/>
        <v>184579</v>
      </c>
      <c r="W271" s="2">
        <f t="shared" si="26"/>
        <v>0.60992312234869617</v>
      </c>
      <c r="X271" s="2">
        <f t="shared" si="27"/>
        <v>0.39007687765130378</v>
      </c>
      <c r="Y271" s="26">
        <v>270</v>
      </c>
      <c r="Z271" s="3">
        <v>72000</v>
      </c>
      <c r="AA271" s="3">
        <v>112579</v>
      </c>
      <c r="AB271" s="7">
        <v>184579</v>
      </c>
      <c r="AC271" s="7"/>
    </row>
    <row r="272" spans="1:29" x14ac:dyDescent="0.3">
      <c r="A272" s="1">
        <v>42186</v>
      </c>
      <c r="B272" t="s">
        <v>360</v>
      </c>
      <c r="C272" t="s">
        <v>31</v>
      </c>
      <c r="D272" t="s">
        <v>36</v>
      </c>
      <c r="E272" t="s">
        <v>44</v>
      </c>
      <c r="F272" t="s">
        <v>20</v>
      </c>
      <c r="G272" t="s">
        <v>0</v>
      </c>
      <c r="H272">
        <v>1</v>
      </c>
      <c r="I272" s="3">
        <v>16800</v>
      </c>
      <c r="J272" s="3">
        <v>3555884.24</v>
      </c>
      <c r="K272" s="3"/>
      <c r="L272" s="2">
        <v>1.3967816202000001</v>
      </c>
      <c r="M272" s="2">
        <f t="shared" si="23"/>
        <v>1.5951724303000001</v>
      </c>
      <c r="N272" s="3">
        <v>26798.896829040001</v>
      </c>
      <c r="O272" s="3">
        <v>25200</v>
      </c>
      <c r="P272" s="3">
        <v>21411803.66</v>
      </c>
      <c r="Q272" s="2">
        <v>1.0181244049</v>
      </c>
      <c r="R272" s="2">
        <f t="shared" si="24"/>
        <v>1.0507483336999999</v>
      </c>
      <c r="S272" s="3">
        <v>26478.858009239997</v>
      </c>
      <c r="T272" s="3">
        <v>72000</v>
      </c>
      <c r="U272" s="3">
        <v>106163</v>
      </c>
      <c r="V272" s="3">
        <f t="shared" si="25"/>
        <v>178163</v>
      </c>
      <c r="W272" s="2">
        <f t="shared" si="26"/>
        <v>0.59587568687101133</v>
      </c>
      <c r="X272" s="2">
        <f t="shared" si="27"/>
        <v>0.40412431312898861</v>
      </c>
      <c r="Y272" s="26">
        <v>271</v>
      </c>
      <c r="Z272" s="3">
        <v>72000</v>
      </c>
      <c r="AA272" s="3">
        <v>106163</v>
      </c>
      <c r="AB272" s="7">
        <v>178163</v>
      </c>
      <c r="AC272" s="7"/>
    </row>
    <row r="273" spans="1:29" x14ac:dyDescent="0.3">
      <c r="A273" s="1">
        <v>42186</v>
      </c>
      <c r="B273" t="s">
        <v>254</v>
      </c>
      <c r="C273" t="s">
        <v>31</v>
      </c>
      <c r="D273" t="s">
        <v>36</v>
      </c>
      <c r="E273" t="s">
        <v>44</v>
      </c>
      <c r="F273" t="s">
        <v>20</v>
      </c>
      <c r="G273" t="s">
        <v>0</v>
      </c>
      <c r="H273">
        <v>1</v>
      </c>
      <c r="I273" s="3">
        <v>16800</v>
      </c>
      <c r="J273" s="3">
        <v>2218026.39</v>
      </c>
      <c r="K273" s="3"/>
      <c r="L273" s="2">
        <v>1.4140215189000001</v>
      </c>
      <c r="M273" s="2">
        <f t="shared" si="23"/>
        <v>1.6210322784</v>
      </c>
      <c r="N273" s="3">
        <v>27233.342277119998</v>
      </c>
      <c r="O273" s="3">
        <v>25200</v>
      </c>
      <c r="P273" s="3">
        <v>17459506.73</v>
      </c>
      <c r="Q273" s="2">
        <v>0.9206600667</v>
      </c>
      <c r="R273" s="2">
        <f t="shared" si="24"/>
        <v>0.8730561067</v>
      </c>
      <c r="S273" s="3">
        <v>22001.01388884</v>
      </c>
      <c r="T273" s="3">
        <v>72000</v>
      </c>
      <c r="U273" s="3">
        <v>97935</v>
      </c>
      <c r="V273" s="3">
        <f t="shared" si="25"/>
        <v>169935</v>
      </c>
      <c r="W273" s="2">
        <f t="shared" si="26"/>
        <v>0.57630858857798573</v>
      </c>
      <c r="X273" s="2">
        <f t="shared" si="27"/>
        <v>0.42369141142201427</v>
      </c>
      <c r="Y273" s="26">
        <v>272</v>
      </c>
      <c r="Z273" s="3">
        <v>72000</v>
      </c>
      <c r="AA273" s="3">
        <v>97935</v>
      </c>
      <c r="AB273" s="7">
        <v>169935</v>
      </c>
      <c r="AC273" s="7"/>
    </row>
    <row r="274" spans="1:29" x14ac:dyDescent="0.3">
      <c r="A274" s="1">
        <v>42186</v>
      </c>
      <c r="B274" t="s">
        <v>573</v>
      </c>
      <c r="C274" t="s">
        <v>31</v>
      </c>
      <c r="D274" t="s">
        <v>36</v>
      </c>
      <c r="E274" t="s">
        <v>44</v>
      </c>
      <c r="F274" t="s">
        <v>20</v>
      </c>
      <c r="G274" t="s">
        <v>0</v>
      </c>
      <c r="H274">
        <v>1</v>
      </c>
      <c r="I274" s="3">
        <v>16800</v>
      </c>
      <c r="J274" s="3">
        <v>3119944.88</v>
      </c>
      <c r="K274" s="3"/>
      <c r="L274" s="2">
        <v>1.4143304173</v>
      </c>
      <c r="M274" s="2">
        <f t="shared" si="23"/>
        <v>1.621495626</v>
      </c>
      <c r="N274" s="3">
        <v>27241.126516799999</v>
      </c>
      <c r="O274" s="3">
        <v>25200</v>
      </c>
      <c r="P274" s="3">
        <v>13467144.49</v>
      </c>
      <c r="Q274" s="2">
        <v>0.98360954840000003</v>
      </c>
      <c r="R274" s="2">
        <f t="shared" si="24"/>
        <v>0.97377527740000003</v>
      </c>
      <c r="S274" s="3">
        <v>24539.136990480001</v>
      </c>
      <c r="T274" s="3">
        <v>72000</v>
      </c>
      <c r="U274" s="3">
        <v>111553</v>
      </c>
      <c r="V274" s="3">
        <f t="shared" si="25"/>
        <v>183553</v>
      </c>
      <c r="W274" s="2">
        <f t="shared" si="26"/>
        <v>0.6077427228103055</v>
      </c>
      <c r="X274" s="2">
        <f t="shared" si="27"/>
        <v>0.39225727718969455</v>
      </c>
      <c r="Y274" s="26">
        <v>273</v>
      </c>
      <c r="Z274" s="3">
        <v>72000</v>
      </c>
      <c r="AA274" s="3">
        <v>111553</v>
      </c>
      <c r="AB274" s="7">
        <v>183553</v>
      </c>
      <c r="AC274" s="7"/>
    </row>
    <row r="275" spans="1:29" x14ac:dyDescent="0.3">
      <c r="A275" s="1">
        <v>42186</v>
      </c>
      <c r="B275" t="s">
        <v>289</v>
      </c>
      <c r="C275" t="s">
        <v>31</v>
      </c>
      <c r="D275" t="s">
        <v>36</v>
      </c>
      <c r="E275" t="s">
        <v>46</v>
      </c>
      <c r="F275" t="s">
        <v>20</v>
      </c>
      <c r="G275" t="s">
        <v>0</v>
      </c>
      <c r="H275">
        <v>1</v>
      </c>
      <c r="I275" s="3">
        <v>22633.333333333099</v>
      </c>
      <c r="J275" s="3">
        <v>5165586.5599999996</v>
      </c>
      <c r="K275" s="3"/>
      <c r="L275" s="2">
        <v>1.4169468402000001</v>
      </c>
      <c r="M275" s="2">
        <f t="shared" si="23"/>
        <v>1.6254202603000021</v>
      </c>
      <c r="N275" s="3">
        <v>36788.678558123</v>
      </c>
      <c r="O275" s="3">
        <v>33950</v>
      </c>
      <c r="P275" s="3">
        <v>28898052</v>
      </c>
      <c r="Q275" s="2">
        <v>0.34623089159999998</v>
      </c>
      <c r="R275" s="2">
        <f t="shared" si="24"/>
        <v>0.13849235660000001</v>
      </c>
      <c r="S275" s="3">
        <v>4701.8155065700003</v>
      </c>
      <c r="T275" s="3">
        <v>97000</v>
      </c>
      <c r="U275" s="3">
        <v>136366</v>
      </c>
      <c r="V275" s="3">
        <f t="shared" si="25"/>
        <v>233366</v>
      </c>
      <c r="W275" s="2">
        <f t="shared" si="26"/>
        <v>0.5843439061388549</v>
      </c>
      <c r="X275" s="2">
        <f t="shared" si="27"/>
        <v>0.41565609386114516</v>
      </c>
      <c r="Y275" s="26">
        <v>274</v>
      </c>
      <c r="Z275" s="3">
        <v>97000</v>
      </c>
      <c r="AA275" s="3">
        <v>136366</v>
      </c>
      <c r="AB275" s="7">
        <v>233366</v>
      </c>
      <c r="AC275" s="7"/>
    </row>
    <row r="276" spans="1:29" x14ac:dyDescent="0.3">
      <c r="A276" s="1">
        <v>42186</v>
      </c>
      <c r="B276" t="s">
        <v>222</v>
      </c>
      <c r="C276" t="s">
        <v>31</v>
      </c>
      <c r="D276" t="s">
        <v>36</v>
      </c>
      <c r="E276" t="s">
        <v>44</v>
      </c>
      <c r="F276" t="s">
        <v>20</v>
      </c>
      <c r="G276" t="s">
        <v>0</v>
      </c>
      <c r="H276">
        <v>1</v>
      </c>
      <c r="I276" s="3">
        <v>16800</v>
      </c>
      <c r="J276" s="3">
        <v>3457816.89</v>
      </c>
      <c r="K276" s="3"/>
      <c r="L276" s="2">
        <v>1.4385747494000001</v>
      </c>
      <c r="M276" s="2">
        <f t="shared" si="23"/>
        <v>1.6578621241</v>
      </c>
      <c r="N276" s="3">
        <v>27852.083684879999</v>
      </c>
      <c r="O276" s="3">
        <v>25200</v>
      </c>
      <c r="P276" s="3">
        <v>12010983.869999999</v>
      </c>
      <c r="Q276" s="2">
        <v>0.9947564445</v>
      </c>
      <c r="R276" s="2">
        <f t="shared" si="24"/>
        <v>0.99161031119999998</v>
      </c>
      <c r="S276" s="3">
        <v>24988.57984224</v>
      </c>
      <c r="T276" s="3">
        <v>72000</v>
      </c>
      <c r="U276" s="3">
        <v>95739</v>
      </c>
      <c r="V276" s="3">
        <f t="shared" si="25"/>
        <v>167739</v>
      </c>
      <c r="W276" s="2">
        <f t="shared" si="26"/>
        <v>0.57076171909931506</v>
      </c>
      <c r="X276" s="2">
        <f t="shared" si="27"/>
        <v>0.429238280900685</v>
      </c>
      <c r="Y276" s="26">
        <v>275</v>
      </c>
      <c r="Z276" s="3">
        <v>72000</v>
      </c>
      <c r="AA276" s="3">
        <v>95739</v>
      </c>
      <c r="AB276" s="7">
        <v>167739</v>
      </c>
      <c r="AC276" s="7"/>
    </row>
    <row r="277" spans="1:29" x14ac:dyDescent="0.3">
      <c r="A277" s="1">
        <v>42186</v>
      </c>
      <c r="B277" t="s">
        <v>772</v>
      </c>
      <c r="C277" t="s">
        <v>31</v>
      </c>
      <c r="D277" t="s">
        <v>36</v>
      </c>
      <c r="E277" t="s">
        <v>46</v>
      </c>
      <c r="F277" t="s">
        <v>20</v>
      </c>
      <c r="G277" t="s">
        <v>0</v>
      </c>
      <c r="H277">
        <v>1</v>
      </c>
      <c r="I277" s="3">
        <v>22633.333333333099</v>
      </c>
      <c r="J277" s="3">
        <v>3260076.19</v>
      </c>
      <c r="K277" s="3"/>
      <c r="L277" s="2">
        <v>1.4413987483999999</v>
      </c>
      <c r="M277" s="2">
        <f t="shared" si="23"/>
        <v>1.6620981225999982</v>
      </c>
      <c r="N277" s="3">
        <v>37618.820841512905</v>
      </c>
      <c r="O277" s="3">
        <v>33950</v>
      </c>
      <c r="P277" s="3">
        <v>20135077.609999999</v>
      </c>
      <c r="Q277" s="2">
        <v>0.99711818200000002</v>
      </c>
      <c r="R277" s="2">
        <f t="shared" si="24"/>
        <v>0.99538909119999996</v>
      </c>
      <c r="S277" s="3">
        <v>33793.45964624</v>
      </c>
      <c r="T277" s="3">
        <v>97000</v>
      </c>
      <c r="U277" s="3">
        <v>171700</v>
      </c>
      <c r="V277" s="3">
        <f t="shared" si="25"/>
        <v>268700</v>
      </c>
      <c r="W277" s="2">
        <f t="shared" si="26"/>
        <v>0.63900260513583917</v>
      </c>
      <c r="X277" s="2">
        <f t="shared" si="27"/>
        <v>0.36099739486416077</v>
      </c>
      <c r="Y277" s="26">
        <v>276</v>
      </c>
      <c r="Z277" s="3">
        <v>97000</v>
      </c>
      <c r="AA277" s="3">
        <v>171700</v>
      </c>
      <c r="AB277" s="7">
        <v>268700</v>
      </c>
      <c r="AC277" s="7"/>
    </row>
    <row r="278" spans="1:29" x14ac:dyDescent="0.3">
      <c r="A278" s="1">
        <v>42186</v>
      </c>
      <c r="B278" t="s">
        <v>787</v>
      </c>
      <c r="C278" t="s">
        <v>31</v>
      </c>
      <c r="D278" t="s">
        <v>36</v>
      </c>
      <c r="E278" t="s">
        <v>44</v>
      </c>
      <c r="F278" t="s">
        <v>20</v>
      </c>
      <c r="G278" t="s">
        <v>0</v>
      </c>
      <c r="H278">
        <v>1</v>
      </c>
      <c r="I278" s="3">
        <v>2400</v>
      </c>
      <c r="J278" s="3">
        <v>430346.16</v>
      </c>
      <c r="K278" s="3"/>
      <c r="L278" s="2">
        <v>1.4496009003999999</v>
      </c>
      <c r="M278" s="2">
        <f t="shared" si="23"/>
        <v>1.6744013506000002</v>
      </c>
      <c r="N278" s="3">
        <v>4018.5632414400002</v>
      </c>
      <c r="O278" s="3">
        <v>3600</v>
      </c>
      <c r="P278" s="3">
        <v>826200.76</v>
      </c>
      <c r="Q278" s="2">
        <v>0.68985599819999999</v>
      </c>
      <c r="R278" s="2">
        <f t="shared" si="24"/>
        <v>0.50376959710000002</v>
      </c>
      <c r="S278" s="3">
        <v>1813.57054956</v>
      </c>
      <c r="T278" s="3">
        <v>72000</v>
      </c>
      <c r="U278" s="3">
        <v>130000</v>
      </c>
      <c r="V278" s="3">
        <f t="shared" si="25"/>
        <v>202000</v>
      </c>
      <c r="W278" s="2">
        <f t="shared" si="26"/>
        <v>0.64356435643564358</v>
      </c>
      <c r="X278" s="2">
        <f t="shared" si="27"/>
        <v>0.35643564356435642</v>
      </c>
      <c r="Y278" s="26">
        <v>277</v>
      </c>
      <c r="Z278" s="3">
        <v>72000</v>
      </c>
      <c r="AA278" s="3">
        <v>130000</v>
      </c>
      <c r="AB278" s="7">
        <v>202000</v>
      </c>
      <c r="AC278" s="7"/>
    </row>
    <row r="279" spans="1:29" x14ac:dyDescent="0.3">
      <c r="A279" s="1">
        <v>42186</v>
      </c>
      <c r="B279" t="s">
        <v>269</v>
      </c>
      <c r="C279" t="s">
        <v>31</v>
      </c>
      <c r="D279" t="s">
        <v>36</v>
      </c>
      <c r="E279" t="s">
        <v>46</v>
      </c>
      <c r="F279" t="s">
        <v>20</v>
      </c>
      <c r="G279" t="s">
        <v>0</v>
      </c>
      <c r="H279">
        <v>1</v>
      </c>
      <c r="I279" s="3">
        <v>22633.333333333099</v>
      </c>
      <c r="J279" s="3">
        <v>6767351.9299999997</v>
      </c>
      <c r="K279" s="3"/>
      <c r="L279" s="2">
        <v>1.4688275045999999</v>
      </c>
      <c r="M279" s="2">
        <f t="shared" si="23"/>
        <v>1.7032412568999986</v>
      </c>
      <c r="N279" s="3">
        <v>38550.027114502904</v>
      </c>
      <c r="O279" s="3">
        <v>33950</v>
      </c>
      <c r="P279" s="3">
        <v>35648947.979999997</v>
      </c>
      <c r="Q279" s="2">
        <v>0.9511005951</v>
      </c>
      <c r="R279" s="2">
        <f t="shared" si="24"/>
        <v>0.92176095219999998</v>
      </c>
      <c r="S279" s="3">
        <v>31293.784327189998</v>
      </c>
      <c r="T279" s="3">
        <v>97000</v>
      </c>
      <c r="U279" s="3">
        <v>133815</v>
      </c>
      <c r="V279" s="3">
        <f t="shared" si="25"/>
        <v>230815</v>
      </c>
      <c r="W279" s="2">
        <f t="shared" si="26"/>
        <v>0.57975001624677769</v>
      </c>
      <c r="X279" s="2">
        <f t="shared" si="27"/>
        <v>0.42024998375322226</v>
      </c>
      <c r="Y279" s="26">
        <v>278</v>
      </c>
      <c r="Z279" s="3">
        <v>97000</v>
      </c>
      <c r="AA279" s="3">
        <v>133815</v>
      </c>
      <c r="AB279" s="7">
        <v>230815</v>
      </c>
      <c r="AC279" s="7"/>
    </row>
    <row r="280" spans="1:29" x14ac:dyDescent="0.3">
      <c r="A280" s="1">
        <v>42186</v>
      </c>
      <c r="B280" t="s">
        <v>156</v>
      </c>
      <c r="C280" t="s">
        <v>31</v>
      </c>
      <c r="D280" t="s">
        <v>36</v>
      </c>
      <c r="E280" t="s">
        <v>44</v>
      </c>
      <c r="F280" t="s">
        <v>20</v>
      </c>
      <c r="G280" t="s">
        <v>0</v>
      </c>
      <c r="H280">
        <v>1</v>
      </c>
      <c r="I280" s="3">
        <v>16800</v>
      </c>
      <c r="J280" s="3">
        <v>2255783.98</v>
      </c>
      <c r="K280" s="3"/>
      <c r="L280" s="2">
        <v>1.4688275142</v>
      </c>
      <c r="M280" s="2">
        <f t="shared" si="23"/>
        <v>1.7032412713</v>
      </c>
      <c r="N280" s="3">
        <v>28614.453357840001</v>
      </c>
      <c r="O280" s="3">
        <v>25200</v>
      </c>
      <c r="P280" s="3">
        <v>35648947.979999997</v>
      </c>
      <c r="Q280" s="2">
        <v>0.9511005951</v>
      </c>
      <c r="R280" s="2">
        <f t="shared" si="24"/>
        <v>0.92176095219999987</v>
      </c>
      <c r="S280" s="3">
        <v>23228.375995439997</v>
      </c>
      <c r="T280" s="3">
        <v>72000</v>
      </c>
      <c r="U280" s="3">
        <v>89551</v>
      </c>
      <c r="V280" s="3">
        <f t="shared" si="25"/>
        <v>161551</v>
      </c>
      <c r="W280" s="2">
        <f t="shared" si="26"/>
        <v>0.55432030751898786</v>
      </c>
      <c r="X280" s="2">
        <f t="shared" si="27"/>
        <v>0.44567969248101219</v>
      </c>
      <c r="Y280" s="26">
        <v>279</v>
      </c>
      <c r="Z280" s="3">
        <v>72000</v>
      </c>
      <c r="AA280" s="3">
        <v>89551</v>
      </c>
      <c r="AB280" s="7">
        <v>161551</v>
      </c>
      <c r="AC280" s="7"/>
    </row>
    <row r="281" spans="1:29" x14ac:dyDescent="0.3">
      <c r="A281" s="1">
        <v>42186</v>
      </c>
      <c r="B281" t="s">
        <v>542</v>
      </c>
      <c r="C281" t="s">
        <v>31</v>
      </c>
      <c r="D281" t="s">
        <v>36</v>
      </c>
      <c r="E281" t="s">
        <v>44</v>
      </c>
      <c r="F281" t="s">
        <v>20</v>
      </c>
      <c r="G281" t="s">
        <v>0</v>
      </c>
      <c r="H281">
        <v>1</v>
      </c>
      <c r="I281" s="3">
        <v>16800</v>
      </c>
      <c r="J281" s="3">
        <v>2611403.52</v>
      </c>
      <c r="K281" s="3"/>
      <c r="L281" s="2">
        <v>1.4911103072</v>
      </c>
      <c r="M281" s="2">
        <f t="shared" si="23"/>
        <v>1.7366654608000001</v>
      </c>
      <c r="N281" s="3">
        <v>29175.979741440002</v>
      </c>
      <c r="O281" s="3">
        <v>25200</v>
      </c>
      <c r="P281" s="3">
        <v>9221001.6600000001</v>
      </c>
      <c r="Q281" s="2">
        <v>0.97174735680000002</v>
      </c>
      <c r="R281" s="2">
        <f t="shared" si="24"/>
        <v>0.95479577090000001</v>
      </c>
      <c r="S281" s="3">
        <v>24060.853426680002</v>
      </c>
      <c r="T281" s="3">
        <v>72000</v>
      </c>
      <c r="U281" s="3">
        <v>109736</v>
      </c>
      <c r="V281" s="3">
        <f t="shared" si="25"/>
        <v>181736</v>
      </c>
      <c r="W281" s="2">
        <f t="shared" si="26"/>
        <v>0.60382092705903068</v>
      </c>
      <c r="X281" s="2">
        <f t="shared" si="27"/>
        <v>0.39617907294096932</v>
      </c>
      <c r="Y281" s="26">
        <v>280</v>
      </c>
      <c r="Z281" s="3">
        <v>72000</v>
      </c>
      <c r="AA281" s="3">
        <v>109736</v>
      </c>
      <c r="AB281" s="7">
        <v>181736</v>
      </c>
      <c r="AC281" s="7"/>
    </row>
    <row r="282" spans="1:29" x14ac:dyDescent="0.3">
      <c r="A282" s="1">
        <v>42186</v>
      </c>
      <c r="B282" t="s">
        <v>725</v>
      </c>
      <c r="C282" t="s">
        <v>31</v>
      </c>
      <c r="D282" t="s">
        <v>36</v>
      </c>
      <c r="E282" t="s">
        <v>44</v>
      </c>
      <c r="F282" t="s">
        <v>20</v>
      </c>
      <c r="G282" t="s">
        <v>0</v>
      </c>
      <c r="H282">
        <v>1</v>
      </c>
      <c r="I282" s="3">
        <v>16800</v>
      </c>
      <c r="J282" s="3">
        <v>1282104.5</v>
      </c>
      <c r="K282" s="3"/>
      <c r="L282" s="2">
        <v>1.4963904276</v>
      </c>
      <c r="M282" s="2">
        <f t="shared" si="23"/>
        <v>1.7445856414000001</v>
      </c>
      <c r="N282" s="3">
        <v>29309.038775519999</v>
      </c>
      <c r="O282" s="3">
        <v>25200</v>
      </c>
      <c r="P282" s="3">
        <v>14114624.800000001</v>
      </c>
      <c r="Q282" s="2">
        <v>0.94103828889999996</v>
      </c>
      <c r="R282" s="2">
        <f t="shared" si="24"/>
        <v>0.90566126219999998</v>
      </c>
      <c r="S282" s="3">
        <v>22822.66380744</v>
      </c>
      <c r="T282" s="3">
        <v>72000</v>
      </c>
      <c r="U282" s="3">
        <v>122400</v>
      </c>
      <c r="V282" s="3">
        <f t="shared" si="25"/>
        <v>194400</v>
      </c>
      <c r="W282" s="2">
        <f t="shared" si="26"/>
        <v>0.62962962962962965</v>
      </c>
      <c r="X282" s="2">
        <f t="shared" si="27"/>
        <v>0.37037037037037035</v>
      </c>
      <c r="Y282" s="26">
        <v>281</v>
      </c>
      <c r="Z282" s="3">
        <v>72000</v>
      </c>
      <c r="AA282" s="3">
        <v>122400</v>
      </c>
      <c r="AB282" s="7">
        <v>194400</v>
      </c>
      <c r="AC282" s="7"/>
    </row>
    <row r="283" spans="1:29" x14ac:dyDescent="0.3">
      <c r="A283" s="1">
        <v>42186</v>
      </c>
      <c r="B283" t="s">
        <v>388</v>
      </c>
      <c r="C283" t="s">
        <v>31</v>
      </c>
      <c r="D283" t="s">
        <v>36</v>
      </c>
      <c r="E283" t="s">
        <v>44</v>
      </c>
      <c r="F283" t="s">
        <v>20</v>
      </c>
      <c r="G283" t="s">
        <v>0</v>
      </c>
      <c r="H283">
        <v>1</v>
      </c>
      <c r="I283" s="3">
        <v>16800</v>
      </c>
      <c r="J283" s="3">
        <v>1722765.84</v>
      </c>
      <c r="K283" s="3"/>
      <c r="L283" s="2">
        <v>1.5047857653000001</v>
      </c>
      <c r="M283" s="2">
        <f t="shared" si="23"/>
        <v>1.75</v>
      </c>
      <c r="N283" s="3">
        <v>29400</v>
      </c>
      <c r="O283" s="3">
        <v>25200</v>
      </c>
      <c r="P283" s="3">
        <v>5703099.9500000002</v>
      </c>
      <c r="Q283" s="2">
        <v>0.99644952220000005</v>
      </c>
      <c r="R283" s="2">
        <f t="shared" si="24"/>
        <v>0.99431923550000012</v>
      </c>
      <c r="S283" s="3">
        <v>25056.844734600003</v>
      </c>
      <c r="T283" s="3">
        <v>72000</v>
      </c>
      <c r="U283" s="3">
        <v>107574</v>
      </c>
      <c r="V283" s="3">
        <f t="shared" si="25"/>
        <v>179574</v>
      </c>
      <c r="W283" s="2">
        <f t="shared" si="26"/>
        <v>0.599051087573925</v>
      </c>
      <c r="X283" s="2">
        <f t="shared" si="27"/>
        <v>0.40094891242607505</v>
      </c>
      <c r="Y283" s="26">
        <v>282</v>
      </c>
      <c r="Z283" s="3">
        <v>72000</v>
      </c>
      <c r="AA283" s="3">
        <v>107574</v>
      </c>
      <c r="AB283" s="7">
        <v>179574</v>
      </c>
      <c r="AC283" s="7"/>
    </row>
    <row r="284" spans="1:29" x14ac:dyDescent="0.3">
      <c r="A284" s="1">
        <v>42186</v>
      </c>
      <c r="B284" t="s">
        <v>576</v>
      </c>
      <c r="C284" t="s">
        <v>31</v>
      </c>
      <c r="D284" t="s">
        <v>36</v>
      </c>
      <c r="E284" t="s">
        <v>44</v>
      </c>
      <c r="F284" t="s">
        <v>20</v>
      </c>
      <c r="G284" t="s">
        <v>0</v>
      </c>
      <c r="H284">
        <v>1</v>
      </c>
      <c r="I284" s="3">
        <v>16800</v>
      </c>
      <c r="J284" s="3">
        <v>2011024.51</v>
      </c>
      <c r="K284" s="3"/>
      <c r="L284" s="2">
        <v>1.5782113450999999</v>
      </c>
      <c r="M284" s="2">
        <f t="shared" si="23"/>
        <v>1.75</v>
      </c>
      <c r="N284" s="3">
        <v>29400</v>
      </c>
      <c r="O284" s="3">
        <v>25200</v>
      </c>
      <c r="P284" s="3">
        <v>13038076.77</v>
      </c>
      <c r="Q284" s="2">
        <v>0.72135900610000003</v>
      </c>
      <c r="R284" s="2">
        <f t="shared" si="24"/>
        <v>0.5541744098000001</v>
      </c>
      <c r="S284" s="3">
        <v>13965.195126960001</v>
      </c>
      <c r="T284" s="3">
        <v>72000</v>
      </c>
      <c r="U284" s="3">
        <v>111767</v>
      </c>
      <c r="V284" s="3">
        <f t="shared" si="25"/>
        <v>183767</v>
      </c>
      <c r="W284" s="2">
        <f t="shared" si="26"/>
        <v>0.60819951351439594</v>
      </c>
      <c r="X284" s="2">
        <f t="shared" si="27"/>
        <v>0.39180048648560406</v>
      </c>
      <c r="Y284" s="26">
        <v>283</v>
      </c>
      <c r="Z284" s="3">
        <v>72000</v>
      </c>
      <c r="AA284" s="3">
        <v>111767</v>
      </c>
      <c r="AB284" s="7">
        <v>183767</v>
      </c>
      <c r="AC284" s="7"/>
    </row>
    <row r="285" spans="1:29" x14ac:dyDescent="0.3">
      <c r="A285" s="1">
        <v>42186</v>
      </c>
      <c r="B285" t="s">
        <v>236</v>
      </c>
      <c r="C285" t="s">
        <v>31</v>
      </c>
      <c r="D285" t="s">
        <v>36</v>
      </c>
      <c r="E285" t="s">
        <v>46</v>
      </c>
      <c r="F285" t="s">
        <v>20</v>
      </c>
      <c r="G285" t="s">
        <v>0</v>
      </c>
      <c r="H285">
        <v>1</v>
      </c>
      <c r="I285" s="3">
        <v>19399.9999999998</v>
      </c>
      <c r="J285" s="3">
        <v>3877530</v>
      </c>
      <c r="K285" s="3"/>
      <c r="L285" s="2">
        <v>1.6103650097</v>
      </c>
      <c r="M285" s="2">
        <f t="shared" si="23"/>
        <v>1.7499999999999973</v>
      </c>
      <c r="N285" s="3">
        <v>33949.9999999996</v>
      </c>
      <c r="O285" s="3">
        <v>29100</v>
      </c>
      <c r="P285" s="3">
        <v>11963504.27</v>
      </c>
      <c r="Q285" s="2">
        <v>0.99446965379999996</v>
      </c>
      <c r="R285" s="2">
        <f t="shared" si="24"/>
        <v>0.99115144610000006</v>
      </c>
      <c r="S285" s="3">
        <v>28842.507081510001</v>
      </c>
      <c r="T285" s="3">
        <v>97000</v>
      </c>
      <c r="U285" s="3">
        <v>130500</v>
      </c>
      <c r="V285" s="3">
        <f t="shared" si="25"/>
        <v>227500</v>
      </c>
      <c r="W285" s="2">
        <f t="shared" si="26"/>
        <v>0.57362637362637359</v>
      </c>
      <c r="X285" s="2">
        <f t="shared" si="27"/>
        <v>0.42637362637362636</v>
      </c>
      <c r="Y285" s="26">
        <v>284</v>
      </c>
      <c r="Z285" s="3">
        <v>97000</v>
      </c>
      <c r="AA285" s="3">
        <v>130500</v>
      </c>
      <c r="AB285" s="7">
        <v>227500</v>
      </c>
      <c r="AC285" s="7"/>
    </row>
    <row r="286" spans="1:29" x14ac:dyDescent="0.3">
      <c r="A286" s="1">
        <v>42186</v>
      </c>
      <c r="B286" t="s">
        <v>778</v>
      </c>
      <c r="C286" t="s">
        <v>31</v>
      </c>
      <c r="D286" t="s">
        <v>36</v>
      </c>
      <c r="E286" t="s">
        <v>44</v>
      </c>
      <c r="F286" t="s">
        <v>20</v>
      </c>
      <c r="G286" t="s">
        <v>0</v>
      </c>
      <c r="H286">
        <v>1</v>
      </c>
      <c r="I286" s="3">
        <v>16800</v>
      </c>
      <c r="J286" s="3">
        <v>2542134.27</v>
      </c>
      <c r="K286" s="3"/>
      <c r="L286" s="2">
        <v>1.6411933293000001</v>
      </c>
      <c r="M286" s="2">
        <f t="shared" si="23"/>
        <v>1.75</v>
      </c>
      <c r="N286" s="3">
        <v>29400</v>
      </c>
      <c r="O286" s="3">
        <v>25200</v>
      </c>
      <c r="P286" s="3">
        <v>8207380.3099999996</v>
      </c>
      <c r="Q286" s="2">
        <v>1.0575290583000001</v>
      </c>
      <c r="R286" s="2">
        <f t="shared" si="24"/>
        <v>1.1610813631999999</v>
      </c>
      <c r="S286" s="3">
        <v>29259.25035264</v>
      </c>
      <c r="T286" s="3">
        <v>72000</v>
      </c>
      <c r="U286" s="3">
        <v>128541</v>
      </c>
      <c r="V286" s="3">
        <f t="shared" si="25"/>
        <v>200541</v>
      </c>
      <c r="W286" s="2">
        <f t="shared" si="26"/>
        <v>0.64097117297709694</v>
      </c>
      <c r="X286" s="2">
        <f t="shared" si="27"/>
        <v>0.35902882702290306</v>
      </c>
      <c r="Y286" s="26">
        <v>285</v>
      </c>
      <c r="Z286" s="3">
        <v>72000</v>
      </c>
      <c r="AA286" s="3">
        <v>128541</v>
      </c>
      <c r="AB286" s="7">
        <v>200541</v>
      </c>
      <c r="AC286" s="7"/>
    </row>
    <row r="287" spans="1:29" x14ac:dyDescent="0.3">
      <c r="A287" s="1">
        <v>42186</v>
      </c>
      <c r="B287" t="s">
        <v>218</v>
      </c>
      <c r="C287" t="s">
        <v>31</v>
      </c>
      <c r="D287" t="s">
        <v>36</v>
      </c>
      <c r="E287" t="s">
        <v>46</v>
      </c>
      <c r="F287" t="s">
        <v>20</v>
      </c>
      <c r="G287" t="s">
        <v>0</v>
      </c>
      <c r="H287">
        <v>1</v>
      </c>
      <c r="I287" s="3">
        <v>22633.333333333099</v>
      </c>
      <c r="J287" s="3">
        <v>5715260.54</v>
      </c>
      <c r="K287" s="3"/>
      <c r="L287" s="2">
        <v>1.6875632378000001</v>
      </c>
      <c r="M287" s="2">
        <f t="shared" si="23"/>
        <v>1.7499999999999989</v>
      </c>
      <c r="N287" s="3">
        <v>39608.333333332899</v>
      </c>
      <c r="O287" s="3">
        <v>33950</v>
      </c>
      <c r="P287" s="3">
        <v>15609033.779999999</v>
      </c>
      <c r="Q287" s="2">
        <v>1.0821175781000001</v>
      </c>
      <c r="R287" s="2">
        <f t="shared" si="24"/>
        <v>1.2299292187000002</v>
      </c>
      <c r="S287" s="3">
        <v>41756.096974865002</v>
      </c>
      <c r="T287" s="3">
        <v>97000</v>
      </c>
      <c r="U287" s="3">
        <v>128750</v>
      </c>
      <c r="V287" s="3">
        <f t="shared" si="25"/>
        <v>225750</v>
      </c>
      <c r="W287" s="2">
        <f t="shared" si="26"/>
        <v>0.57032115171650055</v>
      </c>
      <c r="X287" s="2">
        <f t="shared" si="27"/>
        <v>0.42967884828349945</v>
      </c>
      <c r="Y287" s="26">
        <v>286</v>
      </c>
      <c r="Z287" s="3">
        <v>97000</v>
      </c>
      <c r="AA287" s="3">
        <v>128750</v>
      </c>
      <c r="AB287" s="7">
        <v>225750</v>
      </c>
      <c r="AC287" s="7"/>
    </row>
    <row r="288" spans="1:29" x14ac:dyDescent="0.3">
      <c r="A288" s="1">
        <v>42186</v>
      </c>
      <c r="B288" t="s">
        <v>307</v>
      </c>
      <c r="C288" t="s">
        <v>31</v>
      </c>
      <c r="D288" t="s">
        <v>36</v>
      </c>
      <c r="E288" t="s">
        <v>46</v>
      </c>
      <c r="F288" t="s">
        <v>20</v>
      </c>
      <c r="G288" t="s">
        <v>0</v>
      </c>
      <c r="H288">
        <v>1</v>
      </c>
      <c r="I288" s="3">
        <v>22633.333333333099</v>
      </c>
      <c r="J288" s="3">
        <v>4006757.34</v>
      </c>
      <c r="K288" s="3"/>
      <c r="L288" s="2">
        <v>1.7166455808000001</v>
      </c>
      <c r="M288" s="2">
        <f t="shared" si="23"/>
        <v>1.7499999999999989</v>
      </c>
      <c r="N288" s="3">
        <v>39608.333333332899</v>
      </c>
      <c r="O288" s="3">
        <v>33950</v>
      </c>
      <c r="P288" s="3">
        <v>16144362.060000001</v>
      </c>
      <c r="Q288" s="2">
        <v>0.94972421600000001</v>
      </c>
      <c r="R288" s="2">
        <f t="shared" si="24"/>
        <v>0.91955874560000006</v>
      </c>
      <c r="S288" s="3">
        <v>31219.019413120001</v>
      </c>
      <c r="T288" s="3">
        <v>97000</v>
      </c>
      <c r="U288" s="3">
        <v>138555</v>
      </c>
      <c r="V288" s="3">
        <f t="shared" si="25"/>
        <v>235555</v>
      </c>
      <c r="W288" s="2">
        <f t="shared" si="26"/>
        <v>0.58820657595890558</v>
      </c>
      <c r="X288" s="2">
        <f t="shared" si="27"/>
        <v>0.41179342404109442</v>
      </c>
      <c r="Y288" s="26">
        <v>287</v>
      </c>
      <c r="Z288" s="3">
        <v>97000</v>
      </c>
      <c r="AA288" s="3">
        <v>138555</v>
      </c>
      <c r="AB288" s="7">
        <v>235555</v>
      </c>
      <c r="AC288" s="7"/>
    </row>
    <row r="289" spans="1:29" x14ac:dyDescent="0.3">
      <c r="A289" s="1">
        <v>42186</v>
      </c>
      <c r="B289" t="s">
        <v>730</v>
      </c>
      <c r="C289" t="s">
        <v>31</v>
      </c>
      <c r="D289" t="s">
        <v>36</v>
      </c>
      <c r="E289" t="s">
        <v>46</v>
      </c>
      <c r="F289" t="s">
        <v>20</v>
      </c>
      <c r="G289" t="s">
        <v>0</v>
      </c>
      <c r="H289">
        <v>1</v>
      </c>
      <c r="I289" s="3">
        <v>16166.666666666501</v>
      </c>
      <c r="J289" s="3">
        <v>3742051.06</v>
      </c>
      <c r="K289" s="3"/>
      <c r="L289" s="2">
        <v>1.7625240031</v>
      </c>
      <c r="M289" s="2">
        <f t="shared" si="23"/>
        <v>1.7500000000000016</v>
      </c>
      <c r="N289" s="3">
        <v>28291.666666666402</v>
      </c>
      <c r="O289" s="3">
        <v>24250</v>
      </c>
      <c r="P289" s="3">
        <v>20674968.579999998</v>
      </c>
      <c r="Q289" s="2">
        <v>0.47973987969999998</v>
      </c>
      <c r="R289" s="2">
        <f t="shared" si="24"/>
        <v>0.19189595189999997</v>
      </c>
      <c r="S289" s="3">
        <v>4653.4768335749995</v>
      </c>
      <c r="T289" s="3">
        <v>97000</v>
      </c>
      <c r="U289" s="3">
        <v>165000</v>
      </c>
      <c r="V289" s="3">
        <f t="shared" si="25"/>
        <v>262000</v>
      </c>
      <c r="W289" s="2">
        <f t="shared" si="26"/>
        <v>0.62977099236641221</v>
      </c>
      <c r="X289" s="2">
        <f t="shared" si="27"/>
        <v>0.37022900763358779</v>
      </c>
      <c r="Y289" s="26">
        <v>288</v>
      </c>
      <c r="Z289" s="3">
        <v>97000</v>
      </c>
      <c r="AA289" s="3">
        <v>165000</v>
      </c>
      <c r="AB289" s="7">
        <v>262000</v>
      </c>
      <c r="AC289" s="7"/>
    </row>
    <row r="290" spans="1:29" x14ac:dyDescent="0.3">
      <c r="A290" s="1">
        <v>42186</v>
      </c>
      <c r="B290" t="s">
        <v>228</v>
      </c>
      <c r="C290" t="s">
        <v>31</v>
      </c>
      <c r="D290" t="s">
        <v>36</v>
      </c>
      <c r="E290" t="s">
        <v>46</v>
      </c>
      <c r="F290" t="s">
        <v>20</v>
      </c>
      <c r="G290" t="s">
        <v>0</v>
      </c>
      <c r="H290">
        <v>1</v>
      </c>
      <c r="I290" s="3">
        <v>22633.333333333099</v>
      </c>
      <c r="J290" s="3">
        <v>4154929.45</v>
      </c>
      <c r="K290" s="3"/>
      <c r="L290" s="2">
        <v>1.8174009655000001</v>
      </c>
      <c r="M290" s="2">
        <f t="shared" si="23"/>
        <v>1.7499999999999989</v>
      </c>
      <c r="N290" s="3">
        <v>39608.333333332899</v>
      </c>
      <c r="O290" s="3">
        <v>33950</v>
      </c>
      <c r="P290" s="3">
        <v>13355020.41</v>
      </c>
      <c r="Q290" s="2">
        <v>1.1249835513999999</v>
      </c>
      <c r="R290" s="2">
        <f t="shared" si="24"/>
        <v>1.3499539438999999</v>
      </c>
      <c r="S290" s="3">
        <v>45830.936395404999</v>
      </c>
      <c r="T290" s="3">
        <v>97000</v>
      </c>
      <c r="U290" s="3">
        <v>129501</v>
      </c>
      <c r="V290" s="3">
        <f t="shared" si="25"/>
        <v>226501</v>
      </c>
      <c r="W290" s="2">
        <f t="shared" si="26"/>
        <v>0.57174582010675445</v>
      </c>
      <c r="X290" s="2">
        <f t="shared" si="27"/>
        <v>0.42825417989324549</v>
      </c>
      <c r="Y290" s="26">
        <v>289</v>
      </c>
      <c r="Z290" s="3">
        <v>97000</v>
      </c>
      <c r="AA290" s="3">
        <v>129501</v>
      </c>
      <c r="AB290" s="7">
        <v>226501</v>
      </c>
      <c r="AC290" s="7"/>
    </row>
    <row r="291" spans="1:29" x14ac:dyDescent="0.3">
      <c r="A291" s="1">
        <v>42186</v>
      </c>
      <c r="B291" t="s">
        <v>304</v>
      </c>
      <c r="C291" t="s">
        <v>31</v>
      </c>
      <c r="D291" t="s">
        <v>36</v>
      </c>
      <c r="E291" t="s">
        <v>46</v>
      </c>
      <c r="F291" t="s">
        <v>20</v>
      </c>
      <c r="G291" t="s">
        <v>0</v>
      </c>
      <c r="H291">
        <v>1</v>
      </c>
      <c r="I291" s="3">
        <v>22633.333333333099</v>
      </c>
      <c r="J291" s="3">
        <v>3596811</v>
      </c>
      <c r="K291" s="3"/>
      <c r="L291" s="2">
        <v>1.8190146535</v>
      </c>
      <c r="M291" s="2">
        <f t="shared" si="23"/>
        <v>1.7499999999999989</v>
      </c>
      <c r="N291" s="3">
        <v>39608.333333332899</v>
      </c>
      <c r="O291" s="3">
        <v>33950</v>
      </c>
      <c r="P291" s="3">
        <v>17144994.289999999</v>
      </c>
      <c r="Q291" s="2">
        <v>0.99081126730000002</v>
      </c>
      <c r="R291" s="2">
        <f t="shared" si="24"/>
        <v>0.98529802769999997</v>
      </c>
      <c r="S291" s="3">
        <v>33450.868040415</v>
      </c>
      <c r="T291" s="3">
        <v>97000</v>
      </c>
      <c r="U291" s="3">
        <v>137982</v>
      </c>
      <c r="V291" s="3">
        <f t="shared" si="25"/>
        <v>234982</v>
      </c>
      <c r="W291" s="2">
        <f t="shared" si="26"/>
        <v>0.58720242401545653</v>
      </c>
      <c r="X291" s="2">
        <f t="shared" si="27"/>
        <v>0.41279757598454347</v>
      </c>
      <c r="Y291" s="26">
        <v>290</v>
      </c>
      <c r="Z291" s="3">
        <v>97000</v>
      </c>
      <c r="AA291" s="3">
        <v>137982</v>
      </c>
      <c r="AB291" s="7">
        <v>234982</v>
      </c>
      <c r="AC291" s="7"/>
    </row>
    <row r="292" spans="1:29" x14ac:dyDescent="0.3">
      <c r="A292" s="1">
        <v>42186</v>
      </c>
      <c r="B292" t="s">
        <v>169</v>
      </c>
      <c r="C292" t="s">
        <v>31</v>
      </c>
      <c r="D292" t="s">
        <v>36</v>
      </c>
      <c r="E292" t="s">
        <v>46</v>
      </c>
      <c r="F292" t="s">
        <v>20</v>
      </c>
      <c r="G292" t="s">
        <v>0</v>
      </c>
      <c r="H292">
        <v>1</v>
      </c>
      <c r="I292" s="3">
        <v>22633.333333333099</v>
      </c>
      <c r="J292" s="3">
        <v>3706250.53</v>
      </c>
      <c r="K292" s="3"/>
      <c r="L292" s="2">
        <v>1.8659028493000001</v>
      </c>
      <c r="M292" s="2">
        <f t="shared" si="23"/>
        <v>1.7499999999999989</v>
      </c>
      <c r="N292" s="3">
        <v>39608.333333332899</v>
      </c>
      <c r="O292" s="3">
        <v>33950</v>
      </c>
      <c r="P292" s="3">
        <v>7980628.9900000002</v>
      </c>
      <c r="Q292" s="2">
        <v>1.6835348613000001</v>
      </c>
      <c r="R292" s="2">
        <f t="shared" si="24"/>
        <v>1.75</v>
      </c>
      <c r="S292" s="3">
        <v>59412.5</v>
      </c>
      <c r="T292" s="3">
        <v>97000</v>
      </c>
      <c r="U292" s="3">
        <v>122724</v>
      </c>
      <c r="V292" s="3">
        <f t="shared" si="25"/>
        <v>219724</v>
      </c>
      <c r="W292" s="2">
        <f t="shared" si="26"/>
        <v>0.55853707378347384</v>
      </c>
      <c r="X292" s="2">
        <f t="shared" si="27"/>
        <v>0.44146292621652616</v>
      </c>
      <c r="Y292" s="26">
        <v>291</v>
      </c>
      <c r="Z292" s="3">
        <v>97000</v>
      </c>
      <c r="AA292" s="3">
        <v>122724</v>
      </c>
      <c r="AB292" s="7">
        <v>219724</v>
      </c>
      <c r="AC292" s="7"/>
    </row>
    <row r="293" spans="1:29" x14ac:dyDescent="0.3">
      <c r="A293" s="1">
        <v>42186</v>
      </c>
      <c r="B293" t="s">
        <v>211</v>
      </c>
      <c r="C293" t="s">
        <v>31</v>
      </c>
      <c r="D293" t="s">
        <v>36</v>
      </c>
      <c r="E293" t="s">
        <v>46</v>
      </c>
      <c r="F293" t="s">
        <v>20</v>
      </c>
      <c r="G293" t="s">
        <v>0</v>
      </c>
      <c r="H293">
        <v>1</v>
      </c>
      <c r="I293" s="3">
        <v>22633.333333333099</v>
      </c>
      <c r="J293" s="3">
        <v>6459465.2199999997</v>
      </c>
      <c r="K293" s="3"/>
      <c r="L293" s="2">
        <v>1.8745631174999999</v>
      </c>
      <c r="M293" s="2">
        <f t="shared" si="23"/>
        <v>1.7499999999999989</v>
      </c>
      <c r="N293" s="3">
        <v>39608.333333332899</v>
      </c>
      <c r="O293" s="3">
        <v>33950</v>
      </c>
      <c r="P293" s="3">
        <v>79943294.849999994</v>
      </c>
      <c r="Q293" s="2">
        <v>1.1057476964999999</v>
      </c>
      <c r="R293" s="2">
        <f t="shared" si="24"/>
        <v>1.2960935502000002</v>
      </c>
      <c r="S293" s="3">
        <v>44002.376029290004</v>
      </c>
      <c r="T293" s="3">
        <v>97000</v>
      </c>
      <c r="U293" s="3">
        <v>127914</v>
      </c>
      <c r="V293" s="3">
        <f t="shared" si="25"/>
        <v>224914</v>
      </c>
      <c r="W293" s="2">
        <f t="shared" si="26"/>
        <v>0.56872404563522061</v>
      </c>
      <c r="X293" s="2">
        <f t="shared" si="27"/>
        <v>0.43127595436477945</v>
      </c>
      <c r="Y293" s="26">
        <v>292</v>
      </c>
      <c r="Z293" s="3">
        <v>97000</v>
      </c>
      <c r="AA293" s="3">
        <v>127914</v>
      </c>
      <c r="AB293" s="7">
        <v>224914</v>
      </c>
      <c r="AC293" s="7"/>
    </row>
    <row r="294" spans="1:29" x14ac:dyDescent="0.3">
      <c r="A294" s="1">
        <v>42186</v>
      </c>
      <c r="B294" t="s">
        <v>604</v>
      </c>
      <c r="C294" t="s">
        <v>31</v>
      </c>
      <c r="D294" t="s">
        <v>36</v>
      </c>
      <c r="E294" t="s">
        <v>46</v>
      </c>
      <c r="F294" t="s">
        <v>20</v>
      </c>
      <c r="G294" t="s">
        <v>0</v>
      </c>
      <c r="H294">
        <v>1</v>
      </c>
      <c r="I294" s="3">
        <v>22633.333333333099</v>
      </c>
      <c r="J294" s="3">
        <v>6459465.2199999997</v>
      </c>
      <c r="K294" s="3"/>
      <c r="L294" s="2">
        <v>1.8745631174999999</v>
      </c>
      <c r="M294" s="2">
        <f t="shared" si="23"/>
        <v>1.7499999999999989</v>
      </c>
      <c r="N294" s="3">
        <v>39608.333333332899</v>
      </c>
      <c r="O294" s="3">
        <v>33950</v>
      </c>
      <c r="P294" s="3">
        <v>79943294.849999994</v>
      </c>
      <c r="Q294" s="2">
        <v>1.1057476964999999</v>
      </c>
      <c r="R294" s="2">
        <f t="shared" si="24"/>
        <v>1.2960935502000002</v>
      </c>
      <c r="S294" s="3">
        <v>44002.376029290004</v>
      </c>
      <c r="T294" s="3">
        <v>97000</v>
      </c>
      <c r="U294" s="3">
        <v>153469</v>
      </c>
      <c r="V294" s="3">
        <f t="shared" si="25"/>
        <v>250469</v>
      </c>
      <c r="W294" s="2">
        <f t="shared" si="26"/>
        <v>0.6127265250390268</v>
      </c>
      <c r="X294" s="2">
        <f t="shared" si="27"/>
        <v>0.3872734749609732</v>
      </c>
      <c r="Y294" s="26">
        <v>293</v>
      </c>
      <c r="Z294" s="3">
        <v>97000</v>
      </c>
      <c r="AA294" s="3">
        <v>153469</v>
      </c>
      <c r="AB294" s="7">
        <v>250469</v>
      </c>
      <c r="AC294" s="7"/>
    </row>
    <row r="295" spans="1:29" x14ac:dyDescent="0.3">
      <c r="A295" s="1">
        <v>42186</v>
      </c>
      <c r="B295" t="s">
        <v>199</v>
      </c>
      <c r="C295" t="s">
        <v>31</v>
      </c>
      <c r="D295" t="s">
        <v>36</v>
      </c>
      <c r="E295" t="s">
        <v>47</v>
      </c>
      <c r="F295" t="s">
        <v>20</v>
      </c>
      <c r="G295" t="s">
        <v>0</v>
      </c>
      <c r="H295">
        <v>1</v>
      </c>
      <c r="I295" s="3">
        <v>12133.333333333099</v>
      </c>
      <c r="J295" s="3">
        <v>4539083.6399999997</v>
      </c>
      <c r="K295" s="3"/>
      <c r="L295" s="2">
        <v>1.8745631222000001</v>
      </c>
      <c r="M295" s="2">
        <f t="shared" si="23"/>
        <v>1.749999999999998</v>
      </c>
      <c r="N295" s="3">
        <v>21233.333333332899</v>
      </c>
      <c r="O295" s="3">
        <v>18200</v>
      </c>
      <c r="P295" s="3">
        <v>79943294.849999994</v>
      </c>
      <c r="Q295" s="2">
        <v>1.1057476964999999</v>
      </c>
      <c r="R295" s="2">
        <f t="shared" si="24"/>
        <v>1.2960935501999999</v>
      </c>
      <c r="S295" s="3">
        <v>23588.902613639999</v>
      </c>
      <c r="T295" s="3">
        <v>52000</v>
      </c>
      <c r="U295" s="3">
        <v>68140</v>
      </c>
      <c r="V295" s="3">
        <f t="shared" si="25"/>
        <v>120140</v>
      </c>
      <c r="W295" s="2">
        <f t="shared" si="26"/>
        <v>0.56717163309472285</v>
      </c>
      <c r="X295" s="2">
        <f t="shared" si="27"/>
        <v>0.43282836690527715</v>
      </c>
      <c r="Y295" s="26">
        <v>294</v>
      </c>
      <c r="Z295" s="3">
        <v>52000</v>
      </c>
      <c r="AA295" s="3">
        <v>68140</v>
      </c>
      <c r="AB295" s="7">
        <v>120140</v>
      </c>
      <c r="AC295" s="7"/>
    </row>
    <row r="296" spans="1:29" x14ac:dyDescent="0.3">
      <c r="A296" s="1">
        <v>42186</v>
      </c>
      <c r="B296" t="s">
        <v>196</v>
      </c>
      <c r="C296" t="s">
        <v>31</v>
      </c>
      <c r="D296" t="s">
        <v>36</v>
      </c>
      <c r="E296" t="s">
        <v>44</v>
      </c>
      <c r="F296" t="s">
        <v>20</v>
      </c>
      <c r="G296" t="s">
        <v>0</v>
      </c>
      <c r="H296">
        <v>1</v>
      </c>
      <c r="I296" s="3">
        <v>16800</v>
      </c>
      <c r="J296" s="3">
        <v>2849764.2</v>
      </c>
      <c r="K296" s="3"/>
      <c r="L296" s="2">
        <v>2.2420943984999999</v>
      </c>
      <c r="M296" s="2">
        <f t="shared" si="23"/>
        <v>1.75</v>
      </c>
      <c r="N296" s="3">
        <v>29400</v>
      </c>
      <c r="O296" s="3">
        <v>25200</v>
      </c>
      <c r="P296" s="3">
        <v>16683644.189999999</v>
      </c>
      <c r="Q296" s="2">
        <v>0.97185482050000005</v>
      </c>
      <c r="R296" s="2">
        <f t="shared" si="24"/>
        <v>0.95496771279999992</v>
      </c>
      <c r="S296" s="3">
        <v>24065.186362559998</v>
      </c>
      <c r="T296" s="3">
        <v>72000</v>
      </c>
      <c r="U296" s="3">
        <v>93975</v>
      </c>
      <c r="V296" s="3">
        <f t="shared" si="25"/>
        <v>165975</v>
      </c>
      <c r="W296" s="2">
        <f t="shared" si="26"/>
        <v>0.5661997288748305</v>
      </c>
      <c r="X296" s="2">
        <f t="shared" si="27"/>
        <v>0.43380027112516945</v>
      </c>
      <c r="Y296" s="26">
        <v>295</v>
      </c>
      <c r="Z296" s="3">
        <v>72000</v>
      </c>
      <c r="AA296" s="3">
        <v>93975</v>
      </c>
      <c r="AB296" s="7">
        <v>165975</v>
      </c>
      <c r="AC296" s="7"/>
    </row>
    <row r="297" spans="1:29" x14ac:dyDescent="0.3">
      <c r="A297" s="1">
        <v>42186</v>
      </c>
      <c r="B297" t="s">
        <v>693</v>
      </c>
      <c r="C297" t="s">
        <v>31</v>
      </c>
      <c r="D297" t="s">
        <v>36</v>
      </c>
      <c r="E297" t="s">
        <v>44</v>
      </c>
      <c r="F297" t="s">
        <v>20</v>
      </c>
      <c r="G297" t="s">
        <v>0</v>
      </c>
      <c r="H297">
        <v>1</v>
      </c>
      <c r="I297" s="3">
        <v>12000</v>
      </c>
      <c r="J297" s="3">
        <v>1960195.95</v>
      </c>
      <c r="K297" s="3"/>
      <c r="L297" s="2">
        <v>2.2669164340000001</v>
      </c>
      <c r="M297" s="2">
        <f t="shared" si="23"/>
        <v>1.75</v>
      </c>
      <c r="N297" s="3">
        <v>21000</v>
      </c>
      <c r="O297" s="3">
        <v>18000</v>
      </c>
      <c r="P297" s="3">
        <v>7264359.0800000001</v>
      </c>
      <c r="Q297" s="2">
        <v>1.3518742054999999</v>
      </c>
      <c r="R297" s="2">
        <f t="shared" si="24"/>
        <v>1.75</v>
      </c>
      <c r="S297" s="3">
        <v>31500</v>
      </c>
      <c r="T297" s="3">
        <v>72000</v>
      </c>
      <c r="U297" s="3">
        <v>120000</v>
      </c>
      <c r="V297" s="3">
        <f t="shared" si="25"/>
        <v>192000</v>
      </c>
      <c r="W297" s="2">
        <f t="shared" si="26"/>
        <v>0.625</v>
      </c>
      <c r="X297" s="2">
        <f t="shared" si="27"/>
        <v>0.375</v>
      </c>
      <c r="Y297" s="26">
        <v>296</v>
      </c>
      <c r="Z297" s="3">
        <v>72000</v>
      </c>
      <c r="AA297" s="3">
        <v>120000</v>
      </c>
      <c r="AB297" s="7">
        <v>192000</v>
      </c>
      <c r="AC297" s="7"/>
    </row>
    <row r="298" spans="1:29" x14ac:dyDescent="0.3">
      <c r="A298" s="1">
        <v>42186</v>
      </c>
      <c r="B298" t="s">
        <v>301</v>
      </c>
      <c r="C298" t="s">
        <v>31</v>
      </c>
      <c r="D298" t="s">
        <v>36</v>
      </c>
      <c r="E298" t="s">
        <v>46</v>
      </c>
      <c r="F298" t="s">
        <v>20</v>
      </c>
      <c r="G298" t="s">
        <v>0</v>
      </c>
      <c r="H298">
        <v>1</v>
      </c>
      <c r="I298" s="3">
        <v>22633.333333333099</v>
      </c>
      <c r="J298" s="3">
        <v>3467977.51</v>
      </c>
      <c r="K298" s="3"/>
      <c r="L298" s="2">
        <v>2.3474238196999999</v>
      </c>
      <c r="M298" s="2">
        <f t="shared" si="23"/>
        <v>1.7499999999999989</v>
      </c>
      <c r="N298" s="3">
        <v>39608.333333332899</v>
      </c>
      <c r="O298" s="3">
        <v>33950</v>
      </c>
      <c r="P298" s="3">
        <v>11376128.24</v>
      </c>
      <c r="Q298" s="2">
        <v>1.0664762758999999</v>
      </c>
      <c r="R298" s="2">
        <f t="shared" si="24"/>
        <v>1.1861335725000002</v>
      </c>
      <c r="S298" s="3">
        <v>40269.234786375004</v>
      </c>
      <c r="T298" s="3">
        <v>97000</v>
      </c>
      <c r="U298" s="3">
        <v>137883</v>
      </c>
      <c r="V298" s="3">
        <f t="shared" si="25"/>
        <v>234883</v>
      </c>
      <c r="W298" s="2">
        <f t="shared" si="26"/>
        <v>0.58702843543381178</v>
      </c>
      <c r="X298" s="2">
        <f t="shared" si="27"/>
        <v>0.41297156456618828</v>
      </c>
      <c r="Y298" s="26">
        <v>297</v>
      </c>
      <c r="Z298" s="3">
        <v>97000</v>
      </c>
      <c r="AA298" s="3">
        <v>137883</v>
      </c>
      <c r="AB298" s="7">
        <v>234883</v>
      </c>
      <c r="AC298" s="7"/>
    </row>
    <row r="299" spans="1:29" x14ac:dyDescent="0.3">
      <c r="A299" s="1">
        <v>42186</v>
      </c>
      <c r="B299" t="s">
        <v>803</v>
      </c>
      <c r="C299" t="s">
        <v>31</v>
      </c>
      <c r="D299" t="s">
        <v>36</v>
      </c>
      <c r="E299" t="s">
        <v>44</v>
      </c>
      <c r="F299" t="s">
        <v>20</v>
      </c>
      <c r="G299" t="s">
        <v>0</v>
      </c>
      <c r="H299">
        <v>1</v>
      </c>
      <c r="I299" s="3">
        <v>16800</v>
      </c>
      <c r="J299" s="3">
        <v>3809739.91</v>
      </c>
      <c r="K299" s="3"/>
      <c r="L299" s="2">
        <v>2.4618894388000001</v>
      </c>
      <c r="M299" s="2">
        <f t="shared" si="23"/>
        <v>1.75</v>
      </c>
      <c r="N299" s="3">
        <v>29400</v>
      </c>
      <c r="O299" s="3">
        <v>25200</v>
      </c>
      <c r="P299" s="3">
        <v>9296295.5199999996</v>
      </c>
      <c r="Q299" s="2">
        <v>0.87836633880000003</v>
      </c>
      <c r="R299" s="2">
        <f t="shared" si="24"/>
        <v>0.80538614209999992</v>
      </c>
      <c r="S299" s="3">
        <v>20295.730780919999</v>
      </c>
      <c r="T299" s="3">
        <v>72000</v>
      </c>
      <c r="U299" s="3">
        <v>140571</v>
      </c>
      <c r="V299" s="3">
        <f t="shared" si="25"/>
        <v>212571</v>
      </c>
      <c r="W299" s="2">
        <f t="shared" si="26"/>
        <v>0.66128963969685428</v>
      </c>
      <c r="X299" s="2">
        <f t="shared" si="27"/>
        <v>0.33871036030314577</v>
      </c>
      <c r="Y299" s="26">
        <v>298</v>
      </c>
      <c r="Z299" s="3">
        <v>72000</v>
      </c>
      <c r="AA299" s="3">
        <v>140571</v>
      </c>
      <c r="AB299" s="7">
        <v>212571</v>
      </c>
      <c r="AC299" s="7"/>
    </row>
    <row r="300" spans="1:29" x14ac:dyDescent="0.3">
      <c r="A300" s="1">
        <v>42186</v>
      </c>
      <c r="B300" t="s">
        <v>529</v>
      </c>
      <c r="C300" t="s">
        <v>31</v>
      </c>
      <c r="D300" t="s">
        <v>36</v>
      </c>
      <c r="E300" t="s">
        <v>46</v>
      </c>
      <c r="F300" t="s">
        <v>20</v>
      </c>
      <c r="G300" t="s">
        <v>0</v>
      </c>
      <c r="H300">
        <v>1</v>
      </c>
      <c r="I300" s="3">
        <v>22633.333333333099</v>
      </c>
      <c r="J300" s="3">
        <v>3108170.92</v>
      </c>
      <c r="K300" s="3"/>
      <c r="L300" s="2">
        <v>2.4962695388</v>
      </c>
      <c r="M300" s="2">
        <f t="shared" si="23"/>
        <v>1.7499999999999989</v>
      </c>
      <c r="N300" s="3">
        <v>39608.333333332899</v>
      </c>
      <c r="O300" s="3">
        <v>33950</v>
      </c>
      <c r="P300" s="3">
        <v>23135343.52</v>
      </c>
      <c r="Q300" s="2">
        <v>0.8950925515</v>
      </c>
      <c r="R300" s="2">
        <f t="shared" si="24"/>
        <v>0.83214808239999993</v>
      </c>
      <c r="S300" s="3">
        <v>28251.427397479998</v>
      </c>
      <c r="T300" s="3">
        <v>97000</v>
      </c>
      <c r="U300" s="3">
        <v>146772</v>
      </c>
      <c r="V300" s="3">
        <f t="shared" si="25"/>
        <v>243772</v>
      </c>
      <c r="W300" s="2">
        <f t="shared" si="26"/>
        <v>0.60208719623254514</v>
      </c>
      <c r="X300" s="2">
        <f t="shared" si="27"/>
        <v>0.39791280376745486</v>
      </c>
      <c r="Y300" s="26">
        <v>299</v>
      </c>
      <c r="Z300" s="3">
        <v>97000</v>
      </c>
      <c r="AA300" s="3">
        <v>146772</v>
      </c>
      <c r="AB300" s="7">
        <v>243772</v>
      </c>
      <c r="AC300" s="7"/>
    </row>
    <row r="301" spans="1:29" x14ac:dyDescent="0.3">
      <c r="A301" s="1">
        <v>42186</v>
      </c>
      <c r="B301" t="s">
        <v>392</v>
      </c>
      <c r="C301" t="s">
        <v>31</v>
      </c>
      <c r="D301" t="s">
        <v>36</v>
      </c>
      <c r="E301" t="s">
        <v>46</v>
      </c>
      <c r="F301" t="s">
        <v>20</v>
      </c>
      <c r="G301" t="s">
        <v>0</v>
      </c>
      <c r="H301">
        <v>1</v>
      </c>
      <c r="I301" s="3">
        <v>22633.333333333099</v>
      </c>
      <c r="J301" s="3">
        <v>5049789.4800000004</v>
      </c>
      <c r="K301" s="3"/>
      <c r="L301" s="2">
        <v>2.8751311091999998</v>
      </c>
      <c r="M301" s="2">
        <f t="shared" si="23"/>
        <v>1.7499999999999989</v>
      </c>
      <c r="N301" s="3">
        <v>39608.333333332899</v>
      </c>
      <c r="O301" s="3">
        <v>33950</v>
      </c>
      <c r="P301" s="3">
        <v>16575667.42</v>
      </c>
      <c r="Q301" s="2">
        <v>1.1817919987000001</v>
      </c>
      <c r="R301" s="2">
        <f t="shared" si="24"/>
        <v>1.5090175963999999</v>
      </c>
      <c r="S301" s="3">
        <v>51231.147397779998</v>
      </c>
      <c r="T301" s="3">
        <v>97000</v>
      </c>
      <c r="U301" s="3">
        <v>145209</v>
      </c>
      <c r="V301" s="3">
        <f t="shared" si="25"/>
        <v>242209</v>
      </c>
      <c r="W301" s="2">
        <f t="shared" si="26"/>
        <v>0.59951942330796959</v>
      </c>
      <c r="X301" s="2">
        <f t="shared" si="27"/>
        <v>0.40048057669203041</v>
      </c>
      <c r="Y301" s="26">
        <v>300</v>
      </c>
      <c r="Z301" s="3">
        <v>97000</v>
      </c>
      <c r="AA301" s="3">
        <v>145209</v>
      </c>
      <c r="AB301" s="7">
        <v>242209</v>
      </c>
      <c r="AC301" s="7"/>
    </row>
    <row r="302" spans="1:29" x14ac:dyDescent="0.3">
      <c r="A302" s="1">
        <v>42186</v>
      </c>
      <c r="B302" t="s">
        <v>712</v>
      </c>
      <c r="C302" t="s">
        <v>31</v>
      </c>
      <c r="D302" t="s">
        <v>36</v>
      </c>
      <c r="E302" t="s">
        <v>44</v>
      </c>
      <c r="F302" t="s">
        <v>20</v>
      </c>
      <c r="G302" t="s">
        <v>0</v>
      </c>
      <c r="H302">
        <v>1</v>
      </c>
      <c r="I302" s="3">
        <v>14400</v>
      </c>
      <c r="J302" s="3">
        <v>2742239.68</v>
      </c>
      <c r="K302" s="3"/>
      <c r="L302" s="2">
        <v>3.0677333875000001</v>
      </c>
      <c r="M302" s="2">
        <f t="shared" si="23"/>
        <v>1.75</v>
      </c>
      <c r="N302" s="3">
        <v>25200</v>
      </c>
      <c r="O302" s="3">
        <v>21600</v>
      </c>
      <c r="P302" s="3">
        <v>5154370.43</v>
      </c>
      <c r="Q302" s="2">
        <v>0.94423821610000003</v>
      </c>
      <c r="R302" s="2">
        <f t="shared" si="24"/>
        <v>0.91078114579999991</v>
      </c>
      <c r="S302" s="3">
        <v>19672.872749279999</v>
      </c>
      <c r="T302" s="3">
        <v>72000</v>
      </c>
      <c r="U302" s="3">
        <v>121200</v>
      </c>
      <c r="V302" s="3">
        <f t="shared" si="25"/>
        <v>193200</v>
      </c>
      <c r="W302" s="2">
        <f t="shared" si="26"/>
        <v>0.62732919254658381</v>
      </c>
      <c r="X302" s="2">
        <f t="shared" si="27"/>
        <v>0.37267080745341613</v>
      </c>
      <c r="Y302" s="26">
        <v>301</v>
      </c>
      <c r="Z302" s="3">
        <v>72000</v>
      </c>
      <c r="AA302" s="3">
        <v>121200</v>
      </c>
      <c r="AB302" s="7">
        <v>193200</v>
      </c>
      <c r="AC302" s="7"/>
    </row>
    <row r="303" spans="1:29" x14ac:dyDescent="0.3">
      <c r="A303" s="1">
        <v>42186</v>
      </c>
      <c r="B303" t="s">
        <v>535</v>
      </c>
      <c r="C303" t="s">
        <v>31</v>
      </c>
      <c r="D303" t="s">
        <v>36</v>
      </c>
      <c r="E303" t="s">
        <v>44</v>
      </c>
      <c r="F303" t="s">
        <v>20</v>
      </c>
      <c r="G303" t="s">
        <v>0</v>
      </c>
      <c r="H303">
        <v>1</v>
      </c>
      <c r="I303" s="3">
        <v>16800</v>
      </c>
      <c r="J303" s="3">
        <v>1463868.7</v>
      </c>
      <c r="K303" s="3"/>
      <c r="L303" s="2">
        <v>3.4924791964000002</v>
      </c>
      <c r="M303" s="2">
        <f t="shared" si="23"/>
        <v>1.75</v>
      </c>
      <c r="N303" s="3">
        <v>29400</v>
      </c>
      <c r="O303" s="3">
        <v>25200</v>
      </c>
      <c r="P303" s="3">
        <v>17673079.370000001</v>
      </c>
      <c r="Q303" s="2">
        <v>0.91595147580000003</v>
      </c>
      <c r="R303" s="2">
        <f t="shared" si="24"/>
        <v>0.86552236129999993</v>
      </c>
      <c r="S303" s="3">
        <v>21811.163504759999</v>
      </c>
      <c r="T303" s="3">
        <v>72000</v>
      </c>
      <c r="U303" s="3">
        <v>109232</v>
      </c>
      <c r="V303" s="3">
        <f t="shared" si="25"/>
        <v>181232</v>
      </c>
      <c r="W303" s="2">
        <f t="shared" si="26"/>
        <v>0.6027191665930961</v>
      </c>
      <c r="X303" s="2">
        <f t="shared" si="27"/>
        <v>0.39728083340690384</v>
      </c>
      <c r="Y303" s="26">
        <v>302</v>
      </c>
      <c r="Z303" s="3">
        <v>72000</v>
      </c>
      <c r="AA303" s="3">
        <v>109232</v>
      </c>
      <c r="AB303" s="7">
        <v>181232</v>
      </c>
      <c r="AC303" s="7"/>
    </row>
    <row r="304" spans="1:29" x14ac:dyDescent="0.3">
      <c r="A304" s="1">
        <v>42186</v>
      </c>
      <c r="B304" t="s">
        <v>554</v>
      </c>
      <c r="C304" t="s">
        <v>31</v>
      </c>
      <c r="D304" t="s">
        <v>36</v>
      </c>
      <c r="E304" t="s">
        <v>46</v>
      </c>
      <c r="F304" t="s">
        <v>20</v>
      </c>
      <c r="G304" t="s">
        <v>0</v>
      </c>
      <c r="H304">
        <v>1</v>
      </c>
      <c r="I304" s="3">
        <v>22633.333333333099</v>
      </c>
      <c r="J304" s="3">
        <v>2597222.2000000002</v>
      </c>
      <c r="K304" s="3"/>
      <c r="L304" s="2">
        <v>5.4708814312999996</v>
      </c>
      <c r="M304" s="2">
        <f t="shared" si="23"/>
        <v>1.7499999999999989</v>
      </c>
      <c r="N304" s="3">
        <v>39608.333333332899</v>
      </c>
      <c r="O304" s="3">
        <v>33950</v>
      </c>
      <c r="P304" s="3">
        <v>7170156.0899999999</v>
      </c>
      <c r="Q304" s="2">
        <v>1.4253067788</v>
      </c>
      <c r="R304" s="2">
        <f t="shared" si="24"/>
        <v>1.75</v>
      </c>
      <c r="S304" s="3">
        <v>59412.5</v>
      </c>
      <c r="T304" s="3">
        <v>97000</v>
      </c>
      <c r="U304" s="3">
        <v>148810</v>
      </c>
      <c r="V304" s="3">
        <f t="shared" si="25"/>
        <v>245810</v>
      </c>
      <c r="W304" s="2">
        <f t="shared" si="26"/>
        <v>0.60538627395142586</v>
      </c>
      <c r="X304" s="2">
        <f t="shared" si="27"/>
        <v>0.39461372604857409</v>
      </c>
      <c r="Y304" s="26">
        <v>303</v>
      </c>
      <c r="Z304" s="3">
        <v>97000</v>
      </c>
      <c r="AA304" s="3">
        <v>148810</v>
      </c>
      <c r="AB304" s="7">
        <v>245810</v>
      </c>
      <c r="AC304" s="7"/>
    </row>
    <row r="305" spans="1:29" x14ac:dyDescent="0.3">
      <c r="A305" s="1">
        <v>42186</v>
      </c>
      <c r="B305" t="s">
        <v>796</v>
      </c>
      <c r="C305" t="s">
        <v>31</v>
      </c>
      <c r="D305" t="s">
        <v>36</v>
      </c>
      <c r="E305" t="s">
        <v>44</v>
      </c>
      <c r="F305" t="s">
        <v>20</v>
      </c>
      <c r="G305" t="s">
        <v>0</v>
      </c>
      <c r="H305">
        <v>1</v>
      </c>
      <c r="I305" s="3">
        <v>16800</v>
      </c>
      <c r="J305" s="3">
        <v>2597222.2000000002</v>
      </c>
      <c r="K305" s="3"/>
      <c r="L305" s="2">
        <v>5.4708814312999996</v>
      </c>
      <c r="M305" s="2">
        <f t="shared" si="23"/>
        <v>1.75</v>
      </c>
      <c r="N305" s="3">
        <v>29400</v>
      </c>
      <c r="O305" s="3">
        <v>25200</v>
      </c>
      <c r="P305" s="3">
        <v>7170156.0899999999</v>
      </c>
      <c r="Q305" s="2">
        <v>1.4253067788</v>
      </c>
      <c r="R305" s="2">
        <f t="shared" si="24"/>
        <v>1.75</v>
      </c>
      <c r="S305" s="3">
        <v>44100</v>
      </c>
      <c r="T305" s="3">
        <v>72000</v>
      </c>
      <c r="U305" s="3">
        <v>135962</v>
      </c>
      <c r="V305" s="3">
        <f t="shared" si="25"/>
        <v>207962</v>
      </c>
      <c r="W305" s="2">
        <f t="shared" si="26"/>
        <v>0.65378290264567562</v>
      </c>
      <c r="X305" s="2">
        <f t="shared" si="27"/>
        <v>0.34621709735432432</v>
      </c>
      <c r="Y305" s="26">
        <v>304</v>
      </c>
      <c r="Z305" s="3">
        <v>72000</v>
      </c>
      <c r="AA305" s="3">
        <v>135962</v>
      </c>
      <c r="AB305" s="7">
        <v>207962</v>
      </c>
      <c r="AC305" s="7"/>
    </row>
    <row r="306" spans="1:29" x14ac:dyDescent="0.3">
      <c r="A306" s="1">
        <v>42186</v>
      </c>
      <c r="B306" t="s">
        <v>190</v>
      </c>
      <c r="C306" t="s">
        <v>31</v>
      </c>
      <c r="D306" t="s">
        <v>36</v>
      </c>
      <c r="E306" t="s">
        <v>46</v>
      </c>
      <c r="F306" t="s">
        <v>20</v>
      </c>
      <c r="G306" t="s">
        <v>0</v>
      </c>
      <c r="H306">
        <v>1</v>
      </c>
      <c r="I306" s="3"/>
      <c r="J306" s="3">
        <v>0</v>
      </c>
      <c r="K306" s="3"/>
      <c r="L306" s="2">
        <v>0</v>
      </c>
      <c r="M306" s="2">
        <v>0</v>
      </c>
      <c r="N306" s="3">
        <v>0</v>
      </c>
      <c r="O306" s="3"/>
      <c r="P306" s="3">
        <v>0</v>
      </c>
      <c r="Q306" s="2"/>
      <c r="R306" s="2">
        <f t="array" ref="R306:R308">0</f>
        <v>0</v>
      </c>
      <c r="S306" s="3">
        <v>0</v>
      </c>
      <c r="T306" s="3">
        <v>97000</v>
      </c>
      <c r="U306" s="3">
        <v>125588</v>
      </c>
      <c r="V306" s="3">
        <f t="shared" si="25"/>
        <v>222588</v>
      </c>
      <c r="W306" s="2">
        <f t="shared" si="26"/>
        <v>0.56421729832695389</v>
      </c>
      <c r="X306" s="2">
        <f t="shared" si="27"/>
        <v>0.43578270167304617</v>
      </c>
      <c r="Y306" s="26">
        <v>305</v>
      </c>
      <c r="Z306" s="3">
        <v>97000</v>
      </c>
      <c r="AA306" s="3">
        <v>125588</v>
      </c>
      <c r="AB306" s="7">
        <v>222588</v>
      </c>
      <c r="AC306" s="7"/>
    </row>
    <row r="307" spans="1:29" x14ac:dyDescent="0.3">
      <c r="A307" s="1">
        <v>42186</v>
      </c>
      <c r="B307" t="s">
        <v>332</v>
      </c>
      <c r="C307" t="s">
        <v>31</v>
      </c>
      <c r="D307" t="s">
        <v>36</v>
      </c>
      <c r="E307" t="s">
        <v>46</v>
      </c>
      <c r="F307" t="s">
        <v>20</v>
      </c>
      <c r="G307" t="s">
        <v>0</v>
      </c>
      <c r="H307">
        <v>1</v>
      </c>
      <c r="I307" s="3"/>
      <c r="J307" s="3">
        <v>0</v>
      </c>
      <c r="K307" s="3"/>
      <c r="L307" s="2">
        <v>0</v>
      </c>
      <c r="M307" s="2">
        <v>0</v>
      </c>
      <c r="N307" s="3">
        <v>0</v>
      </c>
      <c r="O307" s="3"/>
      <c r="P307" s="3">
        <v>0</v>
      </c>
      <c r="Q307" s="2"/>
      <c r="R307" s="2">
        <v>0</v>
      </c>
      <c r="S307" s="3">
        <v>0</v>
      </c>
      <c r="T307" s="3">
        <v>97000</v>
      </c>
      <c r="U307" s="3">
        <v>140108</v>
      </c>
      <c r="V307" s="3">
        <f t="shared" si="25"/>
        <v>237108</v>
      </c>
      <c r="W307" s="2">
        <f t="shared" si="26"/>
        <v>0.59090372319786766</v>
      </c>
      <c r="X307" s="2">
        <f t="shared" si="27"/>
        <v>0.40909627680213234</v>
      </c>
      <c r="Y307" s="26">
        <v>306</v>
      </c>
      <c r="Z307" s="3">
        <v>97000</v>
      </c>
      <c r="AA307" s="3">
        <v>140108</v>
      </c>
      <c r="AB307" s="7">
        <v>237108</v>
      </c>
      <c r="AC307" s="7"/>
    </row>
    <row r="308" spans="1:29" x14ac:dyDescent="0.3">
      <c r="A308" s="1">
        <v>42186</v>
      </c>
      <c r="B308" t="s">
        <v>599</v>
      </c>
      <c r="C308" t="s">
        <v>31</v>
      </c>
      <c r="D308" t="s">
        <v>36</v>
      </c>
      <c r="E308" t="s">
        <v>44</v>
      </c>
      <c r="F308" t="s">
        <v>20</v>
      </c>
      <c r="G308" t="s">
        <v>0</v>
      </c>
      <c r="H308">
        <v>1</v>
      </c>
      <c r="I308" s="3"/>
      <c r="J308" s="3">
        <v>0</v>
      </c>
      <c r="K308" s="3"/>
      <c r="L308" s="2">
        <v>0</v>
      </c>
      <c r="M308" s="2">
        <v>0</v>
      </c>
      <c r="N308" s="3">
        <v>0</v>
      </c>
      <c r="O308" s="3"/>
      <c r="P308" s="3">
        <v>0</v>
      </c>
      <c r="Q308" s="2"/>
      <c r="R308" s="2">
        <v>0</v>
      </c>
      <c r="S308" s="3">
        <v>0</v>
      </c>
      <c r="T308" s="3">
        <v>72000</v>
      </c>
      <c r="U308" s="3">
        <v>113235</v>
      </c>
      <c r="V308" s="3">
        <f t="shared" si="25"/>
        <v>185235</v>
      </c>
      <c r="W308" s="2">
        <f t="shared" si="26"/>
        <v>0.61130455907360914</v>
      </c>
      <c r="X308" s="2">
        <f t="shared" si="27"/>
        <v>0.3886954409263908</v>
      </c>
      <c r="Y308" s="26">
        <v>307</v>
      </c>
      <c r="Z308" s="3">
        <v>72000</v>
      </c>
      <c r="AA308" s="3">
        <v>113235</v>
      </c>
      <c r="AB308" s="7">
        <v>185235</v>
      </c>
      <c r="AC308" s="7"/>
    </row>
    <row r="309" spans="1:29" x14ac:dyDescent="0.3">
      <c r="J309" s="8"/>
      <c r="K309" s="8"/>
      <c r="L309" s="2"/>
      <c r="M309" s="2"/>
      <c r="Q309" s="2"/>
      <c r="R309" s="2"/>
      <c r="T309" s="7"/>
      <c r="U309" s="7"/>
      <c r="V309" s="7"/>
      <c r="W309" s="7"/>
      <c r="X309" s="7"/>
      <c r="Y309" s="7"/>
      <c r="Z309" s="7"/>
      <c r="AA309" s="7"/>
    </row>
    <row r="310" spans="1:29" x14ac:dyDescent="0.3">
      <c r="J310" s="6"/>
      <c r="K310" s="6"/>
    </row>
  </sheetData>
  <autoFilter ref="A1:AB308" xr:uid="{7D526574-CD12-479E-87F3-47CCFF8EA9EC}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2D28-D749-401C-BA3A-662B650D0D42}">
  <dimension ref="A1:G300"/>
  <sheetViews>
    <sheetView tabSelected="1" workbookViewId="0">
      <selection activeCell="J15" sqref="J15"/>
    </sheetView>
  </sheetViews>
  <sheetFormatPr defaultRowHeight="14.4" x14ac:dyDescent="0.3"/>
  <cols>
    <col min="1" max="1" width="19.33203125" style="27" bestFit="1" customWidth="1"/>
    <col min="2" max="2" width="19.6640625" style="2" bestFit="1" customWidth="1"/>
    <col min="6" max="6" width="16.77734375" bestFit="1" customWidth="1"/>
    <col min="7" max="7" width="12.44140625" bestFit="1" customWidth="1"/>
  </cols>
  <sheetData>
    <row r="1" spans="1:7" x14ac:dyDescent="0.3">
      <c r="A1" s="27" t="s">
        <v>1077</v>
      </c>
      <c r="B1" s="2" t="s">
        <v>1078</v>
      </c>
      <c r="C1" t="s">
        <v>1133</v>
      </c>
      <c r="E1" t="s">
        <v>1134</v>
      </c>
      <c r="F1" t="s">
        <v>1135</v>
      </c>
      <c r="G1" t="s">
        <v>1136</v>
      </c>
    </row>
    <row r="2" spans="1:7" x14ac:dyDescent="0.3">
      <c r="A2" s="27">
        <v>669244.31000000006</v>
      </c>
      <c r="B2" s="2">
        <v>3.2672866500000002E-2</v>
      </c>
      <c r="C2">
        <v>1</v>
      </c>
      <c r="E2">
        <v>1</v>
      </c>
      <c r="F2" s="27">
        <f>PERCENTILE($A$2:$A$300,0.1)</f>
        <v>1588544.068</v>
      </c>
      <c r="G2" s="2">
        <f>PERCENTILE($B$2:$B$300,0.1)</f>
        <v>0.30677906146</v>
      </c>
    </row>
    <row r="3" spans="1:7" x14ac:dyDescent="0.3">
      <c r="A3" s="27">
        <v>1244670.4099999999</v>
      </c>
      <c r="B3" s="2">
        <v>5.8922618699999998E-2</v>
      </c>
      <c r="C3">
        <v>2</v>
      </c>
      <c r="E3">
        <v>2</v>
      </c>
      <c r="F3" s="27">
        <f>PERCENTILE($A$2:$A$300,0.2)</f>
        <v>2111229.59</v>
      </c>
      <c r="G3" s="2">
        <f>PERCENTILE($B$2:$B$300,0.2)</f>
        <v>0.39916214581999998</v>
      </c>
    </row>
    <row r="4" spans="1:7" x14ac:dyDescent="0.3">
      <c r="A4" s="27">
        <v>372533.12</v>
      </c>
      <c r="B4" s="2">
        <v>6.1728256500000002E-2</v>
      </c>
      <c r="C4">
        <v>3</v>
      </c>
      <c r="E4">
        <v>3</v>
      </c>
      <c r="F4" s="27">
        <f>PERCENTILE($A$2:$A$300,0.3)</f>
        <v>2418975.8019999997</v>
      </c>
      <c r="G4" s="2">
        <f>PERCENTILE($B$2:$B$300,0.3)</f>
        <v>0.50195774646000002</v>
      </c>
    </row>
    <row r="5" spans="1:7" x14ac:dyDescent="0.3">
      <c r="A5" s="27">
        <v>1197979</v>
      </c>
      <c r="B5" s="2">
        <v>6.9048155299999997E-2</v>
      </c>
      <c r="C5">
        <v>4</v>
      </c>
      <c r="E5">
        <v>4</v>
      </c>
      <c r="F5" s="27">
        <f>PERCENTILE($A$2:$A$300,0.4)</f>
        <v>2618702.1</v>
      </c>
      <c r="G5" s="2">
        <f>PERCENTILE($B$2:$B$300,0.4)</f>
        <v>0.58494970572000005</v>
      </c>
    </row>
    <row r="6" spans="1:7" x14ac:dyDescent="0.3">
      <c r="A6" s="27">
        <v>2912760.18</v>
      </c>
      <c r="B6" s="2">
        <v>8.7550639700000002E-2</v>
      </c>
      <c r="C6">
        <v>5</v>
      </c>
      <c r="E6">
        <v>5</v>
      </c>
      <c r="F6" s="27">
        <f>PERCENTILE($A$2:$A$300,0.5)</f>
        <v>2856884.98</v>
      </c>
      <c r="G6" s="2">
        <f>PERCENTILE($B$2:$B$300,0.5)</f>
        <v>0.72526111469999999</v>
      </c>
    </row>
    <row r="7" spans="1:7" x14ac:dyDescent="0.3">
      <c r="A7" s="27">
        <v>1491639.48</v>
      </c>
      <c r="B7" s="2">
        <v>0.1084658017</v>
      </c>
      <c r="C7">
        <v>6</v>
      </c>
      <c r="E7">
        <v>6</v>
      </c>
      <c r="F7" s="27">
        <f>PERCENTILE($A$2:$A$300,0.6)</f>
        <v>3162716.3959999997</v>
      </c>
      <c r="G7" s="2">
        <f>PERCENTILE($B$2:$B$300,0.6)</f>
        <v>0.82101323896</v>
      </c>
    </row>
    <row r="8" spans="1:7" x14ac:dyDescent="0.3">
      <c r="A8" s="27">
        <v>1098831.1100000001</v>
      </c>
      <c r="B8" s="2">
        <v>0.11265760399999999</v>
      </c>
      <c r="C8">
        <v>7</v>
      </c>
      <c r="E8">
        <v>7</v>
      </c>
      <c r="F8" s="27">
        <f>PERCENTILE($A$2:$A$300,0.7)</f>
        <v>3290229.9</v>
      </c>
      <c r="G8" s="2">
        <f>PERCENTILE($B$2:$B$300,0.7)</f>
        <v>0.95122630021999999</v>
      </c>
    </row>
    <row r="9" spans="1:7" x14ac:dyDescent="0.3">
      <c r="A9" s="27">
        <v>1617147.64</v>
      </c>
      <c r="B9" s="2">
        <v>0.11299713359999999</v>
      </c>
      <c r="C9">
        <v>8</v>
      </c>
      <c r="E9">
        <v>8</v>
      </c>
      <c r="F9" s="27">
        <f>PERCENTILE($A$2:$A$300,0.8)</f>
        <v>3695752.68</v>
      </c>
      <c r="G9" s="2">
        <f>PERCENTILE($B$2:$B$300,0.8)</f>
        <v>1.1415924667400001</v>
      </c>
    </row>
    <row r="10" spans="1:7" x14ac:dyDescent="0.3">
      <c r="A10" s="27">
        <v>2666733.7999999998</v>
      </c>
      <c r="B10" s="2">
        <v>0.13207424340000001</v>
      </c>
      <c r="C10">
        <v>9</v>
      </c>
      <c r="E10">
        <v>9</v>
      </c>
      <c r="F10" s="27">
        <f>PERCENTILE($A$2:$A$300,0.9)</f>
        <v>4542257.0739999991</v>
      </c>
      <c r="G10" s="2">
        <f>PERCENTILE($B$2:$B$300,0.9)</f>
        <v>1.4212724220399997</v>
      </c>
    </row>
    <row r="11" spans="1:7" x14ac:dyDescent="0.3">
      <c r="A11" s="27">
        <v>1517837.49</v>
      </c>
      <c r="B11" s="2">
        <v>0.13842778450000001</v>
      </c>
      <c r="C11">
        <v>10</v>
      </c>
      <c r="E11">
        <v>10</v>
      </c>
      <c r="F11" s="27">
        <f>PERCENTILE($A$2:$A$300,1)</f>
        <v>12783084.689999999</v>
      </c>
      <c r="G11" s="2">
        <f>PERCENTILE($B$2:$B$300,1)</f>
        <v>5.4708814312999996</v>
      </c>
    </row>
    <row r="12" spans="1:7" x14ac:dyDescent="0.3">
      <c r="A12" s="27">
        <v>2378000.2200000002</v>
      </c>
      <c r="B12" s="2">
        <v>0.16452759959999999</v>
      </c>
      <c r="C12">
        <v>11</v>
      </c>
    </row>
    <row r="13" spans="1:7" x14ac:dyDescent="0.3">
      <c r="A13" s="27">
        <v>4054022.02</v>
      </c>
      <c r="B13" s="2">
        <v>0.1778826845</v>
      </c>
      <c r="C13">
        <v>12</v>
      </c>
    </row>
    <row r="14" spans="1:7" x14ac:dyDescent="0.3">
      <c r="A14" s="27">
        <v>657767.18000000005</v>
      </c>
      <c r="B14" s="2">
        <v>0.18072408079999999</v>
      </c>
      <c r="C14">
        <v>13</v>
      </c>
    </row>
    <row r="15" spans="1:7" x14ac:dyDescent="0.3">
      <c r="A15" s="27">
        <v>2480883.66</v>
      </c>
      <c r="B15" s="2">
        <v>0.1833307572</v>
      </c>
      <c r="C15">
        <v>14</v>
      </c>
    </row>
    <row r="16" spans="1:7" x14ac:dyDescent="0.3">
      <c r="A16" s="27">
        <v>3167541.66</v>
      </c>
      <c r="B16" s="2">
        <v>0.198195016</v>
      </c>
      <c r="C16">
        <v>15</v>
      </c>
    </row>
    <row r="17" spans="1:3" x14ac:dyDescent="0.3">
      <c r="A17" s="27">
        <v>2218026.39</v>
      </c>
      <c r="B17" s="2">
        <v>0.2037924887</v>
      </c>
      <c r="C17">
        <v>16</v>
      </c>
    </row>
    <row r="18" spans="1:3" x14ac:dyDescent="0.3">
      <c r="A18" s="27">
        <v>2771914.8</v>
      </c>
      <c r="B18" s="2">
        <v>0.2049207753</v>
      </c>
      <c r="C18">
        <v>17</v>
      </c>
    </row>
    <row r="19" spans="1:3" x14ac:dyDescent="0.3">
      <c r="A19" s="27">
        <v>1998082.23</v>
      </c>
      <c r="B19" s="2">
        <v>0.2098287516</v>
      </c>
      <c r="C19">
        <v>18</v>
      </c>
    </row>
    <row r="20" spans="1:3" x14ac:dyDescent="0.3">
      <c r="A20" s="27">
        <v>2966474.83</v>
      </c>
      <c r="B20" s="2">
        <v>0.2117588795</v>
      </c>
      <c r="C20">
        <v>19</v>
      </c>
    </row>
    <row r="21" spans="1:3" x14ac:dyDescent="0.3">
      <c r="A21" s="27">
        <v>2602245.19</v>
      </c>
      <c r="B21" s="2">
        <v>0.2347932979</v>
      </c>
      <c r="C21">
        <v>20</v>
      </c>
    </row>
    <row r="22" spans="1:3" x14ac:dyDescent="0.3">
      <c r="A22" s="27">
        <v>332322</v>
      </c>
      <c r="B22" s="2">
        <v>0.23817845039999999</v>
      </c>
      <c r="C22">
        <v>21</v>
      </c>
    </row>
    <row r="23" spans="1:3" x14ac:dyDescent="0.3">
      <c r="A23" s="27">
        <v>3234815.49</v>
      </c>
      <c r="B23" s="2">
        <v>0.23992076039999999</v>
      </c>
      <c r="C23">
        <v>22</v>
      </c>
    </row>
    <row r="24" spans="1:3" x14ac:dyDescent="0.3">
      <c r="A24" s="27">
        <v>2813816.38</v>
      </c>
      <c r="B24" s="2">
        <v>0.2406664382</v>
      </c>
      <c r="C24">
        <v>23</v>
      </c>
    </row>
    <row r="25" spans="1:3" x14ac:dyDescent="0.3">
      <c r="A25" s="27">
        <v>2905932.17</v>
      </c>
      <c r="B25" s="2">
        <v>0.2756357888</v>
      </c>
      <c r="C25">
        <v>24</v>
      </c>
    </row>
    <row r="26" spans="1:3" x14ac:dyDescent="0.3">
      <c r="A26" s="27">
        <v>758388.16</v>
      </c>
      <c r="B26" s="2">
        <v>0.27642012110000003</v>
      </c>
      <c r="C26">
        <v>25</v>
      </c>
    </row>
    <row r="27" spans="1:3" x14ac:dyDescent="0.3">
      <c r="A27" s="27">
        <v>2332317.44</v>
      </c>
      <c r="B27" s="2">
        <v>0.28180554619999998</v>
      </c>
      <c r="C27">
        <v>26</v>
      </c>
    </row>
    <row r="28" spans="1:3" x14ac:dyDescent="0.3">
      <c r="A28" s="27">
        <v>3388064.63</v>
      </c>
      <c r="B28" s="2">
        <v>0.28775689560000001</v>
      </c>
      <c r="C28">
        <v>27</v>
      </c>
    </row>
    <row r="29" spans="1:3" x14ac:dyDescent="0.3">
      <c r="A29" s="27">
        <v>2666817.9</v>
      </c>
      <c r="B29" s="2">
        <v>0.28958788410000003</v>
      </c>
      <c r="C29">
        <v>28</v>
      </c>
    </row>
    <row r="30" spans="1:3" x14ac:dyDescent="0.3">
      <c r="A30" s="27">
        <v>2481823.7400000002</v>
      </c>
      <c r="B30" s="2">
        <v>0.30063095049999999</v>
      </c>
      <c r="C30">
        <v>29</v>
      </c>
    </row>
    <row r="31" spans="1:3" x14ac:dyDescent="0.3">
      <c r="A31" s="27">
        <v>2481823.7400000002</v>
      </c>
      <c r="B31" s="2">
        <v>0.30063095049999999</v>
      </c>
      <c r="C31">
        <v>30</v>
      </c>
    </row>
    <row r="32" spans="1:3" x14ac:dyDescent="0.3">
      <c r="A32" s="27">
        <v>2698966.72</v>
      </c>
      <c r="B32" s="2">
        <v>0.30831608919999998</v>
      </c>
      <c r="C32">
        <v>31</v>
      </c>
    </row>
    <row r="33" spans="1:3" x14ac:dyDescent="0.3">
      <c r="A33" s="27">
        <v>3388064.63</v>
      </c>
      <c r="B33" s="2">
        <v>0.31059150219999998</v>
      </c>
      <c r="C33">
        <v>32</v>
      </c>
    </row>
    <row r="34" spans="1:3" x14ac:dyDescent="0.3">
      <c r="A34" s="27">
        <v>3395196.16</v>
      </c>
      <c r="B34" s="2">
        <v>0.31634500989999997</v>
      </c>
      <c r="C34">
        <v>33</v>
      </c>
    </row>
    <row r="35" spans="1:3" x14ac:dyDescent="0.3">
      <c r="A35" s="27">
        <v>3290229.9</v>
      </c>
      <c r="B35" s="2">
        <v>0.31717229489999998</v>
      </c>
      <c r="C35">
        <v>34</v>
      </c>
    </row>
    <row r="36" spans="1:3" x14ac:dyDescent="0.3">
      <c r="A36" s="27">
        <v>3706250.53</v>
      </c>
      <c r="B36" s="2">
        <v>0.31869316539999998</v>
      </c>
      <c r="C36">
        <v>35</v>
      </c>
    </row>
    <row r="37" spans="1:3" x14ac:dyDescent="0.3">
      <c r="A37" s="27">
        <v>2182143.3199999998</v>
      </c>
      <c r="B37" s="2">
        <v>0.32539873229999999</v>
      </c>
      <c r="C37">
        <v>36</v>
      </c>
    </row>
    <row r="38" spans="1:3" x14ac:dyDescent="0.3">
      <c r="A38" s="27">
        <v>2182143.3199999998</v>
      </c>
      <c r="B38" s="2">
        <v>0.32539873229999999</v>
      </c>
      <c r="C38">
        <v>37</v>
      </c>
    </row>
    <row r="39" spans="1:3" x14ac:dyDescent="0.3">
      <c r="A39" s="27">
        <v>2856884.98</v>
      </c>
      <c r="B39" s="2">
        <v>0.33126978880000002</v>
      </c>
      <c r="C39">
        <v>38</v>
      </c>
    </row>
    <row r="40" spans="1:3" x14ac:dyDescent="0.3">
      <c r="A40" s="27">
        <v>4831846</v>
      </c>
      <c r="B40" s="2">
        <v>0.34193862800000002</v>
      </c>
      <c r="C40">
        <v>39</v>
      </c>
    </row>
    <row r="41" spans="1:3" x14ac:dyDescent="0.3">
      <c r="A41" s="27">
        <v>2227978.0699999998</v>
      </c>
      <c r="B41" s="2">
        <v>0.34373050900000002</v>
      </c>
      <c r="C41">
        <v>40</v>
      </c>
    </row>
    <row r="42" spans="1:3" x14ac:dyDescent="0.3">
      <c r="A42" s="27">
        <v>2569334.13</v>
      </c>
      <c r="B42" s="2">
        <v>0.3612823926</v>
      </c>
      <c r="C42">
        <v>41</v>
      </c>
    </row>
    <row r="43" spans="1:3" x14ac:dyDescent="0.3">
      <c r="A43" s="27">
        <v>2569334.11</v>
      </c>
      <c r="B43" s="2">
        <v>0.36128239550000002</v>
      </c>
      <c r="C43">
        <v>42</v>
      </c>
    </row>
    <row r="44" spans="1:3" x14ac:dyDescent="0.3">
      <c r="A44" s="27">
        <v>4555698.2</v>
      </c>
      <c r="B44" s="2">
        <v>0.36189655539999999</v>
      </c>
      <c r="C44">
        <v>43</v>
      </c>
    </row>
    <row r="45" spans="1:3" x14ac:dyDescent="0.3">
      <c r="A45" s="27">
        <v>2589914.2799999998</v>
      </c>
      <c r="B45" s="2">
        <v>0.3692724865</v>
      </c>
      <c r="C45">
        <v>44</v>
      </c>
    </row>
    <row r="46" spans="1:3" x14ac:dyDescent="0.3">
      <c r="A46" s="27">
        <v>2536884.44</v>
      </c>
      <c r="B46" s="2">
        <v>0.3709087183</v>
      </c>
      <c r="C46">
        <v>45</v>
      </c>
    </row>
    <row r="47" spans="1:3" x14ac:dyDescent="0.3">
      <c r="A47" s="27">
        <v>549357.78</v>
      </c>
      <c r="B47" s="2">
        <v>0.37110735010000001</v>
      </c>
      <c r="C47">
        <v>46</v>
      </c>
    </row>
    <row r="48" spans="1:3" x14ac:dyDescent="0.3">
      <c r="A48" s="27">
        <v>1551346.56</v>
      </c>
      <c r="B48" s="2">
        <v>0.37363909579999999</v>
      </c>
      <c r="C48">
        <v>47</v>
      </c>
    </row>
    <row r="49" spans="1:3" x14ac:dyDescent="0.3">
      <c r="A49" s="27">
        <v>2628686.09</v>
      </c>
      <c r="B49" s="2">
        <v>0.38001134479999998</v>
      </c>
      <c r="C49">
        <v>48</v>
      </c>
    </row>
    <row r="50" spans="1:3" x14ac:dyDescent="0.3">
      <c r="A50" s="27">
        <v>12783084.689999999</v>
      </c>
      <c r="B50" s="2">
        <v>0.38098195080000002</v>
      </c>
      <c r="C50">
        <v>49</v>
      </c>
    </row>
    <row r="51" spans="1:3" x14ac:dyDescent="0.3">
      <c r="A51" s="27">
        <v>2480883.66</v>
      </c>
      <c r="B51" s="2">
        <v>0.38354953130000002</v>
      </c>
      <c r="C51">
        <v>50</v>
      </c>
    </row>
    <row r="52" spans="1:3" x14ac:dyDescent="0.3">
      <c r="A52" s="27">
        <v>2618702.1</v>
      </c>
      <c r="B52" s="2">
        <v>0.3856641972</v>
      </c>
      <c r="C52">
        <v>51</v>
      </c>
    </row>
    <row r="53" spans="1:3" x14ac:dyDescent="0.3">
      <c r="A53" s="27">
        <v>2882736.54</v>
      </c>
      <c r="B53" s="2">
        <v>0.38610138550000001</v>
      </c>
      <c r="C53">
        <v>52</v>
      </c>
    </row>
    <row r="54" spans="1:3" x14ac:dyDescent="0.3">
      <c r="A54" s="27">
        <v>3435256.47</v>
      </c>
      <c r="B54" s="2">
        <v>0.38957432139999998</v>
      </c>
      <c r="C54">
        <v>53</v>
      </c>
    </row>
    <row r="55" spans="1:3" x14ac:dyDescent="0.3">
      <c r="A55" s="27">
        <v>1516843.87</v>
      </c>
      <c r="B55" s="2">
        <v>0.3900096475</v>
      </c>
      <c r="C55">
        <v>54</v>
      </c>
    </row>
    <row r="56" spans="1:3" x14ac:dyDescent="0.3">
      <c r="A56" s="27">
        <v>2983289.92</v>
      </c>
      <c r="B56" s="2">
        <v>0.39181149850000002</v>
      </c>
      <c r="C56">
        <v>55</v>
      </c>
    </row>
    <row r="57" spans="1:3" x14ac:dyDescent="0.3">
      <c r="A57" s="27">
        <v>2480883.66</v>
      </c>
      <c r="B57" s="2">
        <v>0.39319304719999998</v>
      </c>
      <c r="C57">
        <v>56</v>
      </c>
    </row>
    <row r="58" spans="1:3" x14ac:dyDescent="0.3">
      <c r="A58" s="27">
        <v>1965831.96</v>
      </c>
      <c r="B58" s="2">
        <v>0.39397324680000001</v>
      </c>
      <c r="C58">
        <v>57</v>
      </c>
    </row>
    <row r="59" spans="1:3" x14ac:dyDescent="0.3">
      <c r="A59" s="27">
        <v>3132335.99</v>
      </c>
      <c r="B59" s="2">
        <v>0.39668209570000001</v>
      </c>
      <c r="C59">
        <v>58</v>
      </c>
    </row>
    <row r="60" spans="1:3" x14ac:dyDescent="0.3">
      <c r="A60" s="27">
        <v>3704617.77</v>
      </c>
      <c r="B60" s="2">
        <v>0.398061569</v>
      </c>
      <c r="C60">
        <v>59</v>
      </c>
    </row>
    <row r="61" spans="1:3" x14ac:dyDescent="0.3">
      <c r="A61" s="27">
        <v>3058961.12</v>
      </c>
      <c r="B61" s="2">
        <v>0.39864409519999999</v>
      </c>
      <c r="C61">
        <v>60</v>
      </c>
    </row>
    <row r="62" spans="1:3" x14ac:dyDescent="0.3">
      <c r="A62" s="27">
        <v>3388064.63</v>
      </c>
      <c r="B62" s="2">
        <v>0.39950751289999997</v>
      </c>
      <c r="C62">
        <v>61</v>
      </c>
    </row>
    <row r="63" spans="1:3" x14ac:dyDescent="0.3">
      <c r="A63" s="27">
        <v>2232336.2200000002</v>
      </c>
      <c r="B63" s="2">
        <v>0.40201689149999997</v>
      </c>
      <c r="C63">
        <v>62</v>
      </c>
    </row>
    <row r="64" spans="1:3" x14ac:dyDescent="0.3">
      <c r="A64" s="27">
        <v>3290229.9</v>
      </c>
      <c r="B64" s="2">
        <v>0.4059839724</v>
      </c>
      <c r="C64">
        <v>63</v>
      </c>
    </row>
    <row r="65" spans="1:3" x14ac:dyDescent="0.3">
      <c r="A65" s="27">
        <v>1772105.32</v>
      </c>
      <c r="B65" s="2">
        <v>0.41102604440000001</v>
      </c>
      <c r="C65">
        <v>64</v>
      </c>
    </row>
    <row r="66" spans="1:3" x14ac:dyDescent="0.3">
      <c r="A66" s="27">
        <v>2619124.8199999998</v>
      </c>
      <c r="B66" s="2">
        <v>0.42023669190000001</v>
      </c>
      <c r="C66">
        <v>65</v>
      </c>
    </row>
    <row r="67" spans="1:3" x14ac:dyDescent="0.3">
      <c r="A67" s="27">
        <v>3474172.3</v>
      </c>
      <c r="B67" s="2">
        <v>0.4213511097</v>
      </c>
      <c r="C67">
        <v>66</v>
      </c>
    </row>
    <row r="68" spans="1:3" x14ac:dyDescent="0.3">
      <c r="A68" s="27">
        <v>2004039.7</v>
      </c>
      <c r="B68" s="2">
        <v>0.42755312080000002</v>
      </c>
      <c r="C68">
        <v>67</v>
      </c>
    </row>
    <row r="69" spans="1:3" x14ac:dyDescent="0.3">
      <c r="A69" s="27">
        <v>2409753.7599999998</v>
      </c>
      <c r="B69" s="2">
        <v>0.42980513910000001</v>
      </c>
      <c r="C69">
        <v>68</v>
      </c>
    </row>
    <row r="70" spans="1:3" x14ac:dyDescent="0.3">
      <c r="A70" s="27">
        <v>2791209.21</v>
      </c>
      <c r="B70" s="2">
        <v>0.43150582749999999</v>
      </c>
      <c r="C70">
        <v>69</v>
      </c>
    </row>
    <row r="71" spans="1:3" x14ac:dyDescent="0.3">
      <c r="A71" s="27">
        <v>3388064.63</v>
      </c>
      <c r="B71" s="2">
        <v>0.43264575799999999</v>
      </c>
      <c r="C71">
        <v>70</v>
      </c>
    </row>
    <row r="72" spans="1:3" x14ac:dyDescent="0.3">
      <c r="A72" s="27">
        <v>4006757.34</v>
      </c>
      <c r="B72" s="2">
        <v>0.44376567760000002</v>
      </c>
      <c r="C72">
        <v>71</v>
      </c>
    </row>
    <row r="73" spans="1:3" x14ac:dyDescent="0.3">
      <c r="A73" s="27">
        <v>2412952.86</v>
      </c>
      <c r="B73" s="2">
        <v>0.44775127930000003</v>
      </c>
      <c r="C73">
        <v>72</v>
      </c>
    </row>
    <row r="74" spans="1:3" x14ac:dyDescent="0.3">
      <c r="A74" s="27">
        <v>2218026.39</v>
      </c>
      <c r="B74" s="2">
        <v>0.45083755609999998</v>
      </c>
      <c r="C74">
        <v>73</v>
      </c>
    </row>
    <row r="75" spans="1:3" x14ac:dyDescent="0.3">
      <c r="A75" s="27">
        <v>2995628.26</v>
      </c>
      <c r="B75" s="2">
        <v>0.45180811589999997</v>
      </c>
      <c r="C75">
        <v>74</v>
      </c>
    </row>
    <row r="76" spans="1:3" x14ac:dyDescent="0.3">
      <c r="A76" s="27">
        <v>1970497.99</v>
      </c>
      <c r="B76" s="2">
        <v>0.4558956307</v>
      </c>
      <c r="C76">
        <v>75</v>
      </c>
    </row>
    <row r="77" spans="1:3" x14ac:dyDescent="0.3">
      <c r="A77" s="27">
        <v>2905932.17</v>
      </c>
      <c r="B77" s="2">
        <v>0.4559018795</v>
      </c>
      <c r="C77">
        <v>76</v>
      </c>
    </row>
    <row r="78" spans="1:3" x14ac:dyDescent="0.3">
      <c r="A78" s="27">
        <v>2611403.52</v>
      </c>
      <c r="B78" s="2">
        <v>0.45830716389999998</v>
      </c>
      <c r="C78">
        <v>77</v>
      </c>
    </row>
    <row r="79" spans="1:3" x14ac:dyDescent="0.3">
      <c r="A79" s="27">
        <v>3183561.67</v>
      </c>
      <c r="B79" s="2">
        <v>0.46410851089999999</v>
      </c>
      <c r="C79">
        <v>78</v>
      </c>
    </row>
    <row r="80" spans="1:3" x14ac:dyDescent="0.3">
      <c r="A80" s="27">
        <v>2611403.52</v>
      </c>
      <c r="B80" s="2">
        <v>0.46586200700000002</v>
      </c>
      <c r="C80">
        <v>79</v>
      </c>
    </row>
    <row r="81" spans="1:3" x14ac:dyDescent="0.3">
      <c r="A81" s="27">
        <v>2452354.13</v>
      </c>
      <c r="B81" s="2">
        <v>0.46751765410000001</v>
      </c>
      <c r="C81">
        <v>80</v>
      </c>
    </row>
    <row r="82" spans="1:3" x14ac:dyDescent="0.3">
      <c r="A82" s="27">
        <v>1650957.64</v>
      </c>
      <c r="B82" s="2">
        <v>0.47497392059999999</v>
      </c>
      <c r="C82">
        <v>81</v>
      </c>
    </row>
    <row r="83" spans="1:3" x14ac:dyDescent="0.3">
      <c r="A83" s="27">
        <v>2619124.8199999998</v>
      </c>
      <c r="B83" s="2">
        <v>0.48287927720000001</v>
      </c>
      <c r="C83">
        <v>82</v>
      </c>
    </row>
    <row r="84" spans="1:3" x14ac:dyDescent="0.3">
      <c r="A84" s="27">
        <v>2353834.58</v>
      </c>
      <c r="B84" s="2">
        <v>0.48384683090000002</v>
      </c>
      <c r="C84">
        <v>83</v>
      </c>
    </row>
    <row r="85" spans="1:3" x14ac:dyDescent="0.3">
      <c r="A85" s="27">
        <v>1516843.87</v>
      </c>
      <c r="B85" s="2">
        <v>0.48804856629999999</v>
      </c>
      <c r="C85">
        <v>84</v>
      </c>
    </row>
    <row r="86" spans="1:3" x14ac:dyDescent="0.3">
      <c r="A86" s="27">
        <v>2218026.39</v>
      </c>
      <c r="B86" s="2">
        <v>0.4894827974</v>
      </c>
      <c r="C86">
        <v>85</v>
      </c>
    </row>
    <row r="87" spans="1:3" x14ac:dyDescent="0.3">
      <c r="A87" s="27">
        <v>379620.3</v>
      </c>
      <c r="B87" s="2">
        <v>0.49063724199999997</v>
      </c>
      <c r="C87">
        <v>86</v>
      </c>
    </row>
    <row r="88" spans="1:3" x14ac:dyDescent="0.3">
      <c r="A88" s="27">
        <v>2475721.13</v>
      </c>
      <c r="B88" s="2">
        <v>0.49133694509999998</v>
      </c>
      <c r="C88">
        <v>87</v>
      </c>
    </row>
    <row r="89" spans="1:3" x14ac:dyDescent="0.3">
      <c r="A89" s="27">
        <v>3234815.49</v>
      </c>
      <c r="B89" s="2">
        <v>0.49954187030000002</v>
      </c>
      <c r="C89">
        <v>88</v>
      </c>
    </row>
    <row r="90" spans="1:3" x14ac:dyDescent="0.3">
      <c r="A90" s="27">
        <v>3234815.49</v>
      </c>
      <c r="B90" s="2">
        <v>0.50019190520000001</v>
      </c>
      <c r="C90">
        <v>89</v>
      </c>
    </row>
    <row r="91" spans="1:3" x14ac:dyDescent="0.3">
      <c r="A91" s="27">
        <v>2972890.22</v>
      </c>
      <c r="B91" s="2">
        <v>0.50192587330000005</v>
      </c>
      <c r="C91">
        <v>90</v>
      </c>
    </row>
    <row r="92" spans="1:3" x14ac:dyDescent="0.3">
      <c r="A92" s="27">
        <v>1155145.3799999999</v>
      </c>
      <c r="B92" s="2">
        <v>0.50200555619999998</v>
      </c>
      <c r="C92">
        <v>91</v>
      </c>
    </row>
    <row r="93" spans="1:3" x14ac:dyDescent="0.3">
      <c r="A93" s="27">
        <v>3228493.05</v>
      </c>
      <c r="B93" s="2">
        <v>0.50438350050000003</v>
      </c>
      <c r="C93">
        <v>92</v>
      </c>
    </row>
    <row r="94" spans="1:3" x14ac:dyDescent="0.3">
      <c r="A94" s="27">
        <v>2593378.19</v>
      </c>
      <c r="B94" s="2">
        <v>0.50684273359999998</v>
      </c>
      <c r="C94">
        <v>93</v>
      </c>
    </row>
    <row r="95" spans="1:3" x14ac:dyDescent="0.3">
      <c r="A95" s="27">
        <v>3617184.07</v>
      </c>
      <c r="B95" s="2">
        <v>0.5108473053</v>
      </c>
      <c r="C95">
        <v>94</v>
      </c>
    </row>
    <row r="96" spans="1:3" x14ac:dyDescent="0.3">
      <c r="A96" s="27">
        <v>2904899.07</v>
      </c>
      <c r="B96" s="2">
        <v>0.51092995320000001</v>
      </c>
      <c r="C96">
        <v>95</v>
      </c>
    </row>
    <row r="97" spans="1:3" x14ac:dyDescent="0.3">
      <c r="A97" s="27">
        <v>2871241.2</v>
      </c>
      <c r="B97" s="2">
        <v>0.51649346559999998</v>
      </c>
      <c r="C97">
        <v>96</v>
      </c>
    </row>
    <row r="98" spans="1:3" x14ac:dyDescent="0.3">
      <c r="A98" s="27">
        <v>2073036.15</v>
      </c>
      <c r="B98" s="2">
        <v>0.51776761589999998</v>
      </c>
      <c r="C98">
        <v>97</v>
      </c>
    </row>
    <row r="99" spans="1:3" x14ac:dyDescent="0.3">
      <c r="A99" s="27">
        <v>3809739.91</v>
      </c>
      <c r="B99" s="2">
        <v>0.52174809590000004</v>
      </c>
      <c r="C99">
        <v>98</v>
      </c>
    </row>
    <row r="100" spans="1:3" x14ac:dyDescent="0.3">
      <c r="A100" s="27">
        <v>2666817.9</v>
      </c>
      <c r="B100" s="2">
        <v>0.52464405309999995</v>
      </c>
      <c r="C100">
        <v>99</v>
      </c>
    </row>
    <row r="101" spans="1:3" x14ac:dyDescent="0.3">
      <c r="A101" s="27">
        <v>3183561.67</v>
      </c>
      <c r="B101" s="2">
        <v>0.52744738540000002</v>
      </c>
      <c r="C101">
        <v>100</v>
      </c>
    </row>
    <row r="102" spans="1:3" x14ac:dyDescent="0.3">
      <c r="A102" s="27">
        <v>3191096.02</v>
      </c>
      <c r="B102" s="2">
        <v>0.53236397759999998</v>
      </c>
      <c r="C102">
        <v>101</v>
      </c>
    </row>
    <row r="103" spans="1:3" x14ac:dyDescent="0.3">
      <c r="A103" s="27">
        <v>3234815.49</v>
      </c>
      <c r="B103" s="2">
        <v>0.53371368890000004</v>
      </c>
      <c r="C103">
        <v>102</v>
      </c>
    </row>
    <row r="104" spans="1:3" x14ac:dyDescent="0.3">
      <c r="A104" s="27">
        <v>3143415.34</v>
      </c>
      <c r="B104" s="2">
        <v>0.5407317291</v>
      </c>
      <c r="C104">
        <v>103</v>
      </c>
    </row>
    <row r="105" spans="1:3" x14ac:dyDescent="0.3">
      <c r="A105" s="27">
        <v>1892928.58</v>
      </c>
      <c r="B105" s="2">
        <v>0.5432256889</v>
      </c>
      <c r="C105">
        <v>104</v>
      </c>
    </row>
    <row r="106" spans="1:3" x14ac:dyDescent="0.3">
      <c r="A106" s="27">
        <v>1800153.95</v>
      </c>
      <c r="B106" s="2">
        <v>0.54450547630000001</v>
      </c>
      <c r="C106">
        <v>105</v>
      </c>
    </row>
    <row r="107" spans="1:3" x14ac:dyDescent="0.3">
      <c r="A107" s="27">
        <v>3179535.82</v>
      </c>
      <c r="B107" s="2">
        <v>0.54889091830000003</v>
      </c>
      <c r="C107">
        <v>106</v>
      </c>
    </row>
    <row r="108" spans="1:3" x14ac:dyDescent="0.3">
      <c r="A108" s="27">
        <v>3732498.56</v>
      </c>
      <c r="B108" s="2">
        <v>0.54889096299999995</v>
      </c>
      <c r="C108">
        <v>107</v>
      </c>
    </row>
    <row r="109" spans="1:3" x14ac:dyDescent="0.3">
      <c r="A109" s="27">
        <v>2480883.66</v>
      </c>
      <c r="B109" s="2">
        <v>0.54920169689999998</v>
      </c>
      <c r="C109">
        <v>108</v>
      </c>
    </row>
    <row r="110" spans="1:3" x14ac:dyDescent="0.3">
      <c r="A110" s="27">
        <v>4647648.99</v>
      </c>
      <c r="B110" s="2">
        <v>0.55563854550000003</v>
      </c>
      <c r="C110">
        <v>109</v>
      </c>
    </row>
    <row r="111" spans="1:3" x14ac:dyDescent="0.3">
      <c r="A111" s="27">
        <v>3395219</v>
      </c>
      <c r="B111" s="2">
        <v>0.56552187359999995</v>
      </c>
      <c r="C111">
        <v>110</v>
      </c>
    </row>
    <row r="112" spans="1:3" x14ac:dyDescent="0.3">
      <c r="A112" s="27">
        <v>3395219</v>
      </c>
      <c r="B112" s="2">
        <v>0.56552187359999995</v>
      </c>
      <c r="C112">
        <v>111</v>
      </c>
    </row>
    <row r="113" spans="1:3" x14ac:dyDescent="0.3">
      <c r="A113" s="27">
        <v>3395219</v>
      </c>
      <c r="B113" s="2">
        <v>0.56552187359999995</v>
      </c>
      <c r="C113">
        <v>112</v>
      </c>
    </row>
    <row r="114" spans="1:3" x14ac:dyDescent="0.3">
      <c r="A114" s="27">
        <v>2666260.7999999998</v>
      </c>
      <c r="B114" s="2">
        <v>0.56762167939999997</v>
      </c>
      <c r="C114">
        <v>113</v>
      </c>
    </row>
    <row r="115" spans="1:3" x14ac:dyDescent="0.3">
      <c r="A115" s="27">
        <v>2654495.81</v>
      </c>
      <c r="B115" s="2">
        <v>0.57550942900000002</v>
      </c>
      <c r="C115">
        <v>114</v>
      </c>
    </row>
    <row r="116" spans="1:3" x14ac:dyDescent="0.3">
      <c r="A116" s="27">
        <v>2654495.81</v>
      </c>
      <c r="B116" s="2">
        <v>0.57550942900000002</v>
      </c>
      <c r="C116">
        <v>115</v>
      </c>
    </row>
    <row r="117" spans="1:3" x14ac:dyDescent="0.3">
      <c r="A117" s="27">
        <v>2218026.39</v>
      </c>
      <c r="B117" s="2">
        <v>0.57724039069999999</v>
      </c>
      <c r="C117">
        <v>116</v>
      </c>
    </row>
    <row r="118" spans="1:3" x14ac:dyDescent="0.3">
      <c r="A118" s="27">
        <v>2447040.37</v>
      </c>
      <c r="B118" s="2">
        <v>0.58122271029999995</v>
      </c>
      <c r="C118">
        <v>117</v>
      </c>
    </row>
    <row r="119" spans="1:3" x14ac:dyDescent="0.3">
      <c r="A119" s="27">
        <v>2218026.39</v>
      </c>
      <c r="B119" s="2">
        <v>0.58173466910000005</v>
      </c>
      <c r="C119">
        <v>118</v>
      </c>
    </row>
    <row r="120" spans="1:3" x14ac:dyDescent="0.3">
      <c r="A120" s="27">
        <v>3029159.47</v>
      </c>
      <c r="B120" s="2">
        <v>0.58270364450000001</v>
      </c>
      <c r="C120">
        <v>119</v>
      </c>
    </row>
    <row r="121" spans="1:3" x14ac:dyDescent="0.3">
      <c r="A121" s="27">
        <v>2666817.9</v>
      </c>
      <c r="B121" s="2">
        <v>0.58423670250000004</v>
      </c>
      <c r="C121">
        <v>120</v>
      </c>
    </row>
    <row r="122" spans="1:3" x14ac:dyDescent="0.3">
      <c r="A122" s="27">
        <v>5018209.5199999996</v>
      </c>
      <c r="B122" s="2">
        <v>0.58780171859999997</v>
      </c>
      <c r="C122">
        <v>121</v>
      </c>
    </row>
    <row r="123" spans="1:3" x14ac:dyDescent="0.3">
      <c r="A123" s="27">
        <v>3388064.63</v>
      </c>
      <c r="B123" s="2">
        <v>0.59515234039999998</v>
      </c>
      <c r="C123">
        <v>122</v>
      </c>
    </row>
    <row r="124" spans="1:3" x14ac:dyDescent="0.3">
      <c r="A124" s="27">
        <v>3277471.68</v>
      </c>
      <c r="B124" s="2">
        <v>0.60426146839999995</v>
      </c>
      <c r="C124">
        <v>123</v>
      </c>
    </row>
    <row r="125" spans="1:3" x14ac:dyDescent="0.3">
      <c r="A125" s="27">
        <v>2332317.44</v>
      </c>
      <c r="B125" s="2">
        <v>0.60966272200000005</v>
      </c>
      <c r="C125">
        <v>124</v>
      </c>
    </row>
    <row r="126" spans="1:3" x14ac:dyDescent="0.3">
      <c r="A126" s="27">
        <v>1148496.49</v>
      </c>
      <c r="B126" s="2">
        <v>0.61993419679999995</v>
      </c>
      <c r="C126">
        <v>125</v>
      </c>
    </row>
    <row r="127" spans="1:3" x14ac:dyDescent="0.3">
      <c r="A127" s="27">
        <v>3088367.01</v>
      </c>
      <c r="B127" s="2">
        <v>0.62307323339999998</v>
      </c>
      <c r="C127">
        <v>126</v>
      </c>
    </row>
    <row r="128" spans="1:3" x14ac:dyDescent="0.3">
      <c r="A128" s="27">
        <v>1788027.07</v>
      </c>
      <c r="B128" s="2">
        <v>0.63480244959999998</v>
      </c>
      <c r="C128">
        <v>127</v>
      </c>
    </row>
    <row r="129" spans="1:3" x14ac:dyDescent="0.3">
      <c r="A129" s="27">
        <v>3288478.68</v>
      </c>
      <c r="B129" s="2">
        <v>0.63516284160000003</v>
      </c>
      <c r="C129">
        <v>128</v>
      </c>
    </row>
    <row r="130" spans="1:3" x14ac:dyDescent="0.3">
      <c r="A130" s="27">
        <v>4391368.4400000004</v>
      </c>
      <c r="B130" s="2">
        <v>0.64532951599999999</v>
      </c>
      <c r="C130">
        <v>129</v>
      </c>
    </row>
    <row r="131" spans="1:3" x14ac:dyDescent="0.3">
      <c r="A131" s="27">
        <v>4391368.4400000004</v>
      </c>
      <c r="B131" s="2">
        <v>0.64532951599999999</v>
      </c>
      <c r="C131">
        <v>130</v>
      </c>
    </row>
    <row r="132" spans="1:3" x14ac:dyDescent="0.3">
      <c r="A132" s="27">
        <v>2662282.04</v>
      </c>
      <c r="B132" s="2">
        <v>0.65209633310000004</v>
      </c>
      <c r="C132">
        <v>131</v>
      </c>
    </row>
    <row r="133" spans="1:3" x14ac:dyDescent="0.3">
      <c r="A133" s="27">
        <v>3459845.67</v>
      </c>
      <c r="B133" s="2">
        <v>0.66096503579999999</v>
      </c>
      <c r="C133">
        <v>132</v>
      </c>
    </row>
    <row r="134" spans="1:3" x14ac:dyDescent="0.3">
      <c r="A134" s="27">
        <v>1699959.02</v>
      </c>
      <c r="B134" s="2">
        <v>0.66215003110000004</v>
      </c>
      <c r="C134">
        <v>133</v>
      </c>
    </row>
    <row r="135" spans="1:3" x14ac:dyDescent="0.3">
      <c r="A135" s="27">
        <v>2618702.1</v>
      </c>
      <c r="B135" s="2">
        <v>0.66223837259999996</v>
      </c>
      <c r="C135">
        <v>134</v>
      </c>
    </row>
    <row r="136" spans="1:3" x14ac:dyDescent="0.3">
      <c r="A136" s="27">
        <v>2618702.1</v>
      </c>
      <c r="B136" s="2">
        <v>0.66845763670000002</v>
      </c>
      <c r="C136">
        <v>135</v>
      </c>
    </row>
    <row r="137" spans="1:3" x14ac:dyDescent="0.3">
      <c r="A137" s="27">
        <v>2968036.34</v>
      </c>
      <c r="B137" s="2">
        <v>0.6755618417</v>
      </c>
      <c r="C137">
        <v>136</v>
      </c>
    </row>
    <row r="138" spans="1:3" x14ac:dyDescent="0.3">
      <c r="A138" s="27">
        <v>3966587.02</v>
      </c>
      <c r="B138" s="2">
        <v>0.68000363699999999</v>
      </c>
      <c r="C138">
        <v>137</v>
      </c>
    </row>
    <row r="139" spans="1:3" x14ac:dyDescent="0.3">
      <c r="A139" s="27">
        <v>2602397.64</v>
      </c>
      <c r="B139" s="2">
        <v>0.68594387830000003</v>
      </c>
      <c r="C139">
        <v>138</v>
      </c>
    </row>
    <row r="140" spans="1:3" x14ac:dyDescent="0.3">
      <c r="A140" s="27">
        <v>1890518.88</v>
      </c>
      <c r="B140" s="2">
        <v>0.68628641729999995</v>
      </c>
      <c r="C140">
        <v>139</v>
      </c>
    </row>
    <row r="141" spans="1:3" x14ac:dyDescent="0.3">
      <c r="A141" s="27">
        <v>3234815.49</v>
      </c>
      <c r="B141" s="2">
        <v>0.68678722879999998</v>
      </c>
      <c r="C141">
        <v>140</v>
      </c>
    </row>
    <row r="142" spans="1:3" x14ac:dyDescent="0.3">
      <c r="A142" s="27">
        <v>2104012.96</v>
      </c>
      <c r="B142" s="2">
        <v>0.68745858910000002</v>
      </c>
      <c r="C142">
        <v>141</v>
      </c>
    </row>
    <row r="143" spans="1:3" x14ac:dyDescent="0.3">
      <c r="A143" s="27">
        <v>2104012.96</v>
      </c>
      <c r="B143" s="2">
        <v>0.68745858910000002</v>
      </c>
      <c r="C143">
        <v>142</v>
      </c>
    </row>
    <row r="144" spans="1:3" x14ac:dyDescent="0.3">
      <c r="A144" s="27">
        <v>2360998.17</v>
      </c>
      <c r="B144" s="2">
        <v>0.69411033339999995</v>
      </c>
      <c r="C144">
        <v>143</v>
      </c>
    </row>
    <row r="145" spans="1:3" x14ac:dyDescent="0.3">
      <c r="A145" s="27">
        <v>3290229.9</v>
      </c>
      <c r="B145" s="2">
        <v>0.69821554230000005</v>
      </c>
      <c r="C145">
        <v>144</v>
      </c>
    </row>
    <row r="146" spans="1:3" x14ac:dyDescent="0.3">
      <c r="A146" s="27">
        <v>2611403.52</v>
      </c>
      <c r="B146" s="2">
        <v>0.70263958979999996</v>
      </c>
      <c r="C146">
        <v>145</v>
      </c>
    </row>
    <row r="147" spans="1:3" x14ac:dyDescent="0.3">
      <c r="A147" s="27">
        <v>3706250.53</v>
      </c>
      <c r="B147" s="2">
        <v>0.7041546568</v>
      </c>
      <c r="C147">
        <v>146</v>
      </c>
    </row>
    <row r="148" spans="1:3" x14ac:dyDescent="0.3">
      <c r="A148" s="27">
        <v>3285960.68</v>
      </c>
      <c r="B148" s="2">
        <v>0.70630095000000004</v>
      </c>
      <c r="C148">
        <v>147</v>
      </c>
    </row>
    <row r="149" spans="1:3" x14ac:dyDescent="0.3">
      <c r="A149" s="27">
        <v>3183561.67</v>
      </c>
      <c r="B149" s="2">
        <v>0.71264904470000001</v>
      </c>
      <c r="C149">
        <v>148</v>
      </c>
    </row>
    <row r="150" spans="1:3" x14ac:dyDescent="0.3">
      <c r="A150" s="27">
        <v>3290229.9</v>
      </c>
      <c r="B150" s="2">
        <v>0.71567697139999997</v>
      </c>
      <c r="C150">
        <v>149</v>
      </c>
    </row>
    <row r="151" spans="1:3" x14ac:dyDescent="0.3">
      <c r="A151" s="27">
        <v>401162.82</v>
      </c>
      <c r="B151" s="2">
        <v>0.72526111469999999</v>
      </c>
      <c r="C151">
        <v>150</v>
      </c>
    </row>
    <row r="152" spans="1:3" x14ac:dyDescent="0.3">
      <c r="A152" s="27">
        <v>1555292.3</v>
      </c>
      <c r="B152" s="2">
        <v>0.72669720540000005</v>
      </c>
      <c r="C152">
        <v>151</v>
      </c>
    </row>
    <row r="153" spans="1:3" x14ac:dyDescent="0.3">
      <c r="A153" s="27">
        <v>4123042.19</v>
      </c>
      <c r="B153" s="2">
        <v>0.73060970010000004</v>
      </c>
      <c r="C153">
        <v>152</v>
      </c>
    </row>
    <row r="154" spans="1:3" x14ac:dyDescent="0.3">
      <c r="A154" s="27">
        <v>4306861.79</v>
      </c>
      <c r="B154" s="2">
        <v>0.73234825000000003</v>
      </c>
      <c r="C154">
        <v>153</v>
      </c>
    </row>
    <row r="155" spans="1:3" x14ac:dyDescent="0.3">
      <c r="A155" s="27">
        <v>3796757.34</v>
      </c>
      <c r="B155" s="2">
        <v>0.73297347020000003</v>
      </c>
      <c r="C155">
        <v>154</v>
      </c>
    </row>
    <row r="156" spans="1:3" x14ac:dyDescent="0.3">
      <c r="A156" s="27">
        <v>3290229.9</v>
      </c>
      <c r="B156" s="2">
        <v>0.73492307670000001</v>
      </c>
      <c r="C156">
        <v>155</v>
      </c>
    </row>
    <row r="157" spans="1:3" x14ac:dyDescent="0.3">
      <c r="A157" s="27">
        <v>2447040.37</v>
      </c>
      <c r="B157" s="2">
        <v>0.74022300009999997</v>
      </c>
      <c r="C157">
        <v>156</v>
      </c>
    </row>
    <row r="158" spans="1:3" x14ac:dyDescent="0.3">
      <c r="A158" s="27">
        <v>1789249.32</v>
      </c>
      <c r="B158" s="2">
        <v>0.74410136090000001</v>
      </c>
      <c r="C158">
        <v>157</v>
      </c>
    </row>
    <row r="159" spans="1:3" x14ac:dyDescent="0.3">
      <c r="A159" s="27">
        <v>2904899.07</v>
      </c>
      <c r="B159" s="2">
        <v>0.74896643620000003</v>
      </c>
      <c r="C159">
        <v>158</v>
      </c>
    </row>
    <row r="160" spans="1:3" x14ac:dyDescent="0.3">
      <c r="A160" s="27">
        <v>3234815.49</v>
      </c>
      <c r="B160" s="2">
        <v>0.75991104740000004</v>
      </c>
      <c r="C160">
        <v>159</v>
      </c>
    </row>
    <row r="161" spans="1:3" x14ac:dyDescent="0.3">
      <c r="A161" s="27">
        <v>2943022.24</v>
      </c>
      <c r="B161" s="2">
        <v>0.76920880589999996</v>
      </c>
      <c r="C161">
        <v>160</v>
      </c>
    </row>
    <row r="162" spans="1:3" x14ac:dyDescent="0.3">
      <c r="A162" s="27">
        <v>2943022.24</v>
      </c>
      <c r="B162" s="2">
        <v>0.76920880589999996</v>
      </c>
      <c r="C162">
        <v>161</v>
      </c>
    </row>
    <row r="163" spans="1:3" x14ac:dyDescent="0.3">
      <c r="A163" s="27">
        <v>5647100.4000000004</v>
      </c>
      <c r="B163" s="2">
        <v>0.76948560180000003</v>
      </c>
      <c r="C163">
        <v>162</v>
      </c>
    </row>
    <row r="164" spans="1:3" x14ac:dyDescent="0.3">
      <c r="A164" s="27">
        <v>5647100.4000000004</v>
      </c>
      <c r="B164" s="2">
        <v>0.76948560180000003</v>
      </c>
      <c r="C164">
        <v>163</v>
      </c>
    </row>
    <row r="165" spans="1:3" x14ac:dyDescent="0.3">
      <c r="A165" s="27">
        <v>2745365.5</v>
      </c>
      <c r="B165" s="2">
        <v>0.77083371069999995</v>
      </c>
      <c r="C165">
        <v>164</v>
      </c>
    </row>
    <row r="166" spans="1:3" x14ac:dyDescent="0.3">
      <c r="A166" s="27">
        <v>2745365.5</v>
      </c>
      <c r="B166" s="2">
        <v>0.77083371069999995</v>
      </c>
      <c r="C166">
        <v>165</v>
      </c>
    </row>
    <row r="167" spans="1:3" x14ac:dyDescent="0.3">
      <c r="A167" s="27">
        <v>2828558.42</v>
      </c>
      <c r="B167" s="2">
        <v>0.77083378130000002</v>
      </c>
      <c r="C167">
        <v>166</v>
      </c>
    </row>
    <row r="168" spans="1:3" x14ac:dyDescent="0.3">
      <c r="A168" s="27">
        <v>1516843.87</v>
      </c>
      <c r="B168" s="2">
        <v>0.77317410860000002</v>
      </c>
      <c r="C168">
        <v>167</v>
      </c>
    </row>
    <row r="169" spans="1:3" x14ac:dyDescent="0.3">
      <c r="A169" s="27">
        <v>2480883.66</v>
      </c>
      <c r="B169" s="2">
        <v>0.79261959469999999</v>
      </c>
      <c r="C169">
        <v>168</v>
      </c>
    </row>
    <row r="170" spans="1:3" x14ac:dyDescent="0.3">
      <c r="A170" s="27">
        <v>2220142.89</v>
      </c>
      <c r="B170" s="2">
        <v>0.79738126679999999</v>
      </c>
      <c r="C170">
        <v>169</v>
      </c>
    </row>
    <row r="171" spans="1:3" x14ac:dyDescent="0.3">
      <c r="A171" s="27">
        <v>2220142.89</v>
      </c>
      <c r="B171" s="2">
        <v>0.79738126679999999</v>
      </c>
      <c r="C171">
        <v>170</v>
      </c>
    </row>
    <row r="172" spans="1:3" x14ac:dyDescent="0.3">
      <c r="A172" s="27">
        <v>3809739.91</v>
      </c>
      <c r="B172" s="2">
        <v>0.79742215679999995</v>
      </c>
      <c r="C172">
        <v>171</v>
      </c>
    </row>
    <row r="173" spans="1:3" x14ac:dyDescent="0.3">
      <c r="A173" s="27">
        <v>3689842.62</v>
      </c>
      <c r="B173" s="2">
        <v>0.80180370540000001</v>
      </c>
      <c r="C173">
        <v>172</v>
      </c>
    </row>
    <row r="174" spans="1:3" x14ac:dyDescent="0.3">
      <c r="A174" s="27">
        <v>3689842.62</v>
      </c>
      <c r="B174" s="2">
        <v>0.80180370540000001</v>
      </c>
      <c r="C174">
        <v>173</v>
      </c>
    </row>
    <row r="175" spans="1:3" x14ac:dyDescent="0.3">
      <c r="A175" s="27">
        <v>2904899.07</v>
      </c>
      <c r="B175" s="2">
        <v>0.80181583729999995</v>
      </c>
      <c r="C175">
        <v>174</v>
      </c>
    </row>
    <row r="176" spans="1:3" x14ac:dyDescent="0.3">
      <c r="A176" s="27">
        <v>3438426.78</v>
      </c>
      <c r="B176" s="2">
        <v>0.80405746109999998</v>
      </c>
      <c r="C176">
        <v>175</v>
      </c>
    </row>
    <row r="177" spans="1:3" x14ac:dyDescent="0.3">
      <c r="A177" s="27">
        <v>2226838.4</v>
      </c>
      <c r="B177" s="2">
        <v>0.80648445300000005</v>
      </c>
      <c r="C177">
        <v>176</v>
      </c>
    </row>
    <row r="178" spans="1:3" x14ac:dyDescent="0.3">
      <c r="A178" s="27">
        <v>828642.89</v>
      </c>
      <c r="B178" s="2">
        <v>0.80730511059999999</v>
      </c>
      <c r="C178">
        <v>177</v>
      </c>
    </row>
    <row r="179" spans="1:3" x14ac:dyDescent="0.3">
      <c r="A179" s="27">
        <v>3222535.05</v>
      </c>
      <c r="B179" s="2">
        <v>0.81891462749999999</v>
      </c>
      <c r="C179">
        <v>178</v>
      </c>
    </row>
    <row r="180" spans="1:3" x14ac:dyDescent="0.3">
      <c r="A180" s="27">
        <v>2413702.09</v>
      </c>
      <c r="B180" s="2">
        <v>0.81913278079999996</v>
      </c>
      <c r="C180">
        <v>179</v>
      </c>
    </row>
    <row r="181" spans="1:3" x14ac:dyDescent="0.3">
      <c r="A181" s="27">
        <v>1416583.08</v>
      </c>
      <c r="B181" s="2">
        <v>0.82148335350000001</v>
      </c>
      <c r="C181">
        <v>180</v>
      </c>
    </row>
    <row r="182" spans="1:3" x14ac:dyDescent="0.3">
      <c r="A182" s="27">
        <v>1814791.6</v>
      </c>
      <c r="B182" s="2">
        <v>0.82520911050000001</v>
      </c>
      <c r="C182">
        <v>181</v>
      </c>
    </row>
    <row r="183" spans="1:3" x14ac:dyDescent="0.3">
      <c r="A183" s="27">
        <v>3319742.58</v>
      </c>
      <c r="B183" s="2">
        <v>0.82550758140000002</v>
      </c>
      <c r="C183">
        <v>182</v>
      </c>
    </row>
    <row r="184" spans="1:3" x14ac:dyDescent="0.3">
      <c r="A184" s="27">
        <v>3319742.58</v>
      </c>
      <c r="B184" s="2">
        <v>0.82550758140000002</v>
      </c>
      <c r="C184">
        <v>183</v>
      </c>
    </row>
    <row r="185" spans="1:3" x14ac:dyDescent="0.3">
      <c r="A185" s="27">
        <v>3420340.83</v>
      </c>
      <c r="B185" s="2">
        <v>0.82550758280000003</v>
      </c>
      <c r="C185">
        <v>184</v>
      </c>
    </row>
    <row r="186" spans="1:3" x14ac:dyDescent="0.3">
      <c r="A186" s="27">
        <v>4741499.26</v>
      </c>
      <c r="B186" s="2">
        <v>0.83254084169999998</v>
      </c>
      <c r="C186">
        <v>185</v>
      </c>
    </row>
    <row r="187" spans="1:3" x14ac:dyDescent="0.3">
      <c r="A187" s="27">
        <v>2232336.2200000002</v>
      </c>
      <c r="B187" s="2">
        <v>0.83823386649999998</v>
      </c>
      <c r="C187">
        <v>186</v>
      </c>
    </row>
    <row r="188" spans="1:3" x14ac:dyDescent="0.3">
      <c r="A188" s="27">
        <v>3284159.68</v>
      </c>
      <c r="B188" s="2">
        <v>0.83913184760000004</v>
      </c>
      <c r="C188">
        <v>187</v>
      </c>
    </row>
    <row r="189" spans="1:3" x14ac:dyDescent="0.3">
      <c r="A189" s="27">
        <v>2231621.33</v>
      </c>
      <c r="B189" s="2">
        <v>0.85201678189999996</v>
      </c>
      <c r="C189">
        <v>188</v>
      </c>
    </row>
    <row r="190" spans="1:3" x14ac:dyDescent="0.3">
      <c r="A190" s="27">
        <v>3199386.6</v>
      </c>
      <c r="B190" s="2">
        <v>0.86019311450000002</v>
      </c>
      <c r="C190">
        <v>189</v>
      </c>
    </row>
    <row r="191" spans="1:3" x14ac:dyDescent="0.3">
      <c r="A191" s="27">
        <v>4554950.8099999996</v>
      </c>
      <c r="B191" s="2">
        <v>0.86213826599999999</v>
      </c>
      <c r="C191">
        <v>190</v>
      </c>
    </row>
    <row r="192" spans="1:3" x14ac:dyDescent="0.3">
      <c r="A192" s="27">
        <v>3517270.49</v>
      </c>
      <c r="B192" s="2">
        <v>0.87262846169999997</v>
      </c>
      <c r="C192">
        <v>191</v>
      </c>
    </row>
    <row r="193" spans="1:3" x14ac:dyDescent="0.3">
      <c r="A193" s="27">
        <v>2840149.62</v>
      </c>
      <c r="B193" s="2">
        <v>0.87536217189999999</v>
      </c>
      <c r="C193">
        <v>192</v>
      </c>
    </row>
    <row r="194" spans="1:3" x14ac:dyDescent="0.3">
      <c r="A194" s="27">
        <v>2840149.62</v>
      </c>
      <c r="B194" s="2">
        <v>0.87536217189999999</v>
      </c>
      <c r="C194">
        <v>193</v>
      </c>
    </row>
    <row r="195" spans="1:3" x14ac:dyDescent="0.3">
      <c r="A195" s="27">
        <v>1098831.1100000001</v>
      </c>
      <c r="B195" s="2">
        <v>0.87611426930000003</v>
      </c>
      <c r="C195">
        <v>194</v>
      </c>
    </row>
    <row r="196" spans="1:3" x14ac:dyDescent="0.3">
      <c r="A196" s="27">
        <v>9016724.1699999999</v>
      </c>
      <c r="B196" s="2">
        <v>0.88300107009999995</v>
      </c>
      <c r="C196">
        <v>195</v>
      </c>
    </row>
    <row r="197" spans="1:3" x14ac:dyDescent="0.3">
      <c r="A197" s="27">
        <v>9016724.1699999999</v>
      </c>
      <c r="B197" s="2">
        <v>0.8830383342</v>
      </c>
      <c r="C197">
        <v>196</v>
      </c>
    </row>
    <row r="198" spans="1:3" x14ac:dyDescent="0.3">
      <c r="A198" s="27">
        <v>2791209.21</v>
      </c>
      <c r="B198" s="2">
        <v>0.89133973799999999</v>
      </c>
      <c r="C198">
        <v>197</v>
      </c>
    </row>
    <row r="199" spans="1:3" x14ac:dyDescent="0.3">
      <c r="A199" s="27">
        <v>3919525.94</v>
      </c>
      <c r="B199" s="2">
        <v>0.89144690370000002</v>
      </c>
      <c r="C199">
        <v>198</v>
      </c>
    </row>
    <row r="200" spans="1:3" x14ac:dyDescent="0.3">
      <c r="A200" s="27">
        <v>1910424.73</v>
      </c>
      <c r="B200" s="2">
        <v>0.89185512690000002</v>
      </c>
      <c r="C200">
        <v>199</v>
      </c>
    </row>
    <row r="201" spans="1:3" x14ac:dyDescent="0.3">
      <c r="A201" s="27">
        <v>2878992.46</v>
      </c>
      <c r="B201" s="2">
        <v>0.89867646410000002</v>
      </c>
      <c r="C201">
        <v>200</v>
      </c>
    </row>
    <row r="202" spans="1:3" x14ac:dyDescent="0.3">
      <c r="A202" s="27">
        <v>3706250.53</v>
      </c>
      <c r="B202" s="2">
        <v>0.90780558919999998</v>
      </c>
      <c r="C202">
        <v>201</v>
      </c>
    </row>
    <row r="203" spans="1:3" x14ac:dyDescent="0.3">
      <c r="A203" s="27">
        <v>3422185.41</v>
      </c>
      <c r="B203" s="2">
        <v>0.90830203499999995</v>
      </c>
      <c r="C203">
        <v>202</v>
      </c>
    </row>
    <row r="204" spans="1:3" x14ac:dyDescent="0.3">
      <c r="A204" s="27">
        <v>680040.13</v>
      </c>
      <c r="B204" s="2">
        <v>0.90855564659999999</v>
      </c>
      <c r="C204">
        <v>203</v>
      </c>
    </row>
    <row r="205" spans="1:3" x14ac:dyDescent="0.3">
      <c r="A205" s="27">
        <v>2380556.6800000002</v>
      </c>
      <c r="B205" s="2">
        <v>0.91973341289999999</v>
      </c>
      <c r="C205">
        <v>204</v>
      </c>
    </row>
    <row r="206" spans="1:3" x14ac:dyDescent="0.3">
      <c r="A206" s="27">
        <v>2426886.37</v>
      </c>
      <c r="B206" s="2">
        <v>0.92493808889999996</v>
      </c>
      <c r="C206">
        <v>205</v>
      </c>
    </row>
    <row r="207" spans="1:3" x14ac:dyDescent="0.3">
      <c r="A207" s="27">
        <v>2873320.52</v>
      </c>
      <c r="B207" s="2">
        <v>0.93055624469999998</v>
      </c>
      <c r="C207">
        <v>206</v>
      </c>
    </row>
    <row r="208" spans="1:3" x14ac:dyDescent="0.3">
      <c r="A208" s="27">
        <v>2592290.4700000002</v>
      </c>
      <c r="B208" s="2">
        <v>0.93641241210000004</v>
      </c>
      <c r="C208">
        <v>207</v>
      </c>
    </row>
    <row r="209" spans="1:3" x14ac:dyDescent="0.3">
      <c r="A209" s="27">
        <v>2176783.48</v>
      </c>
      <c r="B209" s="2">
        <v>0.94105327139999995</v>
      </c>
      <c r="C209">
        <v>208</v>
      </c>
    </row>
    <row r="210" spans="1:3" x14ac:dyDescent="0.3">
      <c r="A210" s="27">
        <v>1335997.58</v>
      </c>
      <c r="B210" s="2">
        <v>0.94754955019999998</v>
      </c>
      <c r="C210">
        <v>209</v>
      </c>
    </row>
    <row r="211" spans="1:3" x14ac:dyDescent="0.3">
      <c r="A211" s="27">
        <v>2717533.92</v>
      </c>
      <c r="B211" s="2">
        <v>0.95367746689999999</v>
      </c>
      <c r="C211">
        <v>210</v>
      </c>
    </row>
    <row r="212" spans="1:3" x14ac:dyDescent="0.3">
      <c r="A212" s="27">
        <v>2717534.16</v>
      </c>
      <c r="B212" s="2">
        <v>0.96220340979999996</v>
      </c>
      <c r="C212">
        <v>211</v>
      </c>
    </row>
    <row r="213" spans="1:3" x14ac:dyDescent="0.3">
      <c r="A213" s="27">
        <v>3226361.05</v>
      </c>
      <c r="B213" s="2">
        <v>0.97154608470000003</v>
      </c>
      <c r="C213">
        <v>212</v>
      </c>
    </row>
    <row r="214" spans="1:3" x14ac:dyDescent="0.3">
      <c r="A214" s="27">
        <v>1730884.72</v>
      </c>
      <c r="B214" s="2">
        <v>0.97619246469999998</v>
      </c>
      <c r="C214">
        <v>213</v>
      </c>
    </row>
    <row r="215" spans="1:3" x14ac:dyDescent="0.3">
      <c r="A215" s="27">
        <v>2905522.26</v>
      </c>
      <c r="B215" s="2">
        <v>0.97718889959999999</v>
      </c>
      <c r="C215">
        <v>214</v>
      </c>
    </row>
    <row r="216" spans="1:3" x14ac:dyDescent="0.3">
      <c r="A216" s="27">
        <v>4031418.19</v>
      </c>
      <c r="B216" s="2">
        <v>0.9989203512</v>
      </c>
      <c r="C216">
        <v>215</v>
      </c>
    </row>
    <row r="217" spans="1:3" x14ac:dyDescent="0.3">
      <c r="A217" s="27">
        <v>579379.44999999995</v>
      </c>
      <c r="B217" s="2">
        <v>1.0043126261999999</v>
      </c>
      <c r="C217">
        <v>216</v>
      </c>
    </row>
    <row r="218" spans="1:3" x14ac:dyDescent="0.3">
      <c r="A218" s="27">
        <v>3938438.64</v>
      </c>
      <c r="B218" s="2">
        <v>1.0092290803999999</v>
      </c>
      <c r="C218">
        <v>217</v>
      </c>
    </row>
    <row r="219" spans="1:3" x14ac:dyDescent="0.3">
      <c r="A219" s="27">
        <v>3290229.9</v>
      </c>
      <c r="B219" s="2">
        <v>1.0135697226</v>
      </c>
      <c r="C219">
        <v>218</v>
      </c>
    </row>
    <row r="220" spans="1:3" x14ac:dyDescent="0.3">
      <c r="A220" s="27">
        <v>1596857.01</v>
      </c>
      <c r="B220" s="2">
        <v>1.0144407551000001</v>
      </c>
      <c r="C220">
        <v>219</v>
      </c>
    </row>
    <row r="221" spans="1:3" x14ac:dyDescent="0.3">
      <c r="A221" s="27">
        <v>3517270.49</v>
      </c>
      <c r="B221" s="2">
        <v>1.0148188728</v>
      </c>
      <c r="C221">
        <v>220</v>
      </c>
    </row>
    <row r="222" spans="1:3" x14ac:dyDescent="0.3">
      <c r="A222" s="27">
        <v>3191096.02</v>
      </c>
      <c r="B222" s="2">
        <v>1.0241087047999999</v>
      </c>
      <c r="C222">
        <v>221</v>
      </c>
    </row>
    <row r="223" spans="1:3" x14ac:dyDescent="0.3">
      <c r="A223" s="27">
        <v>3246935.68</v>
      </c>
      <c r="B223" s="2">
        <v>1.0254102094999999</v>
      </c>
      <c r="C223">
        <v>222</v>
      </c>
    </row>
    <row r="224" spans="1:3" x14ac:dyDescent="0.3">
      <c r="A224" s="27">
        <v>2904899.07</v>
      </c>
      <c r="B224" s="2">
        <v>1.0319167698</v>
      </c>
      <c r="C224">
        <v>223</v>
      </c>
    </row>
    <row r="225" spans="1:3" x14ac:dyDescent="0.3">
      <c r="A225" s="27">
        <v>3106336.77</v>
      </c>
      <c r="B225" s="2">
        <v>1.0482091351</v>
      </c>
      <c r="C225">
        <v>224</v>
      </c>
    </row>
    <row r="226" spans="1:3" x14ac:dyDescent="0.3">
      <c r="A226" s="27">
        <v>5056563.8499999996</v>
      </c>
      <c r="B226" s="2">
        <v>1.0503200141</v>
      </c>
      <c r="C226">
        <v>225</v>
      </c>
    </row>
    <row r="227" spans="1:3" x14ac:dyDescent="0.3">
      <c r="A227" s="27">
        <v>5056563.8499999996</v>
      </c>
      <c r="B227" s="2">
        <v>1.0503200141</v>
      </c>
      <c r="C227">
        <v>226</v>
      </c>
    </row>
    <row r="228" spans="1:3" x14ac:dyDescent="0.3">
      <c r="A228" s="27">
        <v>5056563.8499999996</v>
      </c>
      <c r="B228" s="2">
        <v>1.0503200141</v>
      </c>
      <c r="C228">
        <v>227</v>
      </c>
    </row>
    <row r="229" spans="1:3" x14ac:dyDescent="0.3">
      <c r="A229" s="27">
        <v>5056563.8499999996</v>
      </c>
      <c r="B229" s="2">
        <v>1.0503200141</v>
      </c>
      <c r="C229">
        <v>228</v>
      </c>
    </row>
    <row r="230" spans="1:3" x14ac:dyDescent="0.3">
      <c r="A230" s="27">
        <v>3814799.57</v>
      </c>
      <c r="B230" s="2">
        <v>1.0611937224000001</v>
      </c>
      <c r="C230">
        <v>229</v>
      </c>
    </row>
    <row r="231" spans="1:3" x14ac:dyDescent="0.3">
      <c r="A231" s="27">
        <v>5833211.1799999997</v>
      </c>
      <c r="B231" s="2">
        <v>1.0638234130999999</v>
      </c>
      <c r="C231">
        <v>230</v>
      </c>
    </row>
    <row r="232" spans="1:3" x14ac:dyDescent="0.3">
      <c r="A232" s="27">
        <v>3072450.55</v>
      </c>
      <c r="B232" s="2">
        <v>1.0656292554</v>
      </c>
      <c r="C232">
        <v>231</v>
      </c>
    </row>
    <row r="233" spans="1:3" x14ac:dyDescent="0.3">
      <c r="A233" s="27">
        <v>3290229.9</v>
      </c>
      <c r="B233" s="2">
        <v>1.0699749226999999</v>
      </c>
      <c r="C233">
        <v>232</v>
      </c>
    </row>
    <row r="234" spans="1:3" x14ac:dyDescent="0.3">
      <c r="A234" s="27">
        <v>3388064.63</v>
      </c>
      <c r="B234" s="2">
        <v>1.0788996755</v>
      </c>
      <c r="C234">
        <v>233</v>
      </c>
    </row>
    <row r="235" spans="1:3" x14ac:dyDescent="0.3">
      <c r="A235" s="27">
        <v>4292954.28</v>
      </c>
      <c r="B235" s="2">
        <v>1.0919499216999999</v>
      </c>
      <c r="C235">
        <v>234</v>
      </c>
    </row>
    <row r="236" spans="1:3" x14ac:dyDescent="0.3">
      <c r="A236" s="27">
        <v>4292954.28</v>
      </c>
      <c r="B236" s="2">
        <v>1.0919499216999999</v>
      </c>
      <c r="C236">
        <v>235</v>
      </c>
    </row>
    <row r="237" spans="1:3" x14ac:dyDescent="0.3">
      <c r="A237" s="27">
        <v>2232336.2200000002</v>
      </c>
      <c r="B237" s="2">
        <v>1.1032043856</v>
      </c>
      <c r="C237">
        <v>236</v>
      </c>
    </row>
    <row r="238" spans="1:3" x14ac:dyDescent="0.3">
      <c r="A238" s="27">
        <v>3746969.76</v>
      </c>
      <c r="B238" s="2">
        <v>1.111107415</v>
      </c>
      <c r="C238">
        <v>237</v>
      </c>
    </row>
    <row r="239" spans="1:3" x14ac:dyDescent="0.3">
      <c r="A239" s="27">
        <v>2092877.18</v>
      </c>
      <c r="B239" s="2">
        <v>1.1332473323000001</v>
      </c>
      <c r="C239">
        <v>238</v>
      </c>
    </row>
    <row r="240" spans="1:3" x14ac:dyDescent="0.3">
      <c r="A240" s="27">
        <v>2092876.61</v>
      </c>
      <c r="B240" s="2">
        <v>1.1332476409000001</v>
      </c>
      <c r="C240">
        <v>239</v>
      </c>
    </row>
    <row r="241" spans="1:3" x14ac:dyDescent="0.3">
      <c r="A241" s="27">
        <v>4956434.28</v>
      </c>
      <c r="B241" s="2">
        <v>1.1541097055</v>
      </c>
      <c r="C241">
        <v>240</v>
      </c>
    </row>
    <row r="242" spans="1:3" x14ac:dyDescent="0.3">
      <c r="A242" s="27">
        <v>4956434.28</v>
      </c>
      <c r="B242" s="2">
        <v>1.1541097055</v>
      </c>
      <c r="C242">
        <v>241</v>
      </c>
    </row>
    <row r="243" spans="1:3" x14ac:dyDescent="0.3">
      <c r="A243" s="27">
        <v>4956434.28</v>
      </c>
      <c r="B243" s="2">
        <v>1.1541097055</v>
      </c>
      <c r="C243">
        <v>242</v>
      </c>
    </row>
    <row r="244" spans="1:3" x14ac:dyDescent="0.3">
      <c r="A244" s="27">
        <v>4956434.28</v>
      </c>
      <c r="B244" s="2">
        <v>1.1541097055</v>
      </c>
      <c r="C244">
        <v>243</v>
      </c>
    </row>
    <row r="245" spans="1:3" x14ac:dyDescent="0.3">
      <c r="A245" s="27">
        <v>795355.52</v>
      </c>
      <c r="B245" s="2">
        <v>1.155675936</v>
      </c>
      <c r="C245">
        <v>244</v>
      </c>
    </row>
    <row r="246" spans="1:3" x14ac:dyDescent="0.3">
      <c r="A246" s="27">
        <v>1850826.94</v>
      </c>
      <c r="B246" s="2">
        <v>1.1560472877000001</v>
      </c>
      <c r="C246">
        <v>245</v>
      </c>
    </row>
    <row r="247" spans="1:3" x14ac:dyDescent="0.3">
      <c r="A247" s="27">
        <v>2092877.18</v>
      </c>
      <c r="B247" s="2">
        <v>1.1675881420000001</v>
      </c>
      <c r="C247">
        <v>246</v>
      </c>
    </row>
    <row r="248" spans="1:3" x14ac:dyDescent="0.3">
      <c r="A248" s="27">
        <v>2080600.55</v>
      </c>
      <c r="B248" s="2">
        <v>1.1809587044000001</v>
      </c>
      <c r="C248">
        <v>247</v>
      </c>
    </row>
    <row r="249" spans="1:3" x14ac:dyDescent="0.3">
      <c r="A249" s="27">
        <v>2402863.92</v>
      </c>
      <c r="B249" s="2">
        <v>1.1939950545</v>
      </c>
      <c r="C249">
        <v>248</v>
      </c>
    </row>
    <row r="250" spans="1:3" x14ac:dyDescent="0.3">
      <c r="A250" s="27">
        <v>2475721.13</v>
      </c>
      <c r="B250" s="2">
        <v>1.2038885583000001</v>
      </c>
      <c r="C250">
        <v>249</v>
      </c>
    </row>
    <row r="251" spans="1:3" x14ac:dyDescent="0.3">
      <c r="A251" s="27">
        <v>2232336.2200000002</v>
      </c>
      <c r="B251" s="2">
        <v>1.2093124171</v>
      </c>
      <c r="C251">
        <v>250</v>
      </c>
    </row>
    <row r="252" spans="1:3" x14ac:dyDescent="0.3">
      <c r="A252" s="27">
        <v>3244723.68</v>
      </c>
      <c r="B252" s="2">
        <v>1.2240966127999999</v>
      </c>
      <c r="C252">
        <v>251</v>
      </c>
    </row>
    <row r="253" spans="1:3" x14ac:dyDescent="0.3">
      <c r="A253" s="27">
        <v>2666762.7999999998</v>
      </c>
      <c r="B253" s="2">
        <v>1.2345506222</v>
      </c>
      <c r="C253">
        <v>252</v>
      </c>
    </row>
    <row r="254" spans="1:3" x14ac:dyDescent="0.3">
      <c r="A254" s="27">
        <v>3000556.39</v>
      </c>
      <c r="B254" s="2">
        <v>1.2641856049</v>
      </c>
      <c r="C254">
        <v>253</v>
      </c>
    </row>
    <row r="255" spans="1:3" x14ac:dyDescent="0.3">
      <c r="A255" s="27">
        <v>5539324.2599999998</v>
      </c>
      <c r="B255" s="2">
        <v>1.2688140358</v>
      </c>
      <c r="C255">
        <v>254</v>
      </c>
    </row>
    <row r="256" spans="1:3" x14ac:dyDescent="0.3">
      <c r="A256" s="27">
        <v>3395196.16</v>
      </c>
      <c r="B256" s="2">
        <v>1.2716081571</v>
      </c>
      <c r="C256">
        <v>255</v>
      </c>
    </row>
    <row r="257" spans="1:3" x14ac:dyDescent="0.3">
      <c r="A257" s="27">
        <v>4579151.26</v>
      </c>
      <c r="B257" s="2">
        <v>1.2827722042</v>
      </c>
      <c r="C257">
        <v>256</v>
      </c>
    </row>
    <row r="258" spans="1:3" x14ac:dyDescent="0.3">
      <c r="A258" s="27">
        <v>3459845.67</v>
      </c>
      <c r="B258" s="2">
        <v>1.2963851737000001</v>
      </c>
      <c r="C258">
        <v>257</v>
      </c>
    </row>
    <row r="259" spans="1:3" x14ac:dyDescent="0.3">
      <c r="A259" s="27">
        <v>4112820.45</v>
      </c>
      <c r="B259" s="2">
        <v>1.3135307767</v>
      </c>
      <c r="C259">
        <v>258</v>
      </c>
    </row>
    <row r="260" spans="1:3" x14ac:dyDescent="0.3">
      <c r="A260" s="27">
        <v>2111229.59</v>
      </c>
      <c r="B260" s="2">
        <v>1.3421683323</v>
      </c>
      <c r="C260">
        <v>259</v>
      </c>
    </row>
    <row r="261" spans="1:3" x14ac:dyDescent="0.3">
      <c r="A261" s="27">
        <v>2111229.59</v>
      </c>
      <c r="B261" s="2">
        <v>1.3421683323</v>
      </c>
      <c r="C261">
        <v>260</v>
      </c>
    </row>
    <row r="262" spans="1:3" x14ac:dyDescent="0.3">
      <c r="A262" s="27">
        <v>2611403.52</v>
      </c>
      <c r="B262" s="2">
        <v>1.3477584969</v>
      </c>
      <c r="C262">
        <v>261</v>
      </c>
    </row>
    <row r="263" spans="1:3" x14ac:dyDescent="0.3">
      <c r="A263" s="27">
        <v>5146358.68</v>
      </c>
      <c r="B263" s="2">
        <v>1.3656835194000001</v>
      </c>
      <c r="C263">
        <v>262</v>
      </c>
    </row>
    <row r="264" spans="1:3" x14ac:dyDescent="0.3">
      <c r="A264" s="27">
        <v>1715452.55</v>
      </c>
      <c r="B264" s="2">
        <v>1.3656837929000001</v>
      </c>
      <c r="C264">
        <v>263</v>
      </c>
    </row>
    <row r="265" spans="1:3" x14ac:dyDescent="0.3">
      <c r="A265" s="27">
        <v>4583212.08</v>
      </c>
      <c r="B265" s="2">
        <v>1.3688588607000001</v>
      </c>
      <c r="C265">
        <v>264</v>
      </c>
    </row>
    <row r="266" spans="1:3" x14ac:dyDescent="0.3">
      <c r="A266" s="27">
        <v>2791209.21</v>
      </c>
      <c r="B266" s="2">
        <v>1.3946904059</v>
      </c>
      <c r="C266">
        <v>265</v>
      </c>
    </row>
    <row r="267" spans="1:3" x14ac:dyDescent="0.3">
      <c r="A267" s="27">
        <v>3555884.24</v>
      </c>
      <c r="B267" s="2">
        <v>1.3967816202000001</v>
      </c>
      <c r="C267">
        <v>266</v>
      </c>
    </row>
    <row r="268" spans="1:3" x14ac:dyDescent="0.3">
      <c r="A268" s="27">
        <v>2218026.39</v>
      </c>
      <c r="B268" s="2">
        <v>1.4140215189000001</v>
      </c>
      <c r="C268">
        <v>267</v>
      </c>
    </row>
    <row r="269" spans="1:3" x14ac:dyDescent="0.3">
      <c r="A269" s="27">
        <v>3119944.88</v>
      </c>
      <c r="B269" s="2">
        <v>1.4143304173</v>
      </c>
      <c r="C269">
        <v>268</v>
      </c>
    </row>
    <row r="270" spans="1:3" x14ac:dyDescent="0.3">
      <c r="A270" s="27">
        <v>5165586.5599999996</v>
      </c>
      <c r="B270" s="2">
        <v>1.4169468402000001</v>
      </c>
      <c r="C270">
        <v>269</v>
      </c>
    </row>
    <row r="271" spans="1:3" x14ac:dyDescent="0.3">
      <c r="A271" s="27">
        <v>3457816.89</v>
      </c>
      <c r="B271" s="2">
        <v>1.4385747494000001</v>
      </c>
      <c r="C271">
        <v>270</v>
      </c>
    </row>
    <row r="272" spans="1:3" x14ac:dyDescent="0.3">
      <c r="A272" s="27">
        <v>3260076.19</v>
      </c>
      <c r="B272" s="2">
        <v>1.4413987483999999</v>
      </c>
      <c r="C272">
        <v>271</v>
      </c>
    </row>
    <row r="273" spans="1:3" x14ac:dyDescent="0.3">
      <c r="A273" s="27">
        <v>430346.16</v>
      </c>
      <c r="B273" s="2">
        <v>1.4496009003999999</v>
      </c>
      <c r="C273">
        <v>272</v>
      </c>
    </row>
    <row r="274" spans="1:3" x14ac:dyDescent="0.3">
      <c r="A274" s="27">
        <v>6767351.9299999997</v>
      </c>
      <c r="B274" s="2">
        <v>1.4688275045999999</v>
      </c>
      <c r="C274">
        <v>273</v>
      </c>
    </row>
    <row r="275" spans="1:3" x14ac:dyDescent="0.3">
      <c r="A275" s="27">
        <v>2255783.98</v>
      </c>
      <c r="B275" s="2">
        <v>1.4688275142</v>
      </c>
      <c r="C275">
        <v>274</v>
      </c>
    </row>
    <row r="276" spans="1:3" x14ac:dyDescent="0.3">
      <c r="A276" s="27">
        <v>2611403.52</v>
      </c>
      <c r="B276" s="2">
        <v>1.4911103072</v>
      </c>
      <c r="C276">
        <v>275</v>
      </c>
    </row>
    <row r="277" spans="1:3" x14ac:dyDescent="0.3">
      <c r="A277" s="27">
        <v>1282104.5</v>
      </c>
      <c r="B277" s="2">
        <v>1.4963904276</v>
      </c>
      <c r="C277">
        <v>276</v>
      </c>
    </row>
    <row r="278" spans="1:3" x14ac:dyDescent="0.3">
      <c r="A278" s="27">
        <v>1722765.84</v>
      </c>
      <c r="B278" s="2">
        <v>1.5047857653000001</v>
      </c>
      <c r="C278">
        <v>277</v>
      </c>
    </row>
    <row r="279" spans="1:3" x14ac:dyDescent="0.3">
      <c r="A279" s="27">
        <v>2011024.51</v>
      </c>
      <c r="B279" s="2">
        <v>1.5782113450999999</v>
      </c>
      <c r="C279">
        <v>278</v>
      </c>
    </row>
    <row r="280" spans="1:3" x14ac:dyDescent="0.3">
      <c r="A280" s="27">
        <v>3877530</v>
      </c>
      <c r="B280" s="2">
        <v>1.6103650097</v>
      </c>
      <c r="C280">
        <v>279</v>
      </c>
    </row>
    <row r="281" spans="1:3" x14ac:dyDescent="0.3">
      <c r="A281" s="27">
        <v>2542134.27</v>
      </c>
      <c r="B281" s="2">
        <v>1.6411933293000001</v>
      </c>
      <c r="C281">
        <v>280</v>
      </c>
    </row>
    <row r="282" spans="1:3" x14ac:dyDescent="0.3">
      <c r="A282" s="27">
        <v>5715260.54</v>
      </c>
      <c r="B282" s="2">
        <v>1.6875632378000001</v>
      </c>
      <c r="C282">
        <v>281</v>
      </c>
    </row>
    <row r="283" spans="1:3" x14ac:dyDescent="0.3">
      <c r="A283" s="27">
        <v>4006757.34</v>
      </c>
      <c r="B283" s="2">
        <v>1.7166455808000001</v>
      </c>
      <c r="C283">
        <v>282</v>
      </c>
    </row>
    <row r="284" spans="1:3" x14ac:dyDescent="0.3">
      <c r="A284" s="27">
        <v>3742051.06</v>
      </c>
      <c r="B284" s="2">
        <v>1.7625240031</v>
      </c>
      <c r="C284">
        <v>283</v>
      </c>
    </row>
    <row r="285" spans="1:3" x14ac:dyDescent="0.3">
      <c r="A285" s="27">
        <v>4154929.45</v>
      </c>
      <c r="B285" s="2">
        <v>1.8174009655000001</v>
      </c>
      <c r="C285">
        <v>284</v>
      </c>
    </row>
    <row r="286" spans="1:3" x14ac:dyDescent="0.3">
      <c r="A286" s="27">
        <v>3596811</v>
      </c>
      <c r="B286" s="2">
        <v>1.8190146535</v>
      </c>
      <c r="C286">
        <v>285</v>
      </c>
    </row>
    <row r="287" spans="1:3" x14ac:dyDescent="0.3">
      <c r="A287" s="27">
        <v>3706250.53</v>
      </c>
      <c r="B287" s="2">
        <v>1.8659028493000001</v>
      </c>
      <c r="C287">
        <v>286</v>
      </c>
    </row>
    <row r="288" spans="1:3" x14ac:dyDescent="0.3">
      <c r="A288" s="27">
        <v>6459465.2199999997</v>
      </c>
      <c r="B288" s="2">
        <v>1.8745631174999999</v>
      </c>
      <c r="C288">
        <v>287</v>
      </c>
    </row>
    <row r="289" spans="1:3" x14ac:dyDescent="0.3">
      <c r="A289" s="27">
        <v>6459465.2199999997</v>
      </c>
      <c r="B289" s="2">
        <v>1.8745631174999999</v>
      </c>
      <c r="C289">
        <v>288</v>
      </c>
    </row>
    <row r="290" spans="1:3" x14ac:dyDescent="0.3">
      <c r="A290" s="27">
        <v>4539083.6399999997</v>
      </c>
      <c r="B290" s="2">
        <v>1.8745631222000001</v>
      </c>
      <c r="C290">
        <v>289</v>
      </c>
    </row>
    <row r="291" spans="1:3" x14ac:dyDescent="0.3">
      <c r="A291" s="27">
        <v>2849764.2</v>
      </c>
      <c r="B291" s="2">
        <v>2.2420943984999999</v>
      </c>
      <c r="C291">
        <v>290</v>
      </c>
    </row>
    <row r="292" spans="1:3" x14ac:dyDescent="0.3">
      <c r="A292" s="27">
        <v>1960195.95</v>
      </c>
      <c r="B292" s="2">
        <v>2.2669164340000001</v>
      </c>
      <c r="C292">
        <v>291</v>
      </c>
    </row>
    <row r="293" spans="1:3" x14ac:dyDescent="0.3">
      <c r="A293" s="27">
        <v>3467977.51</v>
      </c>
      <c r="B293" s="2">
        <v>2.3474238196999999</v>
      </c>
      <c r="C293">
        <v>292</v>
      </c>
    </row>
    <row r="294" spans="1:3" x14ac:dyDescent="0.3">
      <c r="A294" s="27">
        <v>3809739.91</v>
      </c>
      <c r="B294" s="2">
        <v>2.4618894388000001</v>
      </c>
      <c r="C294">
        <v>293</v>
      </c>
    </row>
    <row r="295" spans="1:3" x14ac:dyDescent="0.3">
      <c r="A295" s="27">
        <v>3108170.92</v>
      </c>
      <c r="B295" s="2">
        <v>2.4962695388</v>
      </c>
      <c r="C295">
        <v>294</v>
      </c>
    </row>
    <row r="296" spans="1:3" x14ac:dyDescent="0.3">
      <c r="A296" s="27">
        <v>5049789.4800000004</v>
      </c>
      <c r="B296" s="2">
        <v>2.8751311091999998</v>
      </c>
      <c r="C296">
        <v>295</v>
      </c>
    </row>
    <row r="297" spans="1:3" x14ac:dyDescent="0.3">
      <c r="A297" s="27">
        <v>2742239.68</v>
      </c>
      <c r="B297" s="2">
        <v>3.0677333875000001</v>
      </c>
      <c r="C297">
        <v>296</v>
      </c>
    </row>
    <row r="298" spans="1:3" x14ac:dyDescent="0.3">
      <c r="A298" s="27">
        <v>1463868.7</v>
      </c>
      <c r="B298" s="2">
        <v>3.4924791964000002</v>
      </c>
      <c r="C298">
        <v>297</v>
      </c>
    </row>
    <row r="299" spans="1:3" x14ac:dyDescent="0.3">
      <c r="A299" s="27">
        <v>2597222.2000000002</v>
      </c>
      <c r="B299" s="2">
        <v>5.4708814312999996</v>
      </c>
      <c r="C299">
        <v>298</v>
      </c>
    </row>
    <row r="300" spans="1:3" x14ac:dyDescent="0.3">
      <c r="A300" s="27">
        <v>2597222.2000000002</v>
      </c>
      <c r="B300" s="2">
        <v>5.4708814312999996</v>
      </c>
      <c r="C300">
        <v>299</v>
      </c>
    </row>
  </sheetData>
  <autoFilter ref="A1:B300" xr:uid="{075B2884-861A-402B-9A15-5B107CA12B32}">
    <sortState xmlns:xlrd2="http://schemas.microsoft.com/office/spreadsheetml/2017/richdata2" ref="A2:B300">
      <sortCondition ref="B1:B300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4A6-44A2-46D5-974A-481183E1E46C}">
  <dimension ref="A1:B18"/>
  <sheetViews>
    <sheetView workbookViewId="0">
      <selection activeCell="A15" sqref="A15"/>
    </sheetView>
  </sheetViews>
  <sheetFormatPr defaultRowHeight="14.4" x14ac:dyDescent="0.3"/>
  <cols>
    <col min="1" max="1" width="20.6640625" bestFit="1" customWidth="1"/>
  </cols>
  <sheetData>
    <row r="1" spans="1:2" x14ac:dyDescent="0.3">
      <c r="A1" s="5" t="s">
        <v>1086</v>
      </c>
      <c r="B1" s="5" t="s">
        <v>1087</v>
      </c>
    </row>
    <row r="2" spans="1:2" x14ac:dyDescent="0.3">
      <c r="A2" s="4" t="s">
        <v>75</v>
      </c>
      <c r="B2" t="s">
        <v>1088</v>
      </c>
    </row>
    <row r="3" spans="1:2" x14ac:dyDescent="0.3">
      <c r="A3" s="4" t="s">
        <v>1074</v>
      </c>
      <c r="B3" t="s">
        <v>1089</v>
      </c>
    </row>
    <row r="4" spans="1:2" x14ac:dyDescent="0.3">
      <c r="A4" s="4" t="s">
        <v>30</v>
      </c>
      <c r="B4" t="s">
        <v>1090</v>
      </c>
    </row>
    <row r="5" spans="1:2" x14ac:dyDescent="0.3">
      <c r="A5" s="4" t="s">
        <v>42</v>
      </c>
      <c r="B5" t="s">
        <v>1091</v>
      </c>
    </row>
    <row r="6" spans="1:2" x14ac:dyDescent="0.3">
      <c r="A6" s="4" t="s">
        <v>74</v>
      </c>
      <c r="B6" t="s">
        <v>1092</v>
      </c>
    </row>
    <row r="7" spans="1:2" x14ac:dyDescent="0.3">
      <c r="A7" s="4" t="s">
        <v>16</v>
      </c>
      <c r="B7" t="s">
        <v>1093</v>
      </c>
    </row>
    <row r="8" spans="1:2" x14ac:dyDescent="0.3">
      <c r="A8" s="4" t="s">
        <v>1075</v>
      </c>
      <c r="B8" t="s">
        <v>1094</v>
      </c>
    </row>
    <row r="9" spans="1:2" x14ac:dyDescent="0.3">
      <c r="A9" s="4" t="s">
        <v>1076</v>
      </c>
      <c r="B9" t="s">
        <v>1102</v>
      </c>
    </row>
    <row r="10" spans="1:2" x14ac:dyDescent="0.3">
      <c r="A10" s="4" t="s">
        <v>1077</v>
      </c>
      <c r="B10" t="s">
        <v>1100</v>
      </c>
    </row>
    <row r="11" spans="1:2" x14ac:dyDescent="0.3">
      <c r="A11" s="4" t="s">
        <v>1078</v>
      </c>
      <c r="B11" t="s">
        <v>1099</v>
      </c>
    </row>
    <row r="12" spans="1:2" x14ac:dyDescent="0.3">
      <c r="A12" s="4" t="s">
        <v>1079</v>
      </c>
      <c r="B12" t="s">
        <v>1098</v>
      </c>
    </row>
    <row r="13" spans="1:2" x14ac:dyDescent="0.3">
      <c r="A13" s="4" t="s">
        <v>1080</v>
      </c>
      <c r="B13" t="s">
        <v>1097</v>
      </c>
    </row>
    <row r="14" spans="1:2" x14ac:dyDescent="0.3">
      <c r="A14" s="4" t="s">
        <v>1081</v>
      </c>
      <c r="B14" t="s">
        <v>1095</v>
      </c>
    </row>
    <row r="15" spans="1:2" x14ac:dyDescent="0.3">
      <c r="A15" s="4" t="s">
        <v>1082</v>
      </c>
      <c r="B15" t="s">
        <v>1096</v>
      </c>
    </row>
    <row r="16" spans="1:2" x14ac:dyDescent="0.3">
      <c r="A16" s="4" t="s">
        <v>1083</v>
      </c>
      <c r="B16" t="s">
        <v>1101</v>
      </c>
    </row>
    <row r="17" spans="1:2" x14ac:dyDescent="0.3">
      <c r="A17" s="4" t="s">
        <v>1085</v>
      </c>
      <c r="B17" t="s">
        <v>1103</v>
      </c>
    </row>
    <row r="18" spans="1:2" x14ac:dyDescent="0.3">
      <c r="A18" s="4" t="s">
        <v>1084</v>
      </c>
      <c r="B18" t="s">
        <v>1104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5CA7C00E92864DA4B5031A3A974E99" ma:contentTypeVersion="13" ma:contentTypeDescription="Create a new document." ma:contentTypeScope="" ma:versionID="0aa8e53497885a99858037358daf3bc8">
  <xsd:schema xmlns:xsd="http://www.w3.org/2001/XMLSchema" xmlns:xs="http://www.w3.org/2001/XMLSchema" xmlns:p="http://schemas.microsoft.com/office/2006/metadata/properties" xmlns:ns3="3e160896-6c53-46b6-b516-93d6981ced39" xmlns:ns4="c3e5001c-6288-463f-89a7-c0a9b455c554" targetNamespace="http://schemas.microsoft.com/office/2006/metadata/properties" ma:root="true" ma:fieldsID="aa0427f7c27f2a6040762e4718052da2" ns3:_="" ns4:_="">
    <xsd:import namespace="3e160896-6c53-46b6-b516-93d6981ced39"/>
    <xsd:import namespace="c3e5001c-6288-463f-89a7-c0a9b455c55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3:SharingHintHash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60896-6c53-46b6-b516-93d6981ced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5001c-6288-463f-89a7-c0a9b455c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87AB6E-89D6-49EA-A5EC-6781637D15D9}">
  <ds:schemaRefs>
    <ds:schemaRef ds:uri="http://schemas.microsoft.com/office/2006/documentManagement/types"/>
    <ds:schemaRef ds:uri="3e160896-6c53-46b6-b516-93d6981ced39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3e5001c-6288-463f-89a7-c0a9b455c554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5A79BC9-9867-4C09-8445-569332A1F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AA831-0627-417F-9509-94AC22212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60896-6c53-46b6-b516-93d6981ced39"/>
    <ds:schemaRef ds:uri="c3e5001c-6288-463f-89a7-c0a9b455c5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Currency</vt:lpstr>
      <vt:lpstr>Sheet1</vt:lpstr>
      <vt:lpstr>Sheet5</vt:lpstr>
      <vt:lpstr>Sheet4</vt:lpstr>
      <vt:lpstr>Sheet2</vt:lpstr>
      <vt:lpstr>Sheet3</vt:lpstr>
      <vt:lpstr>Data</vt:lpstr>
      <vt:lpstr>Comp plan 4</vt:lpstr>
      <vt:lpstr>Sheet6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Engel, Eric T.</dc:creator>
  <cp:lastModifiedBy>Tianyu</cp:lastModifiedBy>
  <dcterms:created xsi:type="dcterms:W3CDTF">2019-10-19T11:50:44Z</dcterms:created>
  <dcterms:modified xsi:type="dcterms:W3CDTF">2019-11-07T19:59:57Z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0x010100F35CA7C00E92864DA4B5031A3A974E99</vt:lpwstr>
  </property>
</Properties>
</file>