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9020" windowHeight="11895" tabRatio="951"/>
  </bookViews>
  <sheets>
    <sheet name="Table I Projected Fees" sheetId="1" r:id="rId1"/>
    <sheet name="Table IIa Revenue Use" sheetId="2" r:id="rId2"/>
    <sheet name="Table IIb Revenue Use" sheetId="8" r:id="rId3"/>
    <sheet name="Table III Enrollment" sheetId="3" r:id="rId4"/>
    <sheet name="Table IV Comparisons" sheetId="4" r:id="rId5"/>
    <sheet name="Table V Diversity" sheetId="5" r:id="rId6"/>
    <sheet name="Table VI Finaid 1" sheetId="6" r:id="rId7"/>
    <sheet name="Table VII Finaid 2" sheetId="7" r:id="rId8"/>
    <sheet name="obsolete" sheetId="9" r:id="rId9"/>
  </sheets>
  <calcPr calcId="144525"/>
</workbook>
</file>

<file path=xl/calcChain.xml><?xml version="1.0" encoding="utf-8"?>
<calcChain xmlns="http://schemas.openxmlformats.org/spreadsheetml/2006/main">
  <c r="G7" i="1" l="1"/>
  <c r="F7" i="1"/>
  <c r="E7" i="1"/>
  <c r="E6" i="1"/>
  <c r="F6" i="1" s="1"/>
  <c r="G6" i="1" s="1"/>
  <c r="B5" i="1"/>
  <c r="B11" i="1" s="1"/>
  <c r="B10" i="1"/>
  <c r="J8" i="1"/>
  <c r="I8" i="1"/>
  <c r="H8" i="1"/>
  <c r="C11" i="1"/>
  <c r="J4" i="1"/>
  <c r="I4" i="1"/>
  <c r="H4" i="1"/>
  <c r="J3" i="1"/>
  <c r="I3" i="1"/>
  <c r="H3" i="1"/>
  <c r="B11" i="9"/>
  <c r="B10" i="9"/>
  <c r="J9" i="9"/>
  <c r="I9" i="9"/>
  <c r="H9" i="9"/>
  <c r="J8" i="9"/>
  <c r="I8" i="9"/>
  <c r="H8" i="9"/>
  <c r="J7" i="9"/>
  <c r="I7" i="9"/>
  <c r="H7" i="9"/>
  <c r="J6" i="9"/>
  <c r="I6" i="9"/>
  <c r="H6" i="9"/>
  <c r="E5" i="9"/>
  <c r="E11" i="9" s="1"/>
  <c r="H11" i="9" s="1"/>
  <c r="C5" i="9"/>
  <c r="C11" i="9" s="1"/>
  <c r="J4" i="9"/>
  <c r="I4" i="9"/>
  <c r="H4" i="9"/>
  <c r="J3" i="9"/>
  <c r="I3" i="9"/>
  <c r="H3" i="9"/>
  <c r="B13" i="8"/>
  <c r="E3" i="7"/>
  <c r="E4" i="7"/>
  <c r="E2" i="7"/>
  <c r="D13" i="5"/>
  <c r="F13" i="5"/>
  <c r="H13" i="5"/>
  <c r="C8" i="5"/>
  <c r="C13" i="5" s="1"/>
  <c r="D8" i="5"/>
  <c r="E8" i="5"/>
  <c r="E13" i="5" s="1"/>
  <c r="F8" i="5"/>
  <c r="G8" i="5"/>
  <c r="G13" i="5" s="1"/>
  <c r="H8" i="5"/>
  <c r="B8" i="5"/>
  <c r="B13" i="5" s="1"/>
  <c r="D20" i="4"/>
  <c r="D19" i="4"/>
  <c r="D18" i="4"/>
  <c r="D17" i="4"/>
  <c r="D16" i="4"/>
  <c r="D15" i="4"/>
  <c r="D14" i="4"/>
  <c r="D13" i="4"/>
  <c r="D4" i="4"/>
  <c r="D5" i="4"/>
  <c r="D6" i="4"/>
  <c r="D7" i="4"/>
  <c r="D8" i="4"/>
  <c r="D9" i="4"/>
  <c r="D10" i="4"/>
  <c r="D3" i="4"/>
  <c r="C5" i="3"/>
  <c r="D5" i="3"/>
  <c r="E5" i="3"/>
  <c r="B5" i="3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D50" i="2"/>
  <c r="C50" i="2"/>
  <c r="B50" i="2"/>
  <c r="E33" i="2"/>
  <c r="D33" i="2"/>
  <c r="C33" i="2"/>
  <c r="B33" i="2"/>
  <c r="E14" i="2"/>
  <c r="D14" i="2"/>
  <c r="C14" i="2"/>
  <c r="B14" i="2"/>
  <c r="E13" i="2"/>
  <c r="D13" i="2"/>
  <c r="C13" i="2"/>
  <c r="B13" i="2"/>
  <c r="E10" i="2"/>
  <c r="D10" i="2"/>
  <c r="C10" i="2"/>
  <c r="B10" i="2"/>
  <c r="E5" i="1" l="1"/>
  <c r="F5" i="1" s="1"/>
  <c r="G5" i="1" s="1"/>
  <c r="H5" i="1"/>
  <c r="C10" i="1"/>
  <c r="E10" i="1"/>
  <c r="H10" i="1" s="1"/>
  <c r="D5" i="9"/>
  <c r="F5" i="9"/>
  <c r="H5" i="9"/>
  <c r="C10" i="9"/>
  <c r="E10" i="9"/>
  <c r="H10" i="9" s="1"/>
  <c r="C15" i="2"/>
  <c r="C17" i="2" s="1"/>
  <c r="E15" i="2"/>
  <c r="E35" i="2" s="1"/>
  <c r="B15" i="2"/>
  <c r="B35" i="2" s="1"/>
  <c r="D15" i="2"/>
  <c r="D35" i="2" s="1"/>
  <c r="C35" i="2"/>
  <c r="D17" i="2"/>
  <c r="E50" i="2"/>
  <c r="E11" i="1" l="1"/>
  <c r="H11" i="1" s="1"/>
  <c r="D10" i="1"/>
  <c r="D11" i="1"/>
  <c r="F10" i="1"/>
  <c r="I10" i="1" s="1"/>
  <c r="I5" i="1"/>
  <c r="F11" i="1"/>
  <c r="I11" i="1" s="1"/>
  <c r="D10" i="9"/>
  <c r="D11" i="9"/>
  <c r="F10" i="9"/>
  <c r="I10" i="9" s="1"/>
  <c r="I5" i="9"/>
  <c r="G5" i="9"/>
  <c r="F11" i="9"/>
  <c r="I11" i="9" s="1"/>
  <c r="E17" i="2"/>
  <c r="G11" i="1" l="1"/>
  <c r="J11" i="1" s="1"/>
  <c r="G10" i="1"/>
  <c r="J10" i="1" s="1"/>
  <c r="J5" i="1"/>
  <c r="G11" i="9"/>
  <c r="J11" i="9" s="1"/>
  <c r="G10" i="9"/>
  <c r="J10" i="9" s="1"/>
  <c r="J5" i="9"/>
</calcChain>
</file>

<file path=xl/sharedStrings.xml><?xml version="1.0" encoding="utf-8"?>
<sst xmlns="http://schemas.openxmlformats.org/spreadsheetml/2006/main" count="199" uniqueCount="108">
  <si>
    <t>Increases/Decreases</t>
  </si>
  <si>
    <t>2010-11</t>
  </si>
  <si>
    <t>2011-12</t>
  </si>
  <si>
    <t>2012-13</t>
  </si>
  <si>
    <t>2013-14</t>
  </si>
  <si>
    <t>Health Insurance**</t>
  </si>
  <si>
    <t>Campus-based Fees***</t>
  </si>
  <si>
    <t>Other (explain below)</t>
  </si>
  <si>
    <t>Total Fees (CA resident)</t>
  </si>
  <si>
    <t>Total Fees (Nonresident)</t>
  </si>
  <si>
    <t>Green cells require input from user</t>
  </si>
  <si>
    <t>2009-10</t>
  </si>
  <si>
    <t>Enrollment:  Resident</t>
  </si>
  <si>
    <t>Total Enrollment</t>
  </si>
  <si>
    <t>Residents</t>
  </si>
  <si>
    <t>Non-residents</t>
  </si>
  <si>
    <t>Change in Revenue</t>
  </si>
  <si>
    <t>Total Expense:</t>
  </si>
  <si>
    <t>Faculty Salary</t>
  </si>
  <si>
    <t>UCRP Contributions</t>
  </si>
  <si>
    <t>Benefits Costs</t>
  </si>
  <si>
    <t>Improving the Student-Faculty Ratio</t>
  </si>
  <si>
    <t>Instructional Support Staff</t>
  </si>
  <si>
    <t>Instructional Equipment Purchases</t>
  </si>
  <si>
    <t>Providing Additional Student Financial Aid</t>
  </si>
  <si>
    <t>Other Non-salary Cost Increases</t>
  </si>
  <si>
    <t>Facilities Expansion/Renewal</t>
  </si>
  <si>
    <t xml:space="preserve">Other </t>
  </si>
  <si>
    <t>Total projected total (gross) revenue</t>
  </si>
  <si>
    <t>Reconciliation:  Difference to reconcile line-item detail with gross revenue calculation</t>
  </si>
  <si>
    <t>Total</t>
  </si>
  <si>
    <t>Faculty Salary Adjustments</t>
  </si>
  <si>
    <t>Benefits Cost Increases</t>
  </si>
  <si>
    <t>Expanding Instructional Support Staff</t>
  </si>
  <si>
    <t>Total projected change in revenue</t>
  </si>
  <si>
    <t>Enrollment</t>
  </si>
  <si>
    <t>Degree</t>
  </si>
  <si>
    <t>Degree 2</t>
  </si>
  <si>
    <t>Degree 1</t>
  </si>
  <si>
    <t>% Increase</t>
  </si>
  <si>
    <t>Public Average</t>
  </si>
  <si>
    <t>Nonresidents</t>
  </si>
  <si>
    <t>Inst 1</t>
  </si>
  <si>
    <t>Inst 2</t>
  </si>
  <si>
    <t>Inst 3</t>
  </si>
  <si>
    <t>Inst 4</t>
  </si>
  <si>
    <t>Inst 5</t>
  </si>
  <si>
    <t>Inst 6</t>
  </si>
  <si>
    <t>When calculating the public average, do NOT include your instituition.</t>
  </si>
  <si>
    <t>2005-06</t>
  </si>
  <si>
    <t>2006-07</t>
  </si>
  <si>
    <t>2007-08</t>
  </si>
  <si>
    <t>2008-09</t>
  </si>
  <si>
    <t>Publics</t>
  </si>
  <si>
    <t>Privates</t>
  </si>
  <si>
    <t>Ethnicity</t>
  </si>
  <si>
    <t xml:space="preserve">Underrepresented </t>
  </si>
  <si>
    <t xml:space="preserve">   Subtotal Underrepresented</t>
  </si>
  <si>
    <t>Asian/East Indian</t>
  </si>
  <si>
    <t>White</t>
  </si>
  <si>
    <t>Other/ Unknown</t>
  </si>
  <si>
    <t>International</t>
  </si>
  <si>
    <t>Socioeconomic</t>
  </si>
  <si>
    <t>% Pell recipients</t>
  </si>
  <si>
    <t>Graduates with Debt</t>
  </si>
  <si>
    <t>Median Salary at Graduation</t>
  </si>
  <si>
    <t>This program</t>
  </si>
  <si>
    <t>Public comparisons</t>
  </si>
  <si>
    <t>Private comparisons</t>
  </si>
  <si>
    <t xml:space="preserve">   African American</t>
  </si>
  <si>
    <t xml:space="preserve">   Chicano/Latino</t>
  </si>
  <si>
    <t xml:space="preserve">   American Indian</t>
  </si>
  <si>
    <t>Proposed Last Year</t>
  </si>
  <si>
    <t>New Proposed Fee Levels</t>
  </si>
  <si>
    <t>Providing Student Financial Aid</t>
  </si>
  <si>
    <t>Change in expense:</t>
  </si>
  <si>
    <t>Graduating Class</t>
  </si>
  <si>
    <t>2003-04</t>
  </si>
  <si>
    <t>2004-05</t>
  </si>
  <si>
    <t>Cumulative Debt</t>
  </si>
  <si>
    <t>$</t>
  </si>
  <si>
    <t>Percent with Debt</t>
  </si>
  <si>
    <t>%</t>
  </si>
  <si>
    <t>Est. Debt Payment as % of Median Salary</t>
  </si>
  <si>
    <t>Final section is resulting chart for Section II in UCOP PDF template</t>
  </si>
  <si>
    <t>2014-15</t>
  </si>
  <si>
    <t>Prof. Degr. Suppl. Tuition (CA resident)</t>
  </si>
  <si>
    <t>Professional Degree Supplemental Tuition:  Resident</t>
  </si>
  <si>
    <t>Professional Degree Supplemental Tuition:  Nonresident</t>
  </si>
  <si>
    <t>Enrollment:  Nonresident</t>
  </si>
  <si>
    <t>Professional Degree Supplemental Tuition Revenue:</t>
  </si>
  <si>
    <t>Total (Gross) Professional Degree Suppl. Tuition Revenue</t>
  </si>
  <si>
    <t>Comparison (2010-11)</t>
  </si>
  <si>
    <t>2009-10 Average Debt at Graduation</t>
  </si>
  <si>
    <t>Prof. Degr. Suppl. Tuition (Nonresident)</t>
  </si>
  <si>
    <t>Mandatory Systemwide Fees (CA resident)*</t>
  </si>
  <si>
    <t>Nonresident Suppl. Tuition</t>
  </si>
  <si>
    <t>Incremental 2012-13 PDST revenue</t>
  </si>
  <si>
    <t>Incremental 2013-14 PDST revenue</t>
  </si>
  <si>
    <t>Incremental 2014-15 PDST revenue</t>
  </si>
  <si>
    <t>Please put your institutions in order of most to least expensive in 2011-12, with your program below the public average.</t>
  </si>
  <si>
    <t>Your program</t>
  </si>
  <si>
    <t>Your Program</t>
  </si>
  <si>
    <t>Total 2009-10 PDF revenue</t>
  </si>
  <si>
    <t>Providing Student Services</t>
  </si>
  <si>
    <t>Note that this table requests actual total PDF revenue, as opposed to table IIa, which requests expected incremental PDF revenue.</t>
  </si>
  <si>
    <t>Revised 08/11/11</t>
  </si>
  <si>
    <t>First-time proposers should use $15,102 Nonresident Suppl. Tuition for 2011-12, followed by $12,245 in each of the subsequent three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</si>
</sst>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4F81BD"/>
      <name val="Calibri"/>
      <family val="2"/>
    </font>
    <font>
      <b/>
      <sz val="10"/>
      <color rgb="FF4F81BD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rgb="FF4F81BD"/>
      <name val="Calibri"/>
      <family val="2"/>
    </font>
    <font>
      <b/>
      <sz val="9"/>
      <color rgb="FF4F81BD"/>
      <name val="Calibri"/>
      <family val="2"/>
    </font>
    <font>
      <sz val="11"/>
      <color rgb="FFFF0000"/>
      <name val="Calibri"/>
      <family val="2"/>
      <scheme val="minor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0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4" fillId="0" borderId="7" xfId="0" applyFont="1" applyBorder="1" applyAlignment="1">
      <alignment horizontal="center" vertical="top" wrapText="1"/>
    </xf>
    <xf numFmtId="37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7" xfId="0" applyFont="1" applyBorder="1" applyAlignment="1">
      <alignment vertical="top" wrapText="1"/>
    </xf>
    <xf numFmtId="0" fontId="4" fillId="0" borderId="7" xfId="0" applyFont="1" applyBorder="1" applyAlignment="1">
      <alignment horizontal="right" vertical="top" wrapText="1"/>
    </xf>
    <xf numFmtId="0" fontId="4" fillId="4" borderId="0" xfId="0" applyFont="1" applyFill="1" applyAlignment="1">
      <alignment wrapText="1"/>
    </xf>
    <xf numFmtId="6" fontId="4" fillId="4" borderId="0" xfId="0" applyNumberFormat="1" applyFont="1" applyFill="1"/>
    <xf numFmtId="6" fontId="4" fillId="2" borderId="7" xfId="0" applyNumberFormat="1" applyFont="1" applyFill="1" applyBorder="1" applyAlignment="1">
      <alignment horizontal="right" vertical="top" wrapText="1"/>
    </xf>
    <xf numFmtId="6" fontId="4" fillId="0" borderId="7" xfId="0" applyNumberFormat="1" applyFont="1" applyBorder="1" applyAlignment="1">
      <alignment horizontal="right" vertical="top" wrapText="1"/>
    </xf>
    <xf numFmtId="6" fontId="4" fillId="0" borderId="0" xfId="0" applyNumberFormat="1" applyFont="1"/>
    <xf numFmtId="6" fontId="4" fillId="2" borderId="0" xfId="0" applyNumberFormat="1" applyFont="1" applyFill="1"/>
    <xf numFmtId="38" fontId="4" fillId="0" borderId="0" xfId="0" applyNumberFormat="1" applyFont="1"/>
    <xf numFmtId="38" fontId="4" fillId="0" borderId="8" xfId="0" applyNumberFormat="1" applyFont="1" applyBorder="1"/>
    <xf numFmtId="38" fontId="4" fillId="2" borderId="0" xfId="0" applyNumberFormat="1" applyFont="1" applyFill="1"/>
    <xf numFmtId="38" fontId="4" fillId="2" borderId="8" xfId="0" applyNumberFormat="1" applyFont="1" applyFill="1" applyBorder="1"/>
    <xf numFmtId="6" fontId="2" fillId="0" borderId="5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right" vertical="top" wrapText="1"/>
    </xf>
    <xf numFmtId="0" fontId="5" fillId="0" borderId="4" xfId="0" applyFont="1" applyBorder="1" applyAlignment="1">
      <alignment vertical="top" wrapText="1"/>
    </xf>
    <xf numFmtId="9" fontId="2" fillId="0" borderId="5" xfId="0" applyNumberFormat="1" applyFont="1" applyBorder="1" applyAlignment="1">
      <alignment horizontal="center" vertical="top" wrapText="1"/>
    </xf>
    <xf numFmtId="6" fontId="3" fillId="0" borderId="5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9" fontId="1" fillId="0" borderId="5" xfId="0" applyNumberFormat="1" applyFont="1" applyBorder="1" applyAlignment="1">
      <alignment horizontal="center" vertical="top" wrapText="1"/>
    </xf>
    <xf numFmtId="9" fontId="6" fillId="0" borderId="5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42" fontId="1" fillId="0" borderId="5" xfId="0" applyNumberFormat="1" applyFont="1" applyBorder="1" applyAlignment="1">
      <alignment vertical="top" wrapText="1"/>
    </xf>
    <xf numFmtId="9" fontId="1" fillId="0" borderId="5" xfId="0" applyNumberFormat="1" applyFont="1" applyBorder="1" applyAlignment="1">
      <alignment vertical="top" wrapText="1"/>
    </xf>
    <xf numFmtId="42" fontId="1" fillId="0" borderId="5" xfId="0" applyNumberFormat="1" applyFont="1" applyBorder="1" applyAlignment="1">
      <alignment horizontal="right" vertical="top" wrapText="1"/>
    </xf>
    <xf numFmtId="164" fontId="1" fillId="0" borderId="5" xfId="0" applyNumberFormat="1" applyFont="1" applyBorder="1" applyAlignment="1">
      <alignment horizontal="right" vertical="top" wrapText="1"/>
    </xf>
    <xf numFmtId="0" fontId="4" fillId="0" borderId="7" xfId="0" applyFont="1" applyFill="1" applyBorder="1" applyAlignment="1">
      <alignment vertical="top" wrapText="1"/>
    </xf>
    <xf numFmtId="0" fontId="4" fillId="0" borderId="7" xfId="0" applyFont="1" applyFill="1" applyBorder="1" applyAlignment="1">
      <alignment horizontal="center" vertical="top" wrapText="1"/>
    </xf>
    <xf numFmtId="6" fontId="4" fillId="0" borderId="7" xfId="0" applyNumberFormat="1" applyFont="1" applyFill="1" applyBorder="1" applyAlignment="1">
      <alignment horizontal="right" vertical="top" wrapText="1"/>
    </xf>
    <xf numFmtId="0" fontId="4" fillId="0" borderId="7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4" xfId="0" applyFont="1" applyBorder="1" applyAlignment="1">
      <alignment wrapText="1"/>
    </xf>
    <xf numFmtId="0" fontId="10" fillId="0" borderId="0" xfId="0" applyFont="1"/>
    <xf numFmtId="0" fontId="8" fillId="0" borderId="5" xfId="0" applyFont="1" applyBorder="1" applyAlignment="1">
      <alignment horizontal="center" vertical="top" wrapText="1"/>
    </xf>
    <xf numFmtId="6" fontId="11" fillId="0" borderId="1" xfId="0" applyNumberFormat="1" applyFont="1" applyBorder="1" applyAlignment="1">
      <alignment horizontal="right" vertical="top" wrapText="1"/>
    </xf>
    <xf numFmtId="6" fontId="11" fillId="0" borderId="2" xfId="0" applyNumberFormat="1" applyFont="1" applyBorder="1" applyAlignment="1">
      <alignment horizontal="right" vertical="top" wrapText="1"/>
    </xf>
    <xf numFmtId="9" fontId="11" fillId="0" borderId="5" xfId="1" applyFont="1" applyBorder="1" applyAlignment="1">
      <alignment horizontal="right" vertical="top" wrapText="1"/>
    </xf>
    <xf numFmtId="6" fontId="11" fillId="0" borderId="4" xfId="0" applyNumberFormat="1" applyFont="1" applyBorder="1" applyAlignment="1">
      <alignment horizontal="right" vertical="top" wrapText="1"/>
    </xf>
    <xf numFmtId="6" fontId="11" fillId="0" borderId="5" xfId="0" applyNumberFormat="1" applyFont="1" applyBorder="1" applyAlignment="1">
      <alignment horizontal="right" vertical="top" wrapText="1"/>
    </xf>
    <xf numFmtId="6" fontId="12" fillId="0" borderId="5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top" wrapText="1"/>
    </xf>
    <xf numFmtId="6" fontId="14" fillId="0" borderId="4" xfId="0" applyNumberFormat="1" applyFont="1" applyBorder="1" applyAlignment="1">
      <alignment horizontal="right" vertical="top" wrapText="1"/>
    </xf>
    <xf numFmtId="6" fontId="14" fillId="0" borderId="5" xfId="0" applyNumberFormat="1" applyFont="1" applyBorder="1" applyAlignment="1">
      <alignment horizontal="right" vertical="top" wrapText="1"/>
    </xf>
    <xf numFmtId="6" fontId="10" fillId="0" borderId="0" xfId="0" applyNumberFormat="1" applyFont="1"/>
    <xf numFmtId="8" fontId="10" fillId="0" borderId="0" xfId="0" applyNumberFormat="1" applyFont="1"/>
    <xf numFmtId="0" fontId="8" fillId="0" borderId="2" xfId="0" applyFont="1" applyBorder="1" applyAlignment="1">
      <alignment horizontal="center" vertical="top" wrapText="1"/>
    </xf>
    <xf numFmtId="0" fontId="15" fillId="0" borderId="0" xfId="0" applyFont="1"/>
    <xf numFmtId="0" fontId="16" fillId="0" borderId="0" xfId="0" applyFont="1"/>
    <xf numFmtId="0" fontId="8" fillId="0" borderId="2" xfId="0" applyFont="1" applyBorder="1" applyAlignment="1">
      <alignment horizontal="center" vertical="top" wrapText="1"/>
    </xf>
    <xf numFmtId="9" fontId="11" fillId="0" borderId="5" xfId="1" applyNumberFormat="1" applyFont="1" applyBorder="1" applyAlignment="1">
      <alignment horizontal="right" vertical="top" wrapText="1"/>
    </xf>
    <xf numFmtId="6" fontId="17" fillId="0" borderId="5" xfId="0" applyNumberFormat="1" applyFont="1" applyBorder="1" applyAlignment="1">
      <alignment horizontal="right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34</xdr:row>
      <xdr:rowOff>161925</xdr:rowOff>
    </xdr:from>
    <xdr:to>
      <xdr:col>5</xdr:col>
      <xdr:colOff>600075</xdr:colOff>
      <xdr:row>34</xdr:row>
      <xdr:rowOff>161925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6572250" y="566737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0</xdr:colOff>
      <xdr:row>34</xdr:row>
      <xdr:rowOff>28575</xdr:rowOff>
    </xdr:from>
    <xdr:to>
      <xdr:col>8</xdr:col>
      <xdr:colOff>571500</xdr:colOff>
      <xdr:row>35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7134225" y="5534025"/>
          <a:ext cx="1790700" cy="2952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sure all variances are 0 before concluding your calculations</a:t>
          </a:r>
        </a:p>
      </xdr:txBody>
    </xdr:sp>
    <xdr:clientData/>
  </xdr:twoCellAnchor>
  <xdr:twoCellAnchor>
    <xdr:from>
      <xdr:col>5</xdr:col>
      <xdr:colOff>47625</xdr:colOff>
      <xdr:row>34</xdr:row>
      <xdr:rowOff>161925</xdr:rowOff>
    </xdr:from>
    <xdr:to>
      <xdr:col>5</xdr:col>
      <xdr:colOff>600075</xdr:colOff>
      <xdr:row>34</xdr:row>
      <xdr:rowOff>161925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 flipH="1">
          <a:off x="6572250" y="566737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0</xdr:colOff>
      <xdr:row>34</xdr:row>
      <xdr:rowOff>28575</xdr:rowOff>
    </xdr:from>
    <xdr:to>
      <xdr:col>8</xdr:col>
      <xdr:colOff>571500</xdr:colOff>
      <xdr:row>35</xdr:row>
      <xdr:rowOff>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7134225" y="5534025"/>
          <a:ext cx="1790700" cy="2952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sure all variances are 0 before concluding your calculations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M9" sqref="M9"/>
    </sheetView>
  </sheetViews>
  <sheetFormatPr defaultRowHeight="12" x14ac:dyDescent="0.2"/>
  <cols>
    <col min="1" max="1" width="28.5703125" style="51" customWidth="1"/>
    <col min="2" max="2" width="9.140625" style="51"/>
    <col min="3" max="4" width="9.42578125" style="51" bestFit="1" customWidth="1"/>
    <col min="5" max="5" width="9.28515625" style="51" bestFit="1" customWidth="1"/>
    <col min="6" max="16384" width="9.140625" style="51"/>
  </cols>
  <sheetData>
    <row r="1" spans="1:10" ht="12.75" thickBot="1" x14ac:dyDescent="0.25">
      <c r="A1" s="47"/>
      <c r="B1" s="67"/>
      <c r="C1" s="70" t="s">
        <v>72</v>
      </c>
      <c r="D1" s="71"/>
      <c r="E1" s="70" t="s">
        <v>73</v>
      </c>
      <c r="F1" s="72"/>
      <c r="G1" s="71"/>
      <c r="H1" s="70" t="s">
        <v>0</v>
      </c>
      <c r="I1" s="72"/>
      <c r="J1" s="71"/>
    </row>
    <row r="2" spans="1:10" ht="12.75" thickBot="1" x14ac:dyDescent="0.25">
      <c r="A2" s="48"/>
      <c r="B2" s="52" t="s">
        <v>2</v>
      </c>
      <c r="C2" s="52" t="s">
        <v>3</v>
      </c>
      <c r="D2" s="52" t="s">
        <v>4</v>
      </c>
      <c r="E2" s="52" t="s">
        <v>3</v>
      </c>
      <c r="F2" s="52" t="s">
        <v>4</v>
      </c>
      <c r="G2" s="52" t="s">
        <v>85</v>
      </c>
      <c r="H2" s="52" t="s">
        <v>3</v>
      </c>
      <c r="I2" s="52" t="s">
        <v>4</v>
      </c>
      <c r="J2" s="52" t="s">
        <v>85</v>
      </c>
    </row>
    <row r="3" spans="1:10" ht="24.75" thickBot="1" x14ac:dyDescent="0.25">
      <c r="A3" s="47" t="s">
        <v>86</v>
      </c>
      <c r="B3" s="53"/>
      <c r="C3" s="54"/>
      <c r="D3" s="54"/>
      <c r="E3" s="54"/>
      <c r="F3" s="54"/>
      <c r="G3" s="54"/>
      <c r="H3" s="55" t="e">
        <f>(E3-B3)/B3</f>
        <v>#DIV/0!</v>
      </c>
      <c r="I3" s="55" t="e">
        <f t="shared" ref="I3:J11" si="0">(F3-E3)/E3</f>
        <v>#DIV/0!</v>
      </c>
      <c r="J3" s="55" t="e">
        <f t="shared" si="0"/>
        <v>#DIV/0!</v>
      </c>
    </row>
    <row r="4" spans="1:10" ht="24.75" thickBot="1" x14ac:dyDescent="0.25">
      <c r="A4" s="48" t="s">
        <v>94</v>
      </c>
      <c r="B4" s="56"/>
      <c r="C4" s="57"/>
      <c r="D4" s="57"/>
      <c r="E4" s="57"/>
      <c r="F4" s="57"/>
      <c r="G4" s="57"/>
      <c r="H4" s="55" t="e">
        <f t="shared" ref="H4:H11" si="1">(E4-B4)/B4</f>
        <v>#DIV/0!</v>
      </c>
      <c r="I4" s="55" t="e">
        <f t="shared" si="0"/>
        <v>#DIV/0!</v>
      </c>
      <c r="J4" s="55" t="e">
        <f t="shared" si="0"/>
        <v>#DIV/0!</v>
      </c>
    </row>
    <row r="5" spans="1:10" ht="24.75" thickBot="1" x14ac:dyDescent="0.25">
      <c r="A5" s="48" t="s">
        <v>95</v>
      </c>
      <c r="B5" s="60">
        <f>11220+972</f>
        <v>12192</v>
      </c>
      <c r="C5" s="61">
        <v>12468</v>
      </c>
      <c r="D5" s="61">
        <v>13716</v>
      </c>
      <c r="E5" s="61">
        <f>ROUND(((ROUND((B5*1.059)/6,0)*6)*1.16)/6,0)*6</f>
        <v>14976</v>
      </c>
      <c r="F5" s="61">
        <f>ROUND((E5*1.12)/6,0)*6</f>
        <v>16776</v>
      </c>
      <c r="G5" s="61">
        <f>ROUND((F5*1.12)/6,0)*6</f>
        <v>18792</v>
      </c>
      <c r="H5" s="68">
        <f>(E5-B5)/B5</f>
        <v>0.2283464566929134</v>
      </c>
      <c r="I5" s="55">
        <f>(F5-E5)/E5</f>
        <v>0.1201923076923077</v>
      </c>
      <c r="J5" s="55">
        <f>(G5-F5)/F5</f>
        <v>0.12017167381974249</v>
      </c>
    </row>
    <row r="6" spans="1:10" ht="12.75" thickBot="1" x14ac:dyDescent="0.25">
      <c r="A6" s="48" t="s">
        <v>5</v>
      </c>
      <c r="B6" s="56">
        <v>2150</v>
      </c>
      <c r="C6" s="57"/>
      <c r="D6" s="57"/>
      <c r="E6" s="69">
        <f>ROUND((B6*1.05)/6,0)*6</f>
        <v>2256</v>
      </c>
      <c r="F6" s="69">
        <f>ROUND((E6*1.04)/6,0)*6</f>
        <v>2346</v>
      </c>
      <c r="G6" s="69">
        <f>ROUND((F6*1.04)/6,0)*6</f>
        <v>2442</v>
      </c>
      <c r="H6" s="55">
        <v>0.05</v>
      </c>
      <c r="I6" s="55">
        <v>0.04</v>
      </c>
      <c r="J6" s="55">
        <v>0.04</v>
      </c>
    </row>
    <row r="7" spans="1:10" ht="12.75" thickBot="1" x14ac:dyDescent="0.25">
      <c r="A7" s="48" t="s">
        <v>6</v>
      </c>
      <c r="B7" s="56">
        <v>643</v>
      </c>
      <c r="C7" s="57"/>
      <c r="D7" s="57"/>
      <c r="E7" s="69">
        <f>ROUND((B7*1.1)/6,0)*6</f>
        <v>708</v>
      </c>
      <c r="F7" s="69">
        <f>ROUND((E7*1.09)/6,0)*6</f>
        <v>774</v>
      </c>
      <c r="G7" s="69">
        <f>ROUND((F7*1.09)/6,0)*6</f>
        <v>846</v>
      </c>
      <c r="H7" s="55">
        <v>0.1</v>
      </c>
      <c r="I7" s="55">
        <v>0.09</v>
      </c>
      <c r="J7" s="55">
        <v>0.09</v>
      </c>
    </row>
    <row r="8" spans="1:10" ht="12.75" thickBot="1" x14ac:dyDescent="0.25">
      <c r="A8" s="48" t="s">
        <v>96</v>
      </c>
      <c r="B8" s="56">
        <v>12245</v>
      </c>
      <c r="C8" s="57">
        <v>12245</v>
      </c>
      <c r="D8" s="57">
        <v>12245</v>
      </c>
      <c r="E8" s="57">
        <v>12245</v>
      </c>
      <c r="F8" s="57">
        <v>12245</v>
      </c>
      <c r="G8" s="57">
        <v>12245</v>
      </c>
      <c r="H8" s="55">
        <f t="shared" si="1"/>
        <v>0</v>
      </c>
      <c r="I8" s="55">
        <f t="shared" si="0"/>
        <v>0</v>
      </c>
      <c r="J8" s="55">
        <f t="shared" si="0"/>
        <v>0</v>
      </c>
    </row>
    <row r="9" spans="1:10" ht="12.75" thickBot="1" x14ac:dyDescent="0.25">
      <c r="A9" s="48" t="s">
        <v>7</v>
      </c>
      <c r="B9" s="56"/>
      <c r="C9" s="57"/>
      <c r="D9" s="57"/>
      <c r="E9" s="57"/>
      <c r="F9" s="57"/>
      <c r="G9" s="57"/>
      <c r="H9" s="55"/>
      <c r="I9" s="55"/>
      <c r="J9" s="55"/>
    </row>
    <row r="10" spans="1:10" ht="12.75" thickBot="1" x14ac:dyDescent="0.25">
      <c r="A10" s="49" t="s">
        <v>8</v>
      </c>
      <c r="B10" s="58">
        <f t="shared" ref="B10:G10" si="2">B3+B5+B6+B7+B9</f>
        <v>14985</v>
      </c>
      <c r="C10" s="58">
        <f t="shared" si="2"/>
        <v>12468</v>
      </c>
      <c r="D10" s="58">
        <f t="shared" si="2"/>
        <v>13716</v>
      </c>
      <c r="E10" s="58">
        <f t="shared" si="2"/>
        <v>17940</v>
      </c>
      <c r="F10" s="58">
        <f t="shared" si="2"/>
        <v>19896</v>
      </c>
      <c r="G10" s="58">
        <f t="shared" si="2"/>
        <v>22080</v>
      </c>
      <c r="H10" s="55">
        <f t="shared" si="1"/>
        <v>0.19719719719719719</v>
      </c>
      <c r="I10" s="55">
        <f t="shared" si="0"/>
        <v>0.10903010033444815</v>
      </c>
      <c r="J10" s="55">
        <f t="shared" si="0"/>
        <v>0.10977080820265379</v>
      </c>
    </row>
    <row r="11" spans="1:10" ht="12.75" thickBot="1" x14ac:dyDescent="0.25">
      <c r="A11" s="50" t="s">
        <v>9</v>
      </c>
      <c r="B11" s="58">
        <f>B4+B5+B6+B7+B8+B9</f>
        <v>27230</v>
      </c>
      <c r="C11" s="58">
        <f>C4+C5+C6+C7+C8+C9</f>
        <v>24713</v>
      </c>
      <c r="D11" s="58">
        <f>D4+D5+D6+D7+D8+D9</f>
        <v>25961</v>
      </c>
      <c r="E11" s="58">
        <f>E4+E5+E6+E7+E8+E9</f>
        <v>30185</v>
      </c>
      <c r="F11" s="58">
        <f>F4+F5+F6+F7+F8+F9</f>
        <v>32141</v>
      </c>
      <c r="G11" s="58">
        <f t="shared" ref="G11" si="3">G4+G5+G6+G7+G8+G9</f>
        <v>34325</v>
      </c>
      <c r="H11" s="55">
        <f t="shared" si="1"/>
        <v>0.10852001468968051</v>
      </c>
      <c r="I11" s="55">
        <f t="shared" si="0"/>
        <v>6.4800397548451211E-2</v>
      </c>
      <c r="J11" s="55">
        <f t="shared" si="0"/>
        <v>6.7950592700911611E-2</v>
      </c>
    </row>
    <row r="12" spans="1:10" x14ac:dyDescent="0.2">
      <c r="C12" s="63"/>
      <c r="D12" s="63"/>
      <c r="E12" s="63"/>
      <c r="F12" s="63"/>
      <c r="G12" s="63"/>
    </row>
    <row r="13" spans="1:10" x14ac:dyDescent="0.2">
      <c r="A13" s="66" t="s">
        <v>106</v>
      </c>
    </row>
    <row r="14" spans="1:10" x14ac:dyDescent="0.2">
      <c r="A14" s="66" t="s">
        <v>107</v>
      </c>
    </row>
    <row r="16" spans="1:10" x14ac:dyDescent="0.2">
      <c r="B16" s="62"/>
      <c r="C16" s="63"/>
    </row>
    <row r="17" spans="3:5" x14ac:dyDescent="0.2">
      <c r="C17" s="63"/>
      <c r="D17" s="63"/>
    </row>
    <row r="18" spans="3:5" x14ac:dyDescent="0.2">
      <c r="D18" s="63"/>
      <c r="E18" s="63"/>
    </row>
    <row r="19" spans="3:5" x14ac:dyDescent="0.2">
      <c r="E19" s="63"/>
    </row>
  </sheetData>
  <mergeCells count="3">
    <mergeCell ref="C1:D1"/>
    <mergeCell ref="E1:G1"/>
    <mergeCell ref="H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6" workbookViewId="0">
      <selection activeCell="A38" sqref="A38:B50"/>
    </sheetView>
  </sheetViews>
  <sheetFormatPr defaultRowHeight="12.75" x14ac:dyDescent="0.2"/>
  <cols>
    <col min="1" max="1" width="45.85546875" style="8" customWidth="1"/>
    <col min="2" max="5" width="13" style="8" customWidth="1"/>
    <col min="6" max="256" width="9.140625" style="8"/>
    <col min="257" max="257" width="45.85546875" style="8" customWidth="1"/>
    <col min="258" max="261" width="13" style="8" customWidth="1"/>
    <col min="262" max="512" width="9.140625" style="8"/>
    <col min="513" max="513" width="45.85546875" style="8" customWidth="1"/>
    <col min="514" max="517" width="13" style="8" customWidth="1"/>
    <col min="518" max="768" width="9.140625" style="8"/>
    <col min="769" max="769" width="45.85546875" style="8" customWidth="1"/>
    <col min="770" max="773" width="13" style="8" customWidth="1"/>
    <col min="774" max="1024" width="9.140625" style="8"/>
    <col min="1025" max="1025" width="45.85546875" style="8" customWidth="1"/>
    <col min="1026" max="1029" width="13" style="8" customWidth="1"/>
    <col min="1030" max="1280" width="9.140625" style="8"/>
    <col min="1281" max="1281" width="45.85546875" style="8" customWidth="1"/>
    <col min="1282" max="1285" width="13" style="8" customWidth="1"/>
    <col min="1286" max="1536" width="9.140625" style="8"/>
    <col min="1537" max="1537" width="45.85546875" style="8" customWidth="1"/>
    <col min="1538" max="1541" width="13" style="8" customWidth="1"/>
    <col min="1542" max="1792" width="9.140625" style="8"/>
    <col min="1793" max="1793" width="45.85546875" style="8" customWidth="1"/>
    <col min="1794" max="1797" width="13" style="8" customWidth="1"/>
    <col min="1798" max="2048" width="9.140625" style="8"/>
    <col min="2049" max="2049" width="45.85546875" style="8" customWidth="1"/>
    <col min="2050" max="2053" width="13" style="8" customWidth="1"/>
    <col min="2054" max="2304" width="9.140625" style="8"/>
    <col min="2305" max="2305" width="45.85546875" style="8" customWidth="1"/>
    <col min="2306" max="2309" width="13" style="8" customWidth="1"/>
    <col min="2310" max="2560" width="9.140625" style="8"/>
    <col min="2561" max="2561" width="45.85546875" style="8" customWidth="1"/>
    <col min="2562" max="2565" width="13" style="8" customWidth="1"/>
    <col min="2566" max="2816" width="9.140625" style="8"/>
    <col min="2817" max="2817" width="45.85546875" style="8" customWidth="1"/>
    <col min="2818" max="2821" width="13" style="8" customWidth="1"/>
    <col min="2822" max="3072" width="9.140625" style="8"/>
    <col min="3073" max="3073" width="45.85546875" style="8" customWidth="1"/>
    <col min="3074" max="3077" width="13" style="8" customWidth="1"/>
    <col min="3078" max="3328" width="9.140625" style="8"/>
    <col min="3329" max="3329" width="45.85546875" style="8" customWidth="1"/>
    <col min="3330" max="3333" width="13" style="8" customWidth="1"/>
    <col min="3334" max="3584" width="9.140625" style="8"/>
    <col min="3585" max="3585" width="45.85546875" style="8" customWidth="1"/>
    <col min="3586" max="3589" width="13" style="8" customWidth="1"/>
    <col min="3590" max="3840" width="9.140625" style="8"/>
    <col min="3841" max="3841" width="45.85546875" style="8" customWidth="1"/>
    <col min="3842" max="3845" width="13" style="8" customWidth="1"/>
    <col min="3846" max="4096" width="9.140625" style="8"/>
    <col min="4097" max="4097" width="45.85546875" style="8" customWidth="1"/>
    <col min="4098" max="4101" width="13" style="8" customWidth="1"/>
    <col min="4102" max="4352" width="9.140625" style="8"/>
    <col min="4353" max="4353" width="45.85546875" style="8" customWidth="1"/>
    <col min="4354" max="4357" width="13" style="8" customWidth="1"/>
    <col min="4358" max="4608" width="9.140625" style="8"/>
    <col min="4609" max="4609" width="45.85546875" style="8" customWidth="1"/>
    <col min="4610" max="4613" width="13" style="8" customWidth="1"/>
    <col min="4614" max="4864" width="9.140625" style="8"/>
    <col min="4865" max="4865" width="45.85546875" style="8" customWidth="1"/>
    <col min="4866" max="4869" width="13" style="8" customWidth="1"/>
    <col min="4870" max="5120" width="9.140625" style="8"/>
    <col min="5121" max="5121" width="45.85546875" style="8" customWidth="1"/>
    <col min="5122" max="5125" width="13" style="8" customWidth="1"/>
    <col min="5126" max="5376" width="9.140625" style="8"/>
    <col min="5377" max="5377" width="45.85546875" style="8" customWidth="1"/>
    <col min="5378" max="5381" width="13" style="8" customWidth="1"/>
    <col min="5382" max="5632" width="9.140625" style="8"/>
    <col min="5633" max="5633" width="45.85546875" style="8" customWidth="1"/>
    <col min="5634" max="5637" width="13" style="8" customWidth="1"/>
    <col min="5638" max="5888" width="9.140625" style="8"/>
    <col min="5889" max="5889" width="45.85546875" style="8" customWidth="1"/>
    <col min="5890" max="5893" width="13" style="8" customWidth="1"/>
    <col min="5894" max="6144" width="9.140625" style="8"/>
    <col min="6145" max="6145" width="45.85546875" style="8" customWidth="1"/>
    <col min="6146" max="6149" width="13" style="8" customWidth="1"/>
    <col min="6150" max="6400" width="9.140625" style="8"/>
    <col min="6401" max="6401" width="45.85546875" style="8" customWidth="1"/>
    <col min="6402" max="6405" width="13" style="8" customWidth="1"/>
    <col min="6406" max="6656" width="9.140625" style="8"/>
    <col min="6657" max="6657" width="45.85546875" style="8" customWidth="1"/>
    <col min="6658" max="6661" width="13" style="8" customWidth="1"/>
    <col min="6662" max="6912" width="9.140625" style="8"/>
    <col min="6913" max="6913" width="45.85546875" style="8" customWidth="1"/>
    <col min="6914" max="6917" width="13" style="8" customWidth="1"/>
    <col min="6918" max="7168" width="9.140625" style="8"/>
    <col min="7169" max="7169" width="45.85546875" style="8" customWidth="1"/>
    <col min="7170" max="7173" width="13" style="8" customWidth="1"/>
    <col min="7174" max="7424" width="9.140625" style="8"/>
    <col min="7425" max="7425" width="45.85546875" style="8" customWidth="1"/>
    <col min="7426" max="7429" width="13" style="8" customWidth="1"/>
    <col min="7430" max="7680" width="9.140625" style="8"/>
    <col min="7681" max="7681" width="45.85546875" style="8" customWidth="1"/>
    <col min="7682" max="7685" width="13" style="8" customWidth="1"/>
    <col min="7686" max="7936" width="9.140625" style="8"/>
    <col min="7937" max="7937" width="45.85546875" style="8" customWidth="1"/>
    <col min="7938" max="7941" width="13" style="8" customWidth="1"/>
    <col min="7942" max="8192" width="9.140625" style="8"/>
    <col min="8193" max="8193" width="45.85546875" style="8" customWidth="1"/>
    <col min="8194" max="8197" width="13" style="8" customWidth="1"/>
    <col min="8198" max="8448" width="9.140625" style="8"/>
    <col min="8449" max="8449" width="45.85546875" style="8" customWidth="1"/>
    <col min="8450" max="8453" width="13" style="8" customWidth="1"/>
    <col min="8454" max="8704" width="9.140625" style="8"/>
    <col min="8705" max="8705" width="45.85546875" style="8" customWidth="1"/>
    <col min="8706" max="8709" width="13" style="8" customWidth="1"/>
    <col min="8710" max="8960" width="9.140625" style="8"/>
    <col min="8961" max="8961" width="45.85546875" style="8" customWidth="1"/>
    <col min="8962" max="8965" width="13" style="8" customWidth="1"/>
    <col min="8966" max="9216" width="9.140625" style="8"/>
    <col min="9217" max="9217" width="45.85546875" style="8" customWidth="1"/>
    <col min="9218" max="9221" width="13" style="8" customWidth="1"/>
    <col min="9222" max="9472" width="9.140625" style="8"/>
    <col min="9473" max="9473" width="45.85546875" style="8" customWidth="1"/>
    <col min="9474" max="9477" width="13" style="8" customWidth="1"/>
    <col min="9478" max="9728" width="9.140625" style="8"/>
    <col min="9729" max="9729" width="45.85546875" style="8" customWidth="1"/>
    <col min="9730" max="9733" width="13" style="8" customWidth="1"/>
    <col min="9734" max="9984" width="9.140625" style="8"/>
    <col min="9985" max="9985" width="45.85546875" style="8" customWidth="1"/>
    <col min="9986" max="9989" width="13" style="8" customWidth="1"/>
    <col min="9990" max="10240" width="9.140625" style="8"/>
    <col min="10241" max="10241" width="45.85546875" style="8" customWidth="1"/>
    <col min="10242" max="10245" width="13" style="8" customWidth="1"/>
    <col min="10246" max="10496" width="9.140625" style="8"/>
    <col min="10497" max="10497" width="45.85546875" style="8" customWidth="1"/>
    <col min="10498" max="10501" width="13" style="8" customWidth="1"/>
    <col min="10502" max="10752" width="9.140625" style="8"/>
    <col min="10753" max="10753" width="45.85546875" style="8" customWidth="1"/>
    <col min="10754" max="10757" width="13" style="8" customWidth="1"/>
    <col min="10758" max="11008" width="9.140625" style="8"/>
    <col min="11009" max="11009" width="45.85546875" style="8" customWidth="1"/>
    <col min="11010" max="11013" width="13" style="8" customWidth="1"/>
    <col min="11014" max="11264" width="9.140625" style="8"/>
    <col min="11265" max="11265" width="45.85546875" style="8" customWidth="1"/>
    <col min="11266" max="11269" width="13" style="8" customWidth="1"/>
    <col min="11270" max="11520" width="9.140625" style="8"/>
    <col min="11521" max="11521" width="45.85546875" style="8" customWidth="1"/>
    <col min="11522" max="11525" width="13" style="8" customWidth="1"/>
    <col min="11526" max="11776" width="9.140625" style="8"/>
    <col min="11777" max="11777" width="45.85546875" style="8" customWidth="1"/>
    <col min="11778" max="11781" width="13" style="8" customWidth="1"/>
    <col min="11782" max="12032" width="9.140625" style="8"/>
    <col min="12033" max="12033" width="45.85546875" style="8" customWidth="1"/>
    <col min="12034" max="12037" width="13" style="8" customWidth="1"/>
    <col min="12038" max="12288" width="9.140625" style="8"/>
    <col min="12289" max="12289" width="45.85546875" style="8" customWidth="1"/>
    <col min="12290" max="12293" width="13" style="8" customWidth="1"/>
    <col min="12294" max="12544" width="9.140625" style="8"/>
    <col min="12545" max="12545" width="45.85546875" style="8" customWidth="1"/>
    <col min="12546" max="12549" width="13" style="8" customWidth="1"/>
    <col min="12550" max="12800" width="9.140625" style="8"/>
    <col min="12801" max="12801" width="45.85546875" style="8" customWidth="1"/>
    <col min="12802" max="12805" width="13" style="8" customWidth="1"/>
    <col min="12806" max="13056" width="9.140625" style="8"/>
    <col min="13057" max="13057" width="45.85546875" style="8" customWidth="1"/>
    <col min="13058" max="13061" width="13" style="8" customWidth="1"/>
    <col min="13062" max="13312" width="9.140625" style="8"/>
    <col min="13313" max="13313" width="45.85546875" style="8" customWidth="1"/>
    <col min="13314" max="13317" width="13" style="8" customWidth="1"/>
    <col min="13318" max="13568" width="9.140625" style="8"/>
    <col min="13569" max="13569" width="45.85546875" style="8" customWidth="1"/>
    <col min="13570" max="13573" width="13" style="8" customWidth="1"/>
    <col min="13574" max="13824" width="9.140625" style="8"/>
    <col min="13825" max="13825" width="45.85546875" style="8" customWidth="1"/>
    <col min="13826" max="13829" width="13" style="8" customWidth="1"/>
    <col min="13830" max="14080" width="9.140625" style="8"/>
    <col min="14081" max="14081" width="45.85546875" style="8" customWidth="1"/>
    <col min="14082" max="14085" width="13" style="8" customWidth="1"/>
    <col min="14086" max="14336" width="9.140625" style="8"/>
    <col min="14337" max="14337" width="45.85546875" style="8" customWidth="1"/>
    <col min="14338" max="14341" width="13" style="8" customWidth="1"/>
    <col min="14342" max="14592" width="9.140625" style="8"/>
    <col min="14593" max="14593" width="45.85546875" style="8" customWidth="1"/>
    <col min="14594" max="14597" width="13" style="8" customWidth="1"/>
    <col min="14598" max="14848" width="9.140625" style="8"/>
    <col min="14849" max="14849" width="45.85546875" style="8" customWidth="1"/>
    <col min="14850" max="14853" width="13" style="8" customWidth="1"/>
    <col min="14854" max="15104" width="9.140625" style="8"/>
    <col min="15105" max="15105" width="45.85546875" style="8" customWidth="1"/>
    <col min="15106" max="15109" width="13" style="8" customWidth="1"/>
    <col min="15110" max="15360" width="9.140625" style="8"/>
    <col min="15361" max="15361" width="45.85546875" style="8" customWidth="1"/>
    <col min="15362" max="15365" width="13" style="8" customWidth="1"/>
    <col min="15366" max="15616" width="9.140625" style="8"/>
    <col min="15617" max="15617" width="45.85546875" style="8" customWidth="1"/>
    <col min="15618" max="15621" width="13" style="8" customWidth="1"/>
    <col min="15622" max="15872" width="9.140625" style="8"/>
    <col min="15873" max="15873" width="45.85546875" style="8" customWidth="1"/>
    <col min="15874" max="15877" width="13" style="8" customWidth="1"/>
    <col min="15878" max="16128" width="9.140625" style="8"/>
    <col min="16129" max="16129" width="45.85546875" style="8" customWidth="1"/>
    <col min="16130" max="16133" width="13" style="8" customWidth="1"/>
    <col min="16134" max="16384" width="9.140625" style="8"/>
  </cols>
  <sheetData>
    <row r="1" spans="1:5" x14ac:dyDescent="0.2">
      <c r="A1" s="7" t="s">
        <v>10</v>
      </c>
      <c r="B1" s="7"/>
    </row>
    <row r="2" spans="1:5" x14ac:dyDescent="0.2">
      <c r="A2" s="9" t="s">
        <v>84</v>
      </c>
      <c r="B2" s="9"/>
    </row>
    <row r="4" spans="1:5" x14ac:dyDescent="0.2">
      <c r="B4" s="10" t="s">
        <v>2</v>
      </c>
      <c r="C4" s="10" t="s">
        <v>3</v>
      </c>
      <c r="D4" s="10" t="s">
        <v>4</v>
      </c>
      <c r="E4" s="10" t="s">
        <v>85</v>
      </c>
    </row>
    <row r="5" spans="1:5" x14ac:dyDescent="0.2">
      <c r="A5" s="8" t="s">
        <v>87</v>
      </c>
      <c r="B5" s="20">
        <v>0</v>
      </c>
      <c r="C5" s="20">
        <v>0</v>
      </c>
      <c r="D5" s="20">
        <v>0</v>
      </c>
      <c r="E5" s="20">
        <v>0</v>
      </c>
    </row>
    <row r="6" spans="1:5" x14ac:dyDescent="0.2">
      <c r="A6" s="8" t="s">
        <v>88</v>
      </c>
      <c r="B6" s="20">
        <v>0</v>
      </c>
      <c r="C6" s="20">
        <v>0</v>
      </c>
      <c r="D6" s="20">
        <v>0</v>
      </c>
      <c r="E6" s="20">
        <v>0</v>
      </c>
    </row>
    <row r="7" spans="1:5" x14ac:dyDescent="0.2">
      <c r="B7" s="11"/>
      <c r="C7" s="11"/>
      <c r="D7" s="11"/>
      <c r="E7" s="11"/>
    </row>
    <row r="8" spans="1:5" x14ac:dyDescent="0.2">
      <c r="A8" s="8" t="s">
        <v>12</v>
      </c>
      <c r="B8" s="23">
        <v>0</v>
      </c>
      <c r="C8" s="23">
        <v>0</v>
      </c>
      <c r="D8" s="23">
        <v>0</v>
      </c>
      <c r="E8" s="23">
        <v>0</v>
      </c>
    </row>
    <row r="9" spans="1:5" x14ac:dyDescent="0.2">
      <c r="A9" s="8" t="s">
        <v>89</v>
      </c>
      <c r="B9" s="24">
        <v>0</v>
      </c>
      <c r="C9" s="24">
        <v>0</v>
      </c>
      <c r="D9" s="24">
        <v>0</v>
      </c>
      <c r="E9" s="24">
        <v>0</v>
      </c>
    </row>
    <row r="10" spans="1:5" x14ac:dyDescent="0.2">
      <c r="A10" s="8" t="s">
        <v>13</v>
      </c>
      <c r="B10" s="21">
        <f>+B9+B8</f>
        <v>0</v>
      </c>
      <c r="C10" s="21">
        <f>+C9+C8</f>
        <v>0</v>
      </c>
      <c r="D10" s="21">
        <f>+D9+D8</f>
        <v>0</v>
      </c>
      <c r="E10" s="21">
        <f>+E9+E8</f>
        <v>0</v>
      </c>
    </row>
    <row r="11" spans="1:5" x14ac:dyDescent="0.2">
      <c r="B11" s="11"/>
      <c r="C11" s="11"/>
      <c r="D11" s="11"/>
      <c r="E11" s="11"/>
    </row>
    <row r="12" spans="1:5" x14ac:dyDescent="0.2">
      <c r="A12" s="8" t="s">
        <v>90</v>
      </c>
      <c r="B12" s="11"/>
      <c r="C12" s="11"/>
      <c r="D12" s="11"/>
      <c r="E12" s="11"/>
    </row>
    <row r="13" spans="1:5" x14ac:dyDescent="0.2">
      <c r="A13" s="12" t="s">
        <v>14</v>
      </c>
      <c r="B13" s="21">
        <f>+B5*B8</f>
        <v>0</v>
      </c>
      <c r="C13" s="21">
        <f>+C5*C8</f>
        <v>0</v>
      </c>
      <c r="D13" s="21">
        <f>+D5*D8</f>
        <v>0</v>
      </c>
      <c r="E13" s="21">
        <f>+E5*E8</f>
        <v>0</v>
      </c>
    </row>
    <row r="14" spans="1:5" x14ac:dyDescent="0.2">
      <c r="A14" s="12" t="s">
        <v>15</v>
      </c>
      <c r="B14" s="22">
        <f>+B9*B6</f>
        <v>0</v>
      </c>
      <c r="C14" s="22">
        <f>+C9*C6</f>
        <v>0</v>
      </c>
      <c r="D14" s="22">
        <f>+D9*D6</f>
        <v>0</v>
      </c>
      <c r="E14" s="22">
        <f>+E9*E6</f>
        <v>0</v>
      </c>
    </row>
    <row r="15" spans="1:5" x14ac:dyDescent="0.2">
      <c r="A15" s="8" t="s">
        <v>91</v>
      </c>
      <c r="B15" s="19">
        <f>+B14+B13</f>
        <v>0</v>
      </c>
      <c r="C15" s="19">
        <f>+C14+C13</f>
        <v>0</v>
      </c>
      <c r="D15" s="19">
        <f>+D14+D13</f>
        <v>0</v>
      </c>
      <c r="E15" s="19">
        <f>+E14+E13</f>
        <v>0</v>
      </c>
    </row>
    <row r="16" spans="1:5" x14ac:dyDescent="0.2">
      <c r="B16" s="11"/>
      <c r="C16" s="11"/>
      <c r="D16" s="11"/>
      <c r="E16" s="11"/>
    </row>
    <row r="17" spans="1:5" x14ac:dyDescent="0.2">
      <c r="A17" s="8" t="s">
        <v>16</v>
      </c>
      <c r="B17" s="19"/>
      <c r="C17" s="19">
        <f>+C15-B15</f>
        <v>0</v>
      </c>
      <c r="D17" s="19">
        <f>+D15-C15</f>
        <v>0</v>
      </c>
      <c r="E17" s="19">
        <f>+E15-D15</f>
        <v>0</v>
      </c>
    </row>
    <row r="21" spans="1:5" x14ac:dyDescent="0.2">
      <c r="A21" s="13" t="s">
        <v>17</v>
      </c>
      <c r="B21" s="10" t="s">
        <v>2</v>
      </c>
      <c r="C21" s="10" t="s">
        <v>3</v>
      </c>
      <c r="D21" s="10" t="s">
        <v>4</v>
      </c>
      <c r="E21" s="10" t="s">
        <v>85</v>
      </c>
    </row>
    <row r="22" spans="1:5" x14ac:dyDescent="0.2">
      <c r="A22" s="14" t="s">
        <v>18</v>
      </c>
      <c r="B22" s="17">
        <v>0</v>
      </c>
      <c r="C22" s="17">
        <v>0</v>
      </c>
      <c r="D22" s="17">
        <v>0</v>
      </c>
      <c r="E22" s="17">
        <v>0</v>
      </c>
    </row>
    <row r="23" spans="1:5" x14ac:dyDescent="0.2">
      <c r="A23" s="14" t="s">
        <v>19</v>
      </c>
      <c r="B23" s="17">
        <v>0</v>
      </c>
      <c r="C23" s="17">
        <v>0</v>
      </c>
      <c r="D23" s="17">
        <v>0</v>
      </c>
      <c r="E23" s="17">
        <v>0</v>
      </c>
    </row>
    <row r="24" spans="1:5" x14ac:dyDescent="0.2">
      <c r="A24" s="14" t="s">
        <v>20</v>
      </c>
      <c r="B24" s="17">
        <v>0</v>
      </c>
      <c r="C24" s="17">
        <v>0</v>
      </c>
      <c r="D24" s="17">
        <v>0</v>
      </c>
      <c r="E24" s="17">
        <v>0</v>
      </c>
    </row>
    <row r="25" spans="1:5" x14ac:dyDescent="0.2">
      <c r="A25" s="14" t="s">
        <v>21</v>
      </c>
      <c r="B25" s="17">
        <v>0</v>
      </c>
      <c r="C25" s="17">
        <v>0</v>
      </c>
      <c r="D25" s="17">
        <v>0</v>
      </c>
      <c r="E25" s="17">
        <v>0</v>
      </c>
    </row>
    <row r="26" spans="1:5" x14ac:dyDescent="0.2">
      <c r="A26" s="14" t="s">
        <v>22</v>
      </c>
      <c r="B26" s="17">
        <v>0</v>
      </c>
      <c r="C26" s="17">
        <v>0</v>
      </c>
      <c r="D26" s="17">
        <v>0</v>
      </c>
      <c r="E26" s="17">
        <v>0</v>
      </c>
    </row>
    <row r="27" spans="1:5" x14ac:dyDescent="0.2">
      <c r="A27" s="14" t="s">
        <v>23</v>
      </c>
      <c r="B27" s="17">
        <v>0</v>
      </c>
      <c r="C27" s="17">
        <v>0</v>
      </c>
      <c r="D27" s="17">
        <v>0</v>
      </c>
      <c r="E27" s="17">
        <v>0</v>
      </c>
    </row>
    <row r="28" spans="1:5" x14ac:dyDescent="0.2">
      <c r="A28" s="14" t="s">
        <v>24</v>
      </c>
      <c r="B28" s="17">
        <v>0</v>
      </c>
      <c r="C28" s="17">
        <v>0</v>
      </c>
      <c r="D28" s="17">
        <v>0</v>
      </c>
      <c r="E28" s="17">
        <v>0</v>
      </c>
    </row>
    <row r="29" spans="1:5" x14ac:dyDescent="0.2">
      <c r="A29" s="14" t="s">
        <v>25</v>
      </c>
      <c r="B29" s="17">
        <v>0</v>
      </c>
      <c r="C29" s="17">
        <v>0</v>
      </c>
      <c r="D29" s="17">
        <v>0</v>
      </c>
      <c r="E29" s="17">
        <v>0</v>
      </c>
    </row>
    <row r="30" spans="1:5" x14ac:dyDescent="0.2">
      <c r="A30" s="14" t="s">
        <v>26</v>
      </c>
      <c r="B30" s="17">
        <v>0</v>
      </c>
      <c r="C30" s="17">
        <v>0</v>
      </c>
      <c r="D30" s="17">
        <v>0</v>
      </c>
      <c r="E30" s="17">
        <v>0</v>
      </c>
    </row>
    <row r="31" spans="1:5" x14ac:dyDescent="0.2">
      <c r="A31" s="14" t="s">
        <v>27</v>
      </c>
      <c r="B31" s="17">
        <v>0</v>
      </c>
      <c r="C31" s="17">
        <v>0</v>
      </c>
      <c r="D31" s="17">
        <v>0</v>
      </c>
      <c r="E31" s="17">
        <v>0</v>
      </c>
    </row>
    <row r="32" spans="1:5" x14ac:dyDescent="0.2">
      <c r="A32" s="13"/>
      <c r="B32" s="18"/>
      <c r="C32" s="18"/>
      <c r="D32" s="18"/>
      <c r="E32" s="18"/>
    </row>
    <row r="33" spans="1:5" x14ac:dyDescent="0.2">
      <c r="A33" s="13" t="s">
        <v>28</v>
      </c>
      <c r="B33" s="18">
        <f>SUM(B22:B31)</f>
        <v>0</v>
      </c>
      <c r="C33" s="18">
        <f>SUM(C22:C31)</f>
        <v>0</v>
      </c>
      <c r="D33" s="18">
        <f>SUM(D22:D31)</f>
        <v>0</v>
      </c>
      <c r="E33" s="18">
        <f>SUM(E22:E31)</f>
        <v>0</v>
      </c>
    </row>
    <row r="34" spans="1:5" x14ac:dyDescent="0.2">
      <c r="B34" s="11"/>
      <c r="C34" s="11"/>
      <c r="D34" s="11"/>
      <c r="E34" s="11"/>
    </row>
    <row r="35" spans="1:5" ht="25.5" x14ac:dyDescent="0.2">
      <c r="A35" s="15" t="s">
        <v>29</v>
      </c>
      <c r="B35" s="16">
        <f>+B15-B33</f>
        <v>0</v>
      </c>
      <c r="C35" s="16">
        <f>+C15-C33</f>
        <v>0</v>
      </c>
      <c r="D35" s="16">
        <f>+D15-D33</f>
        <v>0</v>
      </c>
      <c r="E35" s="16">
        <f>+E15-E33</f>
        <v>0</v>
      </c>
    </row>
    <row r="37" spans="1:5" x14ac:dyDescent="0.2">
      <c r="A37" s="8" t="s">
        <v>75</v>
      </c>
    </row>
    <row r="38" spans="1:5" ht="38.25" x14ac:dyDescent="0.2">
      <c r="A38" s="43"/>
      <c r="B38" s="10" t="s">
        <v>97</v>
      </c>
      <c r="C38" s="10" t="s">
        <v>98</v>
      </c>
      <c r="D38" s="10" t="s">
        <v>99</v>
      </c>
      <c r="E38" s="44" t="s">
        <v>30</v>
      </c>
    </row>
    <row r="39" spans="1:5" x14ac:dyDescent="0.2">
      <c r="A39" s="46" t="s">
        <v>31</v>
      </c>
      <c r="B39" s="45">
        <f t="shared" ref="B39:D48" si="0">+C22-B22</f>
        <v>0</v>
      </c>
      <c r="C39" s="45">
        <f t="shared" si="0"/>
        <v>0</v>
      </c>
      <c r="D39" s="45">
        <f t="shared" si="0"/>
        <v>0</v>
      </c>
      <c r="E39" s="45">
        <f t="shared" ref="E39:E48" si="1">SUM(B39:D39)</f>
        <v>0</v>
      </c>
    </row>
    <row r="40" spans="1:5" x14ac:dyDescent="0.2">
      <c r="A40" s="46" t="s">
        <v>19</v>
      </c>
      <c r="B40" s="45">
        <f t="shared" si="0"/>
        <v>0</v>
      </c>
      <c r="C40" s="45">
        <f t="shared" si="0"/>
        <v>0</v>
      </c>
      <c r="D40" s="45">
        <f t="shared" si="0"/>
        <v>0</v>
      </c>
      <c r="E40" s="45">
        <f t="shared" si="1"/>
        <v>0</v>
      </c>
    </row>
    <row r="41" spans="1:5" x14ac:dyDescent="0.2">
      <c r="A41" s="46" t="s">
        <v>32</v>
      </c>
      <c r="B41" s="45">
        <f t="shared" si="0"/>
        <v>0</v>
      </c>
      <c r="C41" s="45">
        <f t="shared" si="0"/>
        <v>0</v>
      </c>
      <c r="D41" s="45">
        <f t="shared" si="0"/>
        <v>0</v>
      </c>
      <c r="E41" s="45">
        <f t="shared" si="1"/>
        <v>0</v>
      </c>
    </row>
    <row r="42" spans="1:5" x14ac:dyDescent="0.2">
      <c r="A42" s="46" t="s">
        <v>21</v>
      </c>
      <c r="B42" s="45">
        <f t="shared" si="0"/>
        <v>0</v>
      </c>
      <c r="C42" s="45">
        <f t="shared" si="0"/>
        <v>0</v>
      </c>
      <c r="D42" s="45">
        <f t="shared" si="0"/>
        <v>0</v>
      </c>
      <c r="E42" s="45">
        <f t="shared" si="1"/>
        <v>0</v>
      </c>
    </row>
    <row r="43" spans="1:5" x14ac:dyDescent="0.2">
      <c r="A43" s="46" t="s">
        <v>33</v>
      </c>
      <c r="B43" s="45">
        <f t="shared" si="0"/>
        <v>0</v>
      </c>
      <c r="C43" s="45">
        <f t="shared" si="0"/>
        <v>0</v>
      </c>
      <c r="D43" s="45">
        <f t="shared" si="0"/>
        <v>0</v>
      </c>
      <c r="E43" s="45">
        <f t="shared" si="1"/>
        <v>0</v>
      </c>
    </row>
    <row r="44" spans="1:5" x14ac:dyDescent="0.2">
      <c r="A44" s="46" t="s">
        <v>23</v>
      </c>
      <c r="B44" s="45">
        <f t="shared" si="0"/>
        <v>0</v>
      </c>
      <c r="C44" s="45">
        <f t="shared" si="0"/>
        <v>0</v>
      </c>
      <c r="D44" s="45">
        <f t="shared" si="0"/>
        <v>0</v>
      </c>
      <c r="E44" s="45">
        <f t="shared" si="1"/>
        <v>0</v>
      </c>
    </row>
    <row r="45" spans="1:5" ht="14.25" customHeight="1" x14ac:dyDescent="0.2">
      <c r="A45" s="46" t="s">
        <v>74</v>
      </c>
      <c r="B45" s="45">
        <f t="shared" si="0"/>
        <v>0</v>
      </c>
      <c r="C45" s="45">
        <f t="shared" si="0"/>
        <v>0</v>
      </c>
      <c r="D45" s="45">
        <f t="shared" si="0"/>
        <v>0</v>
      </c>
      <c r="E45" s="45">
        <f t="shared" si="1"/>
        <v>0</v>
      </c>
    </row>
    <row r="46" spans="1:5" x14ac:dyDescent="0.2">
      <c r="A46" s="46" t="s">
        <v>25</v>
      </c>
      <c r="B46" s="45">
        <f t="shared" si="0"/>
        <v>0</v>
      </c>
      <c r="C46" s="45">
        <f t="shared" si="0"/>
        <v>0</v>
      </c>
      <c r="D46" s="45">
        <f t="shared" si="0"/>
        <v>0</v>
      </c>
      <c r="E46" s="45">
        <f t="shared" si="1"/>
        <v>0</v>
      </c>
    </row>
    <row r="47" spans="1:5" x14ac:dyDescent="0.2">
      <c r="A47" s="46" t="s">
        <v>26</v>
      </c>
      <c r="B47" s="45">
        <f t="shared" si="0"/>
        <v>0</v>
      </c>
      <c r="C47" s="45">
        <f t="shared" si="0"/>
        <v>0</v>
      </c>
      <c r="D47" s="45">
        <f t="shared" si="0"/>
        <v>0</v>
      </c>
      <c r="E47" s="45">
        <f t="shared" si="1"/>
        <v>0</v>
      </c>
    </row>
    <row r="48" spans="1:5" x14ac:dyDescent="0.2">
      <c r="A48" s="46" t="s">
        <v>27</v>
      </c>
      <c r="B48" s="45">
        <f t="shared" si="0"/>
        <v>0</v>
      </c>
      <c r="C48" s="45">
        <f t="shared" si="0"/>
        <v>0</v>
      </c>
      <c r="D48" s="45">
        <f t="shared" si="0"/>
        <v>0</v>
      </c>
      <c r="E48" s="45">
        <f t="shared" si="1"/>
        <v>0</v>
      </c>
    </row>
    <row r="49" spans="1:5" x14ac:dyDescent="0.2">
      <c r="A49" s="43"/>
      <c r="B49" s="45"/>
      <c r="C49" s="45"/>
      <c r="D49" s="45"/>
      <c r="E49" s="45"/>
    </row>
    <row r="50" spans="1:5" x14ac:dyDescent="0.2">
      <c r="A50" s="43" t="s">
        <v>34</v>
      </c>
      <c r="B50" s="45">
        <f>SUM(B39:B48)</f>
        <v>0</v>
      </c>
      <c r="C50" s="45">
        <f>SUM(C39:C48)</f>
        <v>0</v>
      </c>
      <c r="D50" s="45">
        <f>SUM(D39:D48)</f>
        <v>0</v>
      </c>
      <c r="E50" s="45">
        <f>SUM(E39:E48)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XFD1048576"/>
    </sheetView>
  </sheetViews>
  <sheetFormatPr defaultRowHeight="15" x14ac:dyDescent="0.25"/>
  <cols>
    <col min="1" max="1" width="45.85546875" customWidth="1"/>
    <col min="2" max="2" width="13" customWidth="1"/>
  </cols>
  <sheetData>
    <row r="1" spans="1:2" ht="25.5" x14ac:dyDescent="0.25">
      <c r="A1" s="43"/>
      <c r="B1" s="10" t="s">
        <v>103</v>
      </c>
    </row>
    <row r="2" spans="1:2" x14ac:dyDescent="0.25">
      <c r="A2" s="46" t="s">
        <v>31</v>
      </c>
      <c r="B2" s="45"/>
    </row>
    <row r="3" spans="1:2" x14ac:dyDescent="0.25">
      <c r="A3" s="46" t="s">
        <v>19</v>
      </c>
      <c r="B3" s="45"/>
    </row>
    <row r="4" spans="1:2" x14ac:dyDescent="0.25">
      <c r="A4" s="46" t="s">
        <v>32</v>
      </c>
      <c r="B4" s="45"/>
    </row>
    <row r="5" spans="1:2" x14ac:dyDescent="0.25">
      <c r="A5" s="46" t="s">
        <v>104</v>
      </c>
      <c r="B5" s="45"/>
    </row>
    <row r="6" spans="1:2" x14ac:dyDescent="0.25">
      <c r="A6" s="46" t="s">
        <v>22</v>
      </c>
      <c r="B6" s="45"/>
    </row>
    <row r="7" spans="1:2" x14ac:dyDescent="0.25">
      <c r="A7" s="46" t="s">
        <v>23</v>
      </c>
      <c r="B7" s="45"/>
    </row>
    <row r="8" spans="1:2" x14ac:dyDescent="0.25">
      <c r="A8" s="46" t="s">
        <v>74</v>
      </c>
      <c r="B8" s="45"/>
    </row>
    <row r="9" spans="1:2" x14ac:dyDescent="0.25">
      <c r="A9" s="46" t="s">
        <v>25</v>
      </c>
      <c r="B9" s="45"/>
    </row>
    <row r="10" spans="1:2" x14ac:dyDescent="0.25">
      <c r="A10" s="46" t="s">
        <v>26</v>
      </c>
      <c r="B10" s="45"/>
    </row>
    <row r="11" spans="1:2" x14ac:dyDescent="0.25">
      <c r="A11" s="46" t="s">
        <v>27</v>
      </c>
      <c r="B11" s="45"/>
    </row>
    <row r="12" spans="1:2" x14ac:dyDescent="0.25">
      <c r="A12" s="43"/>
      <c r="B12" s="45"/>
    </row>
    <row r="13" spans="1:2" x14ac:dyDescent="0.25">
      <c r="A13" s="43" t="s">
        <v>34</v>
      </c>
      <c r="B13" s="45">
        <f>SUM(B2:B11)</f>
        <v>0</v>
      </c>
    </row>
    <row r="15" spans="1:2" x14ac:dyDescent="0.25">
      <c r="A15" s="65" t="s">
        <v>105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27.5703125" customWidth="1"/>
  </cols>
  <sheetData>
    <row r="1" spans="1:5" ht="15.75" thickBot="1" x14ac:dyDescent="0.3">
      <c r="A1" s="26"/>
      <c r="B1" s="73" t="s">
        <v>35</v>
      </c>
      <c r="C1" s="74"/>
      <c r="D1" s="74"/>
      <c r="E1" s="75"/>
    </row>
    <row r="2" spans="1:5" ht="15.75" thickBot="1" x14ac:dyDescent="0.3">
      <c r="A2" s="6" t="s">
        <v>36</v>
      </c>
      <c r="B2" s="27" t="s">
        <v>2</v>
      </c>
      <c r="C2" s="27" t="s">
        <v>3</v>
      </c>
      <c r="D2" s="27" t="s">
        <v>4</v>
      </c>
      <c r="E2" s="27" t="s">
        <v>85</v>
      </c>
    </row>
    <row r="3" spans="1:5" ht="15.75" thickBot="1" x14ac:dyDescent="0.3">
      <c r="A3" s="5" t="s">
        <v>38</v>
      </c>
      <c r="B3" s="28"/>
      <c r="C3" s="28"/>
      <c r="D3" s="28"/>
      <c r="E3" s="28"/>
    </row>
    <row r="4" spans="1:5" ht="15.75" thickBot="1" x14ac:dyDescent="0.3">
      <c r="A4" s="5" t="s">
        <v>37</v>
      </c>
      <c r="B4" s="28"/>
      <c r="C4" s="28"/>
      <c r="D4" s="28"/>
      <c r="E4" s="28"/>
    </row>
    <row r="5" spans="1:5" ht="15.75" thickBot="1" x14ac:dyDescent="0.3">
      <c r="A5" s="5" t="s">
        <v>30</v>
      </c>
      <c r="B5" s="28">
        <f>SUM(B3:B4)</f>
        <v>0</v>
      </c>
      <c r="C5" s="28">
        <f t="shared" ref="C5:E5" si="0">SUM(C3:C4)</f>
        <v>0</v>
      </c>
      <c r="D5" s="28">
        <f t="shared" si="0"/>
        <v>0</v>
      </c>
      <c r="E5" s="28">
        <f t="shared" si="0"/>
        <v>0</v>
      </c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0" sqref="A1:D20"/>
    </sheetView>
  </sheetViews>
  <sheetFormatPr defaultRowHeight="15" x14ac:dyDescent="0.25"/>
  <cols>
    <col min="1" max="1" width="45.42578125" customWidth="1"/>
  </cols>
  <sheetData>
    <row r="1" spans="1:4" ht="26.25" thickBot="1" x14ac:dyDescent="0.3">
      <c r="A1" s="1"/>
      <c r="B1" s="59" t="s">
        <v>2</v>
      </c>
      <c r="C1" s="59" t="s">
        <v>3</v>
      </c>
      <c r="D1" s="2" t="s">
        <v>39</v>
      </c>
    </row>
    <row r="2" spans="1:4" ht="15.75" thickBot="1" x14ac:dyDescent="0.3">
      <c r="A2" s="29" t="s">
        <v>14</v>
      </c>
      <c r="B2" s="4"/>
      <c r="C2" s="4"/>
      <c r="D2" s="4"/>
    </row>
    <row r="3" spans="1:4" ht="15.75" thickBot="1" x14ac:dyDescent="0.3">
      <c r="A3" s="5" t="s">
        <v>42</v>
      </c>
      <c r="B3" s="25"/>
      <c r="C3" s="25"/>
      <c r="D3" s="30" t="e">
        <f>(C3-B3)/B3</f>
        <v>#DIV/0!</v>
      </c>
    </row>
    <row r="4" spans="1:4" ht="15.75" thickBot="1" x14ac:dyDescent="0.3">
      <c r="A4" s="5" t="s">
        <v>43</v>
      </c>
      <c r="B4" s="25"/>
      <c r="C4" s="25"/>
      <c r="D4" s="30" t="e">
        <f t="shared" ref="D4:D10" si="0">(C4-B4)/B4</f>
        <v>#DIV/0!</v>
      </c>
    </row>
    <row r="5" spans="1:4" ht="15.75" thickBot="1" x14ac:dyDescent="0.3">
      <c r="A5" s="5" t="s">
        <v>44</v>
      </c>
      <c r="B5" s="25"/>
      <c r="C5" s="25"/>
      <c r="D5" s="30" t="e">
        <f t="shared" si="0"/>
        <v>#DIV/0!</v>
      </c>
    </row>
    <row r="6" spans="1:4" ht="15.75" thickBot="1" x14ac:dyDescent="0.3">
      <c r="A6" s="5" t="s">
        <v>45</v>
      </c>
      <c r="B6" s="25"/>
      <c r="C6" s="25"/>
      <c r="D6" s="30" t="e">
        <f t="shared" si="0"/>
        <v>#DIV/0!</v>
      </c>
    </row>
    <row r="7" spans="1:4" ht="15.75" thickBot="1" x14ac:dyDescent="0.3">
      <c r="A7" s="5" t="s">
        <v>46</v>
      </c>
      <c r="B7" s="25"/>
      <c r="C7" s="25"/>
      <c r="D7" s="30" t="e">
        <f t="shared" si="0"/>
        <v>#DIV/0!</v>
      </c>
    </row>
    <row r="8" spans="1:4" ht="15.75" thickBot="1" x14ac:dyDescent="0.3">
      <c r="A8" s="5" t="s">
        <v>47</v>
      </c>
      <c r="B8" s="25"/>
      <c r="C8" s="25"/>
      <c r="D8" s="30" t="e">
        <f t="shared" si="0"/>
        <v>#DIV/0!</v>
      </c>
    </row>
    <row r="9" spans="1:4" ht="15.75" thickBot="1" x14ac:dyDescent="0.3">
      <c r="A9" s="5" t="s">
        <v>40</v>
      </c>
      <c r="B9" s="25"/>
      <c r="C9" s="25"/>
      <c r="D9" s="30" t="e">
        <f t="shared" si="0"/>
        <v>#DIV/0!</v>
      </c>
    </row>
    <row r="10" spans="1:4" ht="15.75" thickBot="1" x14ac:dyDescent="0.3">
      <c r="A10" s="5" t="s">
        <v>101</v>
      </c>
      <c r="B10" s="25"/>
      <c r="C10" s="25"/>
      <c r="D10" s="30" t="e">
        <f t="shared" si="0"/>
        <v>#DIV/0!</v>
      </c>
    </row>
    <row r="11" spans="1:4" ht="15.75" thickBot="1" x14ac:dyDescent="0.3">
      <c r="A11" s="3"/>
      <c r="B11" s="4"/>
      <c r="C11" s="4"/>
      <c r="D11" s="4"/>
    </row>
    <row r="12" spans="1:4" ht="15.75" thickBot="1" x14ac:dyDescent="0.3">
      <c r="A12" s="29" t="s">
        <v>41</v>
      </c>
      <c r="B12" s="4"/>
      <c r="C12" s="4"/>
      <c r="D12" s="4"/>
    </row>
    <row r="13" spans="1:4" ht="15.75" thickBot="1" x14ac:dyDescent="0.3">
      <c r="A13" s="5" t="s">
        <v>42</v>
      </c>
      <c r="B13" s="25"/>
      <c r="C13" s="25"/>
      <c r="D13" s="30" t="e">
        <f t="shared" ref="D13:D20" si="1">(C13-B13)/B13</f>
        <v>#DIV/0!</v>
      </c>
    </row>
    <row r="14" spans="1:4" ht="15.75" thickBot="1" x14ac:dyDescent="0.3">
      <c r="A14" s="5" t="s">
        <v>43</v>
      </c>
      <c r="B14" s="25"/>
      <c r="C14" s="25"/>
      <c r="D14" s="30" t="e">
        <f t="shared" si="1"/>
        <v>#DIV/0!</v>
      </c>
    </row>
    <row r="15" spans="1:4" ht="15.75" thickBot="1" x14ac:dyDescent="0.3">
      <c r="A15" s="5" t="s">
        <v>44</v>
      </c>
      <c r="B15" s="25"/>
      <c r="C15" s="25"/>
      <c r="D15" s="30" t="e">
        <f t="shared" si="1"/>
        <v>#DIV/0!</v>
      </c>
    </row>
    <row r="16" spans="1:4" ht="15.75" thickBot="1" x14ac:dyDescent="0.3">
      <c r="A16" s="5" t="s">
        <v>45</v>
      </c>
      <c r="B16" s="25"/>
      <c r="C16" s="25"/>
      <c r="D16" s="30" t="e">
        <f t="shared" si="1"/>
        <v>#DIV/0!</v>
      </c>
    </row>
    <row r="17" spans="1:4" ht="15.75" thickBot="1" x14ac:dyDescent="0.3">
      <c r="A17" s="5" t="s">
        <v>46</v>
      </c>
      <c r="B17" s="25"/>
      <c r="C17" s="25"/>
      <c r="D17" s="30" t="e">
        <f t="shared" si="1"/>
        <v>#DIV/0!</v>
      </c>
    </row>
    <row r="18" spans="1:4" ht="15.75" thickBot="1" x14ac:dyDescent="0.3">
      <c r="A18" s="5" t="s">
        <v>47</v>
      </c>
      <c r="B18" s="31"/>
      <c r="C18" s="31"/>
      <c r="D18" s="30" t="e">
        <f t="shared" si="1"/>
        <v>#DIV/0!</v>
      </c>
    </row>
    <row r="19" spans="1:4" ht="15.75" thickBot="1" x14ac:dyDescent="0.3">
      <c r="A19" s="5" t="s">
        <v>40</v>
      </c>
      <c r="B19" s="25"/>
      <c r="C19" s="25"/>
      <c r="D19" s="30" t="e">
        <f t="shared" si="1"/>
        <v>#DIV/0!</v>
      </c>
    </row>
    <row r="20" spans="1:4" ht="15.75" thickBot="1" x14ac:dyDescent="0.3">
      <c r="A20" s="5" t="s">
        <v>102</v>
      </c>
      <c r="B20" s="25"/>
      <c r="C20" s="25"/>
      <c r="D20" s="30" t="e">
        <f t="shared" si="1"/>
        <v>#DIV/0!</v>
      </c>
    </row>
    <row r="23" spans="1:4" ht="28.5" customHeight="1" x14ac:dyDescent="0.25">
      <c r="A23" s="76" t="s">
        <v>100</v>
      </c>
      <c r="B23" s="76"/>
      <c r="C23" s="76"/>
      <c r="D23" s="76"/>
    </row>
    <row r="25" spans="1:4" x14ac:dyDescent="0.25">
      <c r="A25" s="77" t="s">
        <v>48</v>
      </c>
      <c r="B25" s="77"/>
      <c r="C25" s="77"/>
      <c r="D25" s="77"/>
    </row>
  </sheetData>
  <mergeCells count="2">
    <mergeCell ref="A23:D23"/>
    <mergeCell ref="A25:D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24.140625" customWidth="1"/>
    <col min="7" max="7" width="10.42578125" customWidth="1"/>
    <col min="8" max="8" width="11.140625" customWidth="1"/>
  </cols>
  <sheetData>
    <row r="1" spans="1:8" ht="15.75" thickBot="1" x14ac:dyDescent="0.3">
      <c r="A1" s="1"/>
      <c r="B1" s="32"/>
      <c r="C1" s="32"/>
      <c r="D1" s="32"/>
      <c r="E1" s="32"/>
      <c r="F1" s="32"/>
      <c r="G1" s="78" t="s">
        <v>92</v>
      </c>
      <c r="H1" s="79"/>
    </row>
    <row r="2" spans="1:8" ht="15.75" thickBot="1" x14ac:dyDescent="0.3">
      <c r="A2" s="3"/>
      <c r="B2" s="4" t="s">
        <v>50</v>
      </c>
      <c r="C2" s="4" t="s">
        <v>51</v>
      </c>
      <c r="D2" s="4" t="s">
        <v>52</v>
      </c>
      <c r="E2" s="4" t="s">
        <v>11</v>
      </c>
      <c r="F2" s="4" t="s">
        <v>1</v>
      </c>
      <c r="G2" s="4" t="s">
        <v>53</v>
      </c>
      <c r="H2" s="4" t="s">
        <v>54</v>
      </c>
    </row>
    <row r="3" spans="1:8" ht="15.75" thickBot="1" x14ac:dyDescent="0.3">
      <c r="A3" s="3" t="s">
        <v>55</v>
      </c>
      <c r="B3" s="4"/>
      <c r="C3" s="4"/>
      <c r="D3" s="4"/>
      <c r="E3" s="4"/>
      <c r="F3" s="4"/>
      <c r="G3" s="4"/>
      <c r="H3" s="4"/>
    </row>
    <row r="4" spans="1:8" ht="15.75" thickBot="1" x14ac:dyDescent="0.3">
      <c r="A4" s="3" t="s">
        <v>56</v>
      </c>
      <c r="B4" s="4"/>
      <c r="C4" s="4"/>
      <c r="D4" s="4"/>
      <c r="E4" s="4"/>
      <c r="F4" s="4"/>
      <c r="G4" s="4"/>
      <c r="H4" s="4"/>
    </row>
    <row r="5" spans="1:8" ht="15.75" thickBot="1" x14ac:dyDescent="0.3">
      <c r="A5" s="3" t="s">
        <v>69</v>
      </c>
      <c r="B5" s="34"/>
      <c r="C5" s="34"/>
      <c r="D5" s="34"/>
      <c r="E5" s="34"/>
      <c r="F5" s="34"/>
      <c r="G5" s="34"/>
      <c r="H5" s="34"/>
    </row>
    <row r="6" spans="1:8" ht="15.75" thickBot="1" x14ac:dyDescent="0.3">
      <c r="A6" s="3" t="s">
        <v>70</v>
      </c>
      <c r="B6" s="34"/>
      <c r="C6" s="34"/>
      <c r="D6" s="34"/>
      <c r="E6" s="34"/>
      <c r="F6" s="34"/>
      <c r="G6" s="34"/>
      <c r="H6" s="34"/>
    </row>
    <row r="7" spans="1:8" ht="15.75" thickBot="1" x14ac:dyDescent="0.3">
      <c r="A7" s="3" t="s">
        <v>71</v>
      </c>
      <c r="B7" s="34"/>
      <c r="C7" s="34"/>
      <c r="D7" s="34"/>
      <c r="E7" s="34"/>
      <c r="F7" s="34"/>
      <c r="G7" s="34"/>
      <c r="H7" s="34"/>
    </row>
    <row r="8" spans="1:8" ht="15.75" thickBot="1" x14ac:dyDescent="0.3">
      <c r="A8" s="33" t="s">
        <v>57</v>
      </c>
      <c r="B8" s="35">
        <f>SUM(B5:B7)</f>
        <v>0</v>
      </c>
      <c r="C8" s="35">
        <f t="shared" ref="C8:H8" si="0">SUM(C5:C7)</f>
        <v>0</v>
      </c>
      <c r="D8" s="35">
        <f t="shared" si="0"/>
        <v>0</v>
      </c>
      <c r="E8" s="35">
        <f t="shared" si="0"/>
        <v>0</v>
      </c>
      <c r="F8" s="35">
        <f t="shared" si="0"/>
        <v>0</v>
      </c>
      <c r="G8" s="35">
        <f t="shared" si="0"/>
        <v>0</v>
      </c>
      <c r="H8" s="35">
        <f t="shared" si="0"/>
        <v>0</v>
      </c>
    </row>
    <row r="9" spans="1:8" ht="15.75" thickBot="1" x14ac:dyDescent="0.3">
      <c r="A9" s="3" t="s">
        <v>58</v>
      </c>
      <c r="B9" s="34"/>
      <c r="C9" s="34"/>
      <c r="D9" s="34"/>
      <c r="E9" s="34"/>
      <c r="F9" s="34"/>
      <c r="G9" s="34"/>
      <c r="H9" s="34"/>
    </row>
    <row r="10" spans="1:8" ht="15.75" thickBot="1" x14ac:dyDescent="0.3">
      <c r="A10" s="3" t="s">
        <v>59</v>
      </c>
      <c r="B10" s="34"/>
      <c r="C10" s="34"/>
      <c r="D10" s="34"/>
      <c r="E10" s="34"/>
      <c r="F10" s="34"/>
      <c r="G10" s="34"/>
      <c r="H10" s="34"/>
    </row>
    <row r="11" spans="1:8" ht="15.75" thickBot="1" x14ac:dyDescent="0.3">
      <c r="A11" s="3" t="s">
        <v>60</v>
      </c>
      <c r="B11" s="34"/>
      <c r="C11" s="34"/>
      <c r="D11" s="34"/>
      <c r="E11" s="34"/>
      <c r="F11" s="34"/>
      <c r="G11" s="34"/>
      <c r="H11" s="34"/>
    </row>
    <row r="12" spans="1:8" ht="15.75" thickBot="1" x14ac:dyDescent="0.3">
      <c r="A12" s="3" t="s">
        <v>61</v>
      </c>
      <c r="B12" s="34"/>
      <c r="C12" s="34"/>
      <c r="D12" s="34"/>
      <c r="E12" s="34"/>
      <c r="F12" s="34"/>
      <c r="G12" s="34"/>
      <c r="H12" s="34"/>
    </row>
    <row r="13" spans="1:8" ht="15.75" thickBot="1" x14ac:dyDescent="0.3">
      <c r="A13" s="3" t="s">
        <v>30</v>
      </c>
      <c r="B13" s="34">
        <f>SUM(B8:B12)</f>
        <v>0</v>
      </c>
      <c r="C13" s="34">
        <f t="shared" ref="C13:H13" si="1">SUM(C8:C12)</f>
        <v>0</v>
      </c>
      <c r="D13" s="34">
        <f t="shared" si="1"/>
        <v>0</v>
      </c>
      <c r="E13" s="34">
        <f t="shared" si="1"/>
        <v>0</v>
      </c>
      <c r="F13" s="34">
        <f t="shared" si="1"/>
        <v>0</v>
      </c>
      <c r="G13" s="34">
        <f t="shared" si="1"/>
        <v>0</v>
      </c>
      <c r="H13" s="34">
        <f t="shared" si="1"/>
        <v>0</v>
      </c>
    </row>
    <row r="14" spans="1:8" ht="15.75" thickBot="1" x14ac:dyDescent="0.3">
      <c r="A14" s="3"/>
      <c r="B14" s="34"/>
      <c r="C14" s="34"/>
      <c r="D14" s="34"/>
      <c r="E14" s="34"/>
      <c r="F14" s="34"/>
      <c r="G14" s="34"/>
      <c r="H14" s="34"/>
    </row>
    <row r="15" spans="1:8" ht="15.75" thickBot="1" x14ac:dyDescent="0.3">
      <c r="A15" s="3" t="s">
        <v>62</v>
      </c>
      <c r="B15" s="34"/>
      <c r="C15" s="34"/>
      <c r="D15" s="34"/>
      <c r="E15" s="34"/>
      <c r="F15" s="34"/>
      <c r="G15" s="34"/>
      <c r="H15" s="34"/>
    </row>
    <row r="16" spans="1:8" ht="15.75" thickBot="1" x14ac:dyDescent="0.3">
      <c r="A16" s="3" t="s">
        <v>63</v>
      </c>
      <c r="B16" s="34"/>
      <c r="C16" s="34"/>
      <c r="D16" s="34"/>
      <c r="E16" s="34"/>
      <c r="F16" s="34"/>
      <c r="G16" s="34"/>
      <c r="H16" s="34"/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5"/>
  <cols>
    <col min="1" max="1" width="28" customWidth="1"/>
    <col min="2" max="8" width="10.42578125" customWidth="1"/>
  </cols>
  <sheetData>
    <row r="1" spans="1:8" ht="15.75" thickBot="1" x14ac:dyDescent="0.3">
      <c r="A1" s="1" t="s">
        <v>76</v>
      </c>
      <c r="B1" s="59" t="s">
        <v>77</v>
      </c>
      <c r="C1" s="59" t="s">
        <v>78</v>
      </c>
      <c r="D1" s="59" t="s">
        <v>49</v>
      </c>
      <c r="E1" s="59" t="s">
        <v>50</v>
      </c>
      <c r="F1" s="59" t="s">
        <v>51</v>
      </c>
      <c r="G1" s="59" t="s">
        <v>52</v>
      </c>
      <c r="H1" s="59" t="s">
        <v>11</v>
      </c>
    </row>
    <row r="2" spans="1:8" ht="15.75" thickBot="1" x14ac:dyDescent="0.3">
      <c r="A2" s="3" t="s">
        <v>79</v>
      </c>
      <c r="B2" s="39" t="s">
        <v>80</v>
      </c>
      <c r="C2" s="39" t="s">
        <v>80</v>
      </c>
      <c r="D2" s="39" t="s">
        <v>80</v>
      </c>
      <c r="E2" s="39" t="s">
        <v>80</v>
      </c>
      <c r="F2" s="39" t="s">
        <v>80</v>
      </c>
      <c r="G2" s="39" t="s">
        <v>80</v>
      </c>
      <c r="H2" s="39" t="s">
        <v>80</v>
      </c>
    </row>
    <row r="3" spans="1:8" ht="15.75" thickBot="1" x14ac:dyDescent="0.3">
      <c r="A3" s="3" t="s">
        <v>81</v>
      </c>
      <c r="B3" s="40" t="s">
        <v>82</v>
      </c>
      <c r="C3" s="40" t="s">
        <v>82</v>
      </c>
      <c r="D3" s="40" t="s">
        <v>82</v>
      </c>
      <c r="E3" s="40" t="s">
        <v>82</v>
      </c>
      <c r="F3" s="40" t="s">
        <v>82</v>
      </c>
      <c r="G3" s="40" t="s">
        <v>82</v>
      </c>
      <c r="H3" s="40" t="s">
        <v>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8.140625" customWidth="1"/>
    <col min="2" max="2" width="17.5703125" customWidth="1"/>
    <col min="3" max="3" width="11.28515625" customWidth="1"/>
    <col min="4" max="4" width="12.7109375" customWidth="1"/>
    <col min="5" max="5" width="18.5703125" customWidth="1"/>
  </cols>
  <sheetData>
    <row r="1" spans="1:5" ht="27" thickBot="1" x14ac:dyDescent="0.3">
      <c r="A1" s="36"/>
      <c r="B1" s="37" t="s">
        <v>93</v>
      </c>
      <c r="C1" s="37" t="s">
        <v>64</v>
      </c>
      <c r="D1" s="37" t="s">
        <v>65</v>
      </c>
      <c r="E1" s="38" t="s">
        <v>83</v>
      </c>
    </row>
    <row r="2" spans="1:5" ht="15.75" thickBot="1" x14ac:dyDescent="0.3">
      <c r="A2" s="3" t="s">
        <v>66</v>
      </c>
      <c r="B2" s="41" t="s">
        <v>80</v>
      </c>
      <c r="C2" s="34" t="s">
        <v>82</v>
      </c>
      <c r="D2" s="42" t="s">
        <v>80</v>
      </c>
      <c r="E2" s="34" t="e">
        <f>PMT(7.5%/12,120,-B2)/(D2/12)</f>
        <v>#VALUE!</v>
      </c>
    </row>
    <row r="3" spans="1:5" ht="15.75" thickBot="1" x14ac:dyDescent="0.3">
      <c r="A3" s="3" t="s">
        <v>67</v>
      </c>
      <c r="B3" s="41" t="s">
        <v>80</v>
      </c>
      <c r="C3" s="34" t="s">
        <v>82</v>
      </c>
      <c r="D3" s="42" t="s">
        <v>80</v>
      </c>
      <c r="E3" s="34" t="e">
        <f t="shared" ref="E3:E4" si="0">PMT(7.5%/12,120,-B3)/(D3/12)</f>
        <v>#VALUE!</v>
      </c>
    </row>
    <row r="4" spans="1:5" ht="15.75" thickBot="1" x14ac:dyDescent="0.3">
      <c r="A4" s="3" t="s">
        <v>68</v>
      </c>
      <c r="B4" s="41" t="s">
        <v>80</v>
      </c>
      <c r="C4" s="34" t="s">
        <v>82</v>
      </c>
      <c r="D4" s="42" t="s">
        <v>80</v>
      </c>
      <c r="E4" s="34" t="e">
        <f t="shared" si="0"/>
        <v>#VALUE!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XFD1048576"/>
    </sheetView>
  </sheetViews>
  <sheetFormatPr defaultRowHeight="12" x14ac:dyDescent="0.2"/>
  <cols>
    <col min="1" max="1" width="28.5703125" style="51" customWidth="1"/>
    <col min="2" max="2" width="9.140625" style="51"/>
    <col min="3" max="4" width="9.42578125" style="51" bestFit="1" customWidth="1"/>
    <col min="5" max="5" width="9.28515625" style="51" bestFit="1" customWidth="1"/>
    <col min="6" max="16384" width="9.140625" style="51"/>
  </cols>
  <sheetData>
    <row r="1" spans="1:10" ht="12.75" thickBot="1" x14ac:dyDescent="0.25">
      <c r="A1" s="47"/>
      <c r="B1" s="64"/>
      <c r="C1" s="70" t="s">
        <v>72</v>
      </c>
      <c r="D1" s="71"/>
      <c r="E1" s="70" t="s">
        <v>73</v>
      </c>
      <c r="F1" s="72"/>
      <c r="G1" s="71"/>
      <c r="H1" s="70" t="s">
        <v>0</v>
      </c>
      <c r="I1" s="72"/>
      <c r="J1" s="71"/>
    </row>
    <row r="2" spans="1:10" ht="12.75" thickBot="1" x14ac:dyDescent="0.25">
      <c r="A2" s="48"/>
      <c r="B2" s="52" t="s">
        <v>2</v>
      </c>
      <c r="C2" s="52" t="s">
        <v>3</v>
      </c>
      <c r="D2" s="52" t="s">
        <v>4</v>
      </c>
      <c r="E2" s="52" t="s">
        <v>3</v>
      </c>
      <c r="F2" s="52" t="s">
        <v>4</v>
      </c>
      <c r="G2" s="52" t="s">
        <v>85</v>
      </c>
      <c r="H2" s="52" t="s">
        <v>3</v>
      </c>
      <c r="I2" s="52" t="s">
        <v>4</v>
      </c>
      <c r="J2" s="52" t="s">
        <v>85</v>
      </c>
    </row>
    <row r="3" spans="1:10" ht="24.75" thickBot="1" x14ac:dyDescent="0.25">
      <c r="A3" s="47" t="s">
        <v>86</v>
      </c>
      <c r="B3" s="53"/>
      <c r="C3" s="54"/>
      <c r="D3" s="54"/>
      <c r="E3" s="54"/>
      <c r="F3" s="54"/>
      <c r="G3" s="54"/>
      <c r="H3" s="55" t="e">
        <f>(E3-B3)/B3</f>
        <v>#DIV/0!</v>
      </c>
      <c r="I3" s="55" t="e">
        <f t="shared" ref="I3:J11" si="0">(F3-E3)/E3</f>
        <v>#DIV/0!</v>
      </c>
      <c r="J3" s="55" t="e">
        <f t="shared" si="0"/>
        <v>#DIV/0!</v>
      </c>
    </row>
    <row r="4" spans="1:10" ht="24.75" thickBot="1" x14ac:dyDescent="0.25">
      <c r="A4" s="48" t="s">
        <v>94</v>
      </c>
      <c r="B4" s="56"/>
      <c r="C4" s="57"/>
      <c r="D4" s="57"/>
      <c r="E4" s="57"/>
      <c r="F4" s="57"/>
      <c r="G4" s="57"/>
      <c r="H4" s="55" t="e">
        <f t="shared" ref="H4:H11" si="1">(E4-B4)/B4</f>
        <v>#DIV/0!</v>
      </c>
      <c r="I4" s="55" t="e">
        <f t="shared" si="0"/>
        <v>#DIV/0!</v>
      </c>
      <c r="J4" s="55" t="e">
        <f t="shared" si="0"/>
        <v>#DIV/0!</v>
      </c>
    </row>
    <row r="5" spans="1:10" ht="24.75" thickBot="1" x14ac:dyDescent="0.25">
      <c r="A5" s="48" t="s">
        <v>95</v>
      </c>
      <c r="B5" s="60">
        <v>11124</v>
      </c>
      <c r="C5" s="61">
        <f>ROUNDUP((B5*1.1)/6,0)*6</f>
        <v>12240</v>
      </c>
      <c r="D5" s="61">
        <f>ROUNDUP((C5*1.1)/6,0)*6</f>
        <v>13464</v>
      </c>
      <c r="E5" s="61">
        <f>ROUNDUP((B5*1.1)/6,0)*6</f>
        <v>12240</v>
      </c>
      <c r="F5" s="61">
        <f>ROUNDUP((E5*1.1)/6,0)*6</f>
        <v>13464</v>
      </c>
      <c r="G5" s="61">
        <f>ROUNDUP((F5*1.1)/6,0)*6</f>
        <v>14814</v>
      </c>
      <c r="H5" s="55">
        <f>(E5-B5)/B5</f>
        <v>0.10032362459546926</v>
      </c>
      <c r="I5" s="55">
        <f>(F5-E5)/E5</f>
        <v>0.1</v>
      </c>
      <c r="J5" s="55">
        <f>(G5-F5)/F5</f>
        <v>0.10026737967914438</v>
      </c>
    </row>
    <row r="6" spans="1:10" ht="12.75" thickBot="1" x14ac:dyDescent="0.25">
      <c r="A6" s="48" t="s">
        <v>5</v>
      </c>
      <c r="B6" s="56"/>
      <c r="C6" s="57"/>
      <c r="D6" s="57"/>
      <c r="E6" s="57"/>
      <c r="F6" s="57"/>
      <c r="G6" s="57"/>
      <c r="H6" s="55" t="e">
        <f t="shared" si="1"/>
        <v>#DIV/0!</v>
      </c>
      <c r="I6" s="55" t="e">
        <f t="shared" si="0"/>
        <v>#DIV/0!</v>
      </c>
      <c r="J6" s="55" t="e">
        <f t="shared" si="0"/>
        <v>#DIV/0!</v>
      </c>
    </row>
    <row r="7" spans="1:10" ht="12.75" thickBot="1" x14ac:dyDescent="0.25">
      <c r="A7" s="48" t="s">
        <v>6</v>
      </c>
      <c r="B7" s="56"/>
      <c r="C7" s="57"/>
      <c r="D7" s="57"/>
      <c r="E7" s="57"/>
      <c r="F7" s="57"/>
      <c r="G7" s="57"/>
      <c r="H7" s="55" t="e">
        <f t="shared" si="1"/>
        <v>#DIV/0!</v>
      </c>
      <c r="I7" s="55" t="e">
        <f t="shared" si="0"/>
        <v>#DIV/0!</v>
      </c>
      <c r="J7" s="55" t="e">
        <f t="shared" si="0"/>
        <v>#DIV/0!</v>
      </c>
    </row>
    <row r="8" spans="1:10" ht="12.75" thickBot="1" x14ac:dyDescent="0.25">
      <c r="A8" s="48" t="s">
        <v>96</v>
      </c>
      <c r="B8" s="56">
        <v>12245</v>
      </c>
      <c r="C8" s="57">
        <v>12245</v>
      </c>
      <c r="D8" s="57">
        <v>12245</v>
      </c>
      <c r="E8" s="57">
        <v>12245</v>
      </c>
      <c r="F8" s="57">
        <v>12245</v>
      </c>
      <c r="G8" s="57">
        <v>12245</v>
      </c>
      <c r="H8" s="55">
        <f t="shared" si="1"/>
        <v>0</v>
      </c>
      <c r="I8" s="55">
        <f t="shared" si="0"/>
        <v>0</v>
      </c>
      <c r="J8" s="55">
        <f t="shared" si="0"/>
        <v>0</v>
      </c>
    </row>
    <row r="9" spans="1:10" ht="12.75" thickBot="1" x14ac:dyDescent="0.25">
      <c r="A9" s="48" t="s">
        <v>7</v>
      </c>
      <c r="B9" s="56"/>
      <c r="C9" s="57"/>
      <c r="D9" s="57"/>
      <c r="E9" s="57"/>
      <c r="F9" s="57"/>
      <c r="G9" s="57"/>
      <c r="H9" s="55" t="e">
        <f t="shared" si="1"/>
        <v>#DIV/0!</v>
      </c>
      <c r="I9" s="55" t="e">
        <f t="shared" si="0"/>
        <v>#DIV/0!</v>
      </c>
      <c r="J9" s="55" t="e">
        <f t="shared" si="0"/>
        <v>#DIV/0!</v>
      </c>
    </row>
    <row r="10" spans="1:10" ht="12.75" thickBot="1" x14ac:dyDescent="0.25">
      <c r="A10" s="49" t="s">
        <v>8</v>
      </c>
      <c r="B10" s="58">
        <f t="shared" ref="B10:G10" si="2">B3+B5+B6+B7+B9</f>
        <v>11124</v>
      </c>
      <c r="C10" s="58">
        <f t="shared" si="2"/>
        <v>12240</v>
      </c>
      <c r="D10" s="58">
        <f t="shared" si="2"/>
        <v>13464</v>
      </c>
      <c r="E10" s="58">
        <f t="shared" si="2"/>
        <v>12240</v>
      </c>
      <c r="F10" s="58">
        <f t="shared" si="2"/>
        <v>13464</v>
      </c>
      <c r="G10" s="58">
        <f t="shared" si="2"/>
        <v>14814</v>
      </c>
      <c r="H10" s="55">
        <f t="shared" si="1"/>
        <v>0.10032362459546926</v>
      </c>
      <c r="I10" s="55">
        <f t="shared" si="0"/>
        <v>0.1</v>
      </c>
      <c r="J10" s="55">
        <f t="shared" si="0"/>
        <v>0.10026737967914438</v>
      </c>
    </row>
    <row r="11" spans="1:10" ht="12.75" thickBot="1" x14ac:dyDescent="0.25">
      <c r="A11" s="50" t="s">
        <v>9</v>
      </c>
      <c r="B11" s="58">
        <f>B4+B5+B6+B7+B8+B9</f>
        <v>23369</v>
      </c>
      <c r="C11" s="58">
        <f>C4+C5+C6+C7+C8+C9</f>
        <v>24485</v>
      </c>
      <c r="D11" s="58">
        <f>D4+D5+D6+D7+D8+D9</f>
        <v>25709</v>
      </c>
      <c r="E11" s="58">
        <f>E4+E5+E6+E7+E8+E9</f>
        <v>24485</v>
      </c>
      <c r="F11" s="58">
        <f>F4+F5+F6+F7+F8+F9</f>
        <v>25709</v>
      </c>
      <c r="G11" s="58">
        <f t="shared" ref="G11" si="3">G4+G5+G6+G7+G8+G9</f>
        <v>27059</v>
      </c>
      <c r="H11" s="55">
        <f t="shared" si="1"/>
        <v>4.7755573623175999E-2</v>
      </c>
      <c r="I11" s="55">
        <f t="shared" si="0"/>
        <v>4.9989789667143146E-2</v>
      </c>
      <c r="J11" s="55">
        <f t="shared" si="0"/>
        <v>5.251079388540978E-2</v>
      </c>
    </row>
    <row r="12" spans="1:10" x14ac:dyDescent="0.2">
      <c r="C12" s="63"/>
      <c r="D12" s="63"/>
      <c r="E12" s="63"/>
      <c r="F12" s="63"/>
      <c r="G12" s="63"/>
    </row>
    <row r="16" spans="1:10" x14ac:dyDescent="0.2">
      <c r="B16" s="62"/>
      <c r="C16" s="63"/>
    </row>
    <row r="17" spans="3:5" x14ac:dyDescent="0.2">
      <c r="C17" s="63"/>
      <c r="D17" s="63"/>
    </row>
    <row r="18" spans="3:5" x14ac:dyDescent="0.2">
      <c r="D18" s="63"/>
      <c r="E18" s="63"/>
    </row>
    <row r="19" spans="3:5" x14ac:dyDescent="0.2">
      <c r="E19" s="63"/>
    </row>
  </sheetData>
  <mergeCells count="3">
    <mergeCell ref="C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I Projected Fees</vt:lpstr>
      <vt:lpstr>Table IIa Revenue Use</vt:lpstr>
      <vt:lpstr>Table IIb Revenue Use</vt:lpstr>
      <vt:lpstr>Table III Enrollment</vt:lpstr>
      <vt:lpstr>Table IV Comparisons</vt:lpstr>
      <vt:lpstr>Table V Diversity</vt:lpstr>
      <vt:lpstr>Table VI Finaid 1</vt:lpstr>
      <vt:lpstr>Table VII Finaid 2</vt:lpstr>
      <vt:lpstr>obsolete</vt:lpstr>
    </vt:vector>
  </TitlesOfParts>
  <Company>UCOP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Willoughby</dc:creator>
  <cp:lastModifiedBy>marcia</cp:lastModifiedBy>
  <dcterms:created xsi:type="dcterms:W3CDTF">2010-06-14T17:14:21Z</dcterms:created>
  <dcterms:modified xsi:type="dcterms:W3CDTF">2011-08-15T17:42:04Z</dcterms:modified>
</cp:coreProperties>
</file>