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365-my.sharepoint.com/personal/timam_smu_edu/Documents/MAST 6201/Module 5/"/>
    </mc:Choice>
  </mc:AlternateContent>
  <xr:revisionPtr revIDLastSave="270" documentId="8_{85436E18-44AD-407D-97E7-EA27E5FFBCDA}" xr6:coauthVersionLast="47" xr6:coauthVersionMax="47" xr10:uidLastSave="{DFC457BA-6D76-4C78-A0A7-8BC68477A3D9}"/>
  <bookViews>
    <workbookView xWindow="-108" yWindow="-108" windowWidth="23256" windowHeight="12456" activeTab="1" xr2:uid="{9FF769C5-E092-4BCE-B24C-C85E110F4F01}"/>
  </bookViews>
  <sheets>
    <sheet name="Q1. How important is cooling" sheetId="5" r:id="rId1"/>
    <sheet name="Q2. Customers Perceptions" sheetId="6" r:id="rId2"/>
    <sheet name="Q3. Best Rest Brand Inter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3" i="6" l="1"/>
  <c r="V33" i="6"/>
  <c r="T35" i="6"/>
  <c r="S35" i="6"/>
  <c r="R35" i="6"/>
  <c r="T34" i="6"/>
  <c r="S34" i="6"/>
  <c r="R34" i="6"/>
  <c r="T32" i="6"/>
  <c r="S32" i="6"/>
  <c r="R32" i="6"/>
  <c r="T31" i="6"/>
  <c r="S31" i="6"/>
  <c r="R31" i="6"/>
  <c r="T29" i="6"/>
  <c r="S29" i="6"/>
  <c r="R29" i="6"/>
  <c r="T28" i="6"/>
  <c r="S28" i="6"/>
  <c r="R28" i="6"/>
  <c r="Q9" i="6"/>
  <c r="R10" i="6"/>
  <c r="S10" i="6"/>
  <c r="Q10" i="6"/>
  <c r="N222" i="6"/>
  <c r="M222" i="6"/>
  <c r="L222" i="6"/>
  <c r="N221" i="6"/>
  <c r="M221" i="6"/>
  <c r="L221" i="6"/>
  <c r="N220" i="6"/>
  <c r="M220" i="6"/>
  <c r="L220" i="6"/>
  <c r="N219" i="6"/>
  <c r="M219" i="6"/>
  <c r="L219" i="6"/>
  <c r="N218" i="6"/>
  <c r="M218" i="6"/>
  <c r="L218" i="6"/>
  <c r="N217" i="6"/>
  <c r="M217" i="6"/>
  <c r="L217" i="6"/>
  <c r="N216" i="6"/>
  <c r="M216" i="6"/>
  <c r="L216" i="6"/>
  <c r="N215" i="6"/>
  <c r="M215" i="6"/>
  <c r="L215" i="6"/>
  <c r="N214" i="6"/>
  <c r="M214" i="6"/>
  <c r="L214" i="6"/>
  <c r="N213" i="6"/>
  <c r="M213" i="6"/>
  <c r="L213" i="6"/>
  <c r="N212" i="6"/>
  <c r="M212" i="6"/>
  <c r="L212" i="6"/>
  <c r="N211" i="6"/>
  <c r="M211" i="6"/>
  <c r="L211" i="6"/>
  <c r="N210" i="6"/>
  <c r="M210" i="6"/>
  <c r="L210" i="6"/>
  <c r="N209" i="6"/>
  <c r="M209" i="6"/>
  <c r="L209" i="6"/>
  <c r="N208" i="6"/>
  <c r="M208" i="6"/>
  <c r="L208" i="6"/>
  <c r="N207" i="6"/>
  <c r="M207" i="6"/>
  <c r="L207" i="6"/>
  <c r="N206" i="6"/>
  <c r="M206" i="6"/>
  <c r="L206" i="6"/>
  <c r="N205" i="6"/>
  <c r="M205" i="6"/>
  <c r="L205" i="6"/>
  <c r="N204" i="6"/>
  <c r="M204" i="6"/>
  <c r="L204" i="6"/>
  <c r="N203" i="6"/>
  <c r="M203" i="6"/>
  <c r="L203" i="6"/>
  <c r="N202" i="6"/>
  <c r="M202" i="6"/>
  <c r="L202" i="6"/>
  <c r="N201" i="6"/>
  <c r="M201" i="6"/>
  <c r="L201" i="6"/>
  <c r="N200" i="6"/>
  <c r="M200" i="6"/>
  <c r="L200" i="6"/>
  <c r="N199" i="6"/>
  <c r="M199" i="6"/>
  <c r="L199" i="6"/>
  <c r="N198" i="6"/>
  <c r="M198" i="6"/>
  <c r="L198" i="6"/>
  <c r="N197" i="6"/>
  <c r="M197" i="6"/>
  <c r="L197" i="6"/>
  <c r="N196" i="6"/>
  <c r="M196" i="6"/>
  <c r="L196" i="6"/>
  <c r="N195" i="6"/>
  <c r="M195" i="6"/>
  <c r="L195" i="6"/>
  <c r="N194" i="6"/>
  <c r="M194" i="6"/>
  <c r="L194" i="6"/>
  <c r="N193" i="6"/>
  <c r="M193" i="6"/>
  <c r="L193" i="6"/>
  <c r="N192" i="6"/>
  <c r="M192" i="6"/>
  <c r="L192" i="6"/>
  <c r="N191" i="6"/>
  <c r="M191" i="6"/>
  <c r="L191" i="6"/>
  <c r="N190" i="6"/>
  <c r="M190" i="6"/>
  <c r="L190" i="6"/>
  <c r="N189" i="6"/>
  <c r="M189" i="6"/>
  <c r="L189" i="6"/>
  <c r="N188" i="6"/>
  <c r="M188" i="6"/>
  <c r="L188" i="6"/>
  <c r="N187" i="6"/>
  <c r="M187" i="6"/>
  <c r="L187" i="6"/>
  <c r="N186" i="6"/>
  <c r="M186" i="6"/>
  <c r="L186" i="6"/>
  <c r="N185" i="6"/>
  <c r="M185" i="6"/>
  <c r="L185" i="6"/>
  <c r="N184" i="6"/>
  <c r="M184" i="6"/>
  <c r="L184" i="6"/>
  <c r="N183" i="6"/>
  <c r="M183" i="6"/>
  <c r="L183" i="6"/>
  <c r="N182" i="6"/>
  <c r="M182" i="6"/>
  <c r="L182" i="6"/>
  <c r="N181" i="6"/>
  <c r="M181" i="6"/>
  <c r="L181" i="6"/>
  <c r="N180" i="6"/>
  <c r="M180" i="6"/>
  <c r="L180" i="6"/>
  <c r="N179" i="6"/>
  <c r="M179" i="6"/>
  <c r="L179" i="6"/>
  <c r="N178" i="6"/>
  <c r="M178" i="6"/>
  <c r="L178" i="6"/>
  <c r="N177" i="6"/>
  <c r="M177" i="6"/>
  <c r="L177" i="6"/>
  <c r="N176" i="6"/>
  <c r="M176" i="6"/>
  <c r="L176" i="6"/>
  <c r="N175" i="6"/>
  <c r="M175" i="6"/>
  <c r="L175" i="6"/>
  <c r="N174" i="6"/>
  <c r="M174" i="6"/>
  <c r="L174" i="6"/>
  <c r="N173" i="6"/>
  <c r="M173" i="6"/>
  <c r="L173" i="6"/>
  <c r="N172" i="6"/>
  <c r="M172" i="6"/>
  <c r="L172" i="6"/>
  <c r="N171" i="6"/>
  <c r="M171" i="6"/>
  <c r="L171" i="6"/>
  <c r="N170" i="6"/>
  <c r="M170" i="6"/>
  <c r="L170" i="6"/>
  <c r="N169" i="6"/>
  <c r="M169" i="6"/>
  <c r="L169" i="6"/>
  <c r="N168" i="6"/>
  <c r="M168" i="6"/>
  <c r="L168" i="6"/>
  <c r="N167" i="6"/>
  <c r="M167" i="6"/>
  <c r="L167" i="6"/>
  <c r="N166" i="6"/>
  <c r="M166" i="6"/>
  <c r="L166" i="6"/>
  <c r="N165" i="6"/>
  <c r="M165" i="6"/>
  <c r="L165" i="6"/>
  <c r="N164" i="6"/>
  <c r="M164" i="6"/>
  <c r="L164" i="6"/>
  <c r="N163" i="6"/>
  <c r="M163" i="6"/>
  <c r="L163" i="6"/>
  <c r="N162" i="6"/>
  <c r="M162" i="6"/>
  <c r="L162" i="6"/>
  <c r="N161" i="6"/>
  <c r="M161" i="6"/>
  <c r="L161" i="6"/>
  <c r="N160" i="6"/>
  <c r="M160" i="6"/>
  <c r="L160" i="6"/>
  <c r="N159" i="6"/>
  <c r="M159" i="6"/>
  <c r="L159" i="6"/>
  <c r="N158" i="6"/>
  <c r="M158" i="6"/>
  <c r="L158" i="6"/>
  <c r="N157" i="6"/>
  <c r="M157" i="6"/>
  <c r="L157" i="6"/>
  <c r="N156" i="6"/>
  <c r="M156" i="6"/>
  <c r="L156" i="6"/>
  <c r="N155" i="6"/>
  <c r="M155" i="6"/>
  <c r="L155" i="6"/>
  <c r="N154" i="6"/>
  <c r="M154" i="6"/>
  <c r="L154" i="6"/>
  <c r="N153" i="6"/>
  <c r="M153" i="6"/>
  <c r="L153" i="6"/>
  <c r="N152" i="6"/>
  <c r="M152" i="6"/>
  <c r="L152" i="6"/>
  <c r="N151" i="6"/>
  <c r="M151" i="6"/>
  <c r="L151" i="6"/>
  <c r="N150" i="6"/>
  <c r="M150" i="6"/>
  <c r="L150" i="6"/>
  <c r="N149" i="6"/>
  <c r="M149" i="6"/>
  <c r="L149" i="6"/>
  <c r="N148" i="6"/>
  <c r="M148" i="6"/>
  <c r="L148" i="6"/>
  <c r="N147" i="6"/>
  <c r="M147" i="6"/>
  <c r="L147" i="6"/>
  <c r="N146" i="6"/>
  <c r="M146" i="6"/>
  <c r="L146" i="6"/>
  <c r="N145" i="6"/>
  <c r="M145" i="6"/>
  <c r="L145" i="6"/>
  <c r="N144" i="6"/>
  <c r="M144" i="6"/>
  <c r="L144" i="6"/>
  <c r="N143" i="6"/>
  <c r="M143" i="6"/>
  <c r="L143" i="6"/>
  <c r="N142" i="6"/>
  <c r="M142" i="6"/>
  <c r="L142" i="6"/>
  <c r="N141" i="6"/>
  <c r="M141" i="6"/>
  <c r="L141" i="6"/>
  <c r="N140" i="6"/>
  <c r="M140" i="6"/>
  <c r="L140" i="6"/>
  <c r="N139" i="6"/>
  <c r="M139" i="6"/>
  <c r="L139" i="6"/>
  <c r="N138" i="6"/>
  <c r="M138" i="6"/>
  <c r="L138" i="6"/>
  <c r="N137" i="6"/>
  <c r="M137" i="6"/>
  <c r="L137" i="6"/>
  <c r="N136" i="6"/>
  <c r="M136" i="6"/>
  <c r="L136" i="6"/>
  <c r="N135" i="6"/>
  <c r="M135" i="6"/>
  <c r="L135" i="6"/>
  <c r="N134" i="6"/>
  <c r="M134" i="6"/>
  <c r="L134" i="6"/>
  <c r="N133" i="6"/>
  <c r="M133" i="6"/>
  <c r="L133" i="6"/>
  <c r="N132" i="6"/>
  <c r="M132" i="6"/>
  <c r="L132" i="6"/>
  <c r="N131" i="6"/>
  <c r="M131" i="6"/>
  <c r="L131" i="6"/>
  <c r="N130" i="6"/>
  <c r="M130" i="6"/>
  <c r="L130" i="6"/>
  <c r="N129" i="6"/>
  <c r="M129" i="6"/>
  <c r="L129" i="6"/>
  <c r="N128" i="6"/>
  <c r="M128" i="6"/>
  <c r="L128" i="6"/>
  <c r="N127" i="6"/>
  <c r="M127" i="6"/>
  <c r="L127" i="6"/>
  <c r="N126" i="6"/>
  <c r="M126" i="6"/>
  <c r="L126" i="6"/>
  <c r="N125" i="6"/>
  <c r="M125" i="6"/>
  <c r="L125" i="6"/>
  <c r="N124" i="6"/>
  <c r="M124" i="6"/>
  <c r="L124" i="6"/>
  <c r="N123" i="6"/>
  <c r="M123" i="6"/>
  <c r="L123" i="6"/>
  <c r="N122" i="6"/>
  <c r="M122" i="6"/>
  <c r="L122" i="6"/>
  <c r="N121" i="6"/>
  <c r="M121" i="6"/>
  <c r="L121" i="6"/>
  <c r="N120" i="6"/>
  <c r="M120" i="6"/>
  <c r="L120" i="6"/>
  <c r="N119" i="6"/>
  <c r="M119" i="6"/>
  <c r="L119" i="6"/>
  <c r="N118" i="6"/>
  <c r="M118" i="6"/>
  <c r="L118" i="6"/>
  <c r="N117" i="6"/>
  <c r="M117" i="6"/>
  <c r="L117" i="6"/>
  <c r="N116" i="6"/>
  <c r="M116" i="6"/>
  <c r="L116" i="6"/>
  <c r="N115" i="6"/>
  <c r="M115" i="6"/>
  <c r="L115" i="6"/>
  <c r="N114" i="6"/>
  <c r="M114" i="6"/>
  <c r="L114" i="6"/>
  <c r="N113" i="6"/>
  <c r="M113" i="6"/>
  <c r="L113" i="6"/>
  <c r="N112" i="6"/>
  <c r="M112" i="6"/>
  <c r="L112" i="6"/>
  <c r="N111" i="6"/>
  <c r="M111" i="6"/>
  <c r="L111" i="6"/>
  <c r="N110" i="6"/>
  <c r="M110" i="6"/>
  <c r="L110" i="6"/>
  <c r="N109" i="6"/>
  <c r="M109" i="6"/>
  <c r="L109" i="6"/>
  <c r="N108" i="6"/>
  <c r="M108" i="6"/>
  <c r="L108" i="6"/>
  <c r="N107" i="6"/>
  <c r="M107" i="6"/>
  <c r="L107" i="6"/>
  <c r="N106" i="6"/>
  <c r="M106" i="6"/>
  <c r="L106" i="6"/>
  <c r="N105" i="6"/>
  <c r="M105" i="6"/>
  <c r="L105" i="6"/>
  <c r="N104" i="6"/>
  <c r="M104" i="6"/>
  <c r="L104" i="6"/>
  <c r="N103" i="6"/>
  <c r="M103" i="6"/>
  <c r="L103" i="6"/>
  <c r="N102" i="6"/>
  <c r="M102" i="6"/>
  <c r="L102" i="6"/>
  <c r="N101" i="6"/>
  <c r="M101" i="6"/>
  <c r="L101" i="6"/>
  <c r="N100" i="6"/>
  <c r="M100" i="6"/>
  <c r="L100" i="6"/>
  <c r="N99" i="6"/>
  <c r="M99" i="6"/>
  <c r="L99" i="6"/>
  <c r="N98" i="6"/>
  <c r="M98" i="6"/>
  <c r="L98" i="6"/>
  <c r="N97" i="6"/>
  <c r="M97" i="6"/>
  <c r="L97" i="6"/>
  <c r="N96" i="6"/>
  <c r="M96" i="6"/>
  <c r="L96" i="6"/>
  <c r="N95" i="6"/>
  <c r="M95" i="6"/>
  <c r="L95" i="6"/>
  <c r="N94" i="6"/>
  <c r="M94" i="6"/>
  <c r="L94" i="6"/>
  <c r="N93" i="6"/>
  <c r="M93" i="6"/>
  <c r="L93" i="6"/>
  <c r="N92" i="6"/>
  <c r="M92" i="6"/>
  <c r="L92" i="6"/>
  <c r="N91" i="6"/>
  <c r="M91" i="6"/>
  <c r="L91" i="6"/>
  <c r="N90" i="6"/>
  <c r="M90" i="6"/>
  <c r="L90" i="6"/>
  <c r="N89" i="6"/>
  <c r="M89" i="6"/>
  <c r="L89" i="6"/>
  <c r="N88" i="6"/>
  <c r="M88" i="6"/>
  <c r="L88" i="6"/>
  <c r="N87" i="6"/>
  <c r="M87" i="6"/>
  <c r="L87" i="6"/>
  <c r="N86" i="6"/>
  <c r="M86" i="6"/>
  <c r="L86" i="6"/>
  <c r="N85" i="6"/>
  <c r="M85" i="6"/>
  <c r="L85" i="6"/>
  <c r="N84" i="6"/>
  <c r="M84" i="6"/>
  <c r="L84" i="6"/>
  <c r="N83" i="6"/>
  <c r="M83" i="6"/>
  <c r="L83" i="6"/>
  <c r="N82" i="6"/>
  <c r="M82" i="6"/>
  <c r="L82" i="6"/>
  <c r="N81" i="6"/>
  <c r="M81" i="6"/>
  <c r="L81" i="6"/>
  <c r="N80" i="6"/>
  <c r="M80" i="6"/>
  <c r="L80" i="6"/>
  <c r="N79" i="6"/>
  <c r="M79" i="6"/>
  <c r="L79" i="6"/>
  <c r="N78" i="6"/>
  <c r="M78" i="6"/>
  <c r="L78" i="6"/>
  <c r="N77" i="6"/>
  <c r="M77" i="6"/>
  <c r="L77" i="6"/>
  <c r="N76" i="6"/>
  <c r="M76" i="6"/>
  <c r="L76" i="6"/>
  <c r="N75" i="6"/>
  <c r="M75" i="6"/>
  <c r="L75" i="6"/>
  <c r="N74" i="6"/>
  <c r="M74" i="6"/>
  <c r="L74" i="6"/>
  <c r="N73" i="6"/>
  <c r="M73" i="6"/>
  <c r="L73" i="6"/>
  <c r="N72" i="6"/>
  <c r="M72" i="6"/>
  <c r="L72" i="6"/>
  <c r="N71" i="6"/>
  <c r="M71" i="6"/>
  <c r="L71" i="6"/>
  <c r="N70" i="6"/>
  <c r="M70" i="6"/>
  <c r="L70" i="6"/>
  <c r="N69" i="6"/>
  <c r="M69" i="6"/>
  <c r="L69" i="6"/>
  <c r="N68" i="6"/>
  <c r="M68" i="6"/>
  <c r="L68" i="6"/>
  <c r="N67" i="6"/>
  <c r="M67" i="6"/>
  <c r="L67" i="6"/>
  <c r="N66" i="6"/>
  <c r="M66" i="6"/>
  <c r="L66" i="6"/>
  <c r="N65" i="6"/>
  <c r="M65" i="6"/>
  <c r="L65" i="6"/>
  <c r="N64" i="6"/>
  <c r="M64" i="6"/>
  <c r="L64" i="6"/>
  <c r="N63" i="6"/>
  <c r="M63" i="6"/>
  <c r="L63" i="6"/>
  <c r="N62" i="6"/>
  <c r="M62" i="6"/>
  <c r="L62" i="6"/>
  <c r="N61" i="6"/>
  <c r="M61" i="6"/>
  <c r="L61" i="6"/>
  <c r="N60" i="6"/>
  <c r="M60" i="6"/>
  <c r="L60" i="6"/>
  <c r="N59" i="6"/>
  <c r="M59" i="6"/>
  <c r="L59" i="6"/>
  <c r="N58" i="6"/>
  <c r="M58" i="6"/>
  <c r="L58" i="6"/>
  <c r="N57" i="6"/>
  <c r="M57" i="6"/>
  <c r="L57" i="6"/>
  <c r="N56" i="6"/>
  <c r="M56" i="6"/>
  <c r="L56" i="6"/>
  <c r="N55" i="6"/>
  <c r="M55" i="6"/>
  <c r="L55" i="6"/>
  <c r="N54" i="6"/>
  <c r="M54" i="6"/>
  <c r="L54" i="6"/>
  <c r="N53" i="6"/>
  <c r="M53" i="6"/>
  <c r="L53" i="6"/>
  <c r="N52" i="6"/>
  <c r="M52" i="6"/>
  <c r="L52" i="6"/>
  <c r="N51" i="6"/>
  <c r="M51" i="6"/>
  <c r="L51" i="6"/>
  <c r="N50" i="6"/>
  <c r="M50" i="6"/>
  <c r="L50" i="6"/>
  <c r="N49" i="6"/>
  <c r="M49" i="6"/>
  <c r="L49" i="6"/>
  <c r="N48" i="6"/>
  <c r="M48" i="6"/>
  <c r="L48" i="6"/>
  <c r="N47" i="6"/>
  <c r="M47" i="6"/>
  <c r="L47" i="6"/>
  <c r="N46" i="6"/>
  <c r="M46" i="6"/>
  <c r="L46" i="6"/>
  <c r="N45" i="6"/>
  <c r="M45" i="6"/>
  <c r="L45" i="6"/>
  <c r="N44" i="6"/>
  <c r="M44" i="6"/>
  <c r="L44" i="6"/>
  <c r="N43" i="6"/>
  <c r="M43" i="6"/>
  <c r="L43" i="6"/>
  <c r="N42" i="6"/>
  <c r="M42" i="6"/>
  <c r="L42" i="6"/>
  <c r="N41" i="6"/>
  <c r="M41" i="6"/>
  <c r="L41" i="6"/>
  <c r="N40" i="6"/>
  <c r="M40" i="6"/>
  <c r="L40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C21" i="5"/>
  <c r="B21" i="5"/>
  <c r="C20" i="5"/>
  <c r="B20" i="5"/>
  <c r="C19" i="5"/>
  <c r="B19" i="5"/>
  <c r="C18" i="5"/>
  <c r="B18" i="5"/>
  <c r="C17" i="5"/>
  <c r="B17" i="5"/>
  <c r="C16" i="5"/>
  <c r="B16" i="5"/>
  <c r="D16" i="5" s="1"/>
  <c r="C15" i="5"/>
  <c r="D15" i="5" s="1"/>
  <c r="B15" i="5"/>
  <c r="C14" i="5"/>
  <c r="B14" i="5"/>
  <c r="C13" i="5"/>
  <c r="B13" i="5"/>
  <c r="D13" i="5" s="1"/>
  <c r="C12" i="5"/>
  <c r="B12" i="5"/>
  <c r="C10" i="5"/>
  <c r="B10" i="5"/>
  <c r="C11" i="5"/>
  <c r="B11" i="5"/>
  <c r="D11" i="5" s="1"/>
  <c r="C9" i="5"/>
  <c r="B9" i="5"/>
  <c r="D8" i="5"/>
  <c r="C12" i="4"/>
  <c r="B12" i="4"/>
  <c r="D12" i="4" s="1"/>
  <c r="C14" i="4"/>
  <c r="B14" i="4"/>
  <c r="C13" i="4"/>
  <c r="D13" i="4" s="1"/>
  <c r="B13" i="4"/>
  <c r="C15" i="4"/>
  <c r="B15" i="4"/>
  <c r="C19" i="4"/>
  <c r="B19" i="4"/>
  <c r="C20" i="4"/>
  <c r="B20" i="4"/>
  <c r="C16" i="4"/>
  <c r="B16" i="4"/>
  <c r="C18" i="4"/>
  <c r="B18" i="4"/>
  <c r="C17" i="4"/>
  <c r="B17" i="4"/>
  <c r="D11" i="4"/>
  <c r="R9" i="6" l="1"/>
  <c r="V9" i="6"/>
  <c r="V11" i="6" s="1"/>
  <c r="S9" i="6"/>
  <c r="D17" i="5"/>
  <c r="D10" i="5"/>
  <c r="D12" i="5"/>
  <c r="D18" i="5"/>
  <c r="D19" i="5"/>
  <c r="D14" i="5"/>
  <c r="D20" i="5"/>
  <c r="D9" i="5"/>
  <c r="D21" i="5"/>
  <c r="D16" i="4"/>
  <c r="D20" i="4"/>
  <c r="D19" i="4"/>
  <c r="D15" i="4"/>
  <c r="D17" i="4"/>
  <c r="D18" i="4"/>
  <c r="D14" i="4"/>
  <c r="X9" i="6" l="1"/>
  <c r="X11" i="6" s="1"/>
  <c r="X16" i="6" s="1"/>
  <c r="X17" i="6" s="1"/>
  <c r="V12" i="6"/>
  <c r="V16" i="6" s="1"/>
  <c r="V17" i="6" s="1"/>
  <c r="W9" i="6"/>
  <c r="W11" i="6" s="1"/>
  <c r="W16" i="6" s="1"/>
  <c r="W17" i="6" s="1"/>
</calcChain>
</file>

<file path=xl/sharedStrings.xml><?xml version="1.0" encoding="utf-8"?>
<sst xmlns="http://schemas.openxmlformats.org/spreadsheetml/2006/main" count="101" uniqueCount="86">
  <si>
    <t>Objective</t>
  </si>
  <si>
    <t>Should Best Rest acquire Sleep Cool</t>
  </si>
  <si>
    <t>Question 1</t>
  </si>
  <si>
    <t>What are Best rest customers looking for in a matress? How Important is cooling?</t>
  </si>
  <si>
    <t>What do we know about mattress customers perceptions of the Best Rest Brand</t>
  </si>
  <si>
    <t>Is there interest in a Best Rest Branded Mattress</t>
  </si>
  <si>
    <t>Of the 13 factors cooling is #9 with  25.4%</t>
  </si>
  <si>
    <t>Durability</t>
  </si>
  <si>
    <t>Support</t>
  </si>
  <si>
    <t>Casper</t>
  </si>
  <si>
    <t>Leesa</t>
  </si>
  <si>
    <t>Purple</t>
  </si>
  <si>
    <t>Tuft &amp; Needle</t>
  </si>
  <si>
    <t>Of the customers who currently do not own a best rest product (N = 214)</t>
  </si>
  <si>
    <t>Currently own(N=182)</t>
  </si>
  <si>
    <t>Brand Trust</t>
  </si>
  <si>
    <t>low income</t>
  </si>
  <si>
    <t>high income</t>
  </si>
  <si>
    <t>those with lesser income think its high quality and do not own it probably because its too expensive for that demographic so we should be targeting individuals making more than $75K/Yr</t>
  </si>
  <si>
    <t>35+</t>
  </si>
  <si>
    <t>&lt;35</t>
  </si>
  <si>
    <t>Porduct Quality</t>
  </si>
  <si>
    <t>Brand Quality</t>
  </si>
  <si>
    <t>$75K +</t>
  </si>
  <si>
    <t>&lt; $75K</t>
  </si>
  <si>
    <t>Male</t>
  </si>
  <si>
    <t>Female</t>
  </si>
  <si>
    <t>Sealy</t>
  </si>
  <si>
    <t>Serta</t>
  </si>
  <si>
    <t>Simmons</t>
  </si>
  <si>
    <t>Tempur-pedic</t>
  </si>
  <si>
    <t>Sleep Number</t>
  </si>
  <si>
    <t>Best Rest brand preference</t>
  </si>
  <si>
    <t>"Assume that Best Rest has introduced a high-quality mattress with new technology that will help you sleep cooler.</t>
  </si>
  <si>
    <t xml:space="preserve">  You can buy this mattress online and have it shipped to your home."</t>
  </si>
  <si>
    <t>"Is the following statement true?</t>
  </si>
  <si>
    <t xml:space="preserve">             If price was not a factor, I would probably rather buy the new Best Rest mattress than a ____________ mattress." </t>
  </si>
  <si>
    <t>internet users aged 21+ who purchased a mattress in last five years or who plan to purchase next year</t>
  </si>
  <si>
    <t>Best Rest Customers</t>
  </si>
  <si>
    <t>Best Rest       Non-Customers</t>
  </si>
  <si>
    <t>All</t>
  </si>
  <si>
    <t>Sample Size (n)</t>
  </si>
  <si>
    <t>Big competitor according to case document</t>
  </si>
  <si>
    <t>Question 3</t>
  </si>
  <si>
    <t>Conclusion</t>
  </si>
  <si>
    <t xml:space="preserve">It seems that customers do regard the best rest brand and likely to buy this new matress from us agaisnt some of our competition ignoring the price factor more than 25% would switch if we offered this new tech and we might be able to gain mkt share </t>
  </si>
  <si>
    <t>Purchase factors</t>
  </si>
  <si>
    <t>"Which of the following factors were very important when you made your most recent mattress purchase?"</t>
  </si>
  <si>
    <t>internet users aged 21+ who purchased a mattress in last five years</t>
  </si>
  <si>
    <t>Best Rest          Non-Customers</t>
  </si>
  <si>
    <t>Price</t>
  </si>
  <si>
    <t>Comfort</t>
  </si>
  <si>
    <t>Quality</t>
  </si>
  <si>
    <t>Pressure relief</t>
  </si>
  <si>
    <t>Mattress type [e.g., innerspring, memory foam]</t>
  </si>
  <si>
    <t>Brand reputation</t>
  </si>
  <si>
    <t>Temperature regulation [i.e., sleeping cool]</t>
  </si>
  <si>
    <t>Warranty</t>
  </si>
  <si>
    <t>Materials</t>
  </si>
  <si>
    <t>Online reviews</t>
  </si>
  <si>
    <t>Hypoallergenic</t>
  </si>
  <si>
    <t xml:space="preserve">Not as important and if that’s sleep cools only selling point then our customers are not likely to be interested and there is less opportunity to crosssell. </t>
  </si>
  <si>
    <t>re brand sleep cool as a more comfrotable , quality offering better sleep if we decide to acquire</t>
  </si>
  <si>
    <t>Subject</t>
  </si>
  <si>
    <t>Product Quality</t>
  </si>
  <si>
    <t>Brand             Trust</t>
  </si>
  <si>
    <t>Brand   Quality</t>
  </si>
  <si>
    <t>Customer</t>
  </si>
  <si>
    <t>Gender</t>
  </si>
  <si>
    <t>Millenial</t>
  </si>
  <si>
    <t>Income</t>
  </si>
  <si>
    <t>pPQ</t>
  </si>
  <si>
    <t>pBT</t>
  </si>
  <si>
    <t>pBQ</t>
  </si>
  <si>
    <r>
      <t>pPQ</t>
    </r>
    <r>
      <rPr>
        <b/>
        <sz val="11"/>
        <color rgb="FF000000"/>
        <rFont val="Calibri"/>
        <family val="2"/>
      </rPr>
      <t>XpBT</t>
    </r>
  </si>
  <si>
    <r>
      <t>pPQ</t>
    </r>
    <r>
      <rPr>
        <b/>
        <sz val="11"/>
        <color rgb="FF000000"/>
        <rFont val="Calibri"/>
        <family val="2"/>
      </rPr>
      <t>XpBQ</t>
    </r>
  </si>
  <si>
    <r>
      <t>pBT</t>
    </r>
    <r>
      <rPr>
        <b/>
        <sz val="11"/>
        <color rgb="FF000000"/>
        <rFont val="Calibri"/>
        <family val="2"/>
      </rPr>
      <t>XpBQ</t>
    </r>
  </si>
  <si>
    <r>
      <t>p</t>
    </r>
    <r>
      <rPr>
        <sz val="11"/>
        <color theme="1"/>
        <rFont val="Calibri"/>
        <family val="2"/>
      </rPr>
      <t>̂</t>
    </r>
  </si>
  <si>
    <r>
      <t>p</t>
    </r>
    <r>
      <rPr>
        <sz val="11"/>
        <color theme="1"/>
        <rFont val="Calibri"/>
        <family val="2"/>
      </rPr>
      <t>̂</t>
    </r>
    <r>
      <rPr>
        <sz val="11"/>
        <color rgb="FF000000"/>
        <rFont val="Calibri"/>
        <family val="2"/>
      </rPr>
      <t>-pooled</t>
    </r>
  </si>
  <si>
    <t>n</t>
  </si>
  <si>
    <t>variance</t>
  </si>
  <si>
    <t>n-factor</t>
  </si>
  <si>
    <t>test statistic</t>
  </si>
  <si>
    <t>p-value</t>
  </si>
  <si>
    <t>Focus</t>
  </si>
  <si>
    <t>Since P-value &gt;0.05 we fail to reject the hypothesis and conclude that there is no diff meaning customers who don’t own the best rest brand do perceive the brand as high quality &amp; Trustworthy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</si>
</sst>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4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/>
  </cellStyleXfs>
  <cellXfs count="74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0" fontId="4" fillId="0" borderId="2" xfId="2" applyFont="1" applyBorder="1" applyAlignment="1">
      <alignment horizontal="left" vertical="center"/>
    </xf>
    <xf numFmtId="0" fontId="3" fillId="0" borderId="0" xfId="2" applyAlignment="1">
      <alignment horizontal="center" vertical="center"/>
    </xf>
    <xf numFmtId="0" fontId="3" fillId="0" borderId="0" xfId="2"/>
    <xf numFmtId="3" fontId="5" fillId="0" borderId="2" xfId="2" applyNumberFormat="1" applyFont="1" applyBorder="1" applyAlignment="1">
      <alignment horizontal="left" vertical="center"/>
    </xf>
    <xf numFmtId="3" fontId="6" fillId="0" borderId="3" xfId="2" applyNumberFormat="1" applyFont="1" applyBorder="1" applyAlignment="1">
      <alignment horizontal="left" vertical="center" wrapText="1"/>
    </xf>
    <xf numFmtId="0" fontId="3" fillId="0" borderId="0" xfId="2"/>
    <xf numFmtId="3" fontId="6" fillId="0" borderId="3" xfId="2" applyNumberFormat="1" applyFont="1" applyBorder="1" applyAlignment="1">
      <alignment horizontal="left" vertical="center" wrapText="1"/>
    </xf>
    <xf numFmtId="3" fontId="6" fillId="0" borderId="0" xfId="2" applyNumberFormat="1" applyFont="1" applyAlignment="1">
      <alignment horizontal="left" vertical="center" wrapText="1"/>
    </xf>
    <xf numFmtId="3" fontId="6" fillId="0" borderId="4" xfId="2" applyNumberFormat="1" applyFont="1" applyBorder="1" applyAlignment="1">
      <alignment horizontal="left" vertical="center"/>
    </xf>
    <xf numFmtId="3" fontId="5" fillId="0" borderId="2" xfId="2" applyNumberFormat="1" applyFont="1" applyBorder="1" applyAlignment="1">
      <alignment horizontal="center" vertical="center"/>
    </xf>
    <xf numFmtId="3" fontId="6" fillId="0" borderId="0" xfId="2" applyNumberFormat="1" applyFont="1" applyAlignment="1">
      <alignment horizontal="left" vertical="center"/>
    </xf>
    <xf numFmtId="3" fontId="5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center" vertical="center" wrapText="1"/>
    </xf>
    <xf numFmtId="0" fontId="3" fillId="0" borderId="1" xfId="2" applyBorder="1" applyAlignment="1">
      <alignment horizontal="right"/>
    </xf>
    <xf numFmtId="0" fontId="3" fillId="0" borderId="1" xfId="2" applyBorder="1" applyAlignment="1">
      <alignment horizontal="center" vertical="center"/>
    </xf>
    <xf numFmtId="0" fontId="3" fillId="0" borderId="1" xfId="2" applyBorder="1"/>
    <xf numFmtId="164" fontId="3" fillId="0" borderId="1" xfId="2" applyNumberFormat="1" applyBorder="1" applyAlignment="1">
      <alignment horizontal="center" vertical="center"/>
    </xf>
    <xf numFmtId="0" fontId="8" fillId="0" borderId="1" xfId="2" applyFont="1" applyBorder="1"/>
    <xf numFmtId="164" fontId="8" fillId="0" borderId="1" xfId="2" applyNumberFormat="1" applyFont="1" applyBorder="1" applyAlignment="1">
      <alignment horizontal="center" vertical="center"/>
    </xf>
    <xf numFmtId="164" fontId="3" fillId="2" borderId="1" xfId="2" applyNumberFormat="1" applyFill="1" applyBorder="1" applyAlignment="1">
      <alignment horizontal="center" vertical="center"/>
    </xf>
    <xf numFmtId="164" fontId="3" fillId="3" borderId="1" xfId="2" applyNumberFormat="1" applyFill="1" applyBorder="1" applyAlignment="1">
      <alignment horizontal="center" vertical="center"/>
    </xf>
    <xf numFmtId="0" fontId="9" fillId="0" borderId="0" xfId="2" applyFont="1"/>
    <xf numFmtId="0" fontId="2" fillId="0" borderId="0" xfId="0" applyFont="1" applyFill="1" applyBorder="1" applyAlignment="1">
      <alignment horizontal="left" wrapText="1"/>
    </xf>
    <xf numFmtId="164" fontId="5" fillId="0" borderId="1" xfId="2" applyNumberFormat="1" applyFont="1" applyBorder="1" applyAlignment="1">
      <alignment horizontal="center" vertical="center"/>
    </xf>
    <xf numFmtId="0" fontId="4" fillId="0" borderId="2" xfId="3" applyFont="1" applyBorder="1" applyAlignment="1">
      <alignment horizontal="left" vertical="center"/>
    </xf>
    <xf numFmtId="0" fontId="9" fillId="0" borderId="0" xfId="3" applyAlignment="1">
      <alignment horizontal="center" vertical="center"/>
    </xf>
    <xf numFmtId="0" fontId="9" fillId="0" borderId="0" xfId="3"/>
    <xf numFmtId="3" fontId="5" fillId="0" borderId="2" xfId="3" applyNumberFormat="1" applyFont="1" applyBorder="1" applyAlignment="1">
      <alignment horizontal="left" vertical="center"/>
    </xf>
    <xf numFmtId="3" fontId="6" fillId="0" borderId="3" xfId="3" applyNumberFormat="1" applyFont="1" applyBorder="1" applyAlignment="1">
      <alignment horizontal="left" vertical="center" wrapText="1"/>
    </xf>
    <xf numFmtId="0" fontId="9" fillId="0" borderId="0" xfId="3"/>
    <xf numFmtId="0" fontId="7" fillId="0" borderId="0" xfId="3" applyFont="1" applyAlignment="1">
      <alignment horizontal="left" vertical="center" wrapText="1"/>
    </xf>
    <xf numFmtId="0" fontId="7" fillId="0" borderId="0" xfId="3" applyFont="1" applyAlignment="1">
      <alignment horizontal="left" vertical="center" wrapText="1"/>
    </xf>
    <xf numFmtId="0" fontId="7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wrapText="1"/>
    </xf>
    <xf numFmtId="0" fontId="9" fillId="0" borderId="1" xfId="3" applyBorder="1" applyAlignment="1">
      <alignment horizontal="center"/>
    </xf>
    <xf numFmtId="0" fontId="9" fillId="0" borderId="1" xfId="3" applyBorder="1" applyAlignment="1">
      <alignment horizontal="center" vertical="center"/>
    </xf>
    <xf numFmtId="0" fontId="9" fillId="0" borderId="1" xfId="3" applyBorder="1"/>
    <xf numFmtId="164" fontId="9" fillId="0" borderId="1" xfId="3" applyNumberFormat="1" applyBorder="1" applyAlignment="1">
      <alignment horizontal="center" vertical="center"/>
    </xf>
    <xf numFmtId="0" fontId="2" fillId="0" borderId="0" xfId="0" applyFont="1"/>
    <xf numFmtId="0" fontId="10" fillId="0" borderId="0" xfId="3" applyFont="1"/>
    <xf numFmtId="164" fontId="9" fillId="4" borderId="1" xfId="3" applyNumberFormat="1" applyFill="1" applyBorder="1" applyAlignment="1">
      <alignment horizontal="center" vertical="center"/>
    </xf>
    <xf numFmtId="0" fontId="9" fillId="0" borderId="0" xfId="3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3" applyFont="1" applyFill="1" applyAlignment="1">
      <alignment vertical="center"/>
    </xf>
    <xf numFmtId="0" fontId="2" fillId="5" borderId="0" xfId="3" applyFont="1" applyFill="1" applyAlignment="1">
      <alignment horizontal="center" vertical="center" wrapText="1"/>
    </xf>
    <xf numFmtId="0" fontId="2" fillId="0" borderId="0" xfId="3" applyFont="1" applyAlignment="1">
      <alignment vertical="center"/>
    </xf>
    <xf numFmtId="0" fontId="2" fillId="0" borderId="0" xfId="3" applyFont="1" applyAlignment="1">
      <alignment horizontal="center" vertical="center" wrapText="1"/>
    </xf>
    <xf numFmtId="0" fontId="9" fillId="5" borderId="0" xfId="3" applyFill="1"/>
    <xf numFmtId="165" fontId="9" fillId="5" borderId="5" xfId="3" applyNumberFormat="1" applyFill="1" applyBorder="1" applyAlignment="1">
      <alignment horizontal="center"/>
    </xf>
    <xf numFmtId="165" fontId="9" fillId="5" borderId="6" xfId="3" applyNumberFormat="1" applyFill="1" applyBorder="1" applyAlignment="1">
      <alignment horizontal="center"/>
    </xf>
    <xf numFmtId="0" fontId="9" fillId="6" borderId="0" xfId="3" applyFill="1"/>
    <xf numFmtId="165" fontId="9" fillId="6" borderId="0" xfId="3" applyNumberFormat="1" applyFill="1" applyAlignment="1">
      <alignment horizontal="center"/>
    </xf>
    <xf numFmtId="0" fontId="9" fillId="5" borderId="7" xfId="3" applyFill="1" applyBorder="1" applyAlignment="1">
      <alignment horizontal="center"/>
    </xf>
    <xf numFmtId="165" fontId="9" fillId="0" borderId="0" xfId="3" applyNumberFormat="1" applyAlignment="1">
      <alignment horizontal="center"/>
    </xf>
    <xf numFmtId="0" fontId="9" fillId="7" borderId="0" xfId="3" applyFill="1"/>
    <xf numFmtId="165" fontId="9" fillId="7" borderId="0" xfId="3" applyNumberFormat="1" applyFill="1" applyAlignment="1">
      <alignment horizontal="center"/>
    </xf>
    <xf numFmtId="0" fontId="9" fillId="8" borderId="0" xfId="3" applyFill="1"/>
    <xf numFmtId="165" fontId="9" fillId="8" borderId="0" xfId="3" applyNumberFormat="1" applyFill="1" applyAlignment="1">
      <alignment horizontal="center"/>
    </xf>
    <xf numFmtId="166" fontId="9" fillId="4" borderId="0" xfId="3" applyNumberFormat="1" applyFill="1" applyAlignment="1">
      <alignment horizontal="center"/>
    </xf>
    <xf numFmtId="0" fontId="9" fillId="4" borderId="0" xfId="3" applyFill="1"/>
    <xf numFmtId="0" fontId="0" fillId="0" borderId="8" xfId="0" applyBorder="1"/>
    <xf numFmtId="0" fontId="0" fillId="9" borderId="8" xfId="0" applyFill="1" applyBorder="1"/>
    <xf numFmtId="9" fontId="0" fillId="9" borderId="8" xfId="1" applyFont="1" applyFill="1" applyBorder="1"/>
    <xf numFmtId="0" fontId="0" fillId="10" borderId="8" xfId="0" applyFill="1" applyBorder="1"/>
    <xf numFmtId="9" fontId="0" fillId="10" borderId="8" xfId="1" applyFont="1" applyFill="1" applyBorder="1"/>
    <xf numFmtId="0" fontId="0" fillId="11" borderId="8" xfId="0" applyFill="1" applyBorder="1"/>
    <xf numFmtId="9" fontId="0" fillId="11" borderId="8" xfId="1" applyFont="1" applyFill="1" applyBorder="1"/>
    <xf numFmtId="0" fontId="0" fillId="4" borderId="0" xfId="0" applyFill="1" applyAlignment="1">
      <alignment horizontal="center" wrapText="1"/>
    </xf>
    <xf numFmtId="0" fontId="9" fillId="4" borderId="0" xfId="3" applyFill="1" applyAlignment="1">
      <alignment horizontal="center" wrapText="1"/>
    </xf>
  </cellXfs>
  <cellStyles count="4">
    <cellStyle name="Normal" xfId="0" builtinId="0"/>
    <cellStyle name="Normal 2" xfId="2" xr:uid="{3A7074F7-DB8B-4F02-AB9C-D07E64426F33}"/>
    <cellStyle name="Normal 3" xfId="3" xr:uid="{9B1283D6-B3A1-49F8-BDD4-A7F8266186A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54D02-DAF2-43E0-AC07-16BC15D2F0B7}">
  <dimension ref="A1:I1000"/>
  <sheetViews>
    <sheetView showGridLines="0" workbookViewId="0">
      <selection activeCell="A27" sqref="A27"/>
    </sheetView>
  </sheetViews>
  <sheetFormatPr defaultColWidth="14.44140625" defaultRowHeight="15" customHeight="1" x14ac:dyDescent="0.3"/>
  <cols>
    <col min="1" max="1" width="45.6640625" style="31" customWidth="1"/>
    <col min="2" max="2" width="12.6640625" style="31" customWidth="1"/>
    <col min="3" max="3" width="13.6640625" style="31" customWidth="1"/>
    <col min="4" max="4" width="12.6640625" style="31" customWidth="1"/>
    <col min="5" max="26" width="8.6640625" style="31" customWidth="1"/>
    <col min="27" max="16384" width="14.44140625" style="31"/>
  </cols>
  <sheetData>
    <row r="1" spans="1:4" ht="14.25" customHeight="1" x14ac:dyDescent="0.3">
      <c r="A1" s="29" t="s">
        <v>46</v>
      </c>
      <c r="B1" s="30"/>
      <c r="C1" s="30"/>
      <c r="D1" s="30"/>
    </row>
    <row r="2" spans="1:4" ht="14.25" customHeight="1" x14ac:dyDescent="0.3">
      <c r="A2" s="32"/>
      <c r="B2" s="30"/>
      <c r="C2" s="30"/>
      <c r="D2" s="30"/>
    </row>
    <row r="3" spans="1:4" ht="14.25" customHeight="1" x14ac:dyDescent="0.3">
      <c r="A3" s="33" t="s">
        <v>47</v>
      </c>
      <c r="B3" s="34"/>
      <c r="C3" s="34"/>
      <c r="D3" s="34"/>
    </row>
    <row r="4" spans="1:4" ht="14.25" customHeight="1" x14ac:dyDescent="0.3">
      <c r="A4" s="32"/>
      <c r="B4" s="30"/>
      <c r="C4" s="30"/>
      <c r="D4" s="30"/>
    </row>
    <row r="5" spans="1:4" ht="14.25" customHeight="1" x14ac:dyDescent="0.3">
      <c r="A5" s="35" t="s">
        <v>48</v>
      </c>
      <c r="B5" s="34"/>
      <c r="C5" s="34"/>
      <c r="D5" s="34"/>
    </row>
    <row r="6" spans="1:4" ht="14.25" customHeight="1" x14ac:dyDescent="0.3">
      <c r="A6" s="36"/>
      <c r="B6" s="37"/>
      <c r="C6" s="37"/>
      <c r="D6" s="37"/>
    </row>
    <row r="7" spans="1:4" ht="14.25" customHeight="1" x14ac:dyDescent="0.3">
      <c r="A7" s="36"/>
      <c r="B7" s="37" t="s">
        <v>38</v>
      </c>
      <c r="C7" s="37" t="s">
        <v>49</v>
      </c>
      <c r="D7" s="38" t="s">
        <v>40</v>
      </c>
    </row>
    <row r="8" spans="1:4" ht="14.25" customHeight="1" x14ac:dyDescent="0.3">
      <c r="A8" s="39" t="s">
        <v>41</v>
      </c>
      <c r="B8" s="40">
        <v>183</v>
      </c>
      <c r="C8" s="40">
        <v>159</v>
      </c>
      <c r="D8" s="40">
        <f>SUM(B8:C8)</f>
        <v>342</v>
      </c>
    </row>
    <row r="9" spans="1:4" ht="14.25" customHeight="1" x14ac:dyDescent="0.3">
      <c r="A9" s="41" t="s">
        <v>50</v>
      </c>
      <c r="B9" s="42">
        <f>106/B$8</f>
        <v>0.57923497267759561</v>
      </c>
      <c r="C9" s="42">
        <f>119/C$8</f>
        <v>0.74842767295597479</v>
      </c>
      <c r="D9" s="42">
        <f>(B9*B$8+C9*C$8)/$D$8</f>
        <v>0.65789473684210531</v>
      </c>
    </row>
    <row r="10" spans="1:4" ht="14.25" customHeight="1" x14ac:dyDescent="0.3">
      <c r="A10" s="41" t="s">
        <v>52</v>
      </c>
      <c r="B10" s="42">
        <f>118/B$8</f>
        <v>0.64480874316939896</v>
      </c>
      <c r="C10" s="42">
        <f>85/C$8</f>
        <v>0.53459119496855345</v>
      </c>
      <c r="D10" s="42">
        <f>(B10*B$8+C10*C$8)/$D$8</f>
        <v>0.5935672514619883</v>
      </c>
    </row>
    <row r="11" spans="1:4" ht="14.25" customHeight="1" x14ac:dyDescent="0.3">
      <c r="A11" s="41" t="s">
        <v>51</v>
      </c>
      <c r="B11" s="42">
        <f>107/B$8</f>
        <v>0.58469945355191255</v>
      </c>
      <c r="C11" s="42">
        <f>91/C$8</f>
        <v>0.57232704402515722</v>
      </c>
      <c r="D11" s="42">
        <f>(B11*B$8+C11*C$8)/$D$8</f>
        <v>0.57894736842105265</v>
      </c>
    </row>
    <row r="12" spans="1:4" ht="14.25" customHeight="1" x14ac:dyDescent="0.3">
      <c r="A12" s="41" t="s">
        <v>7</v>
      </c>
      <c r="B12" s="42">
        <f>99/B$8</f>
        <v>0.54098360655737709</v>
      </c>
      <c r="C12" s="42">
        <f>78/C$8</f>
        <v>0.49056603773584906</v>
      </c>
      <c r="D12" s="42">
        <f>(B12*B$8+C12*C$8)/$D$8</f>
        <v>0.51754385964912286</v>
      </c>
    </row>
    <row r="13" spans="1:4" ht="14.25" customHeight="1" x14ac:dyDescent="0.3">
      <c r="A13" s="41" t="s">
        <v>53</v>
      </c>
      <c r="B13" s="42">
        <f>82/B$8</f>
        <v>0.44808743169398907</v>
      </c>
      <c r="C13" s="42">
        <f>80/C$8</f>
        <v>0.50314465408805031</v>
      </c>
      <c r="D13" s="42">
        <f>(B13*B$8+C13*C$8)/$D$8</f>
        <v>0.47368421052631576</v>
      </c>
    </row>
    <row r="14" spans="1:4" ht="14.25" customHeight="1" x14ac:dyDescent="0.3">
      <c r="A14" s="41" t="s">
        <v>8</v>
      </c>
      <c r="B14" s="42">
        <f>78/B$8</f>
        <v>0.42622950819672129</v>
      </c>
      <c r="C14" s="42">
        <f>62/C$8</f>
        <v>0.38993710691823902</v>
      </c>
      <c r="D14" s="42">
        <f>(B14*B$8+C14*C$8)/$D$8</f>
        <v>0.40935672514619881</v>
      </c>
    </row>
    <row r="15" spans="1:4" ht="14.25" customHeight="1" x14ac:dyDescent="0.3">
      <c r="A15" s="41" t="s">
        <v>54</v>
      </c>
      <c r="B15" s="42">
        <f>73/B$8</f>
        <v>0.39890710382513661</v>
      </c>
      <c r="C15" s="42">
        <f>52/C$8</f>
        <v>0.32704402515723269</v>
      </c>
      <c r="D15" s="42">
        <f>(B15*B$8+C15*C$8)/$D$8</f>
        <v>0.36549707602339182</v>
      </c>
    </row>
    <row r="16" spans="1:4" ht="14.25" customHeight="1" x14ac:dyDescent="0.3">
      <c r="A16" s="41" t="s">
        <v>55</v>
      </c>
      <c r="B16" s="42">
        <f>67/B$8</f>
        <v>0.36612021857923499</v>
      </c>
      <c r="C16" s="42">
        <f>50/C$8</f>
        <v>0.31446540880503143</v>
      </c>
      <c r="D16" s="42">
        <f>(B16*B$8+C16*C$8)/$D$8</f>
        <v>0.34210526315789475</v>
      </c>
    </row>
    <row r="17" spans="1:9" ht="14.25" customHeight="1" x14ac:dyDescent="0.3">
      <c r="A17" s="41" t="s">
        <v>56</v>
      </c>
      <c r="B17" s="42">
        <f>53/B$8</f>
        <v>0.2896174863387978</v>
      </c>
      <c r="C17" s="42">
        <f>34/C$8</f>
        <v>0.21383647798742139</v>
      </c>
      <c r="D17" s="45">
        <f>(B17*B$8+C17*C$8)/$D$8</f>
        <v>0.25438596491228072</v>
      </c>
      <c r="F17" s="47" t="s">
        <v>6</v>
      </c>
      <c r="G17" s="47"/>
      <c r="H17" s="47"/>
      <c r="I17" s="47"/>
    </row>
    <row r="18" spans="1:9" ht="14.25" customHeight="1" x14ac:dyDescent="0.3">
      <c r="A18" s="41" t="s">
        <v>57</v>
      </c>
      <c r="B18" s="42">
        <f>45/B$8</f>
        <v>0.24590163934426229</v>
      </c>
      <c r="C18" s="42">
        <f>40/C$8</f>
        <v>0.25157232704402516</v>
      </c>
      <c r="D18" s="42">
        <f>(B18*B$8+C18*C$8)/$D$8</f>
        <v>0.24853801169590642</v>
      </c>
    </row>
    <row r="19" spans="1:9" ht="14.25" customHeight="1" x14ac:dyDescent="0.3">
      <c r="A19" s="41" t="s">
        <v>58</v>
      </c>
      <c r="B19" s="42">
        <f>39/B$8</f>
        <v>0.21311475409836064</v>
      </c>
      <c r="C19" s="42">
        <f>41/C$8</f>
        <v>0.25786163522012578</v>
      </c>
      <c r="D19" s="42">
        <f>(B19*B$8+C19*C$8)/$D$8</f>
        <v>0.23391812865497075</v>
      </c>
    </row>
    <row r="20" spans="1:9" ht="14.25" customHeight="1" x14ac:dyDescent="0.3">
      <c r="A20" s="41" t="s">
        <v>59</v>
      </c>
      <c r="B20" s="42">
        <f>44/B$8</f>
        <v>0.24043715846994534</v>
      </c>
      <c r="C20" s="42">
        <f>34/C$8</f>
        <v>0.21383647798742139</v>
      </c>
      <c r="D20" s="42">
        <f>(B20*B$8+C20*C$8)/$D$8</f>
        <v>0.22807017543859648</v>
      </c>
    </row>
    <row r="21" spans="1:9" ht="14.25" customHeight="1" x14ac:dyDescent="0.3">
      <c r="A21" s="41" t="s">
        <v>60</v>
      </c>
      <c r="B21" s="42">
        <f>18/B$8</f>
        <v>9.8360655737704916E-2</v>
      </c>
      <c r="C21" s="42">
        <f>13/C$8</f>
        <v>8.1761006289308172E-2</v>
      </c>
      <c r="D21" s="42">
        <f>(B21*B$8+C21*C$8)/$D$8</f>
        <v>9.0643274853801165E-2</v>
      </c>
    </row>
    <row r="22" spans="1:9" ht="14.25" customHeight="1" x14ac:dyDescent="0.3"/>
    <row r="23" spans="1:9" ht="14.25" customHeight="1" x14ac:dyDescent="0.3"/>
    <row r="24" spans="1:9" ht="14.25" customHeight="1" x14ac:dyDescent="0.3">
      <c r="A24" s="43" t="s">
        <v>0</v>
      </c>
      <c r="B24" s="2" t="s">
        <v>1</v>
      </c>
      <c r="C24" s="2"/>
      <c r="D24" s="2"/>
      <c r="E24" s="2"/>
    </row>
    <row r="25" spans="1:9" ht="14.25" customHeight="1" x14ac:dyDescent="0.3">
      <c r="A25" s="43" t="s">
        <v>2</v>
      </c>
      <c r="B25" t="s">
        <v>3</v>
      </c>
      <c r="C25"/>
      <c r="D25"/>
      <c r="E25"/>
    </row>
    <row r="26" spans="1:9" ht="14.25" customHeight="1" x14ac:dyDescent="0.3">
      <c r="A26" s="44" t="s">
        <v>44</v>
      </c>
      <c r="B26" s="31" t="s">
        <v>61</v>
      </c>
    </row>
    <row r="27" spans="1:9" ht="14.25" customHeight="1" x14ac:dyDescent="0.3">
      <c r="B27" t="s">
        <v>62</v>
      </c>
    </row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8:D21">
    <sortCondition descending="1" ref="D7:D21"/>
  </sortState>
  <mergeCells count="4">
    <mergeCell ref="A3:D3"/>
    <mergeCell ref="A5:D5"/>
    <mergeCell ref="B24:E24"/>
    <mergeCell ref="F17:I1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819E-436C-44E4-9942-3C564B869A9D}">
  <dimension ref="B2:AD222"/>
  <sheetViews>
    <sheetView tabSelected="1" workbookViewId="0">
      <selection activeCell="K19" sqref="K19"/>
    </sheetView>
  </sheetViews>
  <sheetFormatPr defaultRowHeight="14.4" x14ac:dyDescent="0.3"/>
  <cols>
    <col min="1" max="2" width="8.88671875" style="31"/>
    <col min="3" max="3" width="13.6640625" style="31" bestFit="1" customWidth="1"/>
    <col min="4" max="4" width="10.77734375" style="31" bestFit="1" customWidth="1"/>
    <col min="5" max="5" width="12" style="31" bestFit="1" customWidth="1"/>
    <col min="6" max="6" width="8.88671875" style="31"/>
    <col min="7" max="7" width="6.88671875" style="31" bestFit="1" customWidth="1"/>
    <col min="8" max="8" width="7.88671875" style="31" bestFit="1" customWidth="1"/>
    <col min="9" max="9" width="7.109375" style="31" bestFit="1" customWidth="1"/>
    <col min="10" max="11" width="8.88671875" style="31"/>
    <col min="12" max="12" width="13.6640625" style="31" bestFit="1" customWidth="1"/>
    <col min="13" max="17" width="8.88671875" style="31"/>
    <col min="18" max="18" width="13.6640625" style="31" bestFit="1" customWidth="1"/>
    <col min="19" max="19" width="10.6640625" style="31" customWidth="1"/>
    <col min="20" max="20" width="12" style="31" bestFit="1" customWidth="1"/>
    <col min="21" max="21" width="8.88671875" style="31"/>
    <col min="22" max="22" width="11.21875" style="31" customWidth="1"/>
    <col min="23" max="23" width="10.33203125" style="31" customWidth="1"/>
    <col min="24" max="16384" width="8.88671875" style="31"/>
  </cols>
  <sheetData>
    <row r="2" spans="2:24" x14ac:dyDescent="0.3">
      <c r="C2" s="43" t="s">
        <v>0</v>
      </c>
      <c r="D2" s="2" t="s">
        <v>1</v>
      </c>
      <c r="E2" s="2"/>
      <c r="F2" s="2"/>
      <c r="G2" s="2"/>
    </row>
    <row r="3" spans="2:24" x14ac:dyDescent="0.3">
      <c r="C3" s="43" t="s">
        <v>2</v>
      </c>
      <c r="D3" t="s">
        <v>4</v>
      </c>
      <c r="E3"/>
      <c r="F3"/>
      <c r="G3"/>
    </row>
    <row r="4" spans="2:24" x14ac:dyDescent="0.3">
      <c r="C4"/>
      <c r="D4"/>
      <c r="E4"/>
      <c r="F4"/>
      <c r="G4"/>
    </row>
    <row r="5" spans="2:24" x14ac:dyDescent="0.3">
      <c r="C5" t="s">
        <v>14</v>
      </c>
      <c r="D5"/>
      <c r="E5"/>
      <c r="F5"/>
      <c r="G5"/>
    </row>
    <row r="6" spans="2:24" x14ac:dyDescent="0.3">
      <c r="B6" s="64" t="s">
        <v>84</v>
      </c>
      <c r="C6" t="s">
        <v>13</v>
      </c>
      <c r="D6"/>
      <c r="E6"/>
      <c r="F6"/>
      <c r="G6"/>
    </row>
    <row r="8" spans="2:24" x14ac:dyDescent="0.3">
      <c r="B8" s="31" t="s">
        <v>63</v>
      </c>
      <c r="C8" s="31" t="s">
        <v>64</v>
      </c>
      <c r="D8" s="31" t="s">
        <v>15</v>
      </c>
      <c r="E8" s="31" t="s">
        <v>22</v>
      </c>
      <c r="F8" s="31" t="s">
        <v>67</v>
      </c>
      <c r="G8" s="31" t="s">
        <v>68</v>
      </c>
      <c r="H8" s="31" t="s">
        <v>69</v>
      </c>
      <c r="I8" s="31" t="s">
        <v>70</v>
      </c>
      <c r="L8" s="31" t="s">
        <v>64</v>
      </c>
      <c r="M8" s="31" t="s">
        <v>65</v>
      </c>
      <c r="N8" s="31" t="s">
        <v>66</v>
      </c>
      <c r="P8" s="48"/>
      <c r="Q8" s="49" t="s">
        <v>71</v>
      </c>
      <c r="R8" s="49" t="s">
        <v>72</v>
      </c>
      <c r="S8" s="49" t="s">
        <v>73</v>
      </c>
      <c r="U8" s="50"/>
      <c r="V8" s="51" t="s">
        <v>74</v>
      </c>
      <c r="W8" s="51" t="s">
        <v>75</v>
      </c>
      <c r="X8" s="51" t="s">
        <v>76</v>
      </c>
    </row>
    <row r="9" spans="2:24" x14ac:dyDescent="0.3">
      <c r="B9" s="31">
        <v>1</v>
      </c>
      <c r="C9" s="31">
        <v>5</v>
      </c>
      <c r="D9" s="31">
        <v>6</v>
      </c>
      <c r="E9" s="31">
        <v>6</v>
      </c>
      <c r="F9" s="31">
        <v>0</v>
      </c>
      <c r="G9" s="31">
        <v>1</v>
      </c>
      <c r="H9" s="31">
        <v>0</v>
      </c>
      <c r="I9" s="31">
        <v>0</v>
      </c>
      <c r="L9" s="31">
        <f>IF(C9&gt;4,1,0)</f>
        <v>1</v>
      </c>
      <c r="M9" s="31">
        <f t="shared" ref="M9:N24" si="0">IF(D9&gt;4,1,0)</f>
        <v>1</v>
      </c>
      <c r="N9" s="31">
        <f t="shared" si="0"/>
        <v>1</v>
      </c>
      <c r="P9" s="52" t="s">
        <v>77</v>
      </c>
      <c r="Q9" s="53">
        <f>AVERAGE(L:L)</f>
        <v>0.74766355140186913</v>
      </c>
      <c r="R9" s="53">
        <f>AVERAGE(M:M)</f>
        <v>0.67289719626168221</v>
      </c>
      <c r="S9" s="54">
        <f>AVERAGE(N:N)</f>
        <v>0.69158878504672894</v>
      </c>
      <c r="U9" s="55" t="s">
        <v>78</v>
      </c>
      <c r="V9" s="56">
        <f>((Q9*Q10)+(R9*R10))/(Q10+R10)</f>
        <v>0.71028037383177567</v>
      </c>
      <c r="W9" s="56">
        <f>((Q9*Q10)+(S9*S10))/(Q10+S10)</f>
        <v>0.71962616822429903</v>
      </c>
      <c r="X9" s="56">
        <f>((R9*R10)+(S9*S10))/SUM(R10:S10)</f>
        <v>0.68224299065420557</v>
      </c>
    </row>
    <row r="10" spans="2:24" x14ac:dyDescent="0.3">
      <c r="B10" s="31">
        <v>2</v>
      </c>
      <c r="C10" s="31">
        <v>5</v>
      </c>
      <c r="D10" s="31">
        <v>5</v>
      </c>
      <c r="E10" s="31">
        <v>5</v>
      </c>
      <c r="F10" s="31">
        <v>0</v>
      </c>
      <c r="G10" s="31">
        <v>0</v>
      </c>
      <c r="H10" s="31">
        <v>1</v>
      </c>
      <c r="I10" s="31">
        <v>0</v>
      </c>
      <c r="L10" s="31">
        <f t="shared" ref="L10:N29" si="1">IF(C10&gt;4,1,0)</f>
        <v>1</v>
      </c>
      <c r="M10" s="31">
        <f t="shared" si="0"/>
        <v>1</v>
      </c>
      <c r="N10" s="31">
        <f t="shared" si="0"/>
        <v>1</v>
      </c>
      <c r="P10" s="52" t="s">
        <v>79</v>
      </c>
      <c r="Q10" s="57">
        <f>COUNT(L9:L222)</f>
        <v>214</v>
      </c>
      <c r="R10" s="57">
        <f t="shared" ref="R10:S10" si="2">COUNT(M9:M222)</f>
        <v>214</v>
      </c>
      <c r="S10" s="57">
        <f t="shared" si="2"/>
        <v>214</v>
      </c>
      <c r="V10" s="58"/>
      <c r="W10" s="58"/>
      <c r="X10" s="58"/>
    </row>
    <row r="11" spans="2:24" x14ac:dyDescent="0.3">
      <c r="B11" s="31">
        <v>3</v>
      </c>
      <c r="C11" s="31">
        <v>5</v>
      </c>
      <c r="D11" s="31">
        <v>5</v>
      </c>
      <c r="E11" s="31">
        <v>4</v>
      </c>
      <c r="F11" s="31">
        <v>0</v>
      </c>
      <c r="G11" s="31">
        <v>1</v>
      </c>
      <c r="H11" s="31">
        <v>0</v>
      </c>
      <c r="I11" s="31">
        <v>1</v>
      </c>
      <c r="L11" s="31">
        <f t="shared" si="1"/>
        <v>1</v>
      </c>
      <c r="M11" s="31">
        <f t="shared" si="0"/>
        <v>1</v>
      </c>
      <c r="N11" s="31">
        <f t="shared" si="0"/>
        <v>0</v>
      </c>
      <c r="U11" s="59" t="s">
        <v>80</v>
      </c>
      <c r="V11" s="60">
        <f>V9*(1-V9)</f>
        <v>0.20578216438116867</v>
      </c>
      <c r="W11" s="60">
        <f>W9*(1-W9)</f>
        <v>0.20176434623111189</v>
      </c>
      <c r="X11" s="60">
        <f>X9*(1-X9)</f>
        <v>0.21678749235741113</v>
      </c>
    </row>
    <row r="12" spans="2:24" x14ac:dyDescent="0.3">
      <c r="B12" s="31">
        <v>4</v>
      </c>
      <c r="C12" s="31">
        <v>5</v>
      </c>
      <c r="D12" s="31">
        <v>4</v>
      </c>
      <c r="E12" s="31">
        <v>4</v>
      </c>
      <c r="F12" s="31">
        <v>0</v>
      </c>
      <c r="G12" s="31">
        <v>1</v>
      </c>
      <c r="H12" s="31">
        <v>0</v>
      </c>
      <c r="I12" s="31">
        <v>0</v>
      </c>
      <c r="L12" s="31">
        <f t="shared" si="1"/>
        <v>1</v>
      </c>
      <c r="M12" s="31">
        <f t="shared" si="0"/>
        <v>0</v>
      </c>
      <c r="N12" s="31">
        <f t="shared" si="0"/>
        <v>0</v>
      </c>
      <c r="U12" s="59" t="s">
        <v>81</v>
      </c>
      <c r="V12" s="60">
        <f>((1/Q10)+(1/R10))</f>
        <v>9.3457943925233638E-3</v>
      </c>
      <c r="W12" s="60">
        <v>1.1428571428571429E-2</v>
      </c>
      <c r="X12" s="60">
        <v>1.1428571428571429E-2</v>
      </c>
    </row>
    <row r="13" spans="2:24" x14ac:dyDescent="0.3">
      <c r="B13" s="31">
        <v>8</v>
      </c>
      <c r="C13" s="31">
        <v>6</v>
      </c>
      <c r="D13" s="31">
        <v>4</v>
      </c>
      <c r="E13" s="31">
        <v>5</v>
      </c>
      <c r="F13" s="31">
        <v>0</v>
      </c>
      <c r="G13" s="31">
        <v>0</v>
      </c>
      <c r="H13" s="31">
        <v>0</v>
      </c>
      <c r="I13" s="31">
        <v>0</v>
      </c>
      <c r="L13" s="31">
        <f t="shared" si="1"/>
        <v>1</v>
      </c>
      <c r="M13" s="31">
        <f t="shared" si="0"/>
        <v>0</v>
      </c>
      <c r="N13" s="31">
        <f t="shared" si="0"/>
        <v>1</v>
      </c>
      <c r="V13" s="58"/>
      <c r="W13" s="58"/>
      <c r="X13" s="58"/>
    </row>
    <row r="14" spans="2:24" x14ac:dyDescent="0.3">
      <c r="B14" s="31">
        <v>11</v>
      </c>
      <c r="C14" s="31">
        <v>5</v>
      </c>
      <c r="D14" s="31">
        <v>6</v>
      </c>
      <c r="E14" s="31">
        <v>5</v>
      </c>
      <c r="F14" s="31">
        <v>0</v>
      </c>
      <c r="G14" s="31">
        <v>1</v>
      </c>
      <c r="H14" s="31">
        <v>1</v>
      </c>
      <c r="I14" s="31">
        <v>1</v>
      </c>
      <c r="L14" s="31">
        <f t="shared" si="1"/>
        <v>1</v>
      </c>
      <c r="M14" s="31">
        <f t="shared" si="0"/>
        <v>1</v>
      </c>
      <c r="N14" s="31">
        <f t="shared" si="0"/>
        <v>1</v>
      </c>
      <c r="V14" s="58"/>
      <c r="W14" s="58"/>
      <c r="X14" s="58"/>
    </row>
    <row r="15" spans="2:24" x14ac:dyDescent="0.3">
      <c r="B15" s="31">
        <v>13</v>
      </c>
      <c r="C15" s="31">
        <v>5</v>
      </c>
      <c r="D15" s="31">
        <v>4</v>
      </c>
      <c r="E15" s="31">
        <v>4</v>
      </c>
      <c r="F15" s="31">
        <v>0</v>
      </c>
      <c r="G15" s="31">
        <v>0</v>
      </c>
      <c r="H15" s="31">
        <v>1</v>
      </c>
      <c r="I15" s="31">
        <v>0</v>
      </c>
      <c r="L15" s="31">
        <f t="shared" si="1"/>
        <v>1</v>
      </c>
      <c r="M15" s="31">
        <f t="shared" si="0"/>
        <v>0</v>
      </c>
      <c r="N15" s="31">
        <f t="shared" si="0"/>
        <v>0</v>
      </c>
      <c r="V15" s="46"/>
      <c r="W15" s="46"/>
      <c r="X15" s="46"/>
    </row>
    <row r="16" spans="2:24" x14ac:dyDescent="0.3">
      <c r="B16" s="31">
        <v>14</v>
      </c>
      <c r="C16" s="31">
        <v>6</v>
      </c>
      <c r="D16" s="31">
        <v>6</v>
      </c>
      <c r="E16" s="31">
        <v>6</v>
      </c>
      <c r="F16" s="31">
        <v>0</v>
      </c>
      <c r="G16" s="31">
        <v>1</v>
      </c>
      <c r="H16" s="31">
        <v>1</v>
      </c>
      <c r="I16" s="31">
        <v>0</v>
      </c>
      <c r="L16" s="31">
        <f t="shared" si="1"/>
        <v>1</v>
      </c>
      <c r="M16" s="31">
        <f t="shared" si="0"/>
        <v>1</v>
      </c>
      <c r="N16" s="31">
        <f t="shared" si="0"/>
        <v>1</v>
      </c>
      <c r="U16" s="61" t="s">
        <v>82</v>
      </c>
      <c r="V16" s="62">
        <f>(Q9-R9)/SQRT(V11*V12)</f>
        <v>1.7048816358299346</v>
      </c>
      <c r="W16" s="62">
        <f>(Q9-S9)/SQRT(W11*W12)</f>
        <v>1.1677484162422844</v>
      </c>
      <c r="X16" s="62">
        <f>(R9-S9)/SQRT(X11*X12)</f>
        <v>-0.37552005303802688</v>
      </c>
    </row>
    <row r="17" spans="2:30" x14ac:dyDescent="0.3">
      <c r="B17" s="31">
        <v>16</v>
      </c>
      <c r="C17" s="31">
        <v>5</v>
      </c>
      <c r="D17" s="31">
        <v>4</v>
      </c>
      <c r="E17" s="31">
        <v>4</v>
      </c>
      <c r="F17" s="31">
        <v>0</v>
      </c>
      <c r="G17" s="31">
        <v>1</v>
      </c>
      <c r="H17" s="31">
        <v>0</v>
      </c>
      <c r="I17" s="31">
        <v>0</v>
      </c>
      <c r="L17" s="31">
        <f t="shared" si="1"/>
        <v>1</v>
      </c>
      <c r="M17" s="31">
        <f t="shared" si="0"/>
        <v>0</v>
      </c>
      <c r="N17" s="31">
        <f t="shared" si="0"/>
        <v>0</v>
      </c>
      <c r="U17" s="61" t="s">
        <v>83</v>
      </c>
      <c r="V17" s="63">
        <f>_xlfn.NORM.DIST(-ABS(V16),0,1,TRUE)*2</f>
        <v>8.8216502012830739E-2</v>
      </c>
      <c r="W17" s="63">
        <f t="shared" ref="W17:X17" si="3">_xlfn.NORM.DIST(-ABS(W16),0,1,TRUE)*2</f>
        <v>0.24290826090432383</v>
      </c>
      <c r="X17" s="63">
        <f t="shared" si="3"/>
        <v>0.70727373564078544</v>
      </c>
    </row>
    <row r="18" spans="2:30" x14ac:dyDescent="0.3">
      <c r="B18" s="31">
        <v>17</v>
      </c>
      <c r="C18" s="31">
        <v>7</v>
      </c>
      <c r="D18" s="31">
        <v>4</v>
      </c>
      <c r="E18" s="31">
        <v>6</v>
      </c>
      <c r="F18" s="31">
        <v>0</v>
      </c>
      <c r="G18" s="31">
        <v>1</v>
      </c>
      <c r="H18" s="31">
        <v>0</v>
      </c>
      <c r="I18" s="31">
        <v>1</v>
      </c>
      <c r="L18" s="31">
        <f t="shared" si="1"/>
        <v>1</v>
      </c>
      <c r="M18" s="31">
        <f t="shared" si="0"/>
        <v>0</v>
      </c>
      <c r="N18" s="31">
        <f t="shared" si="0"/>
        <v>1</v>
      </c>
    </row>
    <row r="19" spans="2:30" x14ac:dyDescent="0.3">
      <c r="B19" s="31">
        <v>18</v>
      </c>
      <c r="C19" s="31">
        <v>5</v>
      </c>
      <c r="D19" s="31">
        <v>5</v>
      </c>
      <c r="E19" s="31">
        <v>5</v>
      </c>
      <c r="F19" s="31">
        <v>0</v>
      </c>
      <c r="G19" s="31">
        <v>0</v>
      </c>
      <c r="H19" s="31">
        <v>0</v>
      </c>
      <c r="I19" s="31">
        <v>1</v>
      </c>
      <c r="L19" s="31">
        <f t="shared" si="1"/>
        <v>1</v>
      </c>
      <c r="M19" s="31">
        <f t="shared" si="0"/>
        <v>1</v>
      </c>
      <c r="N19" s="31">
        <f t="shared" si="0"/>
        <v>1</v>
      </c>
    </row>
    <row r="20" spans="2:30" ht="37.200000000000003" customHeight="1" x14ac:dyDescent="0.3">
      <c r="B20" s="31">
        <v>19</v>
      </c>
      <c r="C20" s="31">
        <v>5</v>
      </c>
      <c r="D20" s="31">
        <v>3</v>
      </c>
      <c r="E20" s="31">
        <v>4</v>
      </c>
      <c r="F20" s="31">
        <v>0</v>
      </c>
      <c r="G20" s="31">
        <v>1</v>
      </c>
      <c r="H20" s="31">
        <v>0</v>
      </c>
      <c r="I20" s="31">
        <v>1</v>
      </c>
      <c r="L20" s="31">
        <f t="shared" si="1"/>
        <v>1</v>
      </c>
      <c r="M20" s="31">
        <f t="shared" si="0"/>
        <v>0</v>
      </c>
      <c r="N20" s="31">
        <f t="shared" si="0"/>
        <v>0</v>
      </c>
      <c r="S20" s="44" t="s">
        <v>44</v>
      </c>
      <c r="U20" s="73" t="s">
        <v>85</v>
      </c>
      <c r="V20" s="73"/>
      <c r="W20" s="73"/>
      <c r="X20" s="73"/>
      <c r="Y20" s="73"/>
      <c r="Z20" s="73"/>
      <c r="AA20" s="73"/>
      <c r="AB20" s="73"/>
      <c r="AC20" s="73"/>
      <c r="AD20" s="73"/>
    </row>
    <row r="21" spans="2:30" x14ac:dyDescent="0.3">
      <c r="B21" s="31">
        <v>24</v>
      </c>
      <c r="C21" s="31">
        <v>3</v>
      </c>
      <c r="D21" s="31">
        <v>2</v>
      </c>
      <c r="E21" s="31">
        <v>2</v>
      </c>
      <c r="F21" s="31">
        <v>0</v>
      </c>
      <c r="G21" s="31">
        <v>0</v>
      </c>
      <c r="H21" s="31">
        <v>0</v>
      </c>
      <c r="I21" s="31">
        <v>1</v>
      </c>
      <c r="L21" s="31">
        <f t="shared" si="1"/>
        <v>0</v>
      </c>
      <c r="M21" s="31">
        <f t="shared" si="0"/>
        <v>0</v>
      </c>
      <c r="N21" s="31">
        <f t="shared" si="0"/>
        <v>0</v>
      </c>
    </row>
    <row r="22" spans="2:30" x14ac:dyDescent="0.3">
      <c r="B22" s="31">
        <v>25</v>
      </c>
      <c r="C22" s="31">
        <v>3</v>
      </c>
      <c r="D22" s="31">
        <v>4</v>
      </c>
      <c r="E22" s="31">
        <v>3</v>
      </c>
      <c r="F22" s="31">
        <v>0</v>
      </c>
      <c r="G22" s="31">
        <v>1</v>
      </c>
      <c r="H22" s="31">
        <v>0</v>
      </c>
      <c r="I22" s="31">
        <v>0</v>
      </c>
      <c r="L22" s="31">
        <f t="shared" si="1"/>
        <v>0</v>
      </c>
      <c r="M22" s="31">
        <f t="shared" si="0"/>
        <v>0</v>
      </c>
      <c r="N22" s="31">
        <f t="shared" si="0"/>
        <v>0</v>
      </c>
    </row>
    <row r="23" spans="2:30" x14ac:dyDescent="0.3">
      <c r="B23" s="31">
        <v>29</v>
      </c>
      <c r="C23" s="31">
        <v>5</v>
      </c>
      <c r="D23" s="31">
        <v>3</v>
      </c>
      <c r="E23" s="31">
        <v>4</v>
      </c>
      <c r="F23" s="31">
        <v>0</v>
      </c>
      <c r="G23" s="31">
        <v>0</v>
      </c>
      <c r="H23" s="31">
        <v>0</v>
      </c>
      <c r="I23" s="31">
        <v>0</v>
      </c>
      <c r="L23" s="31">
        <f t="shared" si="1"/>
        <v>1</v>
      </c>
      <c r="M23" s="31">
        <f t="shared" si="0"/>
        <v>0</v>
      </c>
      <c r="N23" s="31">
        <f t="shared" si="0"/>
        <v>0</v>
      </c>
    </row>
    <row r="24" spans="2:30" x14ac:dyDescent="0.3">
      <c r="B24" s="31">
        <v>30</v>
      </c>
      <c r="C24" s="31">
        <v>6</v>
      </c>
      <c r="D24" s="31">
        <v>6</v>
      </c>
      <c r="E24" s="31">
        <v>6</v>
      </c>
      <c r="F24" s="31">
        <v>0</v>
      </c>
      <c r="G24" s="31">
        <v>1</v>
      </c>
      <c r="H24" s="31">
        <v>0</v>
      </c>
      <c r="I24" s="31">
        <v>0</v>
      </c>
      <c r="L24" s="31">
        <f t="shared" si="1"/>
        <v>1</v>
      </c>
      <c r="M24" s="31">
        <f t="shared" si="0"/>
        <v>1</v>
      </c>
      <c r="N24" s="31">
        <f t="shared" si="0"/>
        <v>1</v>
      </c>
    </row>
    <row r="25" spans="2:30" x14ac:dyDescent="0.3">
      <c r="B25" s="31">
        <v>31</v>
      </c>
      <c r="C25" s="31">
        <v>6</v>
      </c>
      <c r="D25" s="31">
        <v>6</v>
      </c>
      <c r="E25" s="31">
        <v>7</v>
      </c>
      <c r="F25" s="31">
        <v>0</v>
      </c>
      <c r="G25" s="31">
        <v>1</v>
      </c>
      <c r="H25" s="31">
        <v>0</v>
      </c>
      <c r="I25" s="31">
        <v>1</v>
      </c>
      <c r="L25" s="31">
        <f t="shared" si="1"/>
        <v>1</v>
      </c>
      <c r="M25" s="31">
        <f t="shared" si="1"/>
        <v>1</v>
      </c>
      <c r="N25" s="31">
        <f t="shared" si="1"/>
        <v>1</v>
      </c>
    </row>
    <row r="26" spans="2:30" x14ac:dyDescent="0.3">
      <c r="B26" s="31">
        <v>33</v>
      </c>
      <c r="C26" s="31">
        <v>7</v>
      </c>
      <c r="D26" s="31">
        <v>7</v>
      </c>
      <c r="E26" s="31">
        <v>7</v>
      </c>
      <c r="F26" s="31">
        <v>0</v>
      </c>
      <c r="G26" s="31">
        <v>1</v>
      </c>
      <c r="H26" s="31">
        <v>1</v>
      </c>
      <c r="I26" s="31">
        <v>0</v>
      </c>
      <c r="L26" s="31">
        <f t="shared" si="1"/>
        <v>1</v>
      </c>
      <c r="M26" s="31">
        <f t="shared" si="1"/>
        <v>1</v>
      </c>
      <c r="N26" s="31">
        <f t="shared" si="1"/>
        <v>1</v>
      </c>
    </row>
    <row r="27" spans="2:30" x14ac:dyDescent="0.3">
      <c r="B27" s="31">
        <v>36</v>
      </c>
      <c r="C27" s="31">
        <v>5</v>
      </c>
      <c r="D27" s="31">
        <v>4</v>
      </c>
      <c r="E27" s="31">
        <v>4</v>
      </c>
      <c r="F27" s="31">
        <v>0</v>
      </c>
      <c r="G27" s="31">
        <v>1</v>
      </c>
      <c r="H27" s="31">
        <v>0</v>
      </c>
      <c r="I27" s="31">
        <v>1</v>
      </c>
      <c r="L27" s="31">
        <f t="shared" si="1"/>
        <v>1</v>
      </c>
      <c r="M27" s="31">
        <f t="shared" si="1"/>
        <v>0</v>
      </c>
      <c r="N27" s="31">
        <f t="shared" si="1"/>
        <v>0</v>
      </c>
      <c r="Q27" s="65"/>
      <c r="R27" s="65" t="s">
        <v>21</v>
      </c>
      <c r="S27" s="65" t="s">
        <v>15</v>
      </c>
      <c r="T27" s="65" t="s">
        <v>22</v>
      </c>
    </row>
    <row r="28" spans="2:30" x14ac:dyDescent="0.3">
      <c r="B28" s="31">
        <v>37</v>
      </c>
      <c r="C28" s="31">
        <v>7</v>
      </c>
      <c r="D28" s="31">
        <v>5</v>
      </c>
      <c r="E28" s="31">
        <v>7</v>
      </c>
      <c r="F28" s="31">
        <v>0</v>
      </c>
      <c r="G28" s="31">
        <v>0</v>
      </c>
      <c r="H28" s="31">
        <v>0</v>
      </c>
      <c r="I28" s="31">
        <v>0</v>
      </c>
      <c r="L28" s="31">
        <f t="shared" si="1"/>
        <v>1</v>
      </c>
      <c r="M28" s="31">
        <f t="shared" si="1"/>
        <v>1</v>
      </c>
      <c r="N28" s="31">
        <f t="shared" si="1"/>
        <v>1</v>
      </c>
      <c r="Q28" s="66" t="s">
        <v>19</v>
      </c>
      <c r="R28" s="67">
        <f>94/126</f>
        <v>0.74603174603174605</v>
      </c>
      <c r="S28" s="67">
        <f>77/126</f>
        <v>0.61111111111111116</v>
      </c>
      <c r="T28" s="67">
        <f>81/126</f>
        <v>0.6428571428571429</v>
      </c>
    </row>
    <row r="29" spans="2:30" x14ac:dyDescent="0.3">
      <c r="B29" s="31">
        <v>40</v>
      </c>
      <c r="C29" s="31">
        <v>3</v>
      </c>
      <c r="D29" s="31">
        <v>4</v>
      </c>
      <c r="E29" s="31">
        <v>3</v>
      </c>
      <c r="F29" s="31">
        <v>0</v>
      </c>
      <c r="G29" s="31">
        <v>1</v>
      </c>
      <c r="H29" s="31">
        <v>0</v>
      </c>
      <c r="I29" s="31">
        <v>1</v>
      </c>
      <c r="L29" s="31">
        <f t="shared" si="1"/>
        <v>0</v>
      </c>
      <c r="M29" s="31">
        <f t="shared" si="1"/>
        <v>0</v>
      </c>
      <c r="N29" s="31">
        <f t="shared" si="1"/>
        <v>0</v>
      </c>
      <c r="Q29" s="66" t="s">
        <v>20</v>
      </c>
      <c r="R29" s="67">
        <f>66/88</f>
        <v>0.75</v>
      </c>
      <c r="S29" s="67">
        <f t="shared" ref="S29" si="4">67/88</f>
        <v>0.76136363636363635</v>
      </c>
      <c r="T29" s="67">
        <f>67/88</f>
        <v>0.76136363636363635</v>
      </c>
    </row>
    <row r="30" spans="2:30" x14ac:dyDescent="0.3">
      <c r="B30" s="31">
        <v>41</v>
      </c>
      <c r="C30" s="31">
        <v>6</v>
      </c>
      <c r="D30" s="31">
        <v>7</v>
      </c>
      <c r="E30" s="31">
        <v>6</v>
      </c>
      <c r="F30" s="31">
        <v>0</v>
      </c>
      <c r="G30" s="31">
        <v>1</v>
      </c>
      <c r="H30" s="31">
        <v>0</v>
      </c>
      <c r="I30" s="31">
        <v>1</v>
      </c>
      <c r="L30" s="31">
        <f t="shared" ref="L30:N93" si="5">IF(C30&gt;4,1,0)</f>
        <v>1</v>
      </c>
      <c r="M30" s="31">
        <f t="shared" si="5"/>
        <v>1</v>
      </c>
      <c r="N30" s="31">
        <f t="shared" si="5"/>
        <v>1</v>
      </c>
      <c r="Q30" s="65"/>
      <c r="R30" s="65"/>
      <c r="S30" s="65"/>
      <c r="T30" s="65"/>
    </row>
    <row r="31" spans="2:30" x14ac:dyDescent="0.3">
      <c r="B31" s="31">
        <v>43</v>
      </c>
      <c r="C31" s="31">
        <v>5</v>
      </c>
      <c r="D31" s="31">
        <v>6</v>
      </c>
      <c r="E31" s="31">
        <v>6</v>
      </c>
      <c r="F31" s="31">
        <v>0</v>
      </c>
      <c r="G31" s="31">
        <v>1</v>
      </c>
      <c r="H31" s="31">
        <v>1</v>
      </c>
      <c r="I31" s="31">
        <v>0</v>
      </c>
      <c r="L31" s="31">
        <f t="shared" si="5"/>
        <v>1</v>
      </c>
      <c r="M31" s="31">
        <f t="shared" si="5"/>
        <v>1</v>
      </c>
      <c r="N31" s="31">
        <f t="shared" si="5"/>
        <v>1</v>
      </c>
      <c r="Q31" s="68" t="s">
        <v>23</v>
      </c>
      <c r="R31" s="69">
        <f>53/71</f>
        <v>0.74647887323943662</v>
      </c>
      <c r="S31" s="69">
        <f>45/71</f>
        <v>0.63380281690140849</v>
      </c>
      <c r="T31" s="69">
        <f>47/71</f>
        <v>0.6619718309859155</v>
      </c>
      <c r="V31" t="s">
        <v>16</v>
      </c>
      <c r="W31" t="s">
        <v>17</v>
      </c>
      <c r="X31"/>
    </row>
    <row r="32" spans="2:30" x14ac:dyDescent="0.3">
      <c r="B32" s="31">
        <v>44</v>
      </c>
      <c r="C32" s="31">
        <v>6</v>
      </c>
      <c r="D32" s="31">
        <v>7</v>
      </c>
      <c r="E32" s="31">
        <v>6</v>
      </c>
      <c r="F32" s="31">
        <v>0</v>
      </c>
      <c r="G32" s="31">
        <v>1</v>
      </c>
      <c r="H32" s="31">
        <v>0</v>
      </c>
      <c r="I32" s="31">
        <v>1</v>
      </c>
      <c r="L32" s="31">
        <f t="shared" si="5"/>
        <v>1</v>
      </c>
      <c r="M32" s="31">
        <f t="shared" si="5"/>
        <v>1</v>
      </c>
      <c r="N32" s="31">
        <f t="shared" si="5"/>
        <v>1</v>
      </c>
      <c r="Q32" s="68" t="s">
        <v>24</v>
      </c>
      <c r="R32" s="69">
        <f>107/143</f>
        <v>0.74825174825174823</v>
      </c>
      <c r="S32" s="69">
        <f>99/143</f>
        <v>0.69230769230769229</v>
      </c>
      <c r="T32" s="69">
        <f>101/143</f>
        <v>0.70629370629370625</v>
      </c>
      <c r="V32">
        <v>143</v>
      </c>
      <c r="W32">
        <v>71</v>
      </c>
      <c r="X32"/>
    </row>
    <row r="33" spans="2:28" x14ac:dyDescent="0.3">
      <c r="B33" s="31">
        <v>46</v>
      </c>
      <c r="C33" s="31">
        <v>5</v>
      </c>
      <c r="D33" s="31">
        <v>4</v>
      </c>
      <c r="E33" s="31">
        <v>4</v>
      </c>
      <c r="F33" s="31">
        <v>0</v>
      </c>
      <c r="G33" s="31">
        <v>0</v>
      </c>
      <c r="H33" s="31">
        <v>0</v>
      </c>
      <c r="I33" s="31">
        <v>0</v>
      </c>
      <c r="L33" s="31">
        <f t="shared" si="5"/>
        <v>1</v>
      </c>
      <c r="M33" s="31">
        <f t="shared" si="5"/>
        <v>0</v>
      </c>
      <c r="N33" s="31">
        <f t="shared" si="5"/>
        <v>0</v>
      </c>
      <c r="Q33" s="65"/>
      <c r="R33" s="65"/>
      <c r="S33" s="65"/>
      <c r="T33" s="65"/>
      <c r="V33" s="1">
        <f>V32/214</f>
        <v>0.66822429906542058</v>
      </c>
      <c r="W33" s="1">
        <f>W32/214</f>
        <v>0.33177570093457942</v>
      </c>
    </row>
    <row r="34" spans="2:28" x14ac:dyDescent="0.3">
      <c r="B34" s="31">
        <v>49</v>
      </c>
      <c r="C34" s="31">
        <v>6</v>
      </c>
      <c r="D34" s="31">
        <v>4</v>
      </c>
      <c r="E34" s="31">
        <v>6</v>
      </c>
      <c r="F34" s="31">
        <v>0</v>
      </c>
      <c r="G34" s="31">
        <v>0</v>
      </c>
      <c r="H34" s="31">
        <v>1</v>
      </c>
      <c r="I34" s="31">
        <v>0</v>
      </c>
      <c r="L34" s="31">
        <f t="shared" si="5"/>
        <v>1</v>
      </c>
      <c r="M34" s="31">
        <f t="shared" si="5"/>
        <v>0</v>
      </c>
      <c r="N34" s="31">
        <f t="shared" si="5"/>
        <v>1</v>
      </c>
      <c r="Q34" s="70" t="s">
        <v>25</v>
      </c>
      <c r="R34" s="71">
        <f>64/91</f>
        <v>0.70329670329670335</v>
      </c>
      <c r="S34" s="71">
        <f>60/91</f>
        <v>0.65934065934065933</v>
      </c>
      <c r="T34" s="71">
        <f>61/91</f>
        <v>0.67032967032967028</v>
      </c>
    </row>
    <row r="35" spans="2:28" ht="50.4" customHeight="1" x14ac:dyDescent="0.3">
      <c r="B35" s="31">
        <v>52</v>
      </c>
      <c r="C35" s="31">
        <v>6</v>
      </c>
      <c r="D35" s="31">
        <v>4</v>
      </c>
      <c r="E35" s="31">
        <v>4</v>
      </c>
      <c r="F35" s="31">
        <v>0</v>
      </c>
      <c r="G35" s="31">
        <v>1</v>
      </c>
      <c r="H35" s="31">
        <v>0</v>
      </c>
      <c r="I35" s="31">
        <v>1</v>
      </c>
      <c r="L35" s="31">
        <f t="shared" si="5"/>
        <v>1</v>
      </c>
      <c r="M35" s="31">
        <f t="shared" si="5"/>
        <v>0</v>
      </c>
      <c r="N35" s="31">
        <f t="shared" si="5"/>
        <v>0</v>
      </c>
      <c r="Q35" s="70" t="s">
        <v>26</v>
      </c>
      <c r="R35" s="71">
        <f>96/123</f>
        <v>0.78048780487804881</v>
      </c>
      <c r="S35" s="71">
        <f>84/123</f>
        <v>0.68292682926829273</v>
      </c>
      <c r="T35" s="71">
        <f>87/123</f>
        <v>0.70731707317073167</v>
      </c>
      <c r="W35" s="72" t="s">
        <v>18</v>
      </c>
      <c r="X35" s="72"/>
      <c r="Y35" s="72"/>
      <c r="Z35" s="72"/>
      <c r="AA35" s="72"/>
      <c r="AB35" s="72"/>
    </row>
    <row r="36" spans="2:28" x14ac:dyDescent="0.3">
      <c r="B36" s="31">
        <v>53</v>
      </c>
      <c r="C36" s="31">
        <v>7</v>
      </c>
      <c r="D36" s="31">
        <v>6</v>
      </c>
      <c r="E36" s="31">
        <v>6</v>
      </c>
      <c r="F36" s="31">
        <v>0</v>
      </c>
      <c r="G36" s="31">
        <v>0</v>
      </c>
      <c r="H36" s="31">
        <v>1</v>
      </c>
      <c r="I36" s="31">
        <v>0</v>
      </c>
      <c r="L36" s="31">
        <f t="shared" si="5"/>
        <v>1</v>
      </c>
      <c r="M36" s="31">
        <f t="shared" si="5"/>
        <v>1</v>
      </c>
      <c r="N36" s="31">
        <f t="shared" si="5"/>
        <v>1</v>
      </c>
      <c r="Q36"/>
      <c r="R36"/>
      <c r="S36"/>
      <c r="T36"/>
    </row>
    <row r="37" spans="2:28" x14ac:dyDescent="0.3">
      <c r="B37" s="31">
        <v>56</v>
      </c>
      <c r="C37" s="31">
        <v>5</v>
      </c>
      <c r="D37" s="31">
        <v>5</v>
      </c>
      <c r="E37" s="31">
        <v>5</v>
      </c>
      <c r="F37" s="31">
        <v>0</v>
      </c>
      <c r="G37" s="31">
        <v>1</v>
      </c>
      <c r="H37" s="31">
        <v>1</v>
      </c>
      <c r="I37" s="31">
        <v>0</v>
      </c>
      <c r="L37" s="31">
        <f t="shared" si="5"/>
        <v>1</v>
      </c>
      <c r="M37" s="31">
        <f t="shared" si="5"/>
        <v>1</v>
      </c>
      <c r="N37" s="31">
        <f t="shared" si="5"/>
        <v>1</v>
      </c>
    </row>
    <row r="38" spans="2:28" x14ac:dyDescent="0.3">
      <c r="B38" s="31">
        <v>57</v>
      </c>
      <c r="C38" s="31">
        <v>3</v>
      </c>
      <c r="D38" s="31">
        <v>4</v>
      </c>
      <c r="E38" s="31">
        <v>4</v>
      </c>
      <c r="F38" s="31">
        <v>0</v>
      </c>
      <c r="G38" s="31">
        <v>0</v>
      </c>
      <c r="H38" s="31">
        <v>0</v>
      </c>
      <c r="I38" s="31">
        <v>1</v>
      </c>
      <c r="L38" s="31">
        <f t="shared" si="5"/>
        <v>0</v>
      </c>
      <c r="M38" s="31">
        <f t="shared" si="5"/>
        <v>0</v>
      </c>
      <c r="N38" s="31">
        <f t="shared" si="5"/>
        <v>0</v>
      </c>
    </row>
    <row r="39" spans="2:28" x14ac:dyDescent="0.3">
      <c r="B39" s="31">
        <v>59</v>
      </c>
      <c r="C39" s="31">
        <v>6</v>
      </c>
      <c r="D39" s="31">
        <v>7</v>
      </c>
      <c r="E39" s="31">
        <v>6</v>
      </c>
      <c r="F39" s="31">
        <v>0</v>
      </c>
      <c r="G39" s="31">
        <v>0</v>
      </c>
      <c r="H39" s="31">
        <v>0</v>
      </c>
      <c r="I39" s="31">
        <v>1</v>
      </c>
      <c r="L39" s="31">
        <f t="shared" si="5"/>
        <v>1</v>
      </c>
      <c r="M39" s="31">
        <f t="shared" si="5"/>
        <v>1</v>
      </c>
      <c r="N39" s="31">
        <f t="shared" si="5"/>
        <v>1</v>
      </c>
    </row>
    <row r="40" spans="2:28" x14ac:dyDescent="0.3">
      <c r="B40" s="31">
        <v>61</v>
      </c>
      <c r="C40" s="31">
        <v>2</v>
      </c>
      <c r="D40" s="31">
        <v>3</v>
      </c>
      <c r="E40" s="31">
        <v>2</v>
      </c>
      <c r="F40" s="31">
        <v>0</v>
      </c>
      <c r="G40" s="31">
        <v>1</v>
      </c>
      <c r="H40" s="31">
        <v>1</v>
      </c>
      <c r="I40" s="31">
        <v>0</v>
      </c>
      <c r="L40" s="31">
        <f t="shared" si="5"/>
        <v>0</v>
      </c>
      <c r="M40" s="31">
        <f t="shared" si="5"/>
        <v>0</v>
      </c>
      <c r="N40" s="31">
        <f t="shared" si="5"/>
        <v>0</v>
      </c>
    </row>
    <row r="41" spans="2:28" x14ac:dyDescent="0.3">
      <c r="B41" s="31">
        <v>62</v>
      </c>
      <c r="C41" s="31">
        <v>5</v>
      </c>
      <c r="D41" s="31">
        <v>4</v>
      </c>
      <c r="E41" s="31">
        <v>5</v>
      </c>
      <c r="F41" s="31">
        <v>0</v>
      </c>
      <c r="G41" s="31">
        <v>1</v>
      </c>
      <c r="H41" s="31">
        <v>1</v>
      </c>
      <c r="I41" s="31">
        <v>1</v>
      </c>
      <c r="L41" s="31">
        <f t="shared" si="5"/>
        <v>1</v>
      </c>
      <c r="M41" s="31">
        <f t="shared" si="5"/>
        <v>0</v>
      </c>
      <c r="N41" s="31">
        <f t="shared" si="5"/>
        <v>1</v>
      </c>
    </row>
    <row r="42" spans="2:28" x14ac:dyDescent="0.3">
      <c r="B42" s="31">
        <v>66</v>
      </c>
      <c r="C42" s="31">
        <v>4</v>
      </c>
      <c r="D42" s="31">
        <v>4</v>
      </c>
      <c r="E42" s="31">
        <v>4</v>
      </c>
      <c r="F42" s="31">
        <v>0</v>
      </c>
      <c r="G42" s="31">
        <v>1</v>
      </c>
      <c r="H42" s="31">
        <v>0</v>
      </c>
      <c r="I42" s="31">
        <v>0</v>
      </c>
      <c r="L42" s="31">
        <f t="shared" si="5"/>
        <v>0</v>
      </c>
      <c r="M42" s="31">
        <f t="shared" si="5"/>
        <v>0</v>
      </c>
      <c r="N42" s="31">
        <f t="shared" si="5"/>
        <v>0</v>
      </c>
    </row>
    <row r="43" spans="2:28" x14ac:dyDescent="0.3">
      <c r="B43" s="31">
        <v>69</v>
      </c>
      <c r="C43" s="31">
        <v>7</v>
      </c>
      <c r="D43" s="31">
        <v>6</v>
      </c>
      <c r="E43" s="31">
        <v>6</v>
      </c>
      <c r="F43" s="31">
        <v>0</v>
      </c>
      <c r="G43" s="31">
        <v>1</v>
      </c>
      <c r="H43" s="31">
        <v>1</v>
      </c>
      <c r="I43" s="31">
        <v>0</v>
      </c>
      <c r="L43" s="31">
        <f t="shared" si="5"/>
        <v>1</v>
      </c>
      <c r="M43" s="31">
        <f t="shared" si="5"/>
        <v>1</v>
      </c>
      <c r="N43" s="31">
        <f t="shared" si="5"/>
        <v>1</v>
      </c>
    </row>
    <row r="44" spans="2:28" x14ac:dyDescent="0.3">
      <c r="B44" s="31">
        <v>75</v>
      </c>
      <c r="C44" s="31">
        <v>6</v>
      </c>
      <c r="D44" s="31">
        <v>5</v>
      </c>
      <c r="E44" s="31">
        <v>5</v>
      </c>
      <c r="F44" s="31">
        <v>0</v>
      </c>
      <c r="G44" s="31">
        <v>1</v>
      </c>
      <c r="H44" s="31">
        <v>0</v>
      </c>
      <c r="I44" s="31">
        <v>1</v>
      </c>
      <c r="L44" s="31">
        <f t="shared" si="5"/>
        <v>1</v>
      </c>
      <c r="M44" s="31">
        <f t="shared" si="5"/>
        <v>1</v>
      </c>
      <c r="N44" s="31">
        <f t="shared" si="5"/>
        <v>1</v>
      </c>
    </row>
    <row r="45" spans="2:28" x14ac:dyDescent="0.3">
      <c r="B45" s="31">
        <v>79</v>
      </c>
      <c r="C45" s="31">
        <v>3</v>
      </c>
      <c r="D45" s="31">
        <v>4</v>
      </c>
      <c r="E45" s="31">
        <v>3</v>
      </c>
      <c r="F45" s="31">
        <v>0</v>
      </c>
      <c r="G45" s="31">
        <v>1</v>
      </c>
      <c r="H45" s="31">
        <v>0</v>
      </c>
      <c r="I45" s="31">
        <v>0</v>
      </c>
      <c r="L45" s="31">
        <f t="shared" si="5"/>
        <v>0</v>
      </c>
      <c r="M45" s="31">
        <f t="shared" si="5"/>
        <v>0</v>
      </c>
      <c r="N45" s="31">
        <f t="shared" si="5"/>
        <v>0</v>
      </c>
    </row>
    <row r="46" spans="2:28" x14ac:dyDescent="0.3">
      <c r="B46" s="31">
        <v>80</v>
      </c>
      <c r="C46" s="31">
        <v>5</v>
      </c>
      <c r="D46" s="31">
        <v>6</v>
      </c>
      <c r="E46" s="31">
        <v>6</v>
      </c>
      <c r="F46" s="31">
        <v>0</v>
      </c>
      <c r="G46" s="31">
        <v>0</v>
      </c>
      <c r="H46" s="31">
        <v>0</v>
      </c>
      <c r="I46" s="31">
        <v>0</v>
      </c>
      <c r="L46" s="31">
        <f t="shared" si="5"/>
        <v>1</v>
      </c>
      <c r="M46" s="31">
        <f t="shared" si="5"/>
        <v>1</v>
      </c>
      <c r="N46" s="31">
        <f t="shared" si="5"/>
        <v>1</v>
      </c>
    </row>
    <row r="47" spans="2:28" x14ac:dyDescent="0.3">
      <c r="B47" s="31">
        <v>81</v>
      </c>
      <c r="C47" s="31">
        <v>5</v>
      </c>
      <c r="D47" s="31">
        <v>4</v>
      </c>
      <c r="E47" s="31">
        <v>4</v>
      </c>
      <c r="F47" s="31">
        <v>0</v>
      </c>
      <c r="G47" s="31">
        <v>1</v>
      </c>
      <c r="H47" s="31">
        <v>1</v>
      </c>
      <c r="I47" s="31">
        <v>1</v>
      </c>
      <c r="L47" s="31">
        <f t="shared" si="5"/>
        <v>1</v>
      </c>
      <c r="M47" s="31">
        <f t="shared" si="5"/>
        <v>0</v>
      </c>
      <c r="N47" s="31">
        <f t="shared" si="5"/>
        <v>0</v>
      </c>
    </row>
    <row r="48" spans="2:28" x14ac:dyDescent="0.3">
      <c r="B48" s="31">
        <v>82</v>
      </c>
      <c r="C48" s="31">
        <v>3</v>
      </c>
      <c r="D48" s="31">
        <v>1</v>
      </c>
      <c r="E48" s="31">
        <v>1</v>
      </c>
      <c r="F48" s="31">
        <v>0</v>
      </c>
      <c r="G48" s="31">
        <v>0</v>
      </c>
      <c r="H48" s="31">
        <v>1</v>
      </c>
      <c r="I48" s="31">
        <v>0</v>
      </c>
      <c r="L48" s="31">
        <f t="shared" si="5"/>
        <v>0</v>
      </c>
      <c r="M48" s="31">
        <f t="shared" si="5"/>
        <v>0</v>
      </c>
      <c r="N48" s="31">
        <f t="shared" si="5"/>
        <v>0</v>
      </c>
    </row>
    <row r="49" spans="2:14" x14ac:dyDescent="0.3">
      <c r="B49" s="31">
        <v>85</v>
      </c>
      <c r="C49" s="31">
        <v>5</v>
      </c>
      <c r="D49" s="31">
        <v>6</v>
      </c>
      <c r="E49" s="31">
        <v>6</v>
      </c>
      <c r="F49" s="31">
        <v>0</v>
      </c>
      <c r="G49" s="31">
        <v>1</v>
      </c>
      <c r="H49" s="31">
        <v>1</v>
      </c>
      <c r="I49" s="31">
        <v>0</v>
      </c>
      <c r="L49" s="31">
        <f t="shared" si="5"/>
        <v>1</v>
      </c>
      <c r="M49" s="31">
        <f t="shared" si="5"/>
        <v>1</v>
      </c>
      <c r="N49" s="31">
        <f t="shared" si="5"/>
        <v>1</v>
      </c>
    </row>
    <row r="50" spans="2:14" x14ac:dyDescent="0.3">
      <c r="B50" s="31">
        <v>86</v>
      </c>
      <c r="C50" s="31">
        <v>4</v>
      </c>
      <c r="D50" s="31">
        <v>5</v>
      </c>
      <c r="E50" s="31">
        <v>5</v>
      </c>
      <c r="F50" s="31">
        <v>0</v>
      </c>
      <c r="G50" s="31">
        <v>1</v>
      </c>
      <c r="H50" s="31">
        <v>0</v>
      </c>
      <c r="I50" s="31">
        <v>0</v>
      </c>
      <c r="L50" s="31">
        <f t="shared" si="5"/>
        <v>0</v>
      </c>
      <c r="M50" s="31">
        <f t="shared" si="5"/>
        <v>1</v>
      </c>
      <c r="N50" s="31">
        <f t="shared" si="5"/>
        <v>1</v>
      </c>
    </row>
    <row r="51" spans="2:14" x14ac:dyDescent="0.3">
      <c r="B51" s="31">
        <v>87</v>
      </c>
      <c r="C51" s="31">
        <v>4</v>
      </c>
      <c r="D51" s="31">
        <v>3</v>
      </c>
      <c r="E51" s="31">
        <v>3</v>
      </c>
      <c r="F51" s="31">
        <v>0</v>
      </c>
      <c r="G51" s="31">
        <v>0</v>
      </c>
      <c r="H51" s="31">
        <v>0</v>
      </c>
      <c r="I51" s="31">
        <v>0</v>
      </c>
      <c r="L51" s="31">
        <f t="shared" si="5"/>
        <v>0</v>
      </c>
      <c r="M51" s="31">
        <f t="shared" si="5"/>
        <v>0</v>
      </c>
      <c r="N51" s="31">
        <f t="shared" si="5"/>
        <v>0</v>
      </c>
    </row>
    <row r="52" spans="2:14" x14ac:dyDescent="0.3">
      <c r="B52" s="31">
        <v>88</v>
      </c>
      <c r="C52" s="31">
        <v>5</v>
      </c>
      <c r="D52" s="31">
        <v>5</v>
      </c>
      <c r="E52" s="31">
        <v>5</v>
      </c>
      <c r="F52" s="31">
        <v>0</v>
      </c>
      <c r="G52" s="31">
        <v>1</v>
      </c>
      <c r="H52" s="31">
        <v>1</v>
      </c>
      <c r="I52" s="31">
        <v>0</v>
      </c>
      <c r="L52" s="31">
        <f t="shared" si="5"/>
        <v>1</v>
      </c>
      <c r="M52" s="31">
        <f t="shared" si="5"/>
        <v>1</v>
      </c>
      <c r="N52" s="31">
        <f t="shared" si="5"/>
        <v>1</v>
      </c>
    </row>
    <row r="53" spans="2:14" x14ac:dyDescent="0.3">
      <c r="B53" s="31">
        <v>90</v>
      </c>
      <c r="C53" s="31">
        <v>4</v>
      </c>
      <c r="D53" s="31">
        <v>3</v>
      </c>
      <c r="E53" s="31">
        <v>2</v>
      </c>
      <c r="F53" s="31">
        <v>0</v>
      </c>
      <c r="G53" s="31">
        <v>1</v>
      </c>
      <c r="H53" s="31">
        <v>0</v>
      </c>
      <c r="I53" s="31">
        <v>1</v>
      </c>
      <c r="L53" s="31">
        <f t="shared" si="5"/>
        <v>0</v>
      </c>
      <c r="M53" s="31">
        <f t="shared" si="5"/>
        <v>0</v>
      </c>
      <c r="N53" s="31">
        <f t="shared" si="5"/>
        <v>0</v>
      </c>
    </row>
    <row r="54" spans="2:14" x14ac:dyDescent="0.3">
      <c r="B54" s="31">
        <v>95</v>
      </c>
      <c r="C54" s="31">
        <v>4</v>
      </c>
      <c r="D54" s="31">
        <v>5</v>
      </c>
      <c r="E54" s="31">
        <v>4</v>
      </c>
      <c r="F54" s="31">
        <v>0</v>
      </c>
      <c r="G54" s="31">
        <v>1</v>
      </c>
      <c r="H54" s="31">
        <v>1</v>
      </c>
      <c r="I54" s="31">
        <v>0</v>
      </c>
      <c r="L54" s="31">
        <f t="shared" si="5"/>
        <v>0</v>
      </c>
      <c r="M54" s="31">
        <f t="shared" si="5"/>
        <v>1</v>
      </c>
      <c r="N54" s="31">
        <f t="shared" si="5"/>
        <v>0</v>
      </c>
    </row>
    <row r="55" spans="2:14" x14ac:dyDescent="0.3">
      <c r="B55" s="31">
        <v>96</v>
      </c>
      <c r="C55" s="31">
        <v>4</v>
      </c>
      <c r="D55" s="31">
        <v>5</v>
      </c>
      <c r="E55" s="31">
        <v>3</v>
      </c>
      <c r="F55" s="31">
        <v>0</v>
      </c>
      <c r="G55" s="31">
        <v>1</v>
      </c>
      <c r="H55" s="31">
        <v>1</v>
      </c>
      <c r="I55" s="31">
        <v>1</v>
      </c>
      <c r="L55" s="31">
        <f t="shared" si="5"/>
        <v>0</v>
      </c>
      <c r="M55" s="31">
        <f t="shared" si="5"/>
        <v>1</v>
      </c>
      <c r="N55" s="31">
        <f t="shared" si="5"/>
        <v>0</v>
      </c>
    </row>
    <row r="56" spans="2:14" x14ac:dyDescent="0.3">
      <c r="B56" s="31">
        <v>97</v>
      </c>
      <c r="C56" s="31">
        <v>4</v>
      </c>
      <c r="D56" s="31">
        <v>5</v>
      </c>
      <c r="E56" s="31">
        <v>4</v>
      </c>
      <c r="F56" s="31">
        <v>0</v>
      </c>
      <c r="G56" s="31">
        <v>0</v>
      </c>
      <c r="H56" s="31">
        <v>0</v>
      </c>
      <c r="I56" s="31">
        <v>0</v>
      </c>
      <c r="L56" s="31">
        <f t="shared" si="5"/>
        <v>0</v>
      </c>
      <c r="M56" s="31">
        <f t="shared" si="5"/>
        <v>1</v>
      </c>
      <c r="N56" s="31">
        <f t="shared" si="5"/>
        <v>0</v>
      </c>
    </row>
    <row r="57" spans="2:14" x14ac:dyDescent="0.3">
      <c r="B57" s="31">
        <v>98</v>
      </c>
      <c r="C57" s="31">
        <v>6</v>
      </c>
      <c r="D57" s="31">
        <v>6</v>
      </c>
      <c r="E57" s="31">
        <v>6</v>
      </c>
      <c r="F57" s="31">
        <v>0</v>
      </c>
      <c r="G57" s="31">
        <v>1</v>
      </c>
      <c r="H57" s="31">
        <v>1</v>
      </c>
      <c r="I57" s="31">
        <v>1</v>
      </c>
      <c r="L57" s="31">
        <f t="shared" si="5"/>
        <v>1</v>
      </c>
      <c r="M57" s="31">
        <f t="shared" si="5"/>
        <v>1</v>
      </c>
      <c r="N57" s="31">
        <f t="shared" si="5"/>
        <v>1</v>
      </c>
    </row>
    <row r="58" spans="2:14" x14ac:dyDescent="0.3">
      <c r="B58" s="31">
        <v>101</v>
      </c>
      <c r="C58" s="31">
        <v>5</v>
      </c>
      <c r="D58" s="31">
        <v>6</v>
      </c>
      <c r="E58" s="31">
        <v>6</v>
      </c>
      <c r="F58" s="31">
        <v>0</v>
      </c>
      <c r="G58" s="31">
        <v>0</v>
      </c>
      <c r="H58" s="31">
        <v>1</v>
      </c>
      <c r="I58" s="31">
        <v>0</v>
      </c>
      <c r="L58" s="31">
        <f t="shared" si="5"/>
        <v>1</v>
      </c>
      <c r="M58" s="31">
        <f t="shared" si="5"/>
        <v>1</v>
      </c>
      <c r="N58" s="31">
        <f t="shared" si="5"/>
        <v>1</v>
      </c>
    </row>
    <row r="59" spans="2:14" x14ac:dyDescent="0.3">
      <c r="B59" s="31">
        <v>103</v>
      </c>
      <c r="C59" s="31">
        <v>3</v>
      </c>
      <c r="D59" s="31">
        <v>3</v>
      </c>
      <c r="E59" s="31">
        <v>2</v>
      </c>
      <c r="F59" s="31">
        <v>0</v>
      </c>
      <c r="G59" s="31">
        <v>0</v>
      </c>
      <c r="H59" s="31">
        <v>0</v>
      </c>
      <c r="I59" s="31">
        <v>1</v>
      </c>
      <c r="L59" s="31">
        <f t="shared" si="5"/>
        <v>0</v>
      </c>
      <c r="M59" s="31">
        <f t="shared" si="5"/>
        <v>0</v>
      </c>
      <c r="N59" s="31">
        <f t="shared" si="5"/>
        <v>0</v>
      </c>
    </row>
    <row r="60" spans="2:14" x14ac:dyDescent="0.3">
      <c r="B60" s="31">
        <v>105</v>
      </c>
      <c r="C60" s="31">
        <v>5</v>
      </c>
      <c r="D60" s="31">
        <v>6</v>
      </c>
      <c r="E60" s="31">
        <v>5</v>
      </c>
      <c r="F60" s="31">
        <v>0</v>
      </c>
      <c r="G60" s="31">
        <v>0</v>
      </c>
      <c r="H60" s="31">
        <v>0</v>
      </c>
      <c r="I60" s="31">
        <v>1</v>
      </c>
      <c r="L60" s="31">
        <f t="shared" si="5"/>
        <v>1</v>
      </c>
      <c r="M60" s="31">
        <f t="shared" si="5"/>
        <v>1</v>
      </c>
      <c r="N60" s="31">
        <f t="shared" si="5"/>
        <v>1</v>
      </c>
    </row>
    <row r="61" spans="2:14" x14ac:dyDescent="0.3">
      <c r="B61" s="31">
        <v>108</v>
      </c>
      <c r="C61" s="31">
        <v>6</v>
      </c>
      <c r="D61" s="31">
        <v>5</v>
      </c>
      <c r="E61" s="31">
        <v>7</v>
      </c>
      <c r="F61" s="31">
        <v>0</v>
      </c>
      <c r="G61" s="31">
        <v>0</v>
      </c>
      <c r="H61" s="31">
        <v>0</v>
      </c>
      <c r="I61" s="31">
        <v>0</v>
      </c>
      <c r="L61" s="31">
        <f t="shared" si="5"/>
        <v>1</v>
      </c>
      <c r="M61" s="31">
        <f t="shared" si="5"/>
        <v>1</v>
      </c>
      <c r="N61" s="31">
        <f t="shared" si="5"/>
        <v>1</v>
      </c>
    </row>
    <row r="62" spans="2:14" x14ac:dyDescent="0.3">
      <c r="B62" s="31">
        <v>109</v>
      </c>
      <c r="C62" s="31">
        <v>4</v>
      </c>
      <c r="D62" s="31">
        <v>5</v>
      </c>
      <c r="E62" s="31">
        <v>4</v>
      </c>
      <c r="F62" s="31">
        <v>0</v>
      </c>
      <c r="G62" s="31">
        <v>0</v>
      </c>
      <c r="H62" s="31">
        <v>0</v>
      </c>
      <c r="I62" s="31">
        <v>1</v>
      </c>
      <c r="L62" s="31">
        <f t="shared" si="5"/>
        <v>0</v>
      </c>
      <c r="M62" s="31">
        <f t="shared" si="5"/>
        <v>1</v>
      </c>
      <c r="N62" s="31">
        <f t="shared" si="5"/>
        <v>0</v>
      </c>
    </row>
    <row r="63" spans="2:14" x14ac:dyDescent="0.3">
      <c r="B63" s="31">
        <v>110</v>
      </c>
      <c r="C63" s="31">
        <v>6</v>
      </c>
      <c r="D63" s="31">
        <v>5</v>
      </c>
      <c r="E63" s="31">
        <v>5</v>
      </c>
      <c r="F63" s="31">
        <v>0</v>
      </c>
      <c r="G63" s="31">
        <v>0</v>
      </c>
      <c r="H63" s="31">
        <v>1</v>
      </c>
      <c r="I63" s="31">
        <v>0</v>
      </c>
      <c r="L63" s="31">
        <f t="shared" si="5"/>
        <v>1</v>
      </c>
      <c r="M63" s="31">
        <f t="shared" si="5"/>
        <v>1</v>
      </c>
      <c r="N63" s="31">
        <f t="shared" si="5"/>
        <v>1</v>
      </c>
    </row>
    <row r="64" spans="2:14" x14ac:dyDescent="0.3">
      <c r="B64" s="31">
        <v>111</v>
      </c>
      <c r="C64" s="31">
        <v>5</v>
      </c>
      <c r="D64" s="31">
        <v>5</v>
      </c>
      <c r="E64" s="31">
        <v>5</v>
      </c>
      <c r="F64" s="31">
        <v>0</v>
      </c>
      <c r="G64" s="31">
        <v>1</v>
      </c>
      <c r="H64" s="31">
        <v>1</v>
      </c>
      <c r="I64" s="31">
        <v>1</v>
      </c>
      <c r="L64" s="31">
        <f t="shared" si="5"/>
        <v>1</v>
      </c>
      <c r="M64" s="31">
        <f t="shared" si="5"/>
        <v>1</v>
      </c>
      <c r="N64" s="31">
        <f t="shared" si="5"/>
        <v>1</v>
      </c>
    </row>
    <row r="65" spans="2:14" x14ac:dyDescent="0.3">
      <c r="B65" s="31">
        <v>112</v>
      </c>
      <c r="C65" s="31">
        <v>5</v>
      </c>
      <c r="D65" s="31">
        <v>4</v>
      </c>
      <c r="E65" s="31">
        <v>5</v>
      </c>
      <c r="F65" s="31">
        <v>0</v>
      </c>
      <c r="G65" s="31">
        <v>0</v>
      </c>
      <c r="H65" s="31">
        <v>0</v>
      </c>
      <c r="I65" s="31">
        <v>1</v>
      </c>
      <c r="L65" s="31">
        <f t="shared" si="5"/>
        <v>1</v>
      </c>
      <c r="M65" s="31">
        <f t="shared" si="5"/>
        <v>0</v>
      </c>
      <c r="N65" s="31">
        <f t="shared" si="5"/>
        <v>1</v>
      </c>
    </row>
    <row r="66" spans="2:14" x14ac:dyDescent="0.3">
      <c r="B66" s="31">
        <v>116</v>
      </c>
      <c r="C66" s="31">
        <v>7</v>
      </c>
      <c r="D66" s="31">
        <v>7</v>
      </c>
      <c r="E66" s="31">
        <v>7</v>
      </c>
      <c r="F66" s="31">
        <v>0</v>
      </c>
      <c r="G66" s="31">
        <v>0</v>
      </c>
      <c r="H66" s="31">
        <v>1</v>
      </c>
      <c r="I66" s="31">
        <v>0</v>
      </c>
      <c r="L66" s="31">
        <f t="shared" si="5"/>
        <v>1</v>
      </c>
      <c r="M66" s="31">
        <f t="shared" si="5"/>
        <v>1</v>
      </c>
      <c r="N66" s="31">
        <f t="shared" si="5"/>
        <v>1</v>
      </c>
    </row>
    <row r="67" spans="2:14" x14ac:dyDescent="0.3">
      <c r="B67" s="31">
        <v>117</v>
      </c>
      <c r="C67" s="31">
        <v>6</v>
      </c>
      <c r="D67" s="31">
        <v>5</v>
      </c>
      <c r="E67" s="31">
        <v>4</v>
      </c>
      <c r="F67" s="31">
        <v>0</v>
      </c>
      <c r="G67" s="31">
        <v>1</v>
      </c>
      <c r="H67" s="31">
        <v>0</v>
      </c>
      <c r="I67" s="31">
        <v>1</v>
      </c>
      <c r="L67" s="31">
        <f t="shared" si="5"/>
        <v>1</v>
      </c>
      <c r="M67" s="31">
        <f t="shared" si="5"/>
        <v>1</v>
      </c>
      <c r="N67" s="31">
        <f t="shared" si="5"/>
        <v>0</v>
      </c>
    </row>
    <row r="68" spans="2:14" x14ac:dyDescent="0.3">
      <c r="B68" s="31">
        <v>118</v>
      </c>
      <c r="C68" s="31">
        <v>5</v>
      </c>
      <c r="D68" s="31">
        <v>4</v>
      </c>
      <c r="E68" s="31">
        <v>4</v>
      </c>
      <c r="F68" s="31">
        <v>0</v>
      </c>
      <c r="G68" s="31">
        <v>1</v>
      </c>
      <c r="H68" s="31">
        <v>0</v>
      </c>
      <c r="I68" s="31">
        <v>0</v>
      </c>
      <c r="L68" s="31">
        <f t="shared" si="5"/>
        <v>1</v>
      </c>
      <c r="M68" s="31">
        <f t="shared" si="5"/>
        <v>0</v>
      </c>
      <c r="N68" s="31">
        <f t="shared" si="5"/>
        <v>0</v>
      </c>
    </row>
    <row r="69" spans="2:14" x14ac:dyDescent="0.3">
      <c r="B69" s="31">
        <v>119</v>
      </c>
      <c r="C69" s="31">
        <v>4</v>
      </c>
      <c r="D69" s="31">
        <v>5</v>
      </c>
      <c r="E69" s="31">
        <v>4</v>
      </c>
      <c r="F69" s="31">
        <v>0</v>
      </c>
      <c r="G69" s="31">
        <v>0</v>
      </c>
      <c r="H69" s="31">
        <v>1</v>
      </c>
      <c r="I69" s="31">
        <v>0</v>
      </c>
      <c r="L69" s="31">
        <f t="shared" si="5"/>
        <v>0</v>
      </c>
      <c r="M69" s="31">
        <f t="shared" si="5"/>
        <v>1</v>
      </c>
      <c r="N69" s="31">
        <f t="shared" si="5"/>
        <v>0</v>
      </c>
    </row>
    <row r="70" spans="2:14" x14ac:dyDescent="0.3">
      <c r="B70" s="31">
        <v>122</v>
      </c>
      <c r="C70" s="31">
        <v>4</v>
      </c>
      <c r="D70" s="31">
        <v>5</v>
      </c>
      <c r="E70" s="31">
        <v>4</v>
      </c>
      <c r="F70" s="31">
        <v>0</v>
      </c>
      <c r="G70" s="31">
        <v>0</v>
      </c>
      <c r="H70" s="31">
        <v>0</v>
      </c>
      <c r="I70" s="31">
        <v>0</v>
      </c>
      <c r="L70" s="31">
        <f t="shared" si="5"/>
        <v>0</v>
      </c>
      <c r="M70" s="31">
        <f t="shared" si="5"/>
        <v>1</v>
      </c>
      <c r="N70" s="31">
        <f t="shared" si="5"/>
        <v>0</v>
      </c>
    </row>
    <row r="71" spans="2:14" x14ac:dyDescent="0.3">
      <c r="B71" s="31">
        <v>124</v>
      </c>
      <c r="C71" s="31">
        <v>6</v>
      </c>
      <c r="D71" s="31">
        <v>6</v>
      </c>
      <c r="E71" s="31">
        <v>6</v>
      </c>
      <c r="F71" s="31">
        <v>0</v>
      </c>
      <c r="G71" s="31">
        <v>1</v>
      </c>
      <c r="H71" s="31">
        <v>1</v>
      </c>
      <c r="I71" s="31">
        <v>1</v>
      </c>
      <c r="L71" s="31">
        <f t="shared" si="5"/>
        <v>1</v>
      </c>
      <c r="M71" s="31">
        <f t="shared" si="5"/>
        <v>1</v>
      </c>
      <c r="N71" s="31">
        <f t="shared" si="5"/>
        <v>1</v>
      </c>
    </row>
    <row r="72" spans="2:14" x14ac:dyDescent="0.3">
      <c r="B72" s="31">
        <v>125</v>
      </c>
      <c r="C72" s="31">
        <v>4</v>
      </c>
      <c r="D72" s="31">
        <v>4</v>
      </c>
      <c r="E72" s="31">
        <v>4</v>
      </c>
      <c r="F72" s="31">
        <v>0</v>
      </c>
      <c r="G72" s="31">
        <v>0</v>
      </c>
      <c r="H72" s="31">
        <v>0</v>
      </c>
      <c r="I72" s="31">
        <v>1</v>
      </c>
      <c r="L72" s="31">
        <f t="shared" si="5"/>
        <v>0</v>
      </c>
      <c r="M72" s="31">
        <f t="shared" si="5"/>
        <v>0</v>
      </c>
      <c r="N72" s="31">
        <f t="shared" si="5"/>
        <v>0</v>
      </c>
    </row>
    <row r="73" spans="2:14" x14ac:dyDescent="0.3">
      <c r="B73" s="31">
        <v>126</v>
      </c>
      <c r="C73" s="31">
        <v>7</v>
      </c>
      <c r="D73" s="31">
        <v>7</v>
      </c>
      <c r="E73" s="31">
        <v>6</v>
      </c>
      <c r="F73" s="31">
        <v>0</v>
      </c>
      <c r="G73" s="31">
        <v>1</v>
      </c>
      <c r="H73" s="31">
        <v>0</v>
      </c>
      <c r="I73" s="31">
        <v>1</v>
      </c>
      <c r="L73" s="31">
        <f t="shared" si="5"/>
        <v>1</v>
      </c>
      <c r="M73" s="31">
        <f t="shared" si="5"/>
        <v>1</v>
      </c>
      <c r="N73" s="31">
        <f t="shared" si="5"/>
        <v>1</v>
      </c>
    </row>
    <row r="74" spans="2:14" x14ac:dyDescent="0.3">
      <c r="B74" s="31">
        <v>132</v>
      </c>
      <c r="C74" s="31">
        <v>6</v>
      </c>
      <c r="D74" s="31">
        <v>6</v>
      </c>
      <c r="E74" s="31">
        <v>6</v>
      </c>
      <c r="F74" s="31">
        <v>0</v>
      </c>
      <c r="G74" s="31">
        <v>0</v>
      </c>
      <c r="H74" s="31">
        <v>1</v>
      </c>
      <c r="I74" s="31">
        <v>0</v>
      </c>
      <c r="L74" s="31">
        <f t="shared" si="5"/>
        <v>1</v>
      </c>
      <c r="M74" s="31">
        <f t="shared" si="5"/>
        <v>1</v>
      </c>
      <c r="N74" s="31">
        <f t="shared" si="5"/>
        <v>1</v>
      </c>
    </row>
    <row r="75" spans="2:14" x14ac:dyDescent="0.3">
      <c r="B75" s="31">
        <v>133</v>
      </c>
      <c r="C75" s="31">
        <v>7</v>
      </c>
      <c r="D75" s="31">
        <v>5</v>
      </c>
      <c r="E75" s="31">
        <v>6</v>
      </c>
      <c r="F75" s="31">
        <v>0</v>
      </c>
      <c r="G75" s="31">
        <v>1</v>
      </c>
      <c r="H75" s="31">
        <v>0</v>
      </c>
      <c r="I75" s="31">
        <v>0</v>
      </c>
      <c r="L75" s="31">
        <f t="shared" si="5"/>
        <v>1</v>
      </c>
      <c r="M75" s="31">
        <f t="shared" si="5"/>
        <v>1</v>
      </c>
      <c r="N75" s="31">
        <f t="shared" si="5"/>
        <v>1</v>
      </c>
    </row>
    <row r="76" spans="2:14" x14ac:dyDescent="0.3">
      <c r="B76" s="31">
        <v>134</v>
      </c>
      <c r="C76" s="31">
        <v>5</v>
      </c>
      <c r="D76" s="31">
        <v>4</v>
      </c>
      <c r="E76" s="31">
        <v>4</v>
      </c>
      <c r="F76" s="31">
        <v>0</v>
      </c>
      <c r="G76" s="31">
        <v>1</v>
      </c>
      <c r="H76" s="31">
        <v>0</v>
      </c>
      <c r="I76" s="31">
        <v>0</v>
      </c>
      <c r="L76" s="31">
        <f t="shared" si="5"/>
        <v>1</v>
      </c>
      <c r="M76" s="31">
        <f t="shared" si="5"/>
        <v>0</v>
      </c>
      <c r="N76" s="31">
        <f t="shared" si="5"/>
        <v>0</v>
      </c>
    </row>
    <row r="77" spans="2:14" x14ac:dyDescent="0.3">
      <c r="B77" s="31">
        <v>137</v>
      </c>
      <c r="C77" s="31">
        <v>5</v>
      </c>
      <c r="D77" s="31">
        <v>4</v>
      </c>
      <c r="E77" s="31">
        <v>4</v>
      </c>
      <c r="F77" s="31">
        <v>0</v>
      </c>
      <c r="G77" s="31">
        <v>1</v>
      </c>
      <c r="H77" s="31">
        <v>0</v>
      </c>
      <c r="I77" s="31">
        <v>0</v>
      </c>
      <c r="L77" s="31">
        <f t="shared" si="5"/>
        <v>1</v>
      </c>
      <c r="M77" s="31">
        <f t="shared" si="5"/>
        <v>0</v>
      </c>
      <c r="N77" s="31">
        <f t="shared" si="5"/>
        <v>0</v>
      </c>
    </row>
    <row r="78" spans="2:14" x14ac:dyDescent="0.3">
      <c r="B78" s="31">
        <v>138</v>
      </c>
      <c r="C78" s="31">
        <v>3</v>
      </c>
      <c r="D78" s="31">
        <v>4</v>
      </c>
      <c r="E78" s="31">
        <v>3</v>
      </c>
      <c r="F78" s="31">
        <v>0</v>
      </c>
      <c r="G78" s="31">
        <v>0</v>
      </c>
      <c r="H78" s="31">
        <v>0</v>
      </c>
      <c r="I78" s="31">
        <v>0</v>
      </c>
      <c r="L78" s="31">
        <f t="shared" si="5"/>
        <v>0</v>
      </c>
      <c r="M78" s="31">
        <f t="shared" si="5"/>
        <v>0</v>
      </c>
      <c r="N78" s="31">
        <f t="shared" si="5"/>
        <v>0</v>
      </c>
    </row>
    <row r="79" spans="2:14" x14ac:dyDescent="0.3">
      <c r="B79" s="31">
        <v>139</v>
      </c>
      <c r="C79" s="31">
        <v>6</v>
      </c>
      <c r="D79" s="31">
        <v>6</v>
      </c>
      <c r="E79" s="31">
        <v>6</v>
      </c>
      <c r="F79" s="31">
        <v>0</v>
      </c>
      <c r="G79" s="31">
        <v>0</v>
      </c>
      <c r="H79" s="31">
        <v>0</v>
      </c>
      <c r="I79" s="31">
        <v>1</v>
      </c>
      <c r="L79" s="31">
        <f t="shared" si="5"/>
        <v>1</v>
      </c>
      <c r="M79" s="31">
        <f t="shared" si="5"/>
        <v>1</v>
      </c>
      <c r="N79" s="31">
        <f t="shared" si="5"/>
        <v>1</v>
      </c>
    </row>
    <row r="80" spans="2:14" x14ac:dyDescent="0.3">
      <c r="B80" s="31">
        <v>140</v>
      </c>
      <c r="C80" s="31">
        <v>5</v>
      </c>
      <c r="D80" s="31">
        <v>6</v>
      </c>
      <c r="E80" s="31">
        <v>6</v>
      </c>
      <c r="F80" s="31">
        <v>0</v>
      </c>
      <c r="G80" s="31">
        <v>0</v>
      </c>
      <c r="H80" s="31">
        <v>1</v>
      </c>
      <c r="I80" s="31">
        <v>0</v>
      </c>
      <c r="L80" s="31">
        <f t="shared" si="5"/>
        <v>1</v>
      </c>
      <c r="M80" s="31">
        <f t="shared" si="5"/>
        <v>1</v>
      </c>
      <c r="N80" s="31">
        <f t="shared" si="5"/>
        <v>1</v>
      </c>
    </row>
    <row r="81" spans="2:14" x14ac:dyDescent="0.3">
      <c r="B81" s="31">
        <v>141</v>
      </c>
      <c r="C81" s="31">
        <v>4</v>
      </c>
      <c r="D81" s="31">
        <v>5</v>
      </c>
      <c r="E81" s="31">
        <v>4</v>
      </c>
      <c r="F81" s="31">
        <v>0</v>
      </c>
      <c r="G81" s="31">
        <v>0</v>
      </c>
      <c r="H81" s="31">
        <v>1</v>
      </c>
      <c r="I81" s="31">
        <v>0</v>
      </c>
      <c r="L81" s="31">
        <f t="shared" si="5"/>
        <v>0</v>
      </c>
      <c r="M81" s="31">
        <f t="shared" si="5"/>
        <v>1</v>
      </c>
      <c r="N81" s="31">
        <f t="shared" si="5"/>
        <v>0</v>
      </c>
    </row>
    <row r="82" spans="2:14" x14ac:dyDescent="0.3">
      <c r="B82" s="31">
        <v>142</v>
      </c>
      <c r="C82" s="31">
        <v>4</v>
      </c>
      <c r="D82" s="31">
        <v>4</v>
      </c>
      <c r="E82" s="31">
        <v>4</v>
      </c>
      <c r="F82" s="31">
        <v>0</v>
      </c>
      <c r="G82" s="31">
        <v>0</v>
      </c>
      <c r="H82" s="31">
        <v>0</v>
      </c>
      <c r="I82" s="31">
        <v>0</v>
      </c>
      <c r="L82" s="31">
        <f t="shared" si="5"/>
        <v>0</v>
      </c>
      <c r="M82" s="31">
        <f t="shared" si="5"/>
        <v>0</v>
      </c>
      <c r="N82" s="31">
        <f t="shared" si="5"/>
        <v>0</v>
      </c>
    </row>
    <row r="83" spans="2:14" x14ac:dyDescent="0.3">
      <c r="B83" s="31">
        <v>143</v>
      </c>
      <c r="C83" s="31">
        <v>7</v>
      </c>
      <c r="D83" s="31">
        <v>6</v>
      </c>
      <c r="E83" s="31">
        <v>6</v>
      </c>
      <c r="F83" s="31">
        <v>0</v>
      </c>
      <c r="G83" s="31">
        <v>0</v>
      </c>
      <c r="H83" s="31">
        <v>0</v>
      </c>
      <c r="I83" s="31">
        <v>0</v>
      </c>
      <c r="L83" s="31">
        <f t="shared" si="5"/>
        <v>1</v>
      </c>
      <c r="M83" s="31">
        <f t="shared" si="5"/>
        <v>1</v>
      </c>
      <c r="N83" s="31">
        <f t="shared" si="5"/>
        <v>1</v>
      </c>
    </row>
    <row r="84" spans="2:14" x14ac:dyDescent="0.3">
      <c r="B84" s="31">
        <v>145</v>
      </c>
      <c r="C84" s="31">
        <v>7</v>
      </c>
      <c r="D84" s="31">
        <v>7</v>
      </c>
      <c r="E84" s="31">
        <v>7</v>
      </c>
      <c r="F84" s="31">
        <v>0</v>
      </c>
      <c r="G84" s="31">
        <v>1</v>
      </c>
      <c r="H84" s="31">
        <v>0</v>
      </c>
      <c r="I84" s="31">
        <v>0</v>
      </c>
      <c r="L84" s="31">
        <f t="shared" si="5"/>
        <v>1</v>
      </c>
      <c r="M84" s="31">
        <f t="shared" si="5"/>
        <v>1</v>
      </c>
      <c r="N84" s="31">
        <f t="shared" si="5"/>
        <v>1</v>
      </c>
    </row>
    <row r="85" spans="2:14" x14ac:dyDescent="0.3">
      <c r="B85" s="31">
        <v>148</v>
      </c>
      <c r="C85" s="31">
        <v>4</v>
      </c>
      <c r="D85" s="31">
        <v>3</v>
      </c>
      <c r="E85" s="31">
        <v>3</v>
      </c>
      <c r="F85" s="31">
        <v>0</v>
      </c>
      <c r="G85" s="31">
        <v>1</v>
      </c>
      <c r="H85" s="31">
        <v>0</v>
      </c>
      <c r="I85" s="31">
        <v>1</v>
      </c>
      <c r="L85" s="31">
        <f t="shared" si="5"/>
        <v>0</v>
      </c>
      <c r="M85" s="31">
        <f t="shared" si="5"/>
        <v>0</v>
      </c>
      <c r="N85" s="31">
        <f t="shared" si="5"/>
        <v>0</v>
      </c>
    </row>
    <row r="86" spans="2:14" x14ac:dyDescent="0.3">
      <c r="B86" s="31">
        <v>149</v>
      </c>
      <c r="C86" s="31">
        <v>2</v>
      </c>
      <c r="D86" s="31">
        <v>3</v>
      </c>
      <c r="E86" s="31">
        <v>2</v>
      </c>
      <c r="F86" s="31">
        <v>0</v>
      </c>
      <c r="G86" s="31">
        <v>0</v>
      </c>
      <c r="H86" s="31">
        <v>1</v>
      </c>
      <c r="I86" s="31">
        <v>1</v>
      </c>
      <c r="L86" s="31">
        <f t="shared" si="5"/>
        <v>0</v>
      </c>
      <c r="M86" s="31">
        <f t="shared" si="5"/>
        <v>0</v>
      </c>
      <c r="N86" s="31">
        <f t="shared" si="5"/>
        <v>0</v>
      </c>
    </row>
    <row r="87" spans="2:14" x14ac:dyDescent="0.3">
      <c r="B87" s="31">
        <v>150</v>
      </c>
      <c r="C87" s="31">
        <v>4</v>
      </c>
      <c r="D87" s="31">
        <v>5</v>
      </c>
      <c r="E87" s="31">
        <v>5</v>
      </c>
      <c r="F87" s="31">
        <v>0</v>
      </c>
      <c r="G87" s="31">
        <v>1</v>
      </c>
      <c r="H87" s="31">
        <v>1</v>
      </c>
      <c r="I87" s="31">
        <v>1</v>
      </c>
      <c r="L87" s="31">
        <f t="shared" si="5"/>
        <v>0</v>
      </c>
      <c r="M87" s="31">
        <f t="shared" si="5"/>
        <v>1</v>
      </c>
      <c r="N87" s="31">
        <f t="shared" si="5"/>
        <v>1</v>
      </c>
    </row>
    <row r="88" spans="2:14" x14ac:dyDescent="0.3">
      <c r="B88" s="31">
        <v>152</v>
      </c>
      <c r="C88" s="31">
        <v>5</v>
      </c>
      <c r="D88" s="31">
        <v>3</v>
      </c>
      <c r="E88" s="31">
        <v>4</v>
      </c>
      <c r="F88" s="31">
        <v>0</v>
      </c>
      <c r="G88" s="31">
        <v>1</v>
      </c>
      <c r="H88" s="31">
        <v>0</v>
      </c>
      <c r="I88" s="31">
        <v>1</v>
      </c>
      <c r="L88" s="31">
        <f t="shared" si="5"/>
        <v>1</v>
      </c>
      <c r="M88" s="31">
        <f t="shared" si="5"/>
        <v>0</v>
      </c>
      <c r="N88" s="31">
        <f t="shared" si="5"/>
        <v>0</v>
      </c>
    </row>
    <row r="89" spans="2:14" x14ac:dyDescent="0.3">
      <c r="B89" s="31">
        <v>154</v>
      </c>
      <c r="C89" s="31">
        <v>5</v>
      </c>
      <c r="D89" s="31">
        <v>4</v>
      </c>
      <c r="E89" s="31">
        <v>4</v>
      </c>
      <c r="F89" s="31">
        <v>0</v>
      </c>
      <c r="G89" s="31">
        <v>0</v>
      </c>
      <c r="H89" s="31">
        <v>1</v>
      </c>
      <c r="I89" s="31">
        <v>0</v>
      </c>
      <c r="L89" s="31">
        <f t="shared" si="5"/>
        <v>1</v>
      </c>
      <c r="M89" s="31">
        <f t="shared" si="5"/>
        <v>0</v>
      </c>
      <c r="N89" s="31">
        <f t="shared" si="5"/>
        <v>0</v>
      </c>
    </row>
    <row r="90" spans="2:14" x14ac:dyDescent="0.3">
      <c r="B90" s="31">
        <v>155</v>
      </c>
      <c r="C90" s="31">
        <v>6</v>
      </c>
      <c r="D90" s="31">
        <v>5</v>
      </c>
      <c r="E90" s="31">
        <v>5</v>
      </c>
      <c r="F90" s="31">
        <v>0</v>
      </c>
      <c r="G90" s="31">
        <v>1</v>
      </c>
      <c r="H90" s="31">
        <v>1</v>
      </c>
      <c r="I90" s="31">
        <v>1</v>
      </c>
      <c r="L90" s="31">
        <f t="shared" si="5"/>
        <v>1</v>
      </c>
      <c r="M90" s="31">
        <f t="shared" si="5"/>
        <v>1</v>
      </c>
      <c r="N90" s="31">
        <f t="shared" si="5"/>
        <v>1</v>
      </c>
    </row>
    <row r="91" spans="2:14" x14ac:dyDescent="0.3">
      <c r="B91" s="31">
        <v>156</v>
      </c>
      <c r="C91" s="31">
        <v>7</v>
      </c>
      <c r="D91" s="31">
        <v>7</v>
      </c>
      <c r="E91" s="31">
        <v>7</v>
      </c>
      <c r="F91" s="31">
        <v>0</v>
      </c>
      <c r="G91" s="31">
        <v>1</v>
      </c>
      <c r="H91" s="31">
        <v>0</v>
      </c>
      <c r="I91" s="31">
        <v>1</v>
      </c>
      <c r="L91" s="31">
        <f t="shared" si="5"/>
        <v>1</v>
      </c>
      <c r="M91" s="31">
        <f t="shared" si="5"/>
        <v>1</v>
      </c>
      <c r="N91" s="31">
        <f t="shared" si="5"/>
        <v>1</v>
      </c>
    </row>
    <row r="92" spans="2:14" x14ac:dyDescent="0.3">
      <c r="B92" s="31">
        <v>157</v>
      </c>
      <c r="C92" s="31">
        <v>6</v>
      </c>
      <c r="D92" s="31">
        <v>6</v>
      </c>
      <c r="E92" s="31">
        <v>7</v>
      </c>
      <c r="F92" s="31">
        <v>0</v>
      </c>
      <c r="G92" s="31">
        <v>1</v>
      </c>
      <c r="H92" s="31">
        <v>1</v>
      </c>
      <c r="I92" s="31">
        <v>0</v>
      </c>
      <c r="L92" s="31">
        <f t="shared" si="5"/>
        <v>1</v>
      </c>
      <c r="M92" s="31">
        <f t="shared" si="5"/>
        <v>1</v>
      </c>
      <c r="N92" s="31">
        <f t="shared" si="5"/>
        <v>1</v>
      </c>
    </row>
    <row r="93" spans="2:14" x14ac:dyDescent="0.3">
      <c r="B93" s="31">
        <v>159</v>
      </c>
      <c r="C93" s="31">
        <v>6</v>
      </c>
      <c r="D93" s="31">
        <v>6</v>
      </c>
      <c r="E93" s="31">
        <v>6</v>
      </c>
      <c r="F93" s="31">
        <v>0</v>
      </c>
      <c r="G93" s="31">
        <v>1</v>
      </c>
      <c r="H93" s="31">
        <v>1</v>
      </c>
      <c r="I93" s="31">
        <v>0</v>
      </c>
      <c r="L93" s="31">
        <f t="shared" si="5"/>
        <v>1</v>
      </c>
      <c r="M93" s="31">
        <f t="shared" si="5"/>
        <v>1</v>
      </c>
      <c r="N93" s="31">
        <f t="shared" si="5"/>
        <v>1</v>
      </c>
    </row>
    <row r="94" spans="2:14" x14ac:dyDescent="0.3">
      <c r="B94" s="31">
        <v>160</v>
      </c>
      <c r="C94" s="31">
        <v>6</v>
      </c>
      <c r="D94" s="31">
        <v>7</v>
      </c>
      <c r="E94" s="31">
        <v>7</v>
      </c>
      <c r="F94" s="31">
        <v>0</v>
      </c>
      <c r="G94" s="31">
        <v>0</v>
      </c>
      <c r="H94" s="31">
        <v>0</v>
      </c>
      <c r="I94" s="31">
        <v>0</v>
      </c>
      <c r="L94" s="31">
        <f t="shared" ref="L94:N157" si="6">IF(C94&gt;4,1,0)</f>
        <v>1</v>
      </c>
      <c r="M94" s="31">
        <f t="shared" si="6"/>
        <v>1</v>
      </c>
      <c r="N94" s="31">
        <f t="shared" si="6"/>
        <v>1</v>
      </c>
    </row>
    <row r="95" spans="2:14" x14ac:dyDescent="0.3">
      <c r="B95" s="31">
        <v>161</v>
      </c>
      <c r="C95" s="31">
        <v>5</v>
      </c>
      <c r="D95" s="31">
        <v>6</v>
      </c>
      <c r="E95" s="31">
        <v>6</v>
      </c>
      <c r="F95" s="31">
        <v>0</v>
      </c>
      <c r="G95" s="31">
        <v>0</v>
      </c>
      <c r="H95" s="31">
        <v>0</v>
      </c>
      <c r="I95" s="31">
        <v>1</v>
      </c>
      <c r="L95" s="31">
        <f t="shared" si="6"/>
        <v>1</v>
      </c>
      <c r="M95" s="31">
        <f t="shared" si="6"/>
        <v>1</v>
      </c>
      <c r="N95" s="31">
        <f t="shared" si="6"/>
        <v>1</v>
      </c>
    </row>
    <row r="96" spans="2:14" x14ac:dyDescent="0.3">
      <c r="B96" s="31">
        <v>163</v>
      </c>
      <c r="C96" s="31">
        <v>7</v>
      </c>
      <c r="D96" s="31">
        <v>6</v>
      </c>
      <c r="E96" s="31">
        <v>6</v>
      </c>
      <c r="F96" s="31">
        <v>0</v>
      </c>
      <c r="G96" s="31">
        <v>1</v>
      </c>
      <c r="H96" s="31">
        <v>0</v>
      </c>
      <c r="I96" s="31">
        <v>0</v>
      </c>
      <c r="L96" s="31">
        <f t="shared" si="6"/>
        <v>1</v>
      </c>
      <c r="M96" s="31">
        <f t="shared" si="6"/>
        <v>1</v>
      </c>
      <c r="N96" s="31">
        <f t="shared" si="6"/>
        <v>1</v>
      </c>
    </row>
    <row r="97" spans="2:14" x14ac:dyDescent="0.3">
      <c r="B97" s="31">
        <v>165</v>
      </c>
      <c r="C97" s="31">
        <v>6</v>
      </c>
      <c r="D97" s="31">
        <v>5</v>
      </c>
      <c r="E97" s="31">
        <v>6</v>
      </c>
      <c r="F97" s="31">
        <v>0</v>
      </c>
      <c r="G97" s="31">
        <v>0</v>
      </c>
      <c r="H97" s="31">
        <v>0</v>
      </c>
      <c r="I97" s="31">
        <v>0</v>
      </c>
      <c r="L97" s="31">
        <f t="shared" si="6"/>
        <v>1</v>
      </c>
      <c r="M97" s="31">
        <f t="shared" si="6"/>
        <v>1</v>
      </c>
      <c r="N97" s="31">
        <f t="shared" si="6"/>
        <v>1</v>
      </c>
    </row>
    <row r="98" spans="2:14" x14ac:dyDescent="0.3">
      <c r="B98" s="31">
        <v>166</v>
      </c>
      <c r="C98" s="31">
        <v>7</v>
      </c>
      <c r="D98" s="31">
        <v>7</v>
      </c>
      <c r="E98" s="31">
        <v>7</v>
      </c>
      <c r="F98" s="31">
        <v>0</v>
      </c>
      <c r="G98" s="31">
        <v>1</v>
      </c>
      <c r="H98" s="31">
        <v>1</v>
      </c>
      <c r="I98" s="31">
        <v>0</v>
      </c>
      <c r="L98" s="31">
        <f t="shared" si="6"/>
        <v>1</v>
      </c>
      <c r="M98" s="31">
        <f t="shared" si="6"/>
        <v>1</v>
      </c>
      <c r="N98" s="31">
        <f t="shared" si="6"/>
        <v>1</v>
      </c>
    </row>
    <row r="99" spans="2:14" x14ac:dyDescent="0.3">
      <c r="B99" s="31">
        <v>167</v>
      </c>
      <c r="C99" s="31">
        <v>5</v>
      </c>
      <c r="D99" s="31">
        <v>3</v>
      </c>
      <c r="E99" s="31">
        <v>4</v>
      </c>
      <c r="F99" s="31">
        <v>0</v>
      </c>
      <c r="G99" s="31">
        <v>1</v>
      </c>
      <c r="H99" s="31">
        <v>0</v>
      </c>
      <c r="I99" s="31">
        <v>1</v>
      </c>
      <c r="L99" s="31">
        <f t="shared" si="6"/>
        <v>1</v>
      </c>
      <c r="M99" s="31">
        <f t="shared" si="6"/>
        <v>0</v>
      </c>
      <c r="N99" s="31">
        <f t="shared" si="6"/>
        <v>0</v>
      </c>
    </row>
    <row r="100" spans="2:14" x14ac:dyDescent="0.3">
      <c r="B100" s="31">
        <v>169</v>
      </c>
      <c r="C100" s="31">
        <v>5</v>
      </c>
      <c r="D100" s="31">
        <v>4</v>
      </c>
      <c r="E100" s="31">
        <v>5</v>
      </c>
      <c r="F100" s="31">
        <v>0</v>
      </c>
      <c r="G100" s="31">
        <v>1</v>
      </c>
      <c r="H100" s="31">
        <v>0</v>
      </c>
      <c r="I100" s="31">
        <v>0</v>
      </c>
      <c r="L100" s="31">
        <f t="shared" si="6"/>
        <v>1</v>
      </c>
      <c r="M100" s="31">
        <f t="shared" si="6"/>
        <v>0</v>
      </c>
      <c r="N100" s="31">
        <f t="shared" si="6"/>
        <v>1</v>
      </c>
    </row>
    <row r="101" spans="2:14" x14ac:dyDescent="0.3">
      <c r="B101" s="31">
        <v>171</v>
      </c>
      <c r="C101" s="31">
        <v>3</v>
      </c>
      <c r="D101" s="31">
        <v>3</v>
      </c>
      <c r="E101" s="31">
        <v>4</v>
      </c>
      <c r="F101" s="31">
        <v>0</v>
      </c>
      <c r="G101" s="31">
        <v>1</v>
      </c>
      <c r="H101" s="31">
        <v>0</v>
      </c>
      <c r="I101" s="31">
        <v>1</v>
      </c>
      <c r="L101" s="31">
        <f t="shared" si="6"/>
        <v>0</v>
      </c>
      <c r="M101" s="31">
        <f t="shared" si="6"/>
        <v>0</v>
      </c>
      <c r="N101" s="31">
        <f t="shared" si="6"/>
        <v>0</v>
      </c>
    </row>
    <row r="102" spans="2:14" x14ac:dyDescent="0.3">
      <c r="B102" s="31">
        <v>172</v>
      </c>
      <c r="C102" s="31">
        <v>6</v>
      </c>
      <c r="D102" s="31">
        <v>5</v>
      </c>
      <c r="E102" s="31">
        <v>4</v>
      </c>
      <c r="F102" s="31">
        <v>0</v>
      </c>
      <c r="G102" s="31">
        <v>1</v>
      </c>
      <c r="H102" s="31">
        <v>1</v>
      </c>
      <c r="I102" s="31">
        <v>0</v>
      </c>
      <c r="L102" s="31">
        <f t="shared" si="6"/>
        <v>1</v>
      </c>
      <c r="M102" s="31">
        <f t="shared" si="6"/>
        <v>1</v>
      </c>
      <c r="N102" s="31">
        <f t="shared" si="6"/>
        <v>0</v>
      </c>
    </row>
    <row r="103" spans="2:14" x14ac:dyDescent="0.3">
      <c r="B103" s="31">
        <v>173</v>
      </c>
      <c r="C103" s="31">
        <v>5</v>
      </c>
      <c r="D103" s="31">
        <v>4</v>
      </c>
      <c r="E103" s="31">
        <v>5</v>
      </c>
      <c r="F103" s="31">
        <v>0</v>
      </c>
      <c r="G103" s="31">
        <v>0</v>
      </c>
      <c r="H103" s="31">
        <v>0</v>
      </c>
      <c r="I103" s="31">
        <v>0</v>
      </c>
      <c r="L103" s="31">
        <f t="shared" si="6"/>
        <v>1</v>
      </c>
      <c r="M103" s="31">
        <f t="shared" si="6"/>
        <v>0</v>
      </c>
      <c r="N103" s="31">
        <f t="shared" si="6"/>
        <v>1</v>
      </c>
    </row>
    <row r="104" spans="2:14" x14ac:dyDescent="0.3">
      <c r="B104" s="31">
        <v>174</v>
      </c>
      <c r="C104" s="31">
        <v>5</v>
      </c>
      <c r="D104" s="31">
        <v>5</v>
      </c>
      <c r="E104" s="31">
        <v>4</v>
      </c>
      <c r="F104" s="31">
        <v>0</v>
      </c>
      <c r="G104" s="31">
        <v>1</v>
      </c>
      <c r="H104" s="31">
        <v>0</v>
      </c>
      <c r="I104" s="31">
        <v>1</v>
      </c>
      <c r="L104" s="31">
        <f t="shared" si="6"/>
        <v>1</v>
      </c>
      <c r="M104" s="31">
        <f t="shared" si="6"/>
        <v>1</v>
      </c>
      <c r="N104" s="31">
        <f t="shared" si="6"/>
        <v>0</v>
      </c>
    </row>
    <row r="105" spans="2:14" x14ac:dyDescent="0.3">
      <c r="B105" s="31">
        <v>175</v>
      </c>
      <c r="C105" s="31">
        <v>5</v>
      </c>
      <c r="D105" s="31">
        <v>4</v>
      </c>
      <c r="E105" s="31">
        <v>4</v>
      </c>
      <c r="F105" s="31">
        <v>0</v>
      </c>
      <c r="G105" s="31">
        <v>0</v>
      </c>
      <c r="H105" s="31">
        <v>1</v>
      </c>
      <c r="I105" s="31">
        <v>0</v>
      </c>
      <c r="L105" s="31">
        <f t="shared" si="6"/>
        <v>1</v>
      </c>
      <c r="M105" s="31">
        <f t="shared" si="6"/>
        <v>0</v>
      </c>
      <c r="N105" s="31">
        <f t="shared" si="6"/>
        <v>0</v>
      </c>
    </row>
    <row r="106" spans="2:14" x14ac:dyDescent="0.3">
      <c r="B106" s="31">
        <v>177</v>
      </c>
      <c r="C106" s="31">
        <v>4</v>
      </c>
      <c r="D106" s="31">
        <v>4</v>
      </c>
      <c r="E106" s="31">
        <v>4</v>
      </c>
      <c r="F106" s="31">
        <v>0</v>
      </c>
      <c r="G106" s="31">
        <v>1</v>
      </c>
      <c r="H106" s="31">
        <v>1</v>
      </c>
      <c r="I106" s="31">
        <v>1</v>
      </c>
      <c r="L106" s="31">
        <f t="shared" si="6"/>
        <v>0</v>
      </c>
      <c r="M106" s="31">
        <f t="shared" si="6"/>
        <v>0</v>
      </c>
      <c r="N106" s="31">
        <f t="shared" si="6"/>
        <v>0</v>
      </c>
    </row>
    <row r="107" spans="2:14" x14ac:dyDescent="0.3">
      <c r="B107" s="31">
        <v>180</v>
      </c>
      <c r="C107" s="31">
        <v>3</v>
      </c>
      <c r="D107" s="31">
        <v>1</v>
      </c>
      <c r="E107" s="31">
        <v>2</v>
      </c>
      <c r="F107" s="31">
        <v>0</v>
      </c>
      <c r="G107" s="31">
        <v>0</v>
      </c>
      <c r="H107" s="31">
        <v>0</v>
      </c>
      <c r="I107" s="31">
        <v>0</v>
      </c>
      <c r="L107" s="31">
        <f t="shared" si="6"/>
        <v>0</v>
      </c>
      <c r="M107" s="31">
        <f t="shared" si="6"/>
        <v>0</v>
      </c>
      <c r="N107" s="31">
        <f t="shared" si="6"/>
        <v>0</v>
      </c>
    </row>
    <row r="108" spans="2:14" x14ac:dyDescent="0.3">
      <c r="B108" s="31">
        <v>183</v>
      </c>
      <c r="C108" s="31">
        <v>4</v>
      </c>
      <c r="D108" s="31">
        <v>4</v>
      </c>
      <c r="E108" s="31">
        <v>4</v>
      </c>
      <c r="F108" s="31">
        <v>0</v>
      </c>
      <c r="G108" s="31">
        <v>0</v>
      </c>
      <c r="H108" s="31">
        <v>0</v>
      </c>
      <c r="I108" s="31">
        <v>0</v>
      </c>
      <c r="L108" s="31">
        <f t="shared" si="6"/>
        <v>0</v>
      </c>
      <c r="M108" s="31">
        <f t="shared" si="6"/>
        <v>0</v>
      </c>
      <c r="N108" s="31">
        <f t="shared" si="6"/>
        <v>0</v>
      </c>
    </row>
    <row r="109" spans="2:14" x14ac:dyDescent="0.3">
      <c r="B109" s="31">
        <v>184</v>
      </c>
      <c r="C109" s="31">
        <v>6</v>
      </c>
      <c r="D109" s="31">
        <v>6</v>
      </c>
      <c r="E109" s="31">
        <v>6</v>
      </c>
      <c r="F109" s="31">
        <v>0</v>
      </c>
      <c r="G109" s="31">
        <v>1</v>
      </c>
      <c r="H109" s="31">
        <v>1</v>
      </c>
      <c r="I109" s="31">
        <v>0</v>
      </c>
      <c r="L109" s="31">
        <f t="shared" si="6"/>
        <v>1</v>
      </c>
      <c r="M109" s="31">
        <f t="shared" si="6"/>
        <v>1</v>
      </c>
      <c r="N109" s="31">
        <f t="shared" si="6"/>
        <v>1</v>
      </c>
    </row>
    <row r="110" spans="2:14" x14ac:dyDescent="0.3">
      <c r="B110" s="31">
        <v>185</v>
      </c>
      <c r="C110" s="31">
        <v>4</v>
      </c>
      <c r="D110" s="31">
        <v>4</v>
      </c>
      <c r="E110" s="31">
        <v>4</v>
      </c>
      <c r="F110" s="31">
        <v>0</v>
      </c>
      <c r="G110" s="31">
        <v>1</v>
      </c>
      <c r="H110" s="31">
        <v>0</v>
      </c>
      <c r="I110" s="31">
        <v>0</v>
      </c>
      <c r="L110" s="31">
        <f t="shared" si="6"/>
        <v>0</v>
      </c>
      <c r="M110" s="31">
        <f t="shared" si="6"/>
        <v>0</v>
      </c>
      <c r="N110" s="31">
        <f t="shared" si="6"/>
        <v>0</v>
      </c>
    </row>
    <row r="111" spans="2:14" x14ac:dyDescent="0.3">
      <c r="B111" s="31">
        <v>189</v>
      </c>
      <c r="C111" s="31">
        <v>7</v>
      </c>
      <c r="D111" s="31">
        <v>7</v>
      </c>
      <c r="E111" s="31">
        <v>7</v>
      </c>
      <c r="F111" s="31">
        <v>0</v>
      </c>
      <c r="G111" s="31">
        <v>0</v>
      </c>
      <c r="H111" s="31">
        <v>1</v>
      </c>
      <c r="I111" s="31">
        <v>0</v>
      </c>
      <c r="L111" s="31">
        <f t="shared" si="6"/>
        <v>1</v>
      </c>
      <c r="M111" s="31">
        <f t="shared" si="6"/>
        <v>1</v>
      </c>
      <c r="N111" s="31">
        <f t="shared" si="6"/>
        <v>1</v>
      </c>
    </row>
    <row r="112" spans="2:14" x14ac:dyDescent="0.3">
      <c r="B112" s="31">
        <v>190</v>
      </c>
      <c r="C112" s="31">
        <v>5</v>
      </c>
      <c r="D112" s="31">
        <v>5</v>
      </c>
      <c r="E112" s="31">
        <v>5</v>
      </c>
      <c r="F112" s="31">
        <v>0</v>
      </c>
      <c r="G112" s="31">
        <v>1</v>
      </c>
      <c r="H112" s="31">
        <v>0</v>
      </c>
      <c r="I112" s="31">
        <v>1</v>
      </c>
      <c r="L112" s="31">
        <f t="shared" si="6"/>
        <v>1</v>
      </c>
      <c r="M112" s="31">
        <f t="shared" si="6"/>
        <v>1</v>
      </c>
      <c r="N112" s="31">
        <f t="shared" si="6"/>
        <v>1</v>
      </c>
    </row>
    <row r="113" spans="2:14" x14ac:dyDescent="0.3">
      <c r="B113" s="31">
        <v>191</v>
      </c>
      <c r="C113" s="31">
        <v>5</v>
      </c>
      <c r="D113" s="31">
        <v>5</v>
      </c>
      <c r="E113" s="31">
        <v>5</v>
      </c>
      <c r="F113" s="31">
        <v>0</v>
      </c>
      <c r="G113" s="31">
        <v>1</v>
      </c>
      <c r="H113" s="31">
        <v>0</v>
      </c>
      <c r="I113" s="31">
        <v>0</v>
      </c>
      <c r="L113" s="31">
        <f t="shared" si="6"/>
        <v>1</v>
      </c>
      <c r="M113" s="31">
        <f t="shared" si="6"/>
        <v>1</v>
      </c>
      <c r="N113" s="31">
        <f t="shared" si="6"/>
        <v>1</v>
      </c>
    </row>
    <row r="114" spans="2:14" x14ac:dyDescent="0.3">
      <c r="B114" s="31">
        <v>192</v>
      </c>
      <c r="C114" s="31">
        <v>6</v>
      </c>
      <c r="D114" s="31">
        <v>6</v>
      </c>
      <c r="E114" s="31">
        <v>6</v>
      </c>
      <c r="F114" s="31">
        <v>0</v>
      </c>
      <c r="G114" s="31">
        <v>1</v>
      </c>
      <c r="H114" s="31">
        <v>0</v>
      </c>
      <c r="I114" s="31">
        <v>1</v>
      </c>
      <c r="L114" s="31">
        <f t="shared" si="6"/>
        <v>1</v>
      </c>
      <c r="M114" s="31">
        <f t="shared" si="6"/>
        <v>1</v>
      </c>
      <c r="N114" s="31">
        <f t="shared" si="6"/>
        <v>1</v>
      </c>
    </row>
    <row r="115" spans="2:14" x14ac:dyDescent="0.3">
      <c r="B115" s="31">
        <v>193</v>
      </c>
      <c r="C115" s="31">
        <v>4</v>
      </c>
      <c r="D115" s="31">
        <v>4</v>
      </c>
      <c r="E115" s="31">
        <v>4</v>
      </c>
      <c r="F115" s="31">
        <v>0</v>
      </c>
      <c r="G115" s="31">
        <v>1</v>
      </c>
      <c r="H115" s="31">
        <v>0</v>
      </c>
      <c r="I115" s="31">
        <v>0</v>
      </c>
      <c r="L115" s="31">
        <f t="shared" si="6"/>
        <v>0</v>
      </c>
      <c r="M115" s="31">
        <f t="shared" si="6"/>
        <v>0</v>
      </c>
      <c r="N115" s="31">
        <f t="shared" si="6"/>
        <v>0</v>
      </c>
    </row>
    <row r="116" spans="2:14" x14ac:dyDescent="0.3">
      <c r="B116" s="31">
        <v>196</v>
      </c>
      <c r="C116" s="31">
        <v>6</v>
      </c>
      <c r="D116" s="31">
        <v>5</v>
      </c>
      <c r="E116" s="31">
        <v>6</v>
      </c>
      <c r="F116" s="31">
        <v>0</v>
      </c>
      <c r="G116" s="31">
        <v>0</v>
      </c>
      <c r="H116" s="31">
        <v>0</v>
      </c>
      <c r="I116" s="31">
        <v>0</v>
      </c>
      <c r="L116" s="31">
        <f t="shared" si="6"/>
        <v>1</v>
      </c>
      <c r="M116" s="31">
        <f t="shared" si="6"/>
        <v>1</v>
      </c>
      <c r="N116" s="31">
        <f t="shared" si="6"/>
        <v>1</v>
      </c>
    </row>
    <row r="117" spans="2:14" x14ac:dyDescent="0.3">
      <c r="B117" s="31">
        <v>198</v>
      </c>
      <c r="C117" s="31">
        <v>3</v>
      </c>
      <c r="D117" s="31">
        <v>5</v>
      </c>
      <c r="E117" s="31">
        <v>4</v>
      </c>
      <c r="F117" s="31">
        <v>0</v>
      </c>
      <c r="G117" s="31">
        <v>0</v>
      </c>
      <c r="H117" s="31">
        <v>1</v>
      </c>
      <c r="I117" s="31">
        <v>0</v>
      </c>
      <c r="L117" s="31">
        <f t="shared" si="6"/>
        <v>0</v>
      </c>
      <c r="M117" s="31">
        <f t="shared" si="6"/>
        <v>1</v>
      </c>
      <c r="N117" s="31">
        <f t="shared" si="6"/>
        <v>0</v>
      </c>
    </row>
    <row r="118" spans="2:14" x14ac:dyDescent="0.3">
      <c r="B118" s="31">
        <v>200</v>
      </c>
      <c r="C118" s="31">
        <v>4</v>
      </c>
      <c r="D118" s="31">
        <v>3</v>
      </c>
      <c r="E118" s="31">
        <v>4</v>
      </c>
      <c r="F118" s="31">
        <v>0</v>
      </c>
      <c r="G118" s="31">
        <v>0</v>
      </c>
      <c r="H118" s="31">
        <v>0</v>
      </c>
      <c r="I118" s="31">
        <v>1</v>
      </c>
      <c r="L118" s="31">
        <f t="shared" si="6"/>
        <v>0</v>
      </c>
      <c r="M118" s="31">
        <f t="shared" si="6"/>
        <v>0</v>
      </c>
      <c r="N118" s="31">
        <f t="shared" si="6"/>
        <v>0</v>
      </c>
    </row>
    <row r="119" spans="2:14" x14ac:dyDescent="0.3">
      <c r="B119" s="31">
        <v>201</v>
      </c>
      <c r="C119" s="31">
        <v>4</v>
      </c>
      <c r="D119" s="31">
        <v>4</v>
      </c>
      <c r="E119" s="31">
        <v>4</v>
      </c>
      <c r="F119" s="31">
        <v>0</v>
      </c>
      <c r="G119" s="31">
        <v>1</v>
      </c>
      <c r="H119" s="31">
        <v>0</v>
      </c>
      <c r="I119" s="31">
        <v>0</v>
      </c>
      <c r="L119" s="31">
        <f t="shared" si="6"/>
        <v>0</v>
      </c>
      <c r="M119" s="31">
        <f t="shared" si="6"/>
        <v>0</v>
      </c>
      <c r="N119" s="31">
        <f t="shared" si="6"/>
        <v>0</v>
      </c>
    </row>
    <row r="120" spans="2:14" x14ac:dyDescent="0.3">
      <c r="B120" s="31">
        <v>203</v>
      </c>
      <c r="C120" s="31">
        <v>7</v>
      </c>
      <c r="D120" s="31">
        <v>6</v>
      </c>
      <c r="E120" s="31">
        <v>7</v>
      </c>
      <c r="F120" s="31">
        <v>0</v>
      </c>
      <c r="G120" s="31">
        <v>1</v>
      </c>
      <c r="H120" s="31">
        <v>0</v>
      </c>
      <c r="I120" s="31">
        <v>0</v>
      </c>
      <c r="L120" s="31">
        <f t="shared" si="6"/>
        <v>1</v>
      </c>
      <c r="M120" s="31">
        <f t="shared" si="6"/>
        <v>1</v>
      </c>
      <c r="N120" s="31">
        <f t="shared" si="6"/>
        <v>1</v>
      </c>
    </row>
    <row r="121" spans="2:14" x14ac:dyDescent="0.3">
      <c r="B121" s="31">
        <v>206</v>
      </c>
      <c r="C121" s="31">
        <v>4</v>
      </c>
      <c r="D121" s="31">
        <v>5</v>
      </c>
      <c r="E121" s="31">
        <v>5</v>
      </c>
      <c r="F121" s="31">
        <v>0</v>
      </c>
      <c r="G121" s="31">
        <v>1</v>
      </c>
      <c r="H121" s="31">
        <v>1</v>
      </c>
      <c r="I121" s="31">
        <v>0</v>
      </c>
      <c r="L121" s="31">
        <f t="shared" si="6"/>
        <v>0</v>
      </c>
      <c r="M121" s="31">
        <f t="shared" si="6"/>
        <v>1</v>
      </c>
      <c r="N121" s="31">
        <f t="shared" si="6"/>
        <v>1</v>
      </c>
    </row>
    <row r="122" spans="2:14" x14ac:dyDescent="0.3">
      <c r="B122" s="31">
        <v>207</v>
      </c>
      <c r="C122" s="31">
        <v>6</v>
      </c>
      <c r="D122" s="31">
        <v>5</v>
      </c>
      <c r="E122" s="31">
        <v>6</v>
      </c>
      <c r="F122" s="31">
        <v>0</v>
      </c>
      <c r="G122" s="31">
        <v>0</v>
      </c>
      <c r="H122" s="31">
        <v>1</v>
      </c>
      <c r="I122" s="31">
        <v>0</v>
      </c>
      <c r="L122" s="31">
        <f t="shared" si="6"/>
        <v>1</v>
      </c>
      <c r="M122" s="31">
        <f t="shared" si="6"/>
        <v>1</v>
      </c>
      <c r="N122" s="31">
        <f t="shared" si="6"/>
        <v>1</v>
      </c>
    </row>
    <row r="123" spans="2:14" x14ac:dyDescent="0.3">
      <c r="B123" s="31">
        <v>208</v>
      </c>
      <c r="C123" s="31">
        <v>6</v>
      </c>
      <c r="D123" s="31">
        <v>5</v>
      </c>
      <c r="E123" s="31">
        <v>6</v>
      </c>
      <c r="F123" s="31">
        <v>0</v>
      </c>
      <c r="G123" s="31">
        <v>0</v>
      </c>
      <c r="H123" s="31">
        <v>1</v>
      </c>
      <c r="I123" s="31">
        <v>0</v>
      </c>
      <c r="L123" s="31">
        <f t="shared" si="6"/>
        <v>1</v>
      </c>
      <c r="M123" s="31">
        <f t="shared" si="6"/>
        <v>1</v>
      </c>
      <c r="N123" s="31">
        <f t="shared" si="6"/>
        <v>1</v>
      </c>
    </row>
    <row r="124" spans="2:14" x14ac:dyDescent="0.3">
      <c r="B124" s="31">
        <v>211</v>
      </c>
      <c r="C124" s="31">
        <v>4</v>
      </c>
      <c r="D124" s="31">
        <v>2</v>
      </c>
      <c r="E124" s="31">
        <v>3</v>
      </c>
      <c r="F124" s="31">
        <v>0</v>
      </c>
      <c r="G124" s="31">
        <v>1</v>
      </c>
      <c r="H124" s="31">
        <v>1</v>
      </c>
      <c r="I124" s="31">
        <v>0</v>
      </c>
      <c r="L124" s="31">
        <f t="shared" si="6"/>
        <v>0</v>
      </c>
      <c r="M124" s="31">
        <f t="shared" si="6"/>
        <v>0</v>
      </c>
      <c r="N124" s="31">
        <f t="shared" si="6"/>
        <v>0</v>
      </c>
    </row>
    <row r="125" spans="2:14" x14ac:dyDescent="0.3">
      <c r="B125" s="31">
        <v>212</v>
      </c>
      <c r="C125" s="31">
        <v>6</v>
      </c>
      <c r="D125" s="31">
        <v>7</v>
      </c>
      <c r="E125" s="31">
        <v>6</v>
      </c>
      <c r="F125" s="31">
        <v>0</v>
      </c>
      <c r="G125" s="31">
        <v>1</v>
      </c>
      <c r="H125" s="31">
        <v>0</v>
      </c>
      <c r="I125" s="31">
        <v>0</v>
      </c>
      <c r="L125" s="31">
        <f t="shared" si="6"/>
        <v>1</v>
      </c>
      <c r="M125" s="31">
        <f t="shared" si="6"/>
        <v>1</v>
      </c>
      <c r="N125" s="31">
        <f t="shared" si="6"/>
        <v>1</v>
      </c>
    </row>
    <row r="126" spans="2:14" x14ac:dyDescent="0.3">
      <c r="B126" s="31">
        <v>213</v>
      </c>
      <c r="C126" s="31">
        <v>7</v>
      </c>
      <c r="D126" s="31">
        <v>6</v>
      </c>
      <c r="E126" s="31">
        <v>7</v>
      </c>
      <c r="F126" s="31">
        <v>0</v>
      </c>
      <c r="G126" s="31">
        <v>0</v>
      </c>
      <c r="H126" s="31">
        <v>0</v>
      </c>
      <c r="I126" s="31">
        <v>1</v>
      </c>
      <c r="L126" s="31">
        <f t="shared" si="6"/>
        <v>1</v>
      </c>
      <c r="M126" s="31">
        <f t="shared" si="6"/>
        <v>1</v>
      </c>
      <c r="N126" s="31">
        <f t="shared" si="6"/>
        <v>1</v>
      </c>
    </row>
    <row r="127" spans="2:14" x14ac:dyDescent="0.3">
      <c r="B127" s="31">
        <v>214</v>
      </c>
      <c r="C127" s="31">
        <v>6</v>
      </c>
      <c r="D127" s="31">
        <v>5</v>
      </c>
      <c r="E127" s="31">
        <v>5</v>
      </c>
      <c r="F127" s="31">
        <v>0</v>
      </c>
      <c r="G127" s="31">
        <v>1</v>
      </c>
      <c r="H127" s="31">
        <v>0</v>
      </c>
      <c r="I127" s="31">
        <v>0</v>
      </c>
      <c r="L127" s="31">
        <f t="shared" si="6"/>
        <v>1</v>
      </c>
      <c r="M127" s="31">
        <f t="shared" si="6"/>
        <v>1</v>
      </c>
      <c r="N127" s="31">
        <f t="shared" si="6"/>
        <v>1</v>
      </c>
    </row>
    <row r="128" spans="2:14" x14ac:dyDescent="0.3">
      <c r="B128" s="31">
        <v>215</v>
      </c>
      <c r="C128" s="31">
        <v>4</v>
      </c>
      <c r="D128" s="31">
        <v>6</v>
      </c>
      <c r="E128" s="31">
        <v>5</v>
      </c>
      <c r="F128" s="31">
        <v>0</v>
      </c>
      <c r="G128" s="31">
        <v>1</v>
      </c>
      <c r="H128" s="31">
        <v>1</v>
      </c>
      <c r="I128" s="31">
        <v>0</v>
      </c>
      <c r="L128" s="31">
        <f t="shared" si="6"/>
        <v>0</v>
      </c>
      <c r="M128" s="31">
        <f t="shared" si="6"/>
        <v>1</v>
      </c>
      <c r="N128" s="31">
        <f t="shared" si="6"/>
        <v>1</v>
      </c>
    </row>
    <row r="129" spans="2:14" x14ac:dyDescent="0.3">
      <c r="B129" s="31">
        <v>216</v>
      </c>
      <c r="C129" s="31">
        <v>3</v>
      </c>
      <c r="D129" s="31">
        <v>4</v>
      </c>
      <c r="E129" s="31">
        <v>3</v>
      </c>
      <c r="F129" s="31">
        <v>0</v>
      </c>
      <c r="G129" s="31">
        <v>0</v>
      </c>
      <c r="H129" s="31">
        <v>1</v>
      </c>
      <c r="I129" s="31">
        <v>0</v>
      </c>
      <c r="L129" s="31">
        <f t="shared" si="6"/>
        <v>0</v>
      </c>
      <c r="M129" s="31">
        <f t="shared" si="6"/>
        <v>0</v>
      </c>
      <c r="N129" s="31">
        <f t="shared" si="6"/>
        <v>0</v>
      </c>
    </row>
    <row r="130" spans="2:14" x14ac:dyDescent="0.3">
      <c r="B130" s="31">
        <v>223</v>
      </c>
      <c r="C130" s="31">
        <v>5</v>
      </c>
      <c r="D130" s="31">
        <v>4</v>
      </c>
      <c r="E130" s="31">
        <v>5</v>
      </c>
      <c r="F130" s="31">
        <v>0</v>
      </c>
      <c r="G130" s="31">
        <v>1</v>
      </c>
      <c r="H130" s="31">
        <v>0</v>
      </c>
      <c r="I130" s="31">
        <v>0</v>
      </c>
      <c r="L130" s="31">
        <f t="shared" si="6"/>
        <v>1</v>
      </c>
      <c r="M130" s="31">
        <f t="shared" si="6"/>
        <v>0</v>
      </c>
      <c r="N130" s="31">
        <f t="shared" si="6"/>
        <v>1</v>
      </c>
    </row>
    <row r="131" spans="2:14" x14ac:dyDescent="0.3">
      <c r="B131" s="31">
        <v>224</v>
      </c>
      <c r="C131" s="31">
        <v>5</v>
      </c>
      <c r="D131" s="31">
        <v>5</v>
      </c>
      <c r="E131" s="31">
        <v>5</v>
      </c>
      <c r="F131" s="31">
        <v>0</v>
      </c>
      <c r="G131" s="31">
        <v>1</v>
      </c>
      <c r="H131" s="31">
        <v>1</v>
      </c>
      <c r="I131" s="31">
        <v>0</v>
      </c>
      <c r="L131" s="31">
        <f t="shared" si="6"/>
        <v>1</v>
      </c>
      <c r="M131" s="31">
        <f t="shared" si="6"/>
        <v>1</v>
      </c>
      <c r="N131" s="31">
        <f t="shared" si="6"/>
        <v>1</v>
      </c>
    </row>
    <row r="132" spans="2:14" x14ac:dyDescent="0.3">
      <c r="B132" s="31">
        <v>226</v>
      </c>
      <c r="C132" s="31">
        <v>4</v>
      </c>
      <c r="D132" s="31">
        <v>4</v>
      </c>
      <c r="E132" s="31">
        <v>4</v>
      </c>
      <c r="F132" s="31">
        <v>0</v>
      </c>
      <c r="G132" s="31">
        <v>0</v>
      </c>
      <c r="H132" s="31">
        <v>0</v>
      </c>
      <c r="I132" s="31">
        <v>0</v>
      </c>
      <c r="L132" s="31">
        <f t="shared" si="6"/>
        <v>0</v>
      </c>
      <c r="M132" s="31">
        <f t="shared" si="6"/>
        <v>0</v>
      </c>
      <c r="N132" s="31">
        <f t="shared" si="6"/>
        <v>0</v>
      </c>
    </row>
    <row r="133" spans="2:14" x14ac:dyDescent="0.3">
      <c r="B133" s="31">
        <v>227</v>
      </c>
      <c r="C133" s="31">
        <v>5</v>
      </c>
      <c r="D133" s="31">
        <v>5</v>
      </c>
      <c r="E133" s="31">
        <v>5</v>
      </c>
      <c r="F133" s="31">
        <v>0</v>
      </c>
      <c r="G133" s="31">
        <v>1</v>
      </c>
      <c r="H133" s="31">
        <v>0</v>
      </c>
      <c r="I133" s="31">
        <v>1</v>
      </c>
      <c r="L133" s="31">
        <f t="shared" si="6"/>
        <v>1</v>
      </c>
      <c r="M133" s="31">
        <f t="shared" si="6"/>
        <v>1</v>
      </c>
      <c r="N133" s="31">
        <f t="shared" si="6"/>
        <v>1</v>
      </c>
    </row>
    <row r="134" spans="2:14" x14ac:dyDescent="0.3">
      <c r="B134" s="31">
        <v>231</v>
      </c>
      <c r="C134" s="31">
        <v>6</v>
      </c>
      <c r="D134" s="31">
        <v>7</v>
      </c>
      <c r="E134" s="31">
        <v>7</v>
      </c>
      <c r="F134" s="31">
        <v>0</v>
      </c>
      <c r="G134" s="31">
        <v>1</v>
      </c>
      <c r="H134" s="31">
        <v>1</v>
      </c>
      <c r="I134" s="31">
        <v>0</v>
      </c>
      <c r="L134" s="31">
        <f t="shared" si="6"/>
        <v>1</v>
      </c>
      <c r="M134" s="31">
        <f t="shared" si="6"/>
        <v>1</v>
      </c>
      <c r="N134" s="31">
        <f t="shared" si="6"/>
        <v>1</v>
      </c>
    </row>
    <row r="135" spans="2:14" x14ac:dyDescent="0.3">
      <c r="B135" s="31">
        <v>233</v>
      </c>
      <c r="C135" s="31">
        <v>7</v>
      </c>
      <c r="D135" s="31">
        <v>5</v>
      </c>
      <c r="E135" s="31">
        <v>7</v>
      </c>
      <c r="F135" s="31">
        <v>0</v>
      </c>
      <c r="G135" s="31">
        <v>0</v>
      </c>
      <c r="H135" s="31">
        <v>1</v>
      </c>
      <c r="I135" s="31">
        <v>0</v>
      </c>
      <c r="L135" s="31">
        <f t="shared" si="6"/>
        <v>1</v>
      </c>
      <c r="M135" s="31">
        <f t="shared" si="6"/>
        <v>1</v>
      </c>
      <c r="N135" s="31">
        <f t="shared" si="6"/>
        <v>1</v>
      </c>
    </row>
    <row r="136" spans="2:14" x14ac:dyDescent="0.3">
      <c r="B136" s="31">
        <v>235</v>
      </c>
      <c r="C136" s="31">
        <v>5</v>
      </c>
      <c r="D136" s="31">
        <v>4</v>
      </c>
      <c r="E136" s="31">
        <v>5</v>
      </c>
      <c r="F136" s="31">
        <v>0</v>
      </c>
      <c r="G136" s="31">
        <v>0</v>
      </c>
      <c r="H136" s="31">
        <v>0</v>
      </c>
      <c r="I136" s="31">
        <v>0</v>
      </c>
      <c r="L136" s="31">
        <f t="shared" si="6"/>
        <v>1</v>
      </c>
      <c r="M136" s="31">
        <f t="shared" si="6"/>
        <v>0</v>
      </c>
      <c r="N136" s="31">
        <f t="shared" si="6"/>
        <v>1</v>
      </c>
    </row>
    <row r="137" spans="2:14" x14ac:dyDescent="0.3">
      <c r="B137" s="31">
        <v>237</v>
      </c>
      <c r="C137" s="31">
        <v>7</v>
      </c>
      <c r="D137" s="31">
        <v>7</v>
      </c>
      <c r="E137" s="31">
        <v>7</v>
      </c>
      <c r="F137" s="31">
        <v>0</v>
      </c>
      <c r="G137" s="31">
        <v>1</v>
      </c>
      <c r="H137" s="31">
        <v>0</v>
      </c>
      <c r="I137" s="31">
        <v>0</v>
      </c>
      <c r="L137" s="31">
        <f t="shared" si="6"/>
        <v>1</v>
      </c>
      <c r="M137" s="31">
        <f t="shared" si="6"/>
        <v>1</v>
      </c>
      <c r="N137" s="31">
        <f t="shared" si="6"/>
        <v>1</v>
      </c>
    </row>
    <row r="138" spans="2:14" x14ac:dyDescent="0.3">
      <c r="B138" s="31">
        <v>238</v>
      </c>
      <c r="C138" s="31">
        <v>4</v>
      </c>
      <c r="D138" s="31">
        <v>5</v>
      </c>
      <c r="E138" s="31">
        <v>5</v>
      </c>
      <c r="F138" s="31">
        <v>0</v>
      </c>
      <c r="G138" s="31">
        <v>0</v>
      </c>
      <c r="H138" s="31">
        <v>1</v>
      </c>
      <c r="I138" s="31">
        <v>1</v>
      </c>
      <c r="L138" s="31">
        <f t="shared" si="6"/>
        <v>0</v>
      </c>
      <c r="M138" s="31">
        <f t="shared" si="6"/>
        <v>1</v>
      </c>
      <c r="N138" s="31">
        <f t="shared" si="6"/>
        <v>1</v>
      </c>
    </row>
    <row r="139" spans="2:14" x14ac:dyDescent="0.3">
      <c r="B139" s="31">
        <v>240</v>
      </c>
      <c r="C139" s="31">
        <v>5</v>
      </c>
      <c r="D139" s="31">
        <v>6</v>
      </c>
      <c r="E139" s="31">
        <v>5</v>
      </c>
      <c r="F139" s="31">
        <v>0</v>
      </c>
      <c r="G139" s="31">
        <v>0</v>
      </c>
      <c r="H139" s="31">
        <v>1</v>
      </c>
      <c r="I139" s="31">
        <v>0</v>
      </c>
      <c r="L139" s="31">
        <f t="shared" si="6"/>
        <v>1</v>
      </c>
      <c r="M139" s="31">
        <f t="shared" si="6"/>
        <v>1</v>
      </c>
      <c r="N139" s="31">
        <f t="shared" si="6"/>
        <v>1</v>
      </c>
    </row>
    <row r="140" spans="2:14" x14ac:dyDescent="0.3">
      <c r="B140" s="31">
        <v>242</v>
      </c>
      <c r="C140" s="31">
        <v>7</v>
      </c>
      <c r="D140" s="31">
        <v>7</v>
      </c>
      <c r="E140" s="31">
        <v>7</v>
      </c>
      <c r="F140" s="31">
        <v>0</v>
      </c>
      <c r="G140" s="31">
        <v>0</v>
      </c>
      <c r="H140" s="31">
        <v>1</v>
      </c>
      <c r="I140" s="31">
        <v>0</v>
      </c>
      <c r="L140" s="31">
        <f t="shared" si="6"/>
        <v>1</v>
      </c>
      <c r="M140" s="31">
        <f t="shared" si="6"/>
        <v>1</v>
      </c>
      <c r="N140" s="31">
        <f t="shared" si="6"/>
        <v>1</v>
      </c>
    </row>
    <row r="141" spans="2:14" x14ac:dyDescent="0.3">
      <c r="B141" s="31">
        <v>243</v>
      </c>
      <c r="C141" s="31">
        <v>5</v>
      </c>
      <c r="D141" s="31">
        <v>5</v>
      </c>
      <c r="E141" s="31">
        <v>6</v>
      </c>
      <c r="F141" s="31">
        <v>0</v>
      </c>
      <c r="G141" s="31">
        <v>0</v>
      </c>
      <c r="H141" s="31">
        <v>0</v>
      </c>
      <c r="I141" s="31">
        <v>0</v>
      </c>
      <c r="L141" s="31">
        <f t="shared" si="6"/>
        <v>1</v>
      </c>
      <c r="M141" s="31">
        <f t="shared" si="6"/>
        <v>1</v>
      </c>
      <c r="N141" s="31">
        <f t="shared" si="6"/>
        <v>1</v>
      </c>
    </row>
    <row r="142" spans="2:14" x14ac:dyDescent="0.3">
      <c r="B142" s="31">
        <v>244</v>
      </c>
      <c r="C142" s="31">
        <v>4</v>
      </c>
      <c r="D142" s="31">
        <v>4</v>
      </c>
      <c r="E142" s="31">
        <v>5</v>
      </c>
      <c r="F142" s="31">
        <v>0</v>
      </c>
      <c r="G142" s="31">
        <v>0</v>
      </c>
      <c r="H142" s="31">
        <v>1</v>
      </c>
      <c r="I142" s="31">
        <v>0</v>
      </c>
      <c r="L142" s="31">
        <f t="shared" si="6"/>
        <v>0</v>
      </c>
      <c r="M142" s="31">
        <f t="shared" si="6"/>
        <v>0</v>
      </c>
      <c r="N142" s="31">
        <f t="shared" si="6"/>
        <v>1</v>
      </c>
    </row>
    <row r="143" spans="2:14" x14ac:dyDescent="0.3">
      <c r="B143" s="31">
        <v>247</v>
      </c>
      <c r="C143" s="31">
        <v>5</v>
      </c>
      <c r="D143" s="31">
        <v>4</v>
      </c>
      <c r="E143" s="31">
        <v>5</v>
      </c>
      <c r="F143" s="31">
        <v>0</v>
      </c>
      <c r="G143" s="31">
        <v>1</v>
      </c>
      <c r="H143" s="31">
        <v>0</v>
      </c>
      <c r="I143" s="31">
        <v>1</v>
      </c>
      <c r="L143" s="31">
        <f t="shared" si="6"/>
        <v>1</v>
      </c>
      <c r="M143" s="31">
        <f t="shared" si="6"/>
        <v>0</v>
      </c>
      <c r="N143" s="31">
        <f t="shared" si="6"/>
        <v>1</v>
      </c>
    </row>
    <row r="144" spans="2:14" x14ac:dyDescent="0.3">
      <c r="B144" s="31">
        <v>248</v>
      </c>
      <c r="C144" s="31">
        <v>6</v>
      </c>
      <c r="D144" s="31">
        <v>6</v>
      </c>
      <c r="E144" s="31">
        <v>7</v>
      </c>
      <c r="F144" s="31">
        <v>0</v>
      </c>
      <c r="G144" s="31">
        <v>1</v>
      </c>
      <c r="H144" s="31">
        <v>1</v>
      </c>
      <c r="I144" s="31">
        <v>0</v>
      </c>
      <c r="L144" s="31">
        <f t="shared" si="6"/>
        <v>1</v>
      </c>
      <c r="M144" s="31">
        <f t="shared" si="6"/>
        <v>1</v>
      </c>
      <c r="N144" s="31">
        <f t="shared" si="6"/>
        <v>1</v>
      </c>
    </row>
    <row r="145" spans="2:14" x14ac:dyDescent="0.3">
      <c r="B145" s="31">
        <v>249</v>
      </c>
      <c r="C145" s="31">
        <v>4</v>
      </c>
      <c r="D145" s="31">
        <v>5</v>
      </c>
      <c r="E145" s="31">
        <v>4</v>
      </c>
      <c r="F145" s="31">
        <v>0</v>
      </c>
      <c r="G145" s="31">
        <v>0</v>
      </c>
      <c r="H145" s="31">
        <v>1</v>
      </c>
      <c r="I145" s="31">
        <v>0</v>
      </c>
      <c r="L145" s="31">
        <f t="shared" si="6"/>
        <v>0</v>
      </c>
      <c r="M145" s="31">
        <f t="shared" si="6"/>
        <v>1</v>
      </c>
      <c r="N145" s="31">
        <f t="shared" si="6"/>
        <v>0</v>
      </c>
    </row>
    <row r="146" spans="2:14" x14ac:dyDescent="0.3">
      <c r="B146" s="31">
        <v>251</v>
      </c>
      <c r="C146" s="31">
        <v>6</v>
      </c>
      <c r="D146" s="31">
        <v>7</v>
      </c>
      <c r="E146" s="31">
        <v>6</v>
      </c>
      <c r="F146" s="31">
        <v>0</v>
      </c>
      <c r="G146" s="31">
        <v>0</v>
      </c>
      <c r="H146" s="31">
        <v>0</v>
      </c>
      <c r="I146" s="31">
        <v>0</v>
      </c>
      <c r="L146" s="31">
        <f t="shared" si="6"/>
        <v>1</v>
      </c>
      <c r="M146" s="31">
        <f t="shared" si="6"/>
        <v>1</v>
      </c>
      <c r="N146" s="31">
        <f t="shared" si="6"/>
        <v>1</v>
      </c>
    </row>
    <row r="147" spans="2:14" x14ac:dyDescent="0.3">
      <c r="B147" s="31">
        <v>256</v>
      </c>
      <c r="C147" s="31">
        <v>6</v>
      </c>
      <c r="D147" s="31">
        <v>7</v>
      </c>
      <c r="E147" s="31">
        <v>5</v>
      </c>
      <c r="F147" s="31">
        <v>0</v>
      </c>
      <c r="G147" s="31">
        <v>1</v>
      </c>
      <c r="H147" s="31">
        <v>1</v>
      </c>
      <c r="I147" s="31">
        <v>0</v>
      </c>
      <c r="L147" s="31">
        <f t="shared" si="6"/>
        <v>1</v>
      </c>
      <c r="M147" s="31">
        <f t="shared" si="6"/>
        <v>1</v>
      </c>
      <c r="N147" s="31">
        <f t="shared" si="6"/>
        <v>1</v>
      </c>
    </row>
    <row r="148" spans="2:14" x14ac:dyDescent="0.3">
      <c r="B148" s="31">
        <v>258</v>
      </c>
      <c r="C148" s="31">
        <v>6</v>
      </c>
      <c r="D148" s="31">
        <v>6</v>
      </c>
      <c r="E148" s="31">
        <v>7</v>
      </c>
      <c r="F148" s="31">
        <v>0</v>
      </c>
      <c r="G148" s="31">
        <v>0</v>
      </c>
      <c r="H148" s="31">
        <v>0</v>
      </c>
      <c r="I148" s="31">
        <v>1</v>
      </c>
      <c r="L148" s="31">
        <f t="shared" si="6"/>
        <v>1</v>
      </c>
      <c r="M148" s="31">
        <f t="shared" si="6"/>
        <v>1</v>
      </c>
      <c r="N148" s="31">
        <f t="shared" si="6"/>
        <v>1</v>
      </c>
    </row>
    <row r="149" spans="2:14" x14ac:dyDescent="0.3">
      <c r="B149" s="31">
        <v>259</v>
      </c>
      <c r="C149" s="31">
        <v>6</v>
      </c>
      <c r="D149" s="31">
        <v>6</v>
      </c>
      <c r="E149" s="31">
        <v>6</v>
      </c>
      <c r="F149" s="31">
        <v>0</v>
      </c>
      <c r="G149" s="31">
        <v>1</v>
      </c>
      <c r="H149" s="31">
        <v>0</v>
      </c>
      <c r="I149" s="31">
        <v>0</v>
      </c>
      <c r="L149" s="31">
        <f t="shared" si="6"/>
        <v>1</v>
      </c>
      <c r="M149" s="31">
        <f t="shared" si="6"/>
        <v>1</v>
      </c>
      <c r="N149" s="31">
        <f t="shared" si="6"/>
        <v>1</v>
      </c>
    </row>
    <row r="150" spans="2:14" x14ac:dyDescent="0.3">
      <c r="B150" s="31">
        <v>260</v>
      </c>
      <c r="C150" s="31">
        <v>5</v>
      </c>
      <c r="D150" s="31">
        <v>4</v>
      </c>
      <c r="E150" s="31">
        <v>5</v>
      </c>
      <c r="F150" s="31">
        <v>0</v>
      </c>
      <c r="G150" s="31">
        <v>1</v>
      </c>
      <c r="H150" s="31">
        <v>0</v>
      </c>
      <c r="I150" s="31">
        <v>0</v>
      </c>
      <c r="L150" s="31">
        <f t="shared" si="6"/>
        <v>1</v>
      </c>
      <c r="M150" s="31">
        <f t="shared" si="6"/>
        <v>0</v>
      </c>
      <c r="N150" s="31">
        <f t="shared" si="6"/>
        <v>1</v>
      </c>
    </row>
    <row r="151" spans="2:14" x14ac:dyDescent="0.3">
      <c r="B151" s="31">
        <v>262</v>
      </c>
      <c r="C151" s="31">
        <v>5</v>
      </c>
      <c r="D151" s="31">
        <v>4</v>
      </c>
      <c r="E151" s="31">
        <v>5</v>
      </c>
      <c r="F151" s="31">
        <v>0</v>
      </c>
      <c r="G151" s="31">
        <v>1</v>
      </c>
      <c r="H151" s="31">
        <v>1</v>
      </c>
      <c r="I151" s="31">
        <v>0</v>
      </c>
      <c r="L151" s="31">
        <f t="shared" si="6"/>
        <v>1</v>
      </c>
      <c r="M151" s="31">
        <f t="shared" si="6"/>
        <v>0</v>
      </c>
      <c r="N151" s="31">
        <f t="shared" si="6"/>
        <v>1</v>
      </c>
    </row>
    <row r="152" spans="2:14" x14ac:dyDescent="0.3">
      <c r="B152" s="31">
        <v>264</v>
      </c>
      <c r="C152" s="31">
        <v>4</v>
      </c>
      <c r="D152" s="31">
        <v>4</v>
      </c>
      <c r="E152" s="31">
        <v>4</v>
      </c>
      <c r="F152" s="31">
        <v>0</v>
      </c>
      <c r="G152" s="31">
        <v>1</v>
      </c>
      <c r="H152" s="31">
        <v>0</v>
      </c>
      <c r="I152" s="31">
        <v>0</v>
      </c>
      <c r="L152" s="31">
        <f t="shared" si="6"/>
        <v>0</v>
      </c>
      <c r="M152" s="31">
        <f t="shared" si="6"/>
        <v>0</v>
      </c>
      <c r="N152" s="31">
        <f t="shared" si="6"/>
        <v>0</v>
      </c>
    </row>
    <row r="153" spans="2:14" x14ac:dyDescent="0.3">
      <c r="B153" s="31">
        <v>266</v>
      </c>
      <c r="C153" s="31">
        <v>5</v>
      </c>
      <c r="D153" s="31">
        <v>5</v>
      </c>
      <c r="E153" s="31">
        <v>6</v>
      </c>
      <c r="F153" s="31">
        <v>0</v>
      </c>
      <c r="G153" s="31">
        <v>0</v>
      </c>
      <c r="H153" s="31">
        <v>0</v>
      </c>
      <c r="I153" s="31">
        <v>0</v>
      </c>
      <c r="L153" s="31">
        <f t="shared" si="6"/>
        <v>1</v>
      </c>
      <c r="M153" s="31">
        <f t="shared" si="6"/>
        <v>1</v>
      </c>
      <c r="N153" s="31">
        <f t="shared" si="6"/>
        <v>1</v>
      </c>
    </row>
    <row r="154" spans="2:14" x14ac:dyDescent="0.3">
      <c r="B154" s="31">
        <v>268</v>
      </c>
      <c r="C154" s="31">
        <v>7</v>
      </c>
      <c r="D154" s="31">
        <v>7</v>
      </c>
      <c r="E154" s="31">
        <v>7</v>
      </c>
      <c r="F154" s="31">
        <v>0</v>
      </c>
      <c r="G154" s="31">
        <v>1</v>
      </c>
      <c r="H154" s="31">
        <v>0</v>
      </c>
      <c r="I154" s="31">
        <v>0</v>
      </c>
      <c r="L154" s="31">
        <f t="shared" si="6"/>
        <v>1</v>
      </c>
      <c r="M154" s="31">
        <f t="shared" si="6"/>
        <v>1</v>
      </c>
      <c r="N154" s="31">
        <f t="shared" si="6"/>
        <v>1</v>
      </c>
    </row>
    <row r="155" spans="2:14" x14ac:dyDescent="0.3">
      <c r="B155" s="31">
        <v>272</v>
      </c>
      <c r="C155" s="31">
        <v>5</v>
      </c>
      <c r="D155" s="31">
        <v>7</v>
      </c>
      <c r="E155" s="31">
        <v>6</v>
      </c>
      <c r="F155" s="31">
        <v>0</v>
      </c>
      <c r="G155" s="31">
        <v>1</v>
      </c>
      <c r="H155" s="31">
        <v>0</v>
      </c>
      <c r="I155" s="31">
        <v>0</v>
      </c>
      <c r="L155" s="31">
        <f t="shared" si="6"/>
        <v>1</v>
      </c>
      <c r="M155" s="31">
        <f t="shared" si="6"/>
        <v>1</v>
      </c>
      <c r="N155" s="31">
        <f t="shared" si="6"/>
        <v>1</v>
      </c>
    </row>
    <row r="156" spans="2:14" x14ac:dyDescent="0.3">
      <c r="B156" s="31">
        <v>273</v>
      </c>
      <c r="C156" s="31">
        <v>6</v>
      </c>
      <c r="D156" s="31">
        <v>7</v>
      </c>
      <c r="E156" s="31">
        <v>7</v>
      </c>
      <c r="F156" s="31">
        <v>0</v>
      </c>
      <c r="G156" s="31">
        <v>0</v>
      </c>
      <c r="H156" s="31">
        <v>1</v>
      </c>
      <c r="I156" s="31">
        <v>0</v>
      </c>
      <c r="L156" s="31">
        <f t="shared" si="6"/>
        <v>1</v>
      </c>
      <c r="M156" s="31">
        <f t="shared" si="6"/>
        <v>1</v>
      </c>
      <c r="N156" s="31">
        <f t="shared" si="6"/>
        <v>1</v>
      </c>
    </row>
    <row r="157" spans="2:14" x14ac:dyDescent="0.3">
      <c r="B157" s="31">
        <v>275</v>
      </c>
      <c r="C157" s="31">
        <v>6</v>
      </c>
      <c r="D157" s="31">
        <v>6</v>
      </c>
      <c r="E157" s="31">
        <v>6</v>
      </c>
      <c r="F157" s="31">
        <v>0</v>
      </c>
      <c r="G157" s="31">
        <v>1</v>
      </c>
      <c r="H157" s="31">
        <v>0</v>
      </c>
      <c r="I157" s="31">
        <v>1</v>
      </c>
      <c r="L157" s="31">
        <f t="shared" si="6"/>
        <v>1</v>
      </c>
      <c r="M157" s="31">
        <f t="shared" si="6"/>
        <v>1</v>
      </c>
      <c r="N157" s="31">
        <f t="shared" si="6"/>
        <v>1</v>
      </c>
    </row>
    <row r="158" spans="2:14" x14ac:dyDescent="0.3">
      <c r="B158" s="31">
        <v>276</v>
      </c>
      <c r="C158" s="31">
        <v>6</v>
      </c>
      <c r="D158" s="31">
        <v>6</v>
      </c>
      <c r="E158" s="31">
        <v>7</v>
      </c>
      <c r="F158" s="31">
        <v>0</v>
      </c>
      <c r="G158" s="31">
        <v>0</v>
      </c>
      <c r="H158" s="31">
        <v>0</v>
      </c>
      <c r="I158" s="31">
        <v>0</v>
      </c>
      <c r="L158" s="31">
        <f t="shared" ref="L158:N221" si="7">IF(C158&gt;4,1,0)</f>
        <v>1</v>
      </c>
      <c r="M158" s="31">
        <f t="shared" si="7"/>
        <v>1</v>
      </c>
      <c r="N158" s="31">
        <f t="shared" si="7"/>
        <v>1</v>
      </c>
    </row>
    <row r="159" spans="2:14" x14ac:dyDescent="0.3">
      <c r="B159" s="31">
        <v>278</v>
      </c>
      <c r="C159" s="31">
        <v>7</v>
      </c>
      <c r="D159" s="31">
        <v>7</v>
      </c>
      <c r="E159" s="31">
        <v>7</v>
      </c>
      <c r="F159" s="31">
        <v>0</v>
      </c>
      <c r="G159" s="31">
        <v>1</v>
      </c>
      <c r="H159" s="31">
        <v>0</v>
      </c>
      <c r="I159" s="31">
        <v>0</v>
      </c>
      <c r="L159" s="31">
        <f t="shared" si="7"/>
        <v>1</v>
      </c>
      <c r="M159" s="31">
        <f t="shared" si="7"/>
        <v>1</v>
      </c>
      <c r="N159" s="31">
        <f t="shared" si="7"/>
        <v>1</v>
      </c>
    </row>
    <row r="160" spans="2:14" x14ac:dyDescent="0.3">
      <c r="B160" s="31">
        <v>279</v>
      </c>
      <c r="C160" s="31">
        <v>7</v>
      </c>
      <c r="D160" s="31">
        <v>6</v>
      </c>
      <c r="E160" s="31">
        <v>6</v>
      </c>
      <c r="F160" s="31">
        <v>0</v>
      </c>
      <c r="G160" s="31">
        <v>0</v>
      </c>
      <c r="H160" s="31">
        <v>1</v>
      </c>
      <c r="I160" s="31">
        <v>0</v>
      </c>
      <c r="L160" s="31">
        <f t="shared" si="7"/>
        <v>1</v>
      </c>
      <c r="M160" s="31">
        <f t="shared" si="7"/>
        <v>1</v>
      </c>
      <c r="N160" s="31">
        <f t="shared" si="7"/>
        <v>1</v>
      </c>
    </row>
    <row r="161" spans="2:14" x14ac:dyDescent="0.3">
      <c r="B161" s="31">
        <v>280</v>
      </c>
      <c r="C161" s="31">
        <v>5</v>
      </c>
      <c r="D161" s="31">
        <v>3</v>
      </c>
      <c r="E161" s="31">
        <v>5</v>
      </c>
      <c r="F161" s="31">
        <v>0</v>
      </c>
      <c r="G161" s="31">
        <v>0</v>
      </c>
      <c r="H161" s="31">
        <v>0</v>
      </c>
      <c r="I161" s="31">
        <v>1</v>
      </c>
      <c r="L161" s="31">
        <f t="shared" si="7"/>
        <v>1</v>
      </c>
      <c r="M161" s="31">
        <f t="shared" si="7"/>
        <v>0</v>
      </c>
      <c r="N161" s="31">
        <f t="shared" si="7"/>
        <v>1</v>
      </c>
    </row>
    <row r="162" spans="2:14" x14ac:dyDescent="0.3">
      <c r="B162" s="31">
        <v>281</v>
      </c>
      <c r="C162" s="31">
        <v>5</v>
      </c>
      <c r="D162" s="31">
        <v>7</v>
      </c>
      <c r="E162" s="31">
        <v>7</v>
      </c>
      <c r="F162" s="31">
        <v>0</v>
      </c>
      <c r="G162" s="31">
        <v>1</v>
      </c>
      <c r="H162" s="31">
        <v>1</v>
      </c>
      <c r="I162" s="31">
        <v>0</v>
      </c>
      <c r="L162" s="31">
        <f t="shared" si="7"/>
        <v>1</v>
      </c>
      <c r="M162" s="31">
        <f t="shared" si="7"/>
        <v>1</v>
      </c>
      <c r="N162" s="31">
        <f t="shared" si="7"/>
        <v>1</v>
      </c>
    </row>
    <row r="163" spans="2:14" x14ac:dyDescent="0.3">
      <c r="B163" s="31">
        <v>282</v>
      </c>
      <c r="C163" s="31">
        <v>7</v>
      </c>
      <c r="D163" s="31">
        <v>7</v>
      </c>
      <c r="E163" s="31">
        <v>7</v>
      </c>
      <c r="F163" s="31">
        <v>0</v>
      </c>
      <c r="G163" s="31">
        <v>1</v>
      </c>
      <c r="H163" s="31">
        <v>0</v>
      </c>
      <c r="I163" s="31">
        <v>1</v>
      </c>
      <c r="L163" s="31">
        <f t="shared" si="7"/>
        <v>1</v>
      </c>
      <c r="M163" s="31">
        <f t="shared" si="7"/>
        <v>1</v>
      </c>
      <c r="N163" s="31">
        <f t="shared" si="7"/>
        <v>1</v>
      </c>
    </row>
    <row r="164" spans="2:14" x14ac:dyDescent="0.3">
      <c r="B164" s="31">
        <v>286</v>
      </c>
      <c r="C164" s="31">
        <v>7</v>
      </c>
      <c r="D164" s="31">
        <v>7</v>
      </c>
      <c r="E164" s="31">
        <v>7</v>
      </c>
      <c r="F164" s="31">
        <v>0</v>
      </c>
      <c r="G164" s="31">
        <v>1</v>
      </c>
      <c r="H164" s="31">
        <v>0</v>
      </c>
      <c r="I164" s="31">
        <v>1</v>
      </c>
      <c r="L164" s="31">
        <f t="shared" si="7"/>
        <v>1</v>
      </c>
      <c r="M164" s="31">
        <f t="shared" si="7"/>
        <v>1</v>
      </c>
      <c r="N164" s="31">
        <f t="shared" si="7"/>
        <v>1</v>
      </c>
    </row>
    <row r="165" spans="2:14" x14ac:dyDescent="0.3">
      <c r="B165" s="31">
        <v>287</v>
      </c>
      <c r="C165" s="31">
        <v>7</v>
      </c>
      <c r="D165" s="31">
        <v>7</v>
      </c>
      <c r="E165" s="31">
        <v>7</v>
      </c>
      <c r="F165" s="31">
        <v>0</v>
      </c>
      <c r="G165" s="31">
        <v>1</v>
      </c>
      <c r="H165" s="31">
        <v>0</v>
      </c>
      <c r="I165" s="31">
        <v>0</v>
      </c>
      <c r="L165" s="31">
        <f t="shared" si="7"/>
        <v>1</v>
      </c>
      <c r="M165" s="31">
        <f t="shared" si="7"/>
        <v>1</v>
      </c>
      <c r="N165" s="31">
        <f t="shared" si="7"/>
        <v>1</v>
      </c>
    </row>
    <row r="166" spans="2:14" x14ac:dyDescent="0.3">
      <c r="B166" s="31">
        <v>288</v>
      </c>
      <c r="C166" s="31">
        <v>7</v>
      </c>
      <c r="D166" s="31">
        <v>7</v>
      </c>
      <c r="E166" s="31">
        <v>7</v>
      </c>
      <c r="F166" s="31">
        <v>0</v>
      </c>
      <c r="G166" s="31">
        <v>1</v>
      </c>
      <c r="H166" s="31">
        <v>1</v>
      </c>
      <c r="I166" s="31">
        <v>0</v>
      </c>
      <c r="L166" s="31">
        <f t="shared" si="7"/>
        <v>1</v>
      </c>
      <c r="M166" s="31">
        <f t="shared" si="7"/>
        <v>1</v>
      </c>
      <c r="N166" s="31">
        <f t="shared" si="7"/>
        <v>1</v>
      </c>
    </row>
    <row r="167" spans="2:14" x14ac:dyDescent="0.3">
      <c r="B167" s="31">
        <v>293</v>
      </c>
      <c r="C167" s="31">
        <v>6</v>
      </c>
      <c r="D167" s="31">
        <v>6</v>
      </c>
      <c r="E167" s="31">
        <v>7</v>
      </c>
      <c r="F167" s="31">
        <v>0</v>
      </c>
      <c r="G167" s="31">
        <v>0</v>
      </c>
      <c r="H167" s="31">
        <v>0</v>
      </c>
      <c r="I167" s="31">
        <v>1</v>
      </c>
      <c r="L167" s="31">
        <f t="shared" si="7"/>
        <v>1</v>
      </c>
      <c r="M167" s="31">
        <f t="shared" si="7"/>
        <v>1</v>
      </c>
      <c r="N167" s="31">
        <f t="shared" si="7"/>
        <v>1</v>
      </c>
    </row>
    <row r="168" spans="2:14" x14ac:dyDescent="0.3">
      <c r="B168" s="31">
        <v>294</v>
      </c>
      <c r="C168" s="31">
        <v>4</v>
      </c>
      <c r="D168" s="31">
        <v>5</v>
      </c>
      <c r="E168" s="31">
        <v>5</v>
      </c>
      <c r="F168" s="31">
        <v>0</v>
      </c>
      <c r="G168" s="31">
        <v>1</v>
      </c>
      <c r="H168" s="31">
        <v>1</v>
      </c>
      <c r="I168" s="31">
        <v>0</v>
      </c>
      <c r="L168" s="31">
        <f t="shared" si="7"/>
        <v>0</v>
      </c>
      <c r="M168" s="31">
        <f t="shared" si="7"/>
        <v>1</v>
      </c>
      <c r="N168" s="31">
        <f t="shared" si="7"/>
        <v>1</v>
      </c>
    </row>
    <row r="169" spans="2:14" x14ac:dyDescent="0.3">
      <c r="B169" s="31">
        <v>295</v>
      </c>
      <c r="C169" s="31">
        <v>7</v>
      </c>
      <c r="D169" s="31">
        <v>7</v>
      </c>
      <c r="E169" s="31">
        <v>7</v>
      </c>
      <c r="F169" s="31">
        <v>0</v>
      </c>
      <c r="G169" s="31">
        <v>1</v>
      </c>
      <c r="H169" s="31">
        <v>0</v>
      </c>
      <c r="I169" s="31">
        <v>0</v>
      </c>
      <c r="L169" s="31">
        <f t="shared" si="7"/>
        <v>1</v>
      </c>
      <c r="M169" s="31">
        <f t="shared" si="7"/>
        <v>1</v>
      </c>
      <c r="N169" s="31">
        <f t="shared" si="7"/>
        <v>1</v>
      </c>
    </row>
    <row r="170" spans="2:14" x14ac:dyDescent="0.3">
      <c r="B170" s="31">
        <v>296</v>
      </c>
      <c r="C170" s="31">
        <v>7</v>
      </c>
      <c r="D170" s="31">
        <v>7</v>
      </c>
      <c r="E170" s="31">
        <v>7</v>
      </c>
      <c r="F170" s="31">
        <v>0</v>
      </c>
      <c r="G170" s="31">
        <v>0</v>
      </c>
      <c r="H170" s="31">
        <v>1</v>
      </c>
      <c r="I170" s="31">
        <v>1</v>
      </c>
      <c r="L170" s="31">
        <f t="shared" si="7"/>
        <v>1</v>
      </c>
      <c r="M170" s="31">
        <f t="shared" si="7"/>
        <v>1</v>
      </c>
      <c r="N170" s="31">
        <f t="shared" si="7"/>
        <v>1</v>
      </c>
    </row>
    <row r="171" spans="2:14" x14ac:dyDescent="0.3">
      <c r="B171" s="31">
        <v>301</v>
      </c>
      <c r="C171" s="31">
        <v>6</v>
      </c>
      <c r="D171" s="31">
        <v>7</v>
      </c>
      <c r="E171" s="31">
        <v>7</v>
      </c>
      <c r="F171" s="31">
        <v>0</v>
      </c>
      <c r="G171" s="31">
        <v>0</v>
      </c>
      <c r="H171" s="31">
        <v>1</v>
      </c>
      <c r="I171" s="31">
        <v>0</v>
      </c>
      <c r="L171" s="31">
        <f t="shared" si="7"/>
        <v>1</v>
      </c>
      <c r="M171" s="31">
        <f t="shared" si="7"/>
        <v>1</v>
      </c>
      <c r="N171" s="31">
        <f t="shared" si="7"/>
        <v>1</v>
      </c>
    </row>
    <row r="172" spans="2:14" x14ac:dyDescent="0.3">
      <c r="B172" s="31">
        <v>304</v>
      </c>
      <c r="C172" s="31">
        <v>6</v>
      </c>
      <c r="D172" s="31">
        <v>4</v>
      </c>
      <c r="E172" s="31">
        <v>5</v>
      </c>
      <c r="F172" s="31">
        <v>0</v>
      </c>
      <c r="G172" s="31">
        <v>0</v>
      </c>
      <c r="H172" s="31">
        <v>0</v>
      </c>
      <c r="I172" s="31">
        <v>0</v>
      </c>
      <c r="L172" s="31">
        <f t="shared" si="7"/>
        <v>1</v>
      </c>
      <c r="M172" s="31">
        <f t="shared" si="7"/>
        <v>0</v>
      </c>
      <c r="N172" s="31">
        <f t="shared" si="7"/>
        <v>1</v>
      </c>
    </row>
    <row r="173" spans="2:14" x14ac:dyDescent="0.3">
      <c r="B173" s="31">
        <v>305</v>
      </c>
      <c r="C173" s="31">
        <v>7</v>
      </c>
      <c r="D173" s="31">
        <v>7</v>
      </c>
      <c r="E173" s="31">
        <v>7</v>
      </c>
      <c r="F173" s="31">
        <v>0</v>
      </c>
      <c r="G173" s="31">
        <v>1</v>
      </c>
      <c r="H173" s="31">
        <v>0</v>
      </c>
      <c r="I173" s="31">
        <v>0</v>
      </c>
      <c r="L173" s="31">
        <f t="shared" si="7"/>
        <v>1</v>
      </c>
      <c r="M173" s="31">
        <f t="shared" si="7"/>
        <v>1</v>
      </c>
      <c r="N173" s="31">
        <f t="shared" si="7"/>
        <v>1</v>
      </c>
    </row>
    <row r="174" spans="2:14" x14ac:dyDescent="0.3">
      <c r="B174" s="31">
        <v>307</v>
      </c>
      <c r="C174" s="31">
        <v>6</v>
      </c>
      <c r="D174" s="31">
        <v>6</v>
      </c>
      <c r="E174" s="31">
        <v>7</v>
      </c>
      <c r="F174" s="31">
        <v>0</v>
      </c>
      <c r="G174" s="31">
        <v>1</v>
      </c>
      <c r="H174" s="31">
        <v>1</v>
      </c>
      <c r="I174" s="31">
        <v>0</v>
      </c>
      <c r="L174" s="31">
        <f t="shared" si="7"/>
        <v>1</v>
      </c>
      <c r="M174" s="31">
        <f t="shared" si="7"/>
        <v>1</v>
      </c>
      <c r="N174" s="31">
        <f t="shared" si="7"/>
        <v>1</v>
      </c>
    </row>
    <row r="175" spans="2:14" x14ac:dyDescent="0.3">
      <c r="B175" s="31">
        <v>308</v>
      </c>
      <c r="C175" s="31">
        <v>6</v>
      </c>
      <c r="D175" s="31">
        <v>5</v>
      </c>
      <c r="E175" s="31">
        <v>6</v>
      </c>
      <c r="F175" s="31">
        <v>0</v>
      </c>
      <c r="G175" s="31">
        <v>0</v>
      </c>
      <c r="H175" s="31">
        <v>0</v>
      </c>
      <c r="I175" s="31">
        <v>0</v>
      </c>
      <c r="L175" s="31">
        <f t="shared" si="7"/>
        <v>1</v>
      </c>
      <c r="M175" s="31">
        <f t="shared" si="7"/>
        <v>1</v>
      </c>
      <c r="N175" s="31">
        <f t="shared" si="7"/>
        <v>1</v>
      </c>
    </row>
    <row r="176" spans="2:14" x14ac:dyDescent="0.3">
      <c r="B176" s="31">
        <v>309</v>
      </c>
      <c r="C176" s="31">
        <v>7</v>
      </c>
      <c r="D176" s="31">
        <v>7</v>
      </c>
      <c r="E176" s="31">
        <v>7</v>
      </c>
      <c r="F176" s="31">
        <v>0</v>
      </c>
      <c r="G176" s="31">
        <v>0</v>
      </c>
      <c r="H176" s="31">
        <v>1</v>
      </c>
      <c r="I176" s="31">
        <v>0</v>
      </c>
      <c r="L176" s="31">
        <f t="shared" si="7"/>
        <v>1</v>
      </c>
      <c r="M176" s="31">
        <f t="shared" si="7"/>
        <v>1</v>
      </c>
      <c r="N176" s="31">
        <f t="shared" si="7"/>
        <v>1</v>
      </c>
    </row>
    <row r="177" spans="2:14" x14ac:dyDescent="0.3">
      <c r="B177" s="31">
        <v>310</v>
      </c>
      <c r="C177" s="31">
        <v>5</v>
      </c>
      <c r="D177" s="31">
        <v>5</v>
      </c>
      <c r="E177" s="31">
        <v>6</v>
      </c>
      <c r="F177" s="31">
        <v>0</v>
      </c>
      <c r="G177" s="31">
        <v>0</v>
      </c>
      <c r="H177" s="31">
        <v>1</v>
      </c>
      <c r="I177" s="31">
        <v>0</v>
      </c>
      <c r="L177" s="31">
        <f t="shared" si="7"/>
        <v>1</v>
      </c>
      <c r="M177" s="31">
        <f t="shared" si="7"/>
        <v>1</v>
      </c>
      <c r="N177" s="31">
        <f t="shared" si="7"/>
        <v>1</v>
      </c>
    </row>
    <row r="178" spans="2:14" x14ac:dyDescent="0.3">
      <c r="B178" s="31">
        <v>312</v>
      </c>
      <c r="C178" s="31">
        <v>7</v>
      </c>
      <c r="D178" s="31">
        <v>7</v>
      </c>
      <c r="E178" s="31">
        <v>7</v>
      </c>
      <c r="F178" s="31">
        <v>0</v>
      </c>
      <c r="G178" s="31">
        <v>1</v>
      </c>
      <c r="H178" s="31">
        <v>1</v>
      </c>
      <c r="I178" s="31">
        <v>0</v>
      </c>
      <c r="L178" s="31">
        <f t="shared" si="7"/>
        <v>1</v>
      </c>
      <c r="M178" s="31">
        <f t="shared" si="7"/>
        <v>1</v>
      </c>
      <c r="N178" s="31">
        <f t="shared" si="7"/>
        <v>1</v>
      </c>
    </row>
    <row r="179" spans="2:14" x14ac:dyDescent="0.3">
      <c r="B179" s="31">
        <v>314</v>
      </c>
      <c r="C179" s="31">
        <v>5</v>
      </c>
      <c r="D179" s="31">
        <v>4</v>
      </c>
      <c r="E179" s="31">
        <v>5</v>
      </c>
      <c r="F179" s="31">
        <v>0</v>
      </c>
      <c r="G179" s="31">
        <v>1</v>
      </c>
      <c r="H179" s="31">
        <v>1</v>
      </c>
      <c r="I179" s="31">
        <v>1</v>
      </c>
      <c r="L179" s="31">
        <f t="shared" si="7"/>
        <v>1</v>
      </c>
      <c r="M179" s="31">
        <f t="shared" si="7"/>
        <v>0</v>
      </c>
      <c r="N179" s="31">
        <f t="shared" si="7"/>
        <v>1</v>
      </c>
    </row>
    <row r="180" spans="2:14" x14ac:dyDescent="0.3">
      <c r="B180" s="31">
        <v>317</v>
      </c>
      <c r="C180" s="31">
        <v>5</v>
      </c>
      <c r="D180" s="31">
        <v>4</v>
      </c>
      <c r="E180" s="31">
        <v>6</v>
      </c>
      <c r="F180" s="31">
        <v>0</v>
      </c>
      <c r="G180" s="31">
        <v>1</v>
      </c>
      <c r="H180" s="31">
        <v>0</v>
      </c>
      <c r="I180" s="31">
        <v>0</v>
      </c>
      <c r="L180" s="31">
        <f t="shared" si="7"/>
        <v>1</v>
      </c>
      <c r="M180" s="31">
        <f t="shared" si="7"/>
        <v>0</v>
      </c>
      <c r="N180" s="31">
        <f t="shared" si="7"/>
        <v>1</v>
      </c>
    </row>
    <row r="181" spans="2:14" x14ac:dyDescent="0.3">
      <c r="B181" s="31">
        <v>320</v>
      </c>
      <c r="C181" s="31">
        <v>6</v>
      </c>
      <c r="D181" s="31">
        <v>6</v>
      </c>
      <c r="E181" s="31">
        <v>7</v>
      </c>
      <c r="F181" s="31">
        <v>0</v>
      </c>
      <c r="G181" s="31">
        <v>1</v>
      </c>
      <c r="H181" s="31">
        <v>1</v>
      </c>
      <c r="I181" s="31">
        <v>0</v>
      </c>
      <c r="L181" s="31">
        <f t="shared" si="7"/>
        <v>1</v>
      </c>
      <c r="M181" s="31">
        <f t="shared" si="7"/>
        <v>1</v>
      </c>
      <c r="N181" s="31">
        <f t="shared" si="7"/>
        <v>1</v>
      </c>
    </row>
    <row r="182" spans="2:14" x14ac:dyDescent="0.3">
      <c r="B182" s="31">
        <v>323</v>
      </c>
      <c r="C182" s="31">
        <v>7</v>
      </c>
      <c r="D182" s="31">
        <v>7</v>
      </c>
      <c r="E182" s="31">
        <v>7</v>
      </c>
      <c r="F182" s="31">
        <v>0</v>
      </c>
      <c r="G182" s="31">
        <v>1</v>
      </c>
      <c r="H182" s="31">
        <v>0</v>
      </c>
      <c r="I182" s="31">
        <v>1</v>
      </c>
      <c r="L182" s="31">
        <f t="shared" si="7"/>
        <v>1</v>
      </c>
      <c r="M182" s="31">
        <f t="shared" si="7"/>
        <v>1</v>
      </c>
      <c r="N182" s="31">
        <f t="shared" si="7"/>
        <v>1</v>
      </c>
    </row>
    <row r="183" spans="2:14" x14ac:dyDescent="0.3">
      <c r="B183" s="31">
        <v>324</v>
      </c>
      <c r="C183" s="31">
        <v>3</v>
      </c>
      <c r="D183" s="31">
        <v>4</v>
      </c>
      <c r="E183" s="31">
        <v>4</v>
      </c>
      <c r="F183" s="31">
        <v>0</v>
      </c>
      <c r="G183" s="31">
        <v>1</v>
      </c>
      <c r="H183" s="31">
        <v>1</v>
      </c>
      <c r="I183" s="31">
        <v>0</v>
      </c>
      <c r="L183" s="31">
        <f t="shared" si="7"/>
        <v>0</v>
      </c>
      <c r="M183" s="31">
        <f t="shared" si="7"/>
        <v>0</v>
      </c>
      <c r="N183" s="31">
        <f t="shared" si="7"/>
        <v>0</v>
      </c>
    </row>
    <row r="184" spans="2:14" x14ac:dyDescent="0.3">
      <c r="B184" s="31">
        <v>327</v>
      </c>
      <c r="C184" s="31">
        <v>7</v>
      </c>
      <c r="D184" s="31">
        <v>7</v>
      </c>
      <c r="E184" s="31">
        <v>7</v>
      </c>
      <c r="F184" s="31">
        <v>0</v>
      </c>
      <c r="G184" s="31">
        <v>1</v>
      </c>
      <c r="H184" s="31">
        <v>1</v>
      </c>
      <c r="I184" s="31">
        <v>0</v>
      </c>
      <c r="L184" s="31">
        <f t="shared" si="7"/>
        <v>1</v>
      </c>
      <c r="M184" s="31">
        <f t="shared" si="7"/>
        <v>1</v>
      </c>
      <c r="N184" s="31">
        <f t="shared" si="7"/>
        <v>1</v>
      </c>
    </row>
    <row r="185" spans="2:14" x14ac:dyDescent="0.3">
      <c r="B185" s="31">
        <v>329</v>
      </c>
      <c r="C185" s="31">
        <v>6</v>
      </c>
      <c r="D185" s="31">
        <v>5</v>
      </c>
      <c r="E185" s="31">
        <v>7</v>
      </c>
      <c r="F185" s="31">
        <v>0</v>
      </c>
      <c r="G185" s="31">
        <v>1</v>
      </c>
      <c r="H185" s="31">
        <v>1</v>
      </c>
      <c r="I185" s="31">
        <v>1</v>
      </c>
      <c r="L185" s="31">
        <f t="shared" si="7"/>
        <v>1</v>
      </c>
      <c r="M185" s="31">
        <f t="shared" si="7"/>
        <v>1</v>
      </c>
      <c r="N185" s="31">
        <f t="shared" si="7"/>
        <v>1</v>
      </c>
    </row>
    <row r="186" spans="2:14" x14ac:dyDescent="0.3">
      <c r="B186" s="31">
        <v>332</v>
      </c>
      <c r="C186" s="31">
        <v>3</v>
      </c>
      <c r="D186" s="31">
        <v>6</v>
      </c>
      <c r="E186" s="31">
        <v>4</v>
      </c>
      <c r="F186" s="31">
        <v>0</v>
      </c>
      <c r="G186" s="31">
        <v>0</v>
      </c>
      <c r="H186" s="31">
        <v>0</v>
      </c>
      <c r="I186" s="31">
        <v>0</v>
      </c>
      <c r="L186" s="31">
        <f t="shared" si="7"/>
        <v>0</v>
      </c>
      <c r="M186" s="31">
        <f t="shared" si="7"/>
        <v>1</v>
      </c>
      <c r="N186" s="31">
        <f t="shared" si="7"/>
        <v>0</v>
      </c>
    </row>
    <row r="187" spans="2:14" x14ac:dyDescent="0.3">
      <c r="B187" s="31">
        <v>333</v>
      </c>
      <c r="C187" s="31">
        <v>5</v>
      </c>
      <c r="D187" s="31">
        <v>6</v>
      </c>
      <c r="E187" s="31">
        <v>5</v>
      </c>
      <c r="F187" s="31">
        <v>0</v>
      </c>
      <c r="G187" s="31">
        <v>0</v>
      </c>
      <c r="H187" s="31">
        <v>0</v>
      </c>
      <c r="I187" s="31">
        <v>0</v>
      </c>
      <c r="L187" s="31">
        <f t="shared" si="7"/>
        <v>1</v>
      </c>
      <c r="M187" s="31">
        <f t="shared" si="7"/>
        <v>1</v>
      </c>
      <c r="N187" s="31">
        <f t="shared" si="7"/>
        <v>1</v>
      </c>
    </row>
    <row r="188" spans="2:14" x14ac:dyDescent="0.3">
      <c r="B188" s="31">
        <v>334</v>
      </c>
      <c r="C188" s="31">
        <v>6</v>
      </c>
      <c r="D188" s="31">
        <v>7</v>
      </c>
      <c r="E188" s="31">
        <v>7</v>
      </c>
      <c r="F188" s="31">
        <v>0</v>
      </c>
      <c r="G188" s="31">
        <v>1</v>
      </c>
      <c r="H188" s="31">
        <v>1</v>
      </c>
      <c r="I188" s="31">
        <v>0</v>
      </c>
      <c r="L188" s="31">
        <f t="shared" si="7"/>
        <v>1</v>
      </c>
      <c r="M188" s="31">
        <f t="shared" si="7"/>
        <v>1</v>
      </c>
      <c r="N188" s="31">
        <f t="shared" si="7"/>
        <v>1</v>
      </c>
    </row>
    <row r="189" spans="2:14" x14ac:dyDescent="0.3">
      <c r="B189" s="31">
        <v>335</v>
      </c>
      <c r="C189" s="31">
        <v>7</v>
      </c>
      <c r="D189" s="31">
        <v>7</v>
      </c>
      <c r="E189" s="31">
        <v>7</v>
      </c>
      <c r="F189" s="31">
        <v>0</v>
      </c>
      <c r="G189" s="31">
        <v>0</v>
      </c>
      <c r="H189" s="31">
        <v>0</v>
      </c>
      <c r="I189" s="31">
        <v>0</v>
      </c>
      <c r="L189" s="31">
        <f t="shared" si="7"/>
        <v>1</v>
      </c>
      <c r="M189" s="31">
        <f t="shared" si="7"/>
        <v>1</v>
      </c>
      <c r="N189" s="31">
        <f t="shared" si="7"/>
        <v>1</v>
      </c>
    </row>
    <row r="190" spans="2:14" x14ac:dyDescent="0.3">
      <c r="B190" s="31">
        <v>337</v>
      </c>
      <c r="C190" s="31">
        <v>5</v>
      </c>
      <c r="D190" s="31">
        <v>4</v>
      </c>
      <c r="E190" s="31">
        <v>5</v>
      </c>
      <c r="F190" s="31">
        <v>0</v>
      </c>
      <c r="G190" s="31">
        <v>1</v>
      </c>
      <c r="H190" s="31">
        <v>0</v>
      </c>
      <c r="I190" s="31">
        <v>1</v>
      </c>
      <c r="L190" s="31">
        <f t="shared" si="7"/>
        <v>1</v>
      </c>
      <c r="M190" s="31">
        <f t="shared" si="7"/>
        <v>0</v>
      </c>
      <c r="N190" s="31">
        <f t="shared" si="7"/>
        <v>1</v>
      </c>
    </row>
    <row r="191" spans="2:14" x14ac:dyDescent="0.3">
      <c r="B191" s="31">
        <v>342</v>
      </c>
      <c r="C191" s="31">
        <v>6</v>
      </c>
      <c r="D191" s="31">
        <v>7</v>
      </c>
      <c r="E191" s="31">
        <v>6</v>
      </c>
      <c r="F191" s="31">
        <v>0</v>
      </c>
      <c r="G191" s="31">
        <v>1</v>
      </c>
      <c r="H191" s="31">
        <v>0</v>
      </c>
      <c r="I191" s="31">
        <v>1</v>
      </c>
      <c r="L191" s="31">
        <f t="shared" si="7"/>
        <v>1</v>
      </c>
      <c r="M191" s="31">
        <f t="shared" si="7"/>
        <v>1</v>
      </c>
      <c r="N191" s="31">
        <f t="shared" si="7"/>
        <v>1</v>
      </c>
    </row>
    <row r="192" spans="2:14" x14ac:dyDescent="0.3">
      <c r="B192" s="31">
        <v>343</v>
      </c>
      <c r="C192" s="31">
        <v>5</v>
      </c>
      <c r="D192" s="31">
        <v>6</v>
      </c>
      <c r="E192" s="31">
        <v>6</v>
      </c>
      <c r="F192" s="31">
        <v>0</v>
      </c>
      <c r="G192" s="31">
        <v>0</v>
      </c>
      <c r="H192" s="31">
        <v>0</v>
      </c>
      <c r="I192" s="31">
        <v>1</v>
      </c>
      <c r="L192" s="31">
        <f t="shared" si="7"/>
        <v>1</v>
      </c>
      <c r="M192" s="31">
        <f t="shared" si="7"/>
        <v>1</v>
      </c>
      <c r="N192" s="31">
        <f t="shared" si="7"/>
        <v>1</v>
      </c>
    </row>
    <row r="193" spans="2:14" x14ac:dyDescent="0.3">
      <c r="B193" s="31">
        <v>344</v>
      </c>
      <c r="C193" s="31">
        <v>7</v>
      </c>
      <c r="D193" s="31">
        <v>7</v>
      </c>
      <c r="E193" s="31">
        <v>7</v>
      </c>
      <c r="F193" s="31">
        <v>0</v>
      </c>
      <c r="G193" s="31">
        <v>1</v>
      </c>
      <c r="H193" s="31">
        <v>0</v>
      </c>
      <c r="I193" s="31">
        <v>1</v>
      </c>
      <c r="L193" s="31">
        <f t="shared" si="7"/>
        <v>1</v>
      </c>
      <c r="M193" s="31">
        <f t="shared" si="7"/>
        <v>1</v>
      </c>
      <c r="N193" s="31">
        <f t="shared" si="7"/>
        <v>1</v>
      </c>
    </row>
    <row r="194" spans="2:14" x14ac:dyDescent="0.3">
      <c r="B194" s="31">
        <v>347</v>
      </c>
      <c r="C194" s="31">
        <v>4</v>
      </c>
      <c r="D194" s="31">
        <v>5</v>
      </c>
      <c r="E194" s="31">
        <v>5</v>
      </c>
      <c r="F194" s="31">
        <v>0</v>
      </c>
      <c r="G194" s="31">
        <v>1</v>
      </c>
      <c r="H194" s="31">
        <v>0</v>
      </c>
      <c r="I194" s="31">
        <v>1</v>
      </c>
      <c r="L194" s="31">
        <f t="shared" si="7"/>
        <v>0</v>
      </c>
      <c r="M194" s="31">
        <f t="shared" si="7"/>
        <v>1</v>
      </c>
      <c r="N194" s="31">
        <f t="shared" si="7"/>
        <v>1</v>
      </c>
    </row>
    <row r="195" spans="2:14" x14ac:dyDescent="0.3">
      <c r="B195" s="31">
        <v>351</v>
      </c>
      <c r="C195" s="31">
        <v>5</v>
      </c>
      <c r="D195" s="31">
        <v>5</v>
      </c>
      <c r="E195" s="31">
        <v>6</v>
      </c>
      <c r="F195" s="31">
        <v>0</v>
      </c>
      <c r="G195" s="31">
        <v>1</v>
      </c>
      <c r="H195" s="31">
        <v>0</v>
      </c>
      <c r="I195" s="31">
        <v>0</v>
      </c>
      <c r="L195" s="31">
        <f t="shared" si="7"/>
        <v>1</v>
      </c>
      <c r="M195" s="31">
        <f t="shared" si="7"/>
        <v>1</v>
      </c>
      <c r="N195" s="31">
        <f t="shared" si="7"/>
        <v>1</v>
      </c>
    </row>
    <row r="196" spans="2:14" x14ac:dyDescent="0.3">
      <c r="B196" s="31">
        <v>354</v>
      </c>
      <c r="C196" s="31">
        <v>2</v>
      </c>
      <c r="D196" s="31">
        <v>3</v>
      </c>
      <c r="E196" s="31">
        <v>2</v>
      </c>
      <c r="F196" s="31">
        <v>0</v>
      </c>
      <c r="G196" s="31">
        <v>1</v>
      </c>
      <c r="H196" s="31">
        <v>1</v>
      </c>
      <c r="I196" s="31">
        <v>0</v>
      </c>
      <c r="L196" s="31">
        <f t="shared" si="7"/>
        <v>0</v>
      </c>
      <c r="M196" s="31">
        <f t="shared" si="7"/>
        <v>0</v>
      </c>
      <c r="N196" s="31">
        <f t="shared" si="7"/>
        <v>0</v>
      </c>
    </row>
    <row r="197" spans="2:14" x14ac:dyDescent="0.3">
      <c r="B197" s="31">
        <v>356</v>
      </c>
      <c r="C197" s="31">
        <v>6</v>
      </c>
      <c r="D197" s="31">
        <v>6</v>
      </c>
      <c r="E197" s="31">
        <v>6</v>
      </c>
      <c r="F197" s="31">
        <v>0</v>
      </c>
      <c r="G197" s="31">
        <v>1</v>
      </c>
      <c r="H197" s="31">
        <v>1</v>
      </c>
      <c r="I197" s="31">
        <v>0</v>
      </c>
      <c r="L197" s="31">
        <f t="shared" si="7"/>
        <v>1</v>
      </c>
      <c r="M197" s="31">
        <f t="shared" si="7"/>
        <v>1</v>
      </c>
      <c r="N197" s="31">
        <f t="shared" si="7"/>
        <v>1</v>
      </c>
    </row>
    <row r="198" spans="2:14" x14ac:dyDescent="0.3">
      <c r="B198" s="31">
        <v>358</v>
      </c>
      <c r="C198" s="31">
        <v>6</v>
      </c>
      <c r="D198" s="31">
        <v>4</v>
      </c>
      <c r="E198" s="31">
        <v>5</v>
      </c>
      <c r="F198" s="31">
        <v>0</v>
      </c>
      <c r="G198" s="31">
        <v>0</v>
      </c>
      <c r="H198" s="31">
        <v>1</v>
      </c>
      <c r="I198" s="31">
        <v>0</v>
      </c>
      <c r="L198" s="31">
        <f t="shared" si="7"/>
        <v>1</v>
      </c>
      <c r="M198" s="31">
        <f t="shared" si="7"/>
        <v>0</v>
      </c>
      <c r="N198" s="31">
        <f t="shared" si="7"/>
        <v>1</v>
      </c>
    </row>
    <row r="199" spans="2:14" x14ac:dyDescent="0.3">
      <c r="B199" s="31">
        <v>359</v>
      </c>
      <c r="C199" s="31">
        <v>7</v>
      </c>
      <c r="D199" s="31">
        <v>7</v>
      </c>
      <c r="E199" s="31">
        <v>7</v>
      </c>
      <c r="F199" s="31">
        <v>0</v>
      </c>
      <c r="G199" s="31">
        <v>1</v>
      </c>
      <c r="H199" s="31">
        <v>0</v>
      </c>
      <c r="I199" s="31">
        <v>1</v>
      </c>
      <c r="L199" s="31">
        <f t="shared" si="7"/>
        <v>1</v>
      </c>
      <c r="M199" s="31">
        <f t="shared" si="7"/>
        <v>1</v>
      </c>
      <c r="N199" s="31">
        <f t="shared" si="7"/>
        <v>1</v>
      </c>
    </row>
    <row r="200" spans="2:14" x14ac:dyDescent="0.3">
      <c r="B200" s="31">
        <v>360</v>
      </c>
      <c r="C200" s="31">
        <v>3</v>
      </c>
      <c r="D200" s="31">
        <v>4</v>
      </c>
      <c r="E200" s="31">
        <v>4</v>
      </c>
      <c r="F200" s="31">
        <v>0</v>
      </c>
      <c r="G200" s="31">
        <v>1</v>
      </c>
      <c r="H200" s="31">
        <v>0</v>
      </c>
      <c r="I200" s="31">
        <v>0</v>
      </c>
      <c r="L200" s="31">
        <f t="shared" si="7"/>
        <v>0</v>
      </c>
      <c r="M200" s="31">
        <f t="shared" si="7"/>
        <v>0</v>
      </c>
      <c r="N200" s="31">
        <f t="shared" si="7"/>
        <v>0</v>
      </c>
    </row>
    <row r="201" spans="2:14" x14ac:dyDescent="0.3">
      <c r="B201" s="31">
        <v>361</v>
      </c>
      <c r="C201" s="31">
        <v>6</v>
      </c>
      <c r="D201" s="31">
        <v>7</v>
      </c>
      <c r="E201" s="31">
        <v>7</v>
      </c>
      <c r="F201" s="31">
        <v>0</v>
      </c>
      <c r="G201" s="31">
        <v>1</v>
      </c>
      <c r="H201" s="31">
        <v>1</v>
      </c>
      <c r="I201" s="31">
        <v>1</v>
      </c>
      <c r="L201" s="31">
        <f t="shared" si="7"/>
        <v>1</v>
      </c>
      <c r="M201" s="31">
        <f t="shared" si="7"/>
        <v>1</v>
      </c>
      <c r="N201" s="31">
        <f t="shared" si="7"/>
        <v>1</v>
      </c>
    </row>
    <row r="202" spans="2:14" x14ac:dyDescent="0.3">
      <c r="B202" s="31">
        <v>362</v>
      </c>
      <c r="C202" s="31">
        <v>5</v>
      </c>
      <c r="D202" s="31">
        <v>6</v>
      </c>
      <c r="E202" s="31">
        <v>6</v>
      </c>
      <c r="F202" s="31">
        <v>0</v>
      </c>
      <c r="G202" s="31">
        <v>0</v>
      </c>
      <c r="H202" s="31">
        <v>0</v>
      </c>
      <c r="I202" s="31">
        <v>0</v>
      </c>
      <c r="L202" s="31">
        <f t="shared" si="7"/>
        <v>1</v>
      </c>
      <c r="M202" s="31">
        <f t="shared" si="7"/>
        <v>1</v>
      </c>
      <c r="N202" s="31">
        <f t="shared" si="7"/>
        <v>1</v>
      </c>
    </row>
    <row r="203" spans="2:14" x14ac:dyDescent="0.3">
      <c r="B203" s="31">
        <v>363</v>
      </c>
      <c r="C203" s="31">
        <v>6</v>
      </c>
      <c r="D203" s="31">
        <v>7</v>
      </c>
      <c r="E203" s="31">
        <v>7</v>
      </c>
      <c r="F203" s="31">
        <v>0</v>
      </c>
      <c r="G203" s="31">
        <v>0</v>
      </c>
      <c r="H203" s="31">
        <v>0</v>
      </c>
      <c r="I203" s="31">
        <v>1</v>
      </c>
      <c r="L203" s="31">
        <f t="shared" si="7"/>
        <v>1</v>
      </c>
      <c r="M203" s="31">
        <f t="shared" si="7"/>
        <v>1</v>
      </c>
      <c r="N203" s="31">
        <f t="shared" si="7"/>
        <v>1</v>
      </c>
    </row>
    <row r="204" spans="2:14" x14ac:dyDescent="0.3">
      <c r="B204" s="31">
        <v>364</v>
      </c>
      <c r="C204" s="31">
        <v>7</v>
      </c>
      <c r="D204" s="31">
        <v>5</v>
      </c>
      <c r="E204" s="31">
        <v>7</v>
      </c>
      <c r="F204" s="31">
        <v>0</v>
      </c>
      <c r="G204" s="31">
        <v>1</v>
      </c>
      <c r="H204" s="31">
        <v>0</v>
      </c>
      <c r="I204" s="31">
        <v>1</v>
      </c>
      <c r="L204" s="31">
        <f t="shared" si="7"/>
        <v>1</v>
      </c>
      <c r="M204" s="31">
        <f t="shared" si="7"/>
        <v>1</v>
      </c>
      <c r="N204" s="31">
        <f t="shared" si="7"/>
        <v>1</v>
      </c>
    </row>
    <row r="205" spans="2:14" x14ac:dyDescent="0.3">
      <c r="B205" s="31">
        <v>365</v>
      </c>
      <c r="C205" s="31">
        <v>7</v>
      </c>
      <c r="D205" s="31">
        <v>7</v>
      </c>
      <c r="E205" s="31">
        <v>7</v>
      </c>
      <c r="F205" s="31">
        <v>0</v>
      </c>
      <c r="G205" s="31">
        <v>0</v>
      </c>
      <c r="H205" s="31">
        <v>1</v>
      </c>
      <c r="I205" s="31">
        <v>0</v>
      </c>
      <c r="L205" s="31">
        <f t="shared" si="7"/>
        <v>1</v>
      </c>
      <c r="M205" s="31">
        <f t="shared" si="7"/>
        <v>1</v>
      </c>
      <c r="N205" s="31">
        <f t="shared" si="7"/>
        <v>1</v>
      </c>
    </row>
    <row r="206" spans="2:14" x14ac:dyDescent="0.3">
      <c r="B206" s="31">
        <v>367</v>
      </c>
      <c r="C206" s="31">
        <v>5</v>
      </c>
      <c r="D206" s="31">
        <v>7</v>
      </c>
      <c r="E206" s="31">
        <v>7</v>
      </c>
      <c r="F206" s="31">
        <v>0</v>
      </c>
      <c r="G206" s="31">
        <v>0</v>
      </c>
      <c r="H206" s="31">
        <v>0</v>
      </c>
      <c r="I206" s="31">
        <v>0</v>
      </c>
      <c r="L206" s="31">
        <f t="shared" si="7"/>
        <v>1</v>
      </c>
      <c r="M206" s="31">
        <f t="shared" si="7"/>
        <v>1</v>
      </c>
      <c r="N206" s="31">
        <f t="shared" si="7"/>
        <v>1</v>
      </c>
    </row>
    <row r="207" spans="2:14" x14ac:dyDescent="0.3">
      <c r="B207" s="31">
        <v>370</v>
      </c>
      <c r="C207" s="31">
        <v>3</v>
      </c>
      <c r="D207" s="31">
        <v>5</v>
      </c>
      <c r="E207" s="31">
        <v>4</v>
      </c>
      <c r="F207" s="31">
        <v>0</v>
      </c>
      <c r="G207" s="31">
        <v>1</v>
      </c>
      <c r="H207" s="31">
        <v>0</v>
      </c>
      <c r="I207" s="31">
        <v>0</v>
      </c>
      <c r="L207" s="31">
        <f t="shared" si="7"/>
        <v>0</v>
      </c>
      <c r="M207" s="31">
        <f t="shared" si="7"/>
        <v>1</v>
      </c>
      <c r="N207" s="31">
        <f t="shared" si="7"/>
        <v>0</v>
      </c>
    </row>
    <row r="208" spans="2:14" x14ac:dyDescent="0.3">
      <c r="B208" s="31">
        <v>371</v>
      </c>
      <c r="C208" s="31">
        <v>2</v>
      </c>
      <c r="D208" s="31">
        <v>3</v>
      </c>
      <c r="E208" s="31">
        <v>4</v>
      </c>
      <c r="F208" s="31">
        <v>0</v>
      </c>
      <c r="G208" s="31">
        <v>0</v>
      </c>
      <c r="H208" s="31">
        <v>1</v>
      </c>
      <c r="I208" s="31">
        <v>1</v>
      </c>
      <c r="L208" s="31">
        <f t="shared" si="7"/>
        <v>0</v>
      </c>
      <c r="M208" s="31">
        <f t="shared" si="7"/>
        <v>0</v>
      </c>
      <c r="N208" s="31">
        <f t="shared" si="7"/>
        <v>0</v>
      </c>
    </row>
    <row r="209" spans="2:14" x14ac:dyDescent="0.3">
      <c r="B209" s="31">
        <v>373</v>
      </c>
      <c r="C209" s="31">
        <v>7</v>
      </c>
      <c r="D209" s="31">
        <v>7</v>
      </c>
      <c r="E209" s="31">
        <v>6</v>
      </c>
      <c r="F209" s="31">
        <v>0</v>
      </c>
      <c r="G209" s="31">
        <v>0</v>
      </c>
      <c r="H209" s="31">
        <v>1</v>
      </c>
      <c r="I209" s="31">
        <v>1</v>
      </c>
      <c r="L209" s="31">
        <f t="shared" si="7"/>
        <v>1</v>
      </c>
      <c r="M209" s="31">
        <f t="shared" si="7"/>
        <v>1</v>
      </c>
      <c r="N209" s="31">
        <f t="shared" si="7"/>
        <v>1</v>
      </c>
    </row>
    <row r="210" spans="2:14" x14ac:dyDescent="0.3">
      <c r="B210" s="31">
        <v>374</v>
      </c>
      <c r="C210" s="31">
        <v>7</v>
      </c>
      <c r="D210" s="31">
        <v>7</v>
      </c>
      <c r="E210" s="31">
        <v>7</v>
      </c>
      <c r="F210" s="31">
        <v>0</v>
      </c>
      <c r="G210" s="31">
        <v>0</v>
      </c>
      <c r="H210" s="31">
        <v>0</v>
      </c>
      <c r="I210" s="31">
        <v>0</v>
      </c>
      <c r="L210" s="31">
        <f t="shared" si="7"/>
        <v>1</v>
      </c>
      <c r="M210" s="31">
        <f t="shared" si="7"/>
        <v>1</v>
      </c>
      <c r="N210" s="31">
        <f t="shared" si="7"/>
        <v>1</v>
      </c>
    </row>
    <row r="211" spans="2:14" x14ac:dyDescent="0.3">
      <c r="B211" s="31">
        <v>375</v>
      </c>
      <c r="C211" s="31">
        <v>3</v>
      </c>
      <c r="D211" s="31">
        <v>4</v>
      </c>
      <c r="E211" s="31">
        <v>4</v>
      </c>
      <c r="F211" s="31">
        <v>0</v>
      </c>
      <c r="G211" s="31">
        <v>1</v>
      </c>
      <c r="H211" s="31">
        <v>0</v>
      </c>
      <c r="I211" s="31">
        <v>0</v>
      </c>
      <c r="L211" s="31">
        <f t="shared" si="7"/>
        <v>0</v>
      </c>
      <c r="M211" s="31">
        <f t="shared" si="7"/>
        <v>0</v>
      </c>
      <c r="N211" s="31">
        <f t="shared" si="7"/>
        <v>0</v>
      </c>
    </row>
    <row r="212" spans="2:14" x14ac:dyDescent="0.3">
      <c r="B212" s="31">
        <v>376</v>
      </c>
      <c r="C212" s="31">
        <v>6</v>
      </c>
      <c r="D212" s="31">
        <v>6</v>
      </c>
      <c r="E212" s="31">
        <v>6</v>
      </c>
      <c r="F212" s="31">
        <v>0</v>
      </c>
      <c r="G212" s="31">
        <v>1</v>
      </c>
      <c r="H212" s="31">
        <v>0</v>
      </c>
      <c r="I212" s="31">
        <v>0</v>
      </c>
      <c r="L212" s="31">
        <f t="shared" si="7"/>
        <v>1</v>
      </c>
      <c r="M212" s="31">
        <f t="shared" si="7"/>
        <v>1</v>
      </c>
      <c r="N212" s="31">
        <f t="shared" si="7"/>
        <v>1</v>
      </c>
    </row>
    <row r="213" spans="2:14" x14ac:dyDescent="0.3">
      <c r="B213" s="31">
        <v>377</v>
      </c>
      <c r="C213" s="31">
        <v>5</v>
      </c>
      <c r="D213" s="31">
        <v>4</v>
      </c>
      <c r="E213" s="31">
        <v>5</v>
      </c>
      <c r="F213" s="31">
        <v>0</v>
      </c>
      <c r="G213" s="31">
        <v>0</v>
      </c>
      <c r="H213" s="31">
        <v>1</v>
      </c>
      <c r="I213" s="31">
        <v>0</v>
      </c>
      <c r="L213" s="31">
        <f t="shared" si="7"/>
        <v>1</v>
      </c>
      <c r="M213" s="31">
        <f t="shared" si="7"/>
        <v>0</v>
      </c>
      <c r="N213" s="31">
        <f t="shared" si="7"/>
        <v>1</v>
      </c>
    </row>
    <row r="214" spans="2:14" x14ac:dyDescent="0.3">
      <c r="B214" s="31">
        <v>378</v>
      </c>
      <c r="C214" s="31">
        <v>5</v>
      </c>
      <c r="D214" s="31">
        <v>6</v>
      </c>
      <c r="E214" s="31">
        <v>5</v>
      </c>
      <c r="F214" s="31">
        <v>0</v>
      </c>
      <c r="G214" s="31">
        <v>1</v>
      </c>
      <c r="H214" s="31">
        <v>1</v>
      </c>
      <c r="I214" s="31">
        <v>0</v>
      </c>
      <c r="L214" s="31">
        <f t="shared" si="7"/>
        <v>1</v>
      </c>
      <c r="M214" s="31">
        <f t="shared" si="7"/>
        <v>1</v>
      </c>
      <c r="N214" s="31">
        <f t="shared" si="7"/>
        <v>1</v>
      </c>
    </row>
    <row r="215" spans="2:14" x14ac:dyDescent="0.3">
      <c r="B215" s="31">
        <v>381</v>
      </c>
      <c r="C215" s="31">
        <v>5</v>
      </c>
      <c r="D215" s="31">
        <v>7</v>
      </c>
      <c r="E215" s="31">
        <v>6</v>
      </c>
      <c r="F215" s="31">
        <v>0</v>
      </c>
      <c r="G215" s="31">
        <v>1</v>
      </c>
      <c r="H215" s="31">
        <v>0</v>
      </c>
      <c r="I215" s="31">
        <v>1</v>
      </c>
      <c r="L215" s="31">
        <f t="shared" si="7"/>
        <v>1</v>
      </c>
      <c r="M215" s="31">
        <f t="shared" si="7"/>
        <v>1</v>
      </c>
      <c r="N215" s="31">
        <f t="shared" si="7"/>
        <v>1</v>
      </c>
    </row>
    <row r="216" spans="2:14" x14ac:dyDescent="0.3">
      <c r="B216" s="31">
        <v>383</v>
      </c>
      <c r="C216" s="31">
        <v>6</v>
      </c>
      <c r="D216" s="31">
        <v>6</v>
      </c>
      <c r="E216" s="31">
        <v>7</v>
      </c>
      <c r="F216" s="31">
        <v>0</v>
      </c>
      <c r="G216" s="31">
        <v>1</v>
      </c>
      <c r="H216" s="31">
        <v>1</v>
      </c>
      <c r="I216" s="31">
        <v>0</v>
      </c>
      <c r="L216" s="31">
        <f t="shared" si="7"/>
        <v>1</v>
      </c>
      <c r="M216" s="31">
        <f t="shared" si="7"/>
        <v>1</v>
      </c>
      <c r="N216" s="31">
        <f t="shared" si="7"/>
        <v>1</v>
      </c>
    </row>
    <row r="217" spans="2:14" x14ac:dyDescent="0.3">
      <c r="B217" s="31">
        <v>384</v>
      </c>
      <c r="C217" s="31">
        <v>6</v>
      </c>
      <c r="D217" s="31">
        <v>5</v>
      </c>
      <c r="E217" s="31">
        <v>5</v>
      </c>
      <c r="F217" s="31">
        <v>0</v>
      </c>
      <c r="G217" s="31">
        <v>0</v>
      </c>
      <c r="H217" s="31">
        <v>0</v>
      </c>
      <c r="I217" s="31">
        <v>0</v>
      </c>
      <c r="L217" s="31">
        <f t="shared" si="7"/>
        <v>1</v>
      </c>
      <c r="M217" s="31">
        <f t="shared" si="7"/>
        <v>1</v>
      </c>
      <c r="N217" s="31">
        <f t="shared" si="7"/>
        <v>1</v>
      </c>
    </row>
    <row r="218" spans="2:14" x14ac:dyDescent="0.3">
      <c r="B218" s="31">
        <v>385</v>
      </c>
      <c r="C218" s="31">
        <v>4</v>
      </c>
      <c r="D218" s="31">
        <v>5</v>
      </c>
      <c r="E218" s="31">
        <v>4</v>
      </c>
      <c r="F218" s="31">
        <v>0</v>
      </c>
      <c r="G218" s="31">
        <v>0</v>
      </c>
      <c r="H218" s="31">
        <v>0</v>
      </c>
      <c r="I218" s="31">
        <v>0</v>
      </c>
      <c r="L218" s="31">
        <f t="shared" si="7"/>
        <v>0</v>
      </c>
      <c r="M218" s="31">
        <f t="shared" si="7"/>
        <v>1</v>
      </c>
      <c r="N218" s="31">
        <f t="shared" si="7"/>
        <v>0</v>
      </c>
    </row>
    <row r="219" spans="2:14" x14ac:dyDescent="0.3">
      <c r="B219" s="31">
        <v>387</v>
      </c>
      <c r="C219" s="31">
        <v>5</v>
      </c>
      <c r="D219" s="31">
        <v>7</v>
      </c>
      <c r="E219" s="31">
        <v>6</v>
      </c>
      <c r="F219" s="31">
        <v>0</v>
      </c>
      <c r="G219" s="31">
        <v>0</v>
      </c>
      <c r="H219" s="31">
        <v>1</v>
      </c>
      <c r="I219" s="31">
        <v>0</v>
      </c>
      <c r="L219" s="31">
        <f t="shared" si="7"/>
        <v>1</v>
      </c>
      <c r="M219" s="31">
        <f t="shared" si="7"/>
        <v>1</v>
      </c>
      <c r="N219" s="31">
        <f t="shared" si="7"/>
        <v>1</v>
      </c>
    </row>
    <row r="220" spans="2:14" x14ac:dyDescent="0.3">
      <c r="B220" s="31">
        <v>389</v>
      </c>
      <c r="C220" s="31">
        <v>5</v>
      </c>
      <c r="D220" s="31">
        <v>7</v>
      </c>
      <c r="E220" s="31">
        <v>7</v>
      </c>
      <c r="F220" s="31">
        <v>0</v>
      </c>
      <c r="G220" s="31">
        <v>1</v>
      </c>
      <c r="H220" s="31">
        <v>1</v>
      </c>
      <c r="I220" s="31">
        <v>0</v>
      </c>
      <c r="L220" s="31">
        <f t="shared" si="7"/>
        <v>1</v>
      </c>
      <c r="M220" s="31">
        <f t="shared" si="7"/>
        <v>1</v>
      </c>
      <c r="N220" s="31">
        <f t="shared" si="7"/>
        <v>1</v>
      </c>
    </row>
    <row r="221" spans="2:14" x14ac:dyDescent="0.3">
      <c r="B221" s="31">
        <v>392</v>
      </c>
      <c r="C221" s="31">
        <v>3</v>
      </c>
      <c r="D221" s="31">
        <v>1</v>
      </c>
      <c r="E221" s="31">
        <v>2</v>
      </c>
      <c r="F221" s="31">
        <v>0</v>
      </c>
      <c r="G221" s="31">
        <v>0</v>
      </c>
      <c r="H221" s="31">
        <v>1</v>
      </c>
      <c r="I221" s="31">
        <v>1</v>
      </c>
      <c r="L221" s="31">
        <f t="shared" si="7"/>
        <v>0</v>
      </c>
      <c r="M221" s="31">
        <f t="shared" si="7"/>
        <v>0</v>
      </c>
      <c r="N221" s="31">
        <f t="shared" si="7"/>
        <v>0</v>
      </c>
    </row>
    <row r="222" spans="2:14" x14ac:dyDescent="0.3">
      <c r="B222" s="31">
        <v>396</v>
      </c>
      <c r="C222" s="31">
        <v>6</v>
      </c>
      <c r="D222" s="31">
        <v>7</v>
      </c>
      <c r="E222" s="31">
        <v>7</v>
      </c>
      <c r="F222" s="31">
        <v>0</v>
      </c>
      <c r="G222" s="31">
        <v>1</v>
      </c>
      <c r="H222" s="31">
        <v>0</v>
      </c>
      <c r="I222" s="31">
        <v>0</v>
      </c>
      <c r="L222" s="31">
        <f t="shared" ref="L222:N222" si="8">IF(C222&gt;4,1,0)</f>
        <v>1</v>
      </c>
      <c r="M222" s="31">
        <f t="shared" si="8"/>
        <v>1</v>
      </c>
      <c r="N222" s="31">
        <f t="shared" si="8"/>
        <v>1</v>
      </c>
    </row>
  </sheetData>
  <mergeCells count="3">
    <mergeCell ref="D2:G2"/>
    <mergeCell ref="U20:AD20"/>
    <mergeCell ref="W35:AB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6C4B-3BDB-4FE8-A1AE-A303946AE2B0}">
  <dimension ref="A1:S1000"/>
  <sheetViews>
    <sheetView showGridLines="0" topLeftCell="A7" workbookViewId="0">
      <selection activeCell="A30" sqref="A30"/>
    </sheetView>
  </sheetViews>
  <sheetFormatPr defaultColWidth="14.44140625" defaultRowHeight="15" customHeight="1" x14ac:dyDescent="0.3"/>
  <cols>
    <col min="1" max="1" width="61.6640625" style="5" customWidth="1"/>
    <col min="2" max="2" width="12.6640625" style="5" customWidth="1"/>
    <col min="3" max="3" width="13.88671875" style="5" customWidth="1"/>
    <col min="4" max="4" width="12.6640625" style="5" customWidth="1"/>
    <col min="5" max="26" width="8.6640625" style="5" customWidth="1"/>
    <col min="27" max="16384" width="14.44140625" style="5"/>
  </cols>
  <sheetData>
    <row r="1" spans="1:19" ht="14.25" customHeight="1" x14ac:dyDescent="0.3">
      <c r="A1" s="3" t="s">
        <v>32</v>
      </c>
      <c r="B1" s="4"/>
      <c r="C1" s="4"/>
      <c r="D1" s="4"/>
    </row>
    <row r="2" spans="1:19" ht="14.25" customHeight="1" x14ac:dyDescent="0.3">
      <c r="A2" s="6"/>
      <c r="B2" s="4"/>
      <c r="C2" s="4"/>
      <c r="D2" s="4"/>
    </row>
    <row r="3" spans="1:19" ht="14.25" customHeight="1" x14ac:dyDescent="0.3">
      <c r="A3" s="7" t="s">
        <v>33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9" ht="14.25" customHeight="1" x14ac:dyDescent="0.3">
      <c r="A4" s="9" t="s">
        <v>34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9" ht="14.25" customHeight="1" x14ac:dyDescent="0.3">
      <c r="A5" s="11" t="s">
        <v>35</v>
      </c>
      <c r="B5" s="12"/>
      <c r="C5" s="12"/>
      <c r="D5" s="12"/>
      <c r="E5" s="12"/>
      <c r="F5" s="12"/>
      <c r="G5" s="12"/>
      <c r="H5" s="12"/>
      <c r="I5" s="12"/>
      <c r="J5" s="12"/>
    </row>
    <row r="6" spans="1:19" ht="14.25" customHeight="1" x14ac:dyDescent="0.3">
      <c r="A6" s="11" t="s">
        <v>36</v>
      </c>
      <c r="B6" s="12"/>
      <c r="C6" s="12"/>
      <c r="D6" s="12"/>
      <c r="E6" s="12"/>
      <c r="F6" s="12"/>
      <c r="G6" s="12"/>
      <c r="H6" s="12"/>
      <c r="I6" s="12"/>
      <c r="J6" s="12"/>
    </row>
    <row r="7" spans="1:19" ht="14.25" customHeight="1" x14ac:dyDescent="0.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R7" s="14"/>
      <c r="S7" s="14"/>
    </row>
    <row r="8" spans="1:19" ht="17.25" customHeight="1" x14ac:dyDescent="0.3">
      <c r="A8" s="15" t="s">
        <v>37</v>
      </c>
      <c r="B8" s="8"/>
      <c r="C8" s="8"/>
      <c r="D8" s="8"/>
    </row>
    <row r="9" spans="1:19" ht="14.25" customHeight="1" x14ac:dyDescent="0.3">
      <c r="A9" s="16"/>
      <c r="B9" s="17"/>
      <c r="C9" s="17"/>
      <c r="D9" s="17"/>
    </row>
    <row r="10" spans="1:19" ht="14.25" customHeight="1" x14ac:dyDescent="0.3">
      <c r="A10" s="16"/>
      <c r="B10" s="17" t="s">
        <v>38</v>
      </c>
      <c r="C10" s="17" t="s">
        <v>39</v>
      </c>
      <c r="D10" s="17" t="s">
        <v>40</v>
      </c>
    </row>
    <row r="11" spans="1:19" ht="14.25" customHeight="1" x14ac:dyDescent="0.3">
      <c r="A11" s="18" t="s">
        <v>41</v>
      </c>
      <c r="B11" s="19">
        <v>211</v>
      </c>
      <c r="C11" s="19">
        <v>185</v>
      </c>
      <c r="D11" s="19">
        <f>SUM(B11:C11)</f>
        <v>396</v>
      </c>
    </row>
    <row r="12" spans="1:19" ht="14.25" customHeight="1" x14ac:dyDescent="0.3">
      <c r="A12" s="20" t="s">
        <v>12</v>
      </c>
      <c r="B12" s="21">
        <f>158/B$11</f>
        <v>0.74881516587677721</v>
      </c>
      <c r="C12" s="21">
        <f>126/C$11</f>
        <v>0.68108108108108112</v>
      </c>
      <c r="D12" s="24">
        <f>(B12*B$11+C12*C$11)/$D$11</f>
        <v>0.71717171717171713</v>
      </c>
    </row>
    <row r="13" spans="1:19" ht="14.25" customHeight="1" x14ac:dyDescent="0.3">
      <c r="A13" s="20" t="s">
        <v>10</v>
      </c>
      <c r="B13" s="21">
        <f>135/B$11</f>
        <v>0.6398104265402843</v>
      </c>
      <c r="C13" s="21">
        <f>118/C$11</f>
        <v>0.63783783783783787</v>
      </c>
      <c r="D13" s="24">
        <f>(B13*B$11+C13*C$11)/$D$11</f>
        <v>0.63888888888888884</v>
      </c>
    </row>
    <row r="14" spans="1:19" ht="14.25" customHeight="1" x14ac:dyDescent="0.3">
      <c r="A14" s="20" t="s">
        <v>11</v>
      </c>
      <c r="B14" s="21">
        <f>125/B$11</f>
        <v>0.59241706161137442</v>
      </c>
      <c r="C14" s="21">
        <f>112/C$11</f>
        <v>0.60540540540540544</v>
      </c>
      <c r="D14" s="24">
        <f>(B14*B$11+C14*C$11)/$D$11</f>
        <v>0.59848484848484851</v>
      </c>
    </row>
    <row r="15" spans="1:19" ht="14.25" customHeight="1" x14ac:dyDescent="0.3">
      <c r="A15" s="20" t="s">
        <v>9</v>
      </c>
      <c r="B15" s="21">
        <f>117/B$11</f>
        <v>0.5545023696682464</v>
      </c>
      <c r="C15" s="21">
        <f>97/C$11</f>
        <v>0.5243243243243243</v>
      </c>
      <c r="D15" s="24">
        <f>(B15*B$11+C15*C$11)/$D$11</f>
        <v>0.54040404040404044</v>
      </c>
    </row>
    <row r="16" spans="1:19" ht="14.25" customHeight="1" x14ac:dyDescent="0.3">
      <c r="A16" s="22" t="s">
        <v>29</v>
      </c>
      <c r="B16" s="21">
        <f>108/B$11</f>
        <v>0.51184834123222744</v>
      </c>
      <c r="C16" s="21">
        <f>67/C$11</f>
        <v>0.36216216216216218</v>
      </c>
      <c r="D16" s="25">
        <f>(B16*B$11+C16*C$11)/$D$11</f>
        <v>0.44191919191919193</v>
      </c>
      <c r="E16" s="26" t="s">
        <v>42</v>
      </c>
    </row>
    <row r="17" spans="1:10" ht="14.25" customHeight="1" x14ac:dyDescent="0.3">
      <c r="A17" s="22" t="s">
        <v>27</v>
      </c>
      <c r="B17" s="21">
        <f>101/B$11</f>
        <v>0.47867298578199052</v>
      </c>
      <c r="C17" s="21">
        <f>70/C$11</f>
        <v>0.3783783783783784</v>
      </c>
      <c r="D17" s="25">
        <f>(B17*B$11+C17*C$11)/$D$11</f>
        <v>0.43181818181818182</v>
      </c>
      <c r="E17" s="26" t="s">
        <v>42</v>
      </c>
    </row>
    <row r="18" spans="1:10" ht="14.25" customHeight="1" x14ac:dyDescent="0.3">
      <c r="A18" s="20" t="s">
        <v>28</v>
      </c>
      <c r="B18" s="21">
        <f>97/B$11</f>
        <v>0.45971563981042651</v>
      </c>
      <c r="C18" s="21">
        <f>66/C$11</f>
        <v>0.35675675675675678</v>
      </c>
      <c r="D18" s="25">
        <f>(B18*B$11+C18*C$11)/$D$11</f>
        <v>0.4116161616161616</v>
      </c>
    </row>
    <row r="19" spans="1:10" ht="14.25" customHeight="1" x14ac:dyDescent="0.3">
      <c r="A19" s="20" t="s">
        <v>31</v>
      </c>
      <c r="B19" s="21">
        <f>89/B$11</f>
        <v>0.4218009478672986</v>
      </c>
      <c r="C19" s="21">
        <f>70/C$11</f>
        <v>0.3783783783783784</v>
      </c>
      <c r="D19" s="25">
        <f>(B19*B$11+C19*C$11)/$D$11</f>
        <v>0.40151515151515149</v>
      </c>
    </row>
    <row r="20" spans="1:10" ht="14.25" customHeight="1" x14ac:dyDescent="0.3">
      <c r="A20" s="22" t="s">
        <v>30</v>
      </c>
      <c r="B20" s="28">
        <f>67/B$11</f>
        <v>0.31753554502369669</v>
      </c>
      <c r="C20" s="28">
        <f>49/C$11</f>
        <v>0.26486486486486488</v>
      </c>
      <c r="D20" s="23">
        <f>(B20*B$11+C20*C$11)/$D$11</f>
        <v>0.29292929292929293</v>
      </c>
      <c r="E20" s="26" t="s">
        <v>42</v>
      </c>
    </row>
    <row r="21" spans="1:10" ht="14.25" customHeight="1" x14ac:dyDescent="0.3"/>
    <row r="22" spans="1:10" ht="14.25" customHeight="1" x14ac:dyDescent="0.3"/>
    <row r="23" spans="1:10" ht="14.25" customHeight="1" x14ac:dyDescent="0.3">
      <c r="A23"/>
    </row>
    <row r="24" spans="1:10" ht="14.25" customHeight="1" x14ac:dyDescent="0.3"/>
    <row r="25" spans="1:10" ht="14.25" customHeight="1" x14ac:dyDescent="0.3">
      <c r="A25" t="s">
        <v>0</v>
      </c>
      <c r="B25" s="2" t="s">
        <v>1</v>
      </c>
      <c r="C25" s="2"/>
      <c r="D25" s="2"/>
      <c r="E25" s="2"/>
      <c r="F25"/>
    </row>
    <row r="26" spans="1:10" ht="14.25" customHeight="1" x14ac:dyDescent="0.3">
      <c r="A26" t="s">
        <v>43</v>
      </c>
      <c r="B26" t="s">
        <v>5</v>
      </c>
      <c r="C26"/>
      <c r="D26"/>
      <c r="E26"/>
      <c r="F26"/>
    </row>
    <row r="27" spans="1:10" ht="60" customHeight="1" x14ac:dyDescent="0.3">
      <c r="A27" s="26" t="s">
        <v>44</v>
      </c>
      <c r="B27" s="27" t="s">
        <v>45</v>
      </c>
      <c r="C27" s="27"/>
      <c r="D27" s="27"/>
      <c r="E27" s="27"/>
      <c r="F27" s="27"/>
      <c r="G27" s="27"/>
      <c r="H27" s="27"/>
      <c r="I27" s="27"/>
      <c r="J27" s="27"/>
    </row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11:D20">
    <sortCondition descending="1" ref="D10:D20"/>
  </sortState>
  <mergeCells count="4">
    <mergeCell ref="A3:L3"/>
    <mergeCell ref="A8:D8"/>
    <mergeCell ref="B27:J27"/>
    <mergeCell ref="B25:E2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Q1. How important is cooling</vt:lpstr>
      <vt:lpstr>Q2. Customers Perceptions</vt:lpstr>
      <vt:lpstr>Q3. Best Rest Brand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Imam</dc:creator>
  <cp:lastModifiedBy>Imam, Tobi</cp:lastModifiedBy>
  <dcterms:created xsi:type="dcterms:W3CDTF">2022-08-22T21:35:58Z</dcterms:created>
  <dcterms:modified xsi:type="dcterms:W3CDTF">2022-08-25T01:04:28Z</dcterms:modified>
</cp:coreProperties>
</file>