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7.xml" ContentType="application/vnd.openxmlformats-officedocument.drawing+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9"/>
  <workbookPr defaultThemeVersion="166925"/>
  <mc:AlternateContent xmlns:mc="http://schemas.openxmlformats.org/markup-compatibility/2006">
    <mc:Choice Requires="x15">
      <x15ac:absPath xmlns:x15ac="http://schemas.microsoft.com/office/spreadsheetml/2010/11/ac" url="D:\data analytics\4th week\ebit\"/>
    </mc:Choice>
  </mc:AlternateContent>
  <xr:revisionPtr revIDLastSave="3" documentId="13_ncr:1_{85C13836-D007-4135-8715-DF8754CFDC01}" xr6:coauthVersionLast="47" xr6:coauthVersionMax="47" xr10:uidLastSave="{95E9B4A1-46A3-4745-A5B6-101DD7A4297C}"/>
  <bookViews>
    <workbookView xWindow="-110" yWindow="-110" windowWidth="19420" windowHeight="11020" tabRatio="837" firstSheet="5" activeTab="5" xr2:uid="{00000000-000D-0000-FFFF-FFFF00000000}"/>
  </bookViews>
  <sheets>
    <sheet name="READ ME BEFORE STARTING" sheetId="11" r:id="rId1"/>
    <sheet name="Definitions" sheetId="1" r:id="rId2"/>
    <sheet name="Data Repository Table" sheetId="17" r:id="rId3"/>
    <sheet name="pivot" sheetId="20" r:id="rId4"/>
    <sheet name="Revenue Analysis" sheetId="15" r:id="rId5"/>
    <sheet name="Expenses Analysis" sheetId="16" r:id="rId6"/>
    <sheet name="EBIT Analysis" sheetId="18" r:id="rId7"/>
    <sheet name="Variance Analysis" sheetId="4" state="hidden" r:id="rId8"/>
    <sheet name="Cost to Produce" sheetId="7" state="hidden" r:id="rId9"/>
    <sheet name="EBIT" sheetId="8" state="hidden" r:id="rId10"/>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pivotCaches>
    <pivotCache cacheId="773"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R25" i="16" l="1"/>
  <c r="Q26" i="18"/>
  <c r="Q25" i="18"/>
  <c r="Q24" i="18"/>
  <c r="Q22" i="18"/>
  <c r="Q21" i="18"/>
  <c r="Q20" i="18"/>
  <c r="Q17" i="18"/>
  <c r="Q18" i="18"/>
  <c r="Q16" i="18"/>
  <c r="E21" i="18"/>
  <c r="F21" i="18"/>
  <c r="G21" i="18"/>
  <c r="H21" i="18"/>
  <c r="I21" i="18"/>
  <c r="J21" i="18"/>
  <c r="K21" i="18"/>
  <c r="L21" i="18"/>
  <c r="M21" i="18"/>
  <c r="N21" i="18"/>
  <c r="O21" i="18"/>
  <c r="P21" i="18"/>
  <c r="E22" i="18"/>
  <c r="F22" i="18"/>
  <c r="G22" i="18"/>
  <c r="H22" i="18"/>
  <c r="I22" i="18"/>
  <c r="J22" i="18"/>
  <c r="K22" i="18"/>
  <c r="L22" i="18"/>
  <c r="M22" i="18"/>
  <c r="N22" i="18"/>
  <c r="O22" i="18"/>
  <c r="P22" i="18"/>
  <c r="F20" i="18"/>
  <c r="G20" i="18"/>
  <c r="H20" i="18"/>
  <c r="I20" i="18"/>
  <c r="J20" i="18"/>
  <c r="K20" i="18"/>
  <c r="L20" i="18"/>
  <c r="M20" i="18"/>
  <c r="N20" i="18"/>
  <c r="O20" i="18"/>
  <c r="P20" i="18"/>
  <c r="E20" i="18"/>
  <c r="E17" i="18"/>
  <c r="F17" i="18"/>
  <c r="F25" i="18" s="1"/>
  <c r="F59" i="18" s="1"/>
  <c r="G17" i="18"/>
  <c r="G25" i="18" s="1"/>
  <c r="G59" i="18" s="1"/>
  <c r="H17" i="18"/>
  <c r="H25" i="18" s="1"/>
  <c r="H59" i="18" s="1"/>
  <c r="I17" i="18"/>
  <c r="J17" i="18"/>
  <c r="J25" i="18" s="1"/>
  <c r="J59" i="18" s="1"/>
  <c r="K17" i="18"/>
  <c r="K25" i="18" s="1"/>
  <c r="K59" i="18" s="1"/>
  <c r="L17" i="18"/>
  <c r="L25" i="18" s="1"/>
  <c r="L59" i="18" s="1"/>
  <c r="M17" i="18"/>
  <c r="N17" i="18"/>
  <c r="N25" i="18" s="1"/>
  <c r="N59" i="18" s="1"/>
  <c r="O17" i="18"/>
  <c r="O25" i="18" s="1"/>
  <c r="O59" i="18" s="1"/>
  <c r="P17" i="18"/>
  <c r="P25" i="18" s="1"/>
  <c r="P59" i="18" s="1"/>
  <c r="E18" i="18"/>
  <c r="F18" i="18"/>
  <c r="F26" i="18" s="1"/>
  <c r="F60" i="18" s="1"/>
  <c r="G18" i="18"/>
  <c r="G26" i="18" s="1"/>
  <c r="G60" i="18" s="1"/>
  <c r="H18" i="18"/>
  <c r="H26" i="18" s="1"/>
  <c r="H60" i="18" s="1"/>
  <c r="I18" i="18"/>
  <c r="J18" i="18"/>
  <c r="J26" i="18" s="1"/>
  <c r="J60" i="18" s="1"/>
  <c r="K18" i="18"/>
  <c r="K26" i="18" s="1"/>
  <c r="K60" i="18" s="1"/>
  <c r="L18" i="18"/>
  <c r="L26" i="18" s="1"/>
  <c r="L60" i="18" s="1"/>
  <c r="M18" i="18"/>
  <c r="N18" i="18"/>
  <c r="N26" i="18" s="1"/>
  <c r="N60" i="18" s="1"/>
  <c r="O18" i="18"/>
  <c r="P18" i="18"/>
  <c r="P26" i="18" s="1"/>
  <c r="P60" i="18" s="1"/>
  <c r="F16" i="18"/>
  <c r="G16" i="18"/>
  <c r="G24" i="18" s="1"/>
  <c r="G58" i="18" s="1"/>
  <c r="H16" i="18"/>
  <c r="H24" i="18" s="1"/>
  <c r="H58" i="18" s="1"/>
  <c r="I16" i="18"/>
  <c r="I24" i="18" s="1"/>
  <c r="I58" i="18" s="1"/>
  <c r="J16" i="18"/>
  <c r="K16" i="18"/>
  <c r="K24" i="18" s="1"/>
  <c r="K58" i="18" s="1"/>
  <c r="L16" i="18"/>
  <c r="L24" i="18" s="1"/>
  <c r="L58" i="18" s="1"/>
  <c r="M16" i="18"/>
  <c r="M24" i="18" s="1"/>
  <c r="M58" i="18" s="1"/>
  <c r="N16" i="18"/>
  <c r="O16" i="18"/>
  <c r="O24" i="18" s="1"/>
  <c r="O58" i="18" s="1"/>
  <c r="P16" i="18"/>
  <c r="P24" i="18" s="1"/>
  <c r="P58" i="18" s="1"/>
  <c r="E16" i="18"/>
  <c r="E24" i="18" s="1"/>
  <c r="E58" i="18" s="1"/>
  <c r="F112" i="16"/>
  <c r="G112" i="16"/>
  <c r="H112" i="16"/>
  <c r="I112" i="16"/>
  <c r="J112" i="16"/>
  <c r="K112" i="16"/>
  <c r="L112" i="16"/>
  <c r="M112" i="16"/>
  <c r="N112" i="16"/>
  <c r="O112" i="16"/>
  <c r="P112" i="16"/>
  <c r="Q112" i="16"/>
  <c r="F113" i="16"/>
  <c r="G113" i="16"/>
  <c r="H113" i="16"/>
  <c r="I113" i="16"/>
  <c r="J113" i="16"/>
  <c r="K113" i="16"/>
  <c r="L113" i="16"/>
  <c r="M113" i="16"/>
  <c r="N113" i="16"/>
  <c r="O113" i="16"/>
  <c r="P113" i="16"/>
  <c r="Q113" i="16"/>
  <c r="G111" i="16"/>
  <c r="H111" i="16"/>
  <c r="I111" i="16"/>
  <c r="J111" i="16"/>
  <c r="K111" i="16"/>
  <c r="L111" i="16"/>
  <c r="M111" i="16"/>
  <c r="N111" i="16"/>
  <c r="O111" i="16"/>
  <c r="P111" i="16"/>
  <c r="Q111" i="16"/>
  <c r="F111" i="16"/>
  <c r="Q116" i="16"/>
  <c r="P116" i="16"/>
  <c r="O116" i="16"/>
  <c r="N116" i="16"/>
  <c r="M116" i="16"/>
  <c r="L116" i="16"/>
  <c r="K116" i="16"/>
  <c r="J116" i="16"/>
  <c r="I116" i="16"/>
  <c r="H116" i="16"/>
  <c r="G116" i="16"/>
  <c r="F116" i="16"/>
  <c r="Q115" i="16"/>
  <c r="P115" i="16"/>
  <c r="O115" i="16"/>
  <c r="N115" i="16"/>
  <c r="M115" i="16"/>
  <c r="L115" i="16"/>
  <c r="K115" i="16"/>
  <c r="J115" i="16"/>
  <c r="I115" i="16"/>
  <c r="H115" i="16"/>
  <c r="G115" i="16"/>
  <c r="F115" i="16"/>
  <c r="Q114" i="16"/>
  <c r="P114" i="16"/>
  <c r="O114" i="16"/>
  <c r="N114" i="16"/>
  <c r="M114" i="16"/>
  <c r="L114" i="16"/>
  <c r="K114" i="16"/>
  <c r="J114" i="16"/>
  <c r="I114" i="16"/>
  <c r="H114" i="16"/>
  <c r="G114" i="16"/>
  <c r="F114" i="16"/>
  <c r="F109" i="16"/>
  <c r="G109" i="16"/>
  <c r="H109" i="16"/>
  <c r="I109" i="16"/>
  <c r="J109" i="16"/>
  <c r="K109" i="16"/>
  <c r="L109" i="16"/>
  <c r="M109" i="16"/>
  <c r="N109" i="16"/>
  <c r="O109" i="16"/>
  <c r="P109" i="16"/>
  <c r="Q109" i="16"/>
  <c r="F110" i="16"/>
  <c r="G110" i="16"/>
  <c r="H110" i="16"/>
  <c r="I110" i="16"/>
  <c r="J110" i="16"/>
  <c r="K110" i="16"/>
  <c r="L110" i="16"/>
  <c r="M110" i="16"/>
  <c r="N110" i="16"/>
  <c r="O110" i="16"/>
  <c r="P110" i="16"/>
  <c r="Q110" i="16"/>
  <c r="G108" i="16"/>
  <c r="H108" i="16"/>
  <c r="I108" i="16"/>
  <c r="J108" i="16"/>
  <c r="K108" i="16"/>
  <c r="L108" i="16"/>
  <c r="M108" i="16"/>
  <c r="N108" i="16"/>
  <c r="O108" i="16"/>
  <c r="P108" i="16"/>
  <c r="Q108" i="16"/>
  <c r="F108" i="16"/>
  <c r="F51" i="16"/>
  <c r="G51" i="16"/>
  <c r="H51" i="16"/>
  <c r="I51" i="16"/>
  <c r="J51" i="16"/>
  <c r="K51" i="16"/>
  <c r="L51" i="16"/>
  <c r="M51" i="16"/>
  <c r="N51" i="16"/>
  <c r="O51" i="16"/>
  <c r="P51" i="16"/>
  <c r="Q51" i="16"/>
  <c r="F52" i="16"/>
  <c r="G52" i="16"/>
  <c r="H52" i="16"/>
  <c r="I52" i="16"/>
  <c r="J52" i="16"/>
  <c r="K52" i="16"/>
  <c r="L52" i="16"/>
  <c r="M52" i="16"/>
  <c r="N52" i="16"/>
  <c r="O52" i="16"/>
  <c r="P52" i="16"/>
  <c r="Q52" i="16"/>
  <c r="F53" i="16"/>
  <c r="G53" i="16"/>
  <c r="H53" i="16"/>
  <c r="I53" i="16"/>
  <c r="J53" i="16"/>
  <c r="K53" i="16"/>
  <c r="L53" i="16"/>
  <c r="M53" i="16"/>
  <c r="N53" i="16"/>
  <c r="O53" i="16"/>
  <c r="P53" i="16"/>
  <c r="Q53" i="16"/>
  <c r="F54" i="16"/>
  <c r="G54" i="16"/>
  <c r="H54" i="16"/>
  <c r="I54" i="16"/>
  <c r="J54" i="16"/>
  <c r="K54" i="16"/>
  <c r="L54" i="16"/>
  <c r="M54" i="16"/>
  <c r="N54" i="16"/>
  <c r="O54" i="16"/>
  <c r="P54" i="16"/>
  <c r="Q54" i="16"/>
  <c r="F55" i="16"/>
  <c r="G55" i="16"/>
  <c r="H55" i="16"/>
  <c r="I55" i="16"/>
  <c r="J55" i="16"/>
  <c r="K55" i="16"/>
  <c r="L55" i="16"/>
  <c r="M55" i="16"/>
  <c r="N55" i="16"/>
  <c r="O55" i="16"/>
  <c r="P55" i="16"/>
  <c r="Q55" i="16"/>
  <c r="F56" i="16"/>
  <c r="G56" i="16"/>
  <c r="H56" i="16"/>
  <c r="I56" i="16"/>
  <c r="J56" i="16"/>
  <c r="K56" i="16"/>
  <c r="L56" i="16"/>
  <c r="M56" i="16"/>
  <c r="N56" i="16"/>
  <c r="O56" i="16"/>
  <c r="P56" i="16"/>
  <c r="Q56" i="16"/>
  <c r="F57" i="16"/>
  <c r="G57" i="16"/>
  <c r="H57" i="16"/>
  <c r="I57" i="16"/>
  <c r="J57" i="16"/>
  <c r="K57" i="16"/>
  <c r="L57" i="16"/>
  <c r="M57" i="16"/>
  <c r="N57" i="16"/>
  <c r="O57" i="16"/>
  <c r="P57" i="16"/>
  <c r="Q57" i="16"/>
  <c r="G50" i="16"/>
  <c r="H50" i="16"/>
  <c r="I50" i="16"/>
  <c r="J50" i="16"/>
  <c r="K50" i="16"/>
  <c r="L50" i="16"/>
  <c r="M50" i="16"/>
  <c r="N50" i="16"/>
  <c r="O50" i="16"/>
  <c r="P50" i="16"/>
  <c r="Q50" i="16"/>
  <c r="F50" i="16"/>
  <c r="F35" i="16"/>
  <c r="Q42" i="16"/>
  <c r="P42" i="16"/>
  <c r="O42" i="16"/>
  <c r="N42" i="16"/>
  <c r="M42" i="16"/>
  <c r="L42" i="16"/>
  <c r="K42" i="16"/>
  <c r="J42" i="16"/>
  <c r="I42" i="16"/>
  <c r="H42" i="16"/>
  <c r="G42" i="16"/>
  <c r="F42" i="16"/>
  <c r="Q41" i="16"/>
  <c r="P41" i="16"/>
  <c r="O41" i="16"/>
  <c r="N41" i="16"/>
  <c r="M41" i="16"/>
  <c r="L41" i="16"/>
  <c r="K41" i="16"/>
  <c r="J41" i="16"/>
  <c r="I41" i="16"/>
  <c r="H41" i="16"/>
  <c r="G41" i="16"/>
  <c r="F41" i="16"/>
  <c r="Q40" i="16"/>
  <c r="P40" i="16"/>
  <c r="O40" i="16"/>
  <c r="N40" i="16"/>
  <c r="M40" i="16"/>
  <c r="L40" i="16"/>
  <c r="K40" i="16"/>
  <c r="J40" i="16"/>
  <c r="I40" i="16"/>
  <c r="H40" i="16"/>
  <c r="G40" i="16"/>
  <c r="F40" i="16"/>
  <c r="Q39" i="16"/>
  <c r="P39" i="16"/>
  <c r="O39" i="16"/>
  <c r="N39" i="16"/>
  <c r="M39" i="16"/>
  <c r="L39" i="16"/>
  <c r="K39" i="16"/>
  <c r="J39" i="16"/>
  <c r="I39" i="16"/>
  <c r="H39" i="16"/>
  <c r="G39" i="16"/>
  <c r="F39" i="16"/>
  <c r="Q38" i="16"/>
  <c r="P38" i="16"/>
  <c r="O38" i="16"/>
  <c r="N38" i="16"/>
  <c r="M38" i="16"/>
  <c r="L38" i="16"/>
  <c r="K38" i="16"/>
  <c r="J38" i="16"/>
  <c r="I38" i="16"/>
  <c r="H38" i="16"/>
  <c r="G38" i="16"/>
  <c r="F38" i="16"/>
  <c r="Q37" i="16"/>
  <c r="P37" i="16"/>
  <c r="O37" i="16"/>
  <c r="N37" i="16"/>
  <c r="M37" i="16"/>
  <c r="L37" i="16"/>
  <c r="K37" i="16"/>
  <c r="J37" i="16"/>
  <c r="I37" i="16"/>
  <c r="H37" i="16"/>
  <c r="G37" i="16"/>
  <c r="F37" i="16"/>
  <c r="Q36" i="16"/>
  <c r="P36" i="16"/>
  <c r="O36" i="16"/>
  <c r="N36" i="16"/>
  <c r="M36" i="16"/>
  <c r="L36" i="16"/>
  <c r="K36" i="16"/>
  <c r="J36" i="16"/>
  <c r="I36" i="16"/>
  <c r="H36" i="16"/>
  <c r="G36" i="16"/>
  <c r="F36" i="16"/>
  <c r="Q35" i="16"/>
  <c r="Q43" i="16" s="1"/>
  <c r="P35" i="16"/>
  <c r="P43" i="16" s="1"/>
  <c r="O35" i="16"/>
  <c r="O43" i="16" s="1"/>
  <c r="N35" i="16"/>
  <c r="N43" i="16" s="1"/>
  <c r="M35" i="16"/>
  <c r="M43" i="16" s="1"/>
  <c r="L35" i="16"/>
  <c r="L43" i="16" s="1"/>
  <c r="K35" i="16"/>
  <c r="K43" i="16" s="1"/>
  <c r="J35" i="16"/>
  <c r="J43" i="16" s="1"/>
  <c r="I35" i="16"/>
  <c r="I43" i="16" s="1"/>
  <c r="H35" i="16"/>
  <c r="G35" i="16"/>
  <c r="G43" i="16" s="1"/>
  <c r="F31" i="16"/>
  <c r="F30" i="16"/>
  <c r="F28" i="16"/>
  <c r="F27" i="16"/>
  <c r="F26" i="16"/>
  <c r="G25" i="16"/>
  <c r="F25" i="16"/>
  <c r="Q32" i="16"/>
  <c r="P32" i="16"/>
  <c r="O32" i="16"/>
  <c r="N32" i="16"/>
  <c r="M32" i="16"/>
  <c r="L32" i="16"/>
  <c r="K32" i="16"/>
  <c r="J32" i="16"/>
  <c r="I32" i="16"/>
  <c r="H32" i="16"/>
  <c r="G32" i="16"/>
  <c r="F32" i="16"/>
  <c r="Q31" i="16"/>
  <c r="P31" i="16"/>
  <c r="O31" i="16"/>
  <c r="N31" i="16"/>
  <c r="M31" i="16"/>
  <c r="L31" i="16"/>
  <c r="K31" i="16"/>
  <c r="J31" i="16"/>
  <c r="I31" i="16"/>
  <c r="H31" i="16"/>
  <c r="G31" i="16"/>
  <c r="Q30" i="16"/>
  <c r="P30" i="16"/>
  <c r="O30" i="16"/>
  <c r="N30" i="16"/>
  <c r="M30" i="16"/>
  <c r="L30" i="16"/>
  <c r="K30" i="16"/>
  <c r="J30" i="16"/>
  <c r="I30" i="16"/>
  <c r="H30" i="16"/>
  <c r="G30" i="16"/>
  <c r="Q29" i="16"/>
  <c r="P29" i="16"/>
  <c r="O29" i="16"/>
  <c r="N29" i="16"/>
  <c r="M29" i="16"/>
  <c r="L29" i="16"/>
  <c r="K29" i="16"/>
  <c r="J29" i="16"/>
  <c r="I29" i="16"/>
  <c r="H29" i="16"/>
  <c r="G29" i="16"/>
  <c r="F29" i="16"/>
  <c r="Q28" i="16"/>
  <c r="P28" i="16"/>
  <c r="O28" i="16"/>
  <c r="N28" i="16"/>
  <c r="M28" i="16"/>
  <c r="L28" i="16"/>
  <c r="K28" i="16"/>
  <c r="J28" i="16"/>
  <c r="I28" i="16"/>
  <c r="H28" i="16"/>
  <c r="G28" i="16"/>
  <c r="Q27" i="16"/>
  <c r="P27" i="16"/>
  <c r="O27" i="16"/>
  <c r="N27" i="16"/>
  <c r="M27" i="16"/>
  <c r="L27" i="16"/>
  <c r="K27" i="16"/>
  <c r="J27" i="16"/>
  <c r="I27" i="16"/>
  <c r="H27" i="16"/>
  <c r="G27" i="16"/>
  <c r="Q26" i="16"/>
  <c r="P26" i="16"/>
  <c r="O26" i="16"/>
  <c r="N26" i="16"/>
  <c r="M26" i="16"/>
  <c r="L26" i="16"/>
  <c r="K26" i="16"/>
  <c r="J26" i="16"/>
  <c r="I26" i="16"/>
  <c r="H26" i="16"/>
  <c r="G26" i="16"/>
  <c r="Q25" i="16"/>
  <c r="P25" i="16"/>
  <c r="O25" i="16"/>
  <c r="N25" i="16"/>
  <c r="M25" i="16"/>
  <c r="L25" i="16"/>
  <c r="K25" i="16"/>
  <c r="J25" i="16"/>
  <c r="I25" i="16"/>
  <c r="H25" i="16"/>
  <c r="F16" i="16"/>
  <c r="G16" i="16"/>
  <c r="H16" i="16"/>
  <c r="I16" i="16"/>
  <c r="J16" i="16"/>
  <c r="K16" i="16"/>
  <c r="L16" i="16"/>
  <c r="M16" i="16"/>
  <c r="N16" i="16"/>
  <c r="O16" i="16"/>
  <c r="P16" i="16"/>
  <c r="Q16" i="16"/>
  <c r="F17" i="16"/>
  <c r="G17" i="16"/>
  <c r="H17" i="16"/>
  <c r="I17" i="16"/>
  <c r="J17" i="16"/>
  <c r="K17" i="16"/>
  <c r="L17" i="16"/>
  <c r="M17" i="16"/>
  <c r="N17" i="16"/>
  <c r="O17" i="16"/>
  <c r="P17" i="16"/>
  <c r="Q17" i="16"/>
  <c r="F18" i="16"/>
  <c r="G18" i="16"/>
  <c r="H18" i="16"/>
  <c r="I18" i="16"/>
  <c r="J18" i="16"/>
  <c r="K18" i="16"/>
  <c r="L18" i="16"/>
  <c r="M18" i="16"/>
  <c r="N18" i="16"/>
  <c r="O18" i="16"/>
  <c r="P18" i="16"/>
  <c r="Q18" i="16"/>
  <c r="F19" i="16"/>
  <c r="G19" i="16"/>
  <c r="H19" i="16"/>
  <c r="I19" i="16"/>
  <c r="J19" i="16"/>
  <c r="K19" i="16"/>
  <c r="L19" i="16"/>
  <c r="M19" i="16"/>
  <c r="N19" i="16"/>
  <c r="O19" i="16"/>
  <c r="P19" i="16"/>
  <c r="Q19" i="16"/>
  <c r="F20" i="16"/>
  <c r="G20" i="16"/>
  <c r="H20" i="16"/>
  <c r="I20" i="16"/>
  <c r="J20" i="16"/>
  <c r="K20" i="16"/>
  <c r="L20" i="16"/>
  <c r="M20" i="16"/>
  <c r="N20" i="16"/>
  <c r="O20" i="16"/>
  <c r="P20" i="16"/>
  <c r="Q20" i="16"/>
  <c r="F21" i="16"/>
  <c r="G21" i="16"/>
  <c r="H21" i="16"/>
  <c r="I21" i="16"/>
  <c r="J21" i="16"/>
  <c r="K21" i="16"/>
  <c r="L21" i="16"/>
  <c r="M21" i="16"/>
  <c r="N21" i="16"/>
  <c r="O21" i="16"/>
  <c r="P21" i="16"/>
  <c r="Q21" i="16"/>
  <c r="F22" i="16"/>
  <c r="G22" i="16"/>
  <c r="H22" i="16"/>
  <c r="I22" i="16"/>
  <c r="J22" i="16"/>
  <c r="K22" i="16"/>
  <c r="L22" i="16"/>
  <c r="M22" i="16"/>
  <c r="N22" i="16"/>
  <c r="O22" i="16"/>
  <c r="P22" i="16"/>
  <c r="Q22" i="16"/>
  <c r="Q15" i="16"/>
  <c r="P15" i="16"/>
  <c r="O15" i="16"/>
  <c r="N15" i="16"/>
  <c r="M15" i="16"/>
  <c r="L15" i="16"/>
  <c r="K15" i="16"/>
  <c r="J15" i="16"/>
  <c r="I15" i="16"/>
  <c r="H15" i="16"/>
  <c r="G15" i="16"/>
  <c r="F15" i="16"/>
  <c r="B61" i="15"/>
  <c r="C61" i="15"/>
  <c r="D61" i="15"/>
  <c r="B62" i="15"/>
  <c r="C62" i="15"/>
  <c r="C63" i="15" s="1"/>
  <c r="D62" i="15"/>
  <c r="D60" i="15"/>
  <c r="C60" i="15"/>
  <c r="B60" i="15"/>
  <c r="E38" i="15"/>
  <c r="F38" i="15"/>
  <c r="G38" i="15"/>
  <c r="H38" i="15"/>
  <c r="I38" i="15"/>
  <c r="J38" i="15"/>
  <c r="K38" i="15"/>
  <c r="L38" i="15"/>
  <c r="M38" i="15"/>
  <c r="N38" i="15"/>
  <c r="O38" i="15"/>
  <c r="P38" i="15"/>
  <c r="E39" i="15"/>
  <c r="F39" i="15"/>
  <c r="G39" i="15"/>
  <c r="H39" i="15"/>
  <c r="I39" i="15"/>
  <c r="J39" i="15"/>
  <c r="K39" i="15"/>
  <c r="L39" i="15"/>
  <c r="M39" i="15"/>
  <c r="N39" i="15"/>
  <c r="O39" i="15"/>
  <c r="P39" i="15"/>
  <c r="E40" i="15"/>
  <c r="F40" i="15"/>
  <c r="G40" i="15"/>
  <c r="H40" i="15"/>
  <c r="I40" i="15"/>
  <c r="J40" i="15"/>
  <c r="K40" i="15"/>
  <c r="L40" i="15"/>
  <c r="M40" i="15"/>
  <c r="N40" i="15"/>
  <c r="O40" i="15"/>
  <c r="P40" i="15"/>
  <c r="E41" i="15"/>
  <c r="F41" i="15"/>
  <c r="G41" i="15"/>
  <c r="H41" i="15"/>
  <c r="I41" i="15"/>
  <c r="J41" i="15"/>
  <c r="K41" i="15"/>
  <c r="L41" i="15"/>
  <c r="M41" i="15"/>
  <c r="N41" i="15"/>
  <c r="O41" i="15"/>
  <c r="P41" i="15"/>
  <c r="E42" i="15"/>
  <c r="F42" i="15"/>
  <c r="G42" i="15"/>
  <c r="H42" i="15"/>
  <c r="I42" i="15"/>
  <c r="J42" i="15"/>
  <c r="K42" i="15"/>
  <c r="L42" i="15"/>
  <c r="M42" i="15"/>
  <c r="N42" i="15"/>
  <c r="O42" i="15"/>
  <c r="P42" i="15"/>
  <c r="E43" i="15"/>
  <c r="F43" i="15"/>
  <c r="G43" i="15"/>
  <c r="H43" i="15"/>
  <c r="I43" i="15"/>
  <c r="J43" i="15"/>
  <c r="K43" i="15"/>
  <c r="L43" i="15"/>
  <c r="M43" i="15"/>
  <c r="N43" i="15"/>
  <c r="O43" i="15"/>
  <c r="P43" i="15"/>
  <c r="E44" i="15"/>
  <c r="F44" i="15"/>
  <c r="G44" i="15"/>
  <c r="H44" i="15"/>
  <c r="I44" i="15"/>
  <c r="J44" i="15"/>
  <c r="K44" i="15"/>
  <c r="L44" i="15"/>
  <c r="M44" i="15"/>
  <c r="N44" i="15"/>
  <c r="O44" i="15"/>
  <c r="P44" i="15"/>
  <c r="E45" i="15"/>
  <c r="F45" i="15"/>
  <c r="G45" i="15"/>
  <c r="H45" i="15"/>
  <c r="I45" i="15"/>
  <c r="J45" i="15"/>
  <c r="K45" i="15"/>
  <c r="L45" i="15"/>
  <c r="M45" i="15"/>
  <c r="N45" i="15"/>
  <c r="O45" i="15"/>
  <c r="P45" i="15"/>
  <c r="N37" i="15"/>
  <c r="O37" i="15"/>
  <c r="P37" i="15"/>
  <c r="F37" i="15"/>
  <c r="G37" i="15"/>
  <c r="H37" i="15"/>
  <c r="I37" i="15"/>
  <c r="J37" i="15"/>
  <c r="K37" i="15"/>
  <c r="L37" i="15"/>
  <c r="M37" i="15"/>
  <c r="E37" i="15"/>
  <c r="P29" i="15"/>
  <c r="O29" i="15"/>
  <c r="N29" i="15"/>
  <c r="M29" i="15"/>
  <c r="L29" i="15"/>
  <c r="K29" i="15"/>
  <c r="J29" i="15"/>
  <c r="I29" i="15"/>
  <c r="H29" i="15"/>
  <c r="G29" i="15"/>
  <c r="F29" i="15"/>
  <c r="E29" i="15"/>
  <c r="P28" i="15"/>
  <c r="O28" i="15"/>
  <c r="N28" i="15"/>
  <c r="M28" i="15"/>
  <c r="L28" i="15"/>
  <c r="K28" i="15"/>
  <c r="J28" i="15"/>
  <c r="I28" i="15"/>
  <c r="H28" i="15"/>
  <c r="G28" i="15"/>
  <c r="F28" i="15"/>
  <c r="E28" i="15"/>
  <c r="P27" i="15"/>
  <c r="O27" i="15"/>
  <c r="N27" i="15"/>
  <c r="M27" i="15"/>
  <c r="L27" i="15"/>
  <c r="K27" i="15"/>
  <c r="J27" i="15"/>
  <c r="I27" i="15"/>
  <c r="H27" i="15"/>
  <c r="G27" i="15"/>
  <c r="F27" i="15"/>
  <c r="E27" i="15"/>
  <c r="P26" i="15"/>
  <c r="O26" i="15"/>
  <c r="N26" i="15"/>
  <c r="M26" i="15"/>
  <c r="L26" i="15"/>
  <c r="K26" i="15"/>
  <c r="J26" i="15"/>
  <c r="I26" i="15"/>
  <c r="H26" i="15"/>
  <c r="G26" i="15"/>
  <c r="F26" i="15"/>
  <c r="E26" i="15"/>
  <c r="P25" i="15"/>
  <c r="O25" i="15"/>
  <c r="N25" i="15"/>
  <c r="M25" i="15"/>
  <c r="L25" i="15"/>
  <c r="K25" i="15"/>
  <c r="J25" i="15"/>
  <c r="I25" i="15"/>
  <c r="H25" i="15"/>
  <c r="G25" i="15"/>
  <c r="F25" i="15"/>
  <c r="E25" i="15"/>
  <c r="P23" i="15"/>
  <c r="O23" i="15"/>
  <c r="N23" i="15"/>
  <c r="M23" i="15"/>
  <c r="L23" i="15"/>
  <c r="K23" i="15"/>
  <c r="J23" i="15"/>
  <c r="I23" i="15"/>
  <c r="H23" i="15"/>
  <c r="G23" i="15"/>
  <c r="F23" i="15"/>
  <c r="E23" i="15"/>
  <c r="P22" i="15"/>
  <c r="O22" i="15"/>
  <c r="N22" i="15"/>
  <c r="M22" i="15"/>
  <c r="L22" i="15"/>
  <c r="K22" i="15"/>
  <c r="J22" i="15"/>
  <c r="I22" i="15"/>
  <c r="H22" i="15"/>
  <c r="G22" i="15"/>
  <c r="F22" i="15"/>
  <c r="E22" i="15"/>
  <c r="P21" i="15"/>
  <c r="O21" i="15"/>
  <c r="N21" i="15"/>
  <c r="M21" i="15"/>
  <c r="L21" i="15"/>
  <c r="K21" i="15"/>
  <c r="J21" i="15"/>
  <c r="I21" i="15"/>
  <c r="H21" i="15"/>
  <c r="G21" i="15"/>
  <c r="F21" i="15"/>
  <c r="E21" i="15"/>
  <c r="P20" i="15"/>
  <c r="O20" i="15"/>
  <c r="N20" i="15"/>
  <c r="M20" i="15"/>
  <c r="L20" i="15"/>
  <c r="K20" i="15"/>
  <c r="J20" i="15"/>
  <c r="I20" i="15"/>
  <c r="H20" i="15"/>
  <c r="G20" i="15"/>
  <c r="F20" i="15"/>
  <c r="E20" i="15"/>
  <c r="P19" i="15"/>
  <c r="O19" i="15"/>
  <c r="N19" i="15"/>
  <c r="M19" i="15"/>
  <c r="L19" i="15"/>
  <c r="K19" i="15"/>
  <c r="J19" i="15"/>
  <c r="I19" i="15"/>
  <c r="H19" i="15"/>
  <c r="G19" i="15"/>
  <c r="F19" i="15"/>
  <c r="E19" i="15"/>
  <c r="E14" i="15"/>
  <c r="F14" i="15"/>
  <c r="G14" i="15"/>
  <c r="H14" i="15"/>
  <c r="I14" i="15"/>
  <c r="J14" i="15"/>
  <c r="K14" i="15"/>
  <c r="L14" i="15"/>
  <c r="M14" i="15"/>
  <c r="N14" i="15"/>
  <c r="O14" i="15"/>
  <c r="P14" i="15"/>
  <c r="E15" i="15"/>
  <c r="F15" i="15"/>
  <c r="G15" i="15"/>
  <c r="H15" i="15"/>
  <c r="I15" i="15"/>
  <c r="J15" i="15"/>
  <c r="K15" i="15"/>
  <c r="L15" i="15"/>
  <c r="M15" i="15"/>
  <c r="N15" i="15"/>
  <c r="O15" i="15"/>
  <c r="P15" i="15"/>
  <c r="E16" i="15"/>
  <c r="F16" i="15"/>
  <c r="G16" i="15"/>
  <c r="H16" i="15"/>
  <c r="I16" i="15"/>
  <c r="J16" i="15"/>
  <c r="K16" i="15"/>
  <c r="L16" i="15"/>
  <c r="M16" i="15"/>
  <c r="N16" i="15"/>
  <c r="O16" i="15"/>
  <c r="P16" i="15"/>
  <c r="E17" i="15"/>
  <c r="F17" i="15"/>
  <c r="G17" i="15"/>
  <c r="H17" i="15"/>
  <c r="I17" i="15"/>
  <c r="J17" i="15"/>
  <c r="K17" i="15"/>
  <c r="L17" i="15"/>
  <c r="M17" i="15"/>
  <c r="N17" i="15"/>
  <c r="O17" i="15"/>
  <c r="P17" i="15"/>
  <c r="F13" i="15"/>
  <c r="G13" i="15"/>
  <c r="H13" i="15"/>
  <c r="I13" i="15"/>
  <c r="J13" i="15"/>
  <c r="K13" i="15"/>
  <c r="L13" i="15"/>
  <c r="M13" i="15"/>
  <c r="N13" i="15"/>
  <c r="O13" i="15"/>
  <c r="P13" i="15"/>
  <c r="E13" i="15"/>
  <c r="D63" i="15" l="1"/>
  <c r="E60" i="15"/>
  <c r="C65" i="15" s="1"/>
  <c r="B63" i="15"/>
  <c r="N24" i="18"/>
  <c r="N58" i="18" s="1"/>
  <c r="J24" i="18"/>
  <c r="J58" i="18" s="1"/>
  <c r="I26" i="18"/>
  <c r="I60" i="18" s="1"/>
  <c r="E26" i="18"/>
  <c r="E60" i="18" s="1"/>
  <c r="M25" i="18"/>
  <c r="M59" i="18" s="1"/>
  <c r="I25" i="18"/>
  <c r="I59" i="18" s="1"/>
  <c r="E25" i="18"/>
  <c r="E59" i="18" s="1"/>
  <c r="O26" i="18"/>
  <c r="O60" i="18" s="1"/>
  <c r="M26" i="18"/>
  <c r="F24" i="18"/>
  <c r="R39" i="16"/>
  <c r="R41" i="16"/>
  <c r="O58" i="16"/>
  <c r="K58" i="16"/>
  <c r="G58" i="16"/>
  <c r="P58" i="16"/>
  <c r="L58" i="16"/>
  <c r="H58" i="16"/>
  <c r="I23" i="16"/>
  <c r="M23" i="16"/>
  <c r="Q23" i="16"/>
  <c r="R20" i="16"/>
  <c r="H33" i="16"/>
  <c r="L33" i="16"/>
  <c r="P33" i="16"/>
  <c r="R37" i="16"/>
  <c r="R38" i="16"/>
  <c r="R40" i="16"/>
  <c r="R42" i="16"/>
  <c r="F58" i="16"/>
  <c r="N58" i="16"/>
  <c r="J58" i="16"/>
  <c r="R54" i="16"/>
  <c r="Q58" i="16"/>
  <c r="M58" i="16"/>
  <c r="I58" i="16"/>
  <c r="G23" i="16"/>
  <c r="K23" i="16"/>
  <c r="O23" i="16"/>
  <c r="R57" i="16"/>
  <c r="R56" i="16"/>
  <c r="R55" i="16"/>
  <c r="R53" i="16"/>
  <c r="R52" i="16"/>
  <c r="R51" i="16"/>
  <c r="R50" i="16"/>
  <c r="F23" i="16"/>
  <c r="J23" i="16"/>
  <c r="N23" i="16"/>
  <c r="I33" i="16"/>
  <c r="M33" i="16"/>
  <c r="Q33" i="16"/>
  <c r="R29" i="16"/>
  <c r="R32" i="16"/>
  <c r="R19" i="16"/>
  <c r="R16" i="16"/>
  <c r="J33" i="16"/>
  <c r="N33" i="16"/>
  <c r="H23" i="16"/>
  <c r="L23" i="16"/>
  <c r="P23" i="16"/>
  <c r="K33" i="16"/>
  <c r="O33" i="16"/>
  <c r="R26" i="16"/>
  <c r="R27" i="16"/>
  <c r="R36" i="16"/>
  <c r="R28" i="16"/>
  <c r="R31" i="16"/>
  <c r="R22" i="16"/>
  <c r="R21" i="16"/>
  <c r="R18" i="16"/>
  <c r="R17" i="16"/>
  <c r="G33" i="16"/>
  <c r="R30" i="16"/>
  <c r="F43" i="16"/>
  <c r="R35" i="16"/>
  <c r="H43" i="16"/>
  <c r="F33" i="16"/>
  <c r="R15" i="16"/>
  <c r="Q13" i="15"/>
  <c r="Q59" i="18" l="1"/>
  <c r="Q58" i="18"/>
  <c r="F58" i="18"/>
  <c r="Q60" i="18"/>
  <c r="M60" i="18"/>
  <c r="R43" i="16"/>
  <c r="R58" i="16"/>
  <c r="R33" i="16"/>
  <c r="R23" i="16"/>
  <c r="D65" i="15"/>
  <c r="B65" i="15"/>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65" i="15" l="1"/>
  <c r="E183" i="17"/>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9" i="15" l="1"/>
  <c r="Q43" i="15"/>
  <c r="Q44" i="15"/>
  <c r="Q40" i="15"/>
  <c r="Q45" i="15"/>
  <c r="Q41" i="15"/>
  <c r="Q37" i="15"/>
  <c r="Q42" i="15"/>
  <c r="Q38" i="15"/>
  <c r="Q26" i="15"/>
  <c r="Q27" i="15"/>
  <c r="Q28" i="15"/>
  <c r="Q29" i="15"/>
  <c r="Q25" i="15"/>
  <c r="Q20" i="15"/>
  <c r="Q21" i="15"/>
  <c r="Q22" i="15"/>
  <c r="Q23" i="15"/>
  <c r="Q19" i="15"/>
  <c r="Q14" i="15"/>
  <c r="Q15" i="15"/>
  <c r="Q16" i="15"/>
  <c r="Q17"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62" i="15" l="1"/>
  <c r="E61" i="15"/>
  <c r="E63" i="15" l="1"/>
  <c r="C67" i="15"/>
  <c r="D67" i="15"/>
  <c r="B67" i="15"/>
  <c r="D66" i="15"/>
  <c r="B66" i="15"/>
  <c r="C66"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L16"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24" i="7" l="1"/>
  <c r="H21" i="8"/>
  <c r="H16" i="7"/>
  <c r="D24" i="7"/>
  <c r="G50" i="7"/>
  <c r="L7" i="8"/>
  <c r="C52" i="8"/>
  <c r="K50" i="7"/>
  <c r="D16" i="7"/>
  <c r="H7" i="8"/>
  <c r="L24" i="7"/>
  <c r="C50" i="7"/>
  <c r="D7" i="8"/>
  <c r="L21" i="8"/>
  <c r="E67" i="15"/>
  <c r="E66"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<sst xmlns="http://schemas.openxmlformats.org/spreadsheetml/2006/main" count="8144" uniqueCount="218">
  <si>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</si>
  <si>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</si>
  <si>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</si>
  <si>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</si>
  <si>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</si>
  <si>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</si>
  <si>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</si>
  <si>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</si>
  <si>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</si>
  <si>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</si>
  <si>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</si>
  <si>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</si>
  <si>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</si>
  <si>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</si>
  <si>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</si>
  <si>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</si>
  <si>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</si>
  <si>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</si>
  <si>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</si>
  <si>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</si>
  <si>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</si>
  <si>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</si>
  <si>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</si>
  <si>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</si>
  <si>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</si>
  <si>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</si>
  <si>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</si>
  <si>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</si>
  <si>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</si>
  <si>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</si>
  <si>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</si>
  <si>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</si>
  <si>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</si>
  <si>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</si>
  <si>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</si>
  <si>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</si>
  <si>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</si>
  <si>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</si>
  <si>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</si>
  <si>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</si>
  <si>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</si>
  <si>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</si>
  <si>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</si>
  <si>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</si>
  <si>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</si>
  <si>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</si>
  <si>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</si>
  <si>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</si>
  <si>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</si>
  <si>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</si>
  <si>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</si>
  <si>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</si>
  <si>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</si>
  <si>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</si>
  <si>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</si>
  <si>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</si>
  <si>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</si>
  <si>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</si>
  <si>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</si>
  <si>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</si>
  <si>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</si>
  <si>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</si>
  <si>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</si>
  <si>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</si>
  <si>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</si>
  <si>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</si>
  <si>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</si>
  <si>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</si>
  <si>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Sum of Row Data</t>
  </si>
  <si>
    <t>Column Labels</t>
  </si>
  <si>
    <t>2013</t>
  </si>
  <si>
    <t>2013 Total</t>
  </si>
  <si>
    <t>2014</t>
  </si>
  <si>
    <t>2014 Total</t>
  </si>
  <si>
    <t>Grand Total</t>
  </si>
  <si>
    <t>Row Labels</t>
  </si>
  <si>
    <t>Jul</t>
  </si>
  <si>
    <t>Aug</t>
  </si>
  <si>
    <t>Sep</t>
  </si>
  <si>
    <t>Oct</t>
  </si>
  <si>
    <t>Nov</t>
  </si>
  <si>
    <t>Dec</t>
  </si>
  <si>
    <t>Jan</t>
  </si>
  <si>
    <t>Feb</t>
  </si>
  <si>
    <t>Mar</t>
  </si>
  <si>
    <t>Apr</t>
  </si>
  <si>
    <t>May</t>
  </si>
  <si>
    <t>Jun</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</si>
  <si>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</si>
  <si>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</si>
  <si>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</si>
  <si>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</si>
  <si>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</si>
  <si>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</si>
  <si>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</si>
  <si>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</si>
  <si>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</si>
  <si>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</si>
  <si>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</si>
  <si>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</si>
  <si>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The three (3) customer segments, Private Water Hedge Sales are the most popular, followed by  Public Sales and lastly Residential Sales.  In  Private Water Hedge Sales and Public Sales, soft water is more popular.</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</si>
  <si>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</si>
  <si>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</si>
  <si>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</si>
  <si>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Of the in Revenue Sales over the July-2013 to June-2014 Period, Surjek provides close to 50% of Sales Volumes ($ 202.3 M), with Jutik ($ 163.7 M) and Kootha ($ 70.9 M) providing the remaining, revenues sharply increase from December</t>
  </si>
  <si>
    <t>e</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</si>
  <si>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</si>
  <si>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</si>
  <si>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</si>
  <si>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</si>
  <si>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</si>
  <si>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</si>
  <si>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</si>
  <si>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</si>
  <si>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</si>
  <si>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</si>
  <si>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</si>
  <si>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</si>
  <si>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</si>
  <si>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Labour cost and Chemical cost are particularly high over all, and Chemical Costs and Facility cost sharply increase from December, while labor cost decrease from November.</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</si>
  <si>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</si>
  <si>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</si>
  <si>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Surjek with 179 M ( 55.8%) worth of expenses, contrasted to a much lower spend from Kootha ($51 M) and Jutik  ($91 M), largely due to lower Chemical and Labour Expenditure. </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</si>
  <si>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</si>
  <si>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</si>
  <si>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</si>
  <si>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</si>
  <si>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</si>
  <si>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</si>
  <si>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</si>
  <si>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 xml:space="preserve">There is an indicative relationship between water production and chemical expenditure with this being particularly pronounced for the Surjek Unit which coincidentally has the highest rate of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</si>
  <si>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</si>
  <si>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</si>
  <si>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</si>
  <si>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</si>
  <si>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</si>
  <si>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</si>
  <si>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</si>
  <si>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</si>
  <si>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 xml:space="preserve">Jutik has the highest overall EBIT contributions ($ 72.9M), followed by Surjek($22.9M) , and lastly Kootha ($19.7M).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</si>
  <si>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</si>
  <si>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</si>
  <si>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Jutik generates the highest EBIT Margins, and Surjek generates the lowest EBIT Margins.</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</si>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</sst>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2">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7" tint="0.39997558519241921"/>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174">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6" fontId="7" fillId="0" borderId="0" xfId="0" applyNumberFormat="1" applyFont="1"/>
    <xf numFmtId="11" fontId="7" fillId="0" borderId="0" xfId="0" applyNumberFormat="1" applyFont="1"/>
    <xf numFmtId="0" fontId="5" fillId="9" borderId="0" xfId="0" applyFont="1" applyFill="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4" fontId="7" fillId="0" borderId="0" xfId="0" applyNumberFormat="1" applyFont="1"/>
    <xf numFmtId="4" fontId="35" fillId="10" borderId="0" xfId="0" applyNumberFormat="1" applyFont="1" applyFill="1"/>
    <xf numFmtId="0" fontId="31" fillId="0" borderId="0" xfId="0" applyFont="1"/>
    <xf numFmtId="0" fontId="7" fillId="0" borderId="0" xfId="0" applyFont="1" applyAlignment="1">
      <alignment wrapText="1"/>
    </xf>
    <xf numFmtId="0" fontId="38" fillId="0" borderId="0" xfId="0" applyFont="1" applyAlignment="1">
      <alignment wrapText="1"/>
    </xf>
    <xf numFmtId="0" fontId="0" fillId="0" borderId="0" xfId="0"/>
    <xf numFmtId="0" fontId="31"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2" fillId="14" borderId="0" xfId="0" applyFont="1" applyFill="1" applyAlignment="1">
      <alignment wrapText="1"/>
    </xf>
    <xf numFmtId="0" fontId="2" fillId="12" borderId="0" xfId="0" applyFont="1" applyFill="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18" fillId="5" borderId="5" xfId="0" applyFont="1" applyFill="1" applyBorder="1" applyAlignment="1">
      <alignment wrapText="1"/>
    </xf>
    <xf numFmtId="0" fontId="14" fillId="5" borderId="0" xfId="0" applyFont="1" applyFill="1" applyAlignment="1">
      <alignment wrapText="1"/>
    </xf>
    <xf numFmtId="0" fontId="18" fillId="5" borderId="15" xfId="0" applyFont="1" applyFill="1" applyBorder="1" applyAlignment="1">
      <alignment wrapText="1"/>
    </xf>
    <xf numFmtId="0" fontId="18" fillId="8" borderId="1" xfId="0" applyFont="1" applyFill="1" applyBorder="1" applyAlignment="1">
      <alignment wrapText="1"/>
    </xf>
    <xf numFmtId="0" fontId="15" fillId="5" borderId="0" xfId="0" applyFont="1" applyFill="1" applyAlignment="1">
      <alignment wrapText="1"/>
    </xf>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31" fillId="0" borderId="0" xfId="0" applyFont="1" applyAlignment="1"/>
    <xf numFmtId="0" fontId="0" fillId="0" borderId="0" xfId="0" applyAlignment="1"/>
    <xf numFmtId="0" fontId="4" fillId="14" borderId="0" xfId="0" applyFont="1" applyFill="1" applyAlignment="1"/>
    <xf numFmtId="0" fontId="0" fillId="9" borderId="0" xfId="0" applyFill="1" applyAlignment="1"/>
    <xf numFmtId="0" fontId="4" fillId="0" borderId="0" xfId="0" applyFont="1" applyAlignment="1"/>
    <xf numFmtId="0" fontId="7" fillId="0" borderId="0" xfId="0" applyFont="1" applyAlignment="1"/>
    <xf numFmtId="0" fontId="22" fillId="0" borderId="0" xfId="0" applyFont="1" applyAlignment="1"/>
    <xf numFmtId="0" fontId="16" fillId="5" borderId="0" xfId="0" applyFont="1" applyFill="1" applyAlignment="1"/>
    <xf numFmtId="0" fontId="0" fillId="0" borderId="15" xfId="0" applyBorder="1" applyAlignment="1"/>
    <xf numFmtId="0" fontId="0" fillId="0" borderId="5" xfId="0" applyBorder="1" applyAlignment="1"/>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layout>
        <c:manualLayout>
          <c:xMode val="edge"/>
          <c:yMode val="edge"/>
          <c:x val="0.43932967371125992"/>
          <c:y val="4.3975754469858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934048397073736"/>
          <c:y val="0.16362121788106615"/>
          <c:w val="0.81642663334312826"/>
          <c:h val="0.69165650335370776"/>
        </c:manualLayout>
      </c:layout>
      <c:barChart>
        <c:barDir val="col"/>
        <c:grouping val="stacked"/>
        <c:varyColors val="0"/>
        <c:ser>
          <c:idx val="0"/>
          <c:order val="0"/>
          <c:tx>
            <c:strRef>
              <c:f>'Revenue Analysis'!$B$59</c:f>
              <c:strCache>
                <c:ptCount val="1"/>
                <c:pt idx="0">
                  <c:v>001 Private Water Hedge Sales</c:v>
                </c:pt>
              </c:strCache>
            </c:strRef>
          </c:tx>
          <c:spPr>
            <a:solidFill>
              <a:schemeClr val="accent1"/>
            </a:solidFill>
            <a:ln>
              <a:noFill/>
            </a:ln>
            <a:effectLst/>
          </c:spPr>
          <c:invertIfNegative val="0"/>
          <c:dLbls>
            <c:dLbl>
              <c:idx val="0"/>
              <c:tx>
                <c:rich>
                  <a:bodyPr/>
                  <a:lstStyle/>
                  <a:p>
                    <a:fld id="{2CE3A219-736A-49B3-8AB4-B708AA1E0D98}"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D72-46AF-9889-304017DD27AA}"/>
                </c:ext>
              </c:extLst>
            </c:dLbl>
            <c:dLbl>
              <c:idx val="1"/>
              <c:tx>
                <c:rich>
                  <a:bodyPr/>
                  <a:lstStyle/>
                  <a:p>
                    <a:fld id="{614FB8D3-481A-4B22-BFF6-F1EA26B37A93}"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D72-46AF-9889-304017DD27AA}"/>
                </c:ext>
              </c:extLst>
            </c:dLbl>
            <c:dLbl>
              <c:idx val="2"/>
              <c:tx>
                <c:rich>
                  <a:bodyPr/>
                  <a:lstStyle/>
                  <a:p>
                    <a:fld id="{09FC39A3-D8EC-44D0-B93F-38E2F74637E1}"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D72-46AF-9889-304017DD27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'Revenue Analysis'!$A$60:$A$62</c:f>
              <c:strCache>
                <c:ptCount val="3"/>
                <c:pt idx="0">
                  <c:v>Kootha</c:v>
                </c:pt>
                <c:pt idx="1">
                  <c:v>Surjek</c:v>
                </c:pt>
                <c:pt idx="2">
                  <c:v>Jutik</c:v>
                </c:pt>
              </c:strCache>
            </c:strRef>
          </c:cat>
          <c:val>
            <c:numRef>
              <c:f>'Revenue Analysis'!$B$60:$B$62</c:f>
              <c:numCache>
                <c:formatCode>"$"#,##0.00;[Red]\-"$"#,##0.00</c:formatCode>
                <c:ptCount val="3"/>
                <c:pt idx="0">
                  <c:v>37118738.908650003</c:v>
                </c:pt>
                <c:pt idx="1">
                  <c:v>82448062.153749987</c:v>
                </c:pt>
                <c:pt idx="2">
                  <c:v>67860510.573750019</c:v>
                </c:pt>
              </c:numCache>
            </c:numRef>
          </c:val>
          <c:extLst>
            <c:ext xmlns:c15="http://schemas.microsoft.com/office/drawing/2012/chart" uri="{02D57815-91ED-43cb-92C2-25804820EDAC}">
              <c15:datalabelsRange>
                <c15:f>'Revenue Analysis'!$B$65:$B$67</c15:f>
                <c15:dlblRangeCache>
                  <c:ptCount val="3"/>
                  <c:pt idx="0">
                    <c:v>52,3%</c:v>
                  </c:pt>
                  <c:pt idx="1">
                    <c:v>40,8%</c:v>
                  </c:pt>
                  <c:pt idx="2">
                    <c:v>41,5%</c:v>
                  </c:pt>
                </c15:dlblRangeCache>
              </c15:datalabelsRange>
            </c:ext>
            <c:ext xmlns:c16="http://schemas.microsoft.com/office/drawing/2014/chart" uri="{C3380CC4-5D6E-409C-BE32-E72D297353CC}">
              <c16:uniqueId val="{00000000-DD72-46AF-9889-304017DD27AA}"/>
            </c:ext>
          </c:extLst>
        </c:ser>
        <c:ser>
          <c:idx val="1"/>
          <c:order val="1"/>
          <c:tx>
            <c:strRef>
              <c:f>'Revenue Analysis'!$C$59</c:f>
              <c:strCache>
                <c:ptCount val="1"/>
                <c:pt idx="0">
                  <c:v>002 Public Sales</c:v>
                </c:pt>
              </c:strCache>
            </c:strRef>
          </c:tx>
          <c:spPr>
            <a:solidFill>
              <a:schemeClr val="accent2"/>
            </a:solidFill>
            <a:ln>
              <a:noFill/>
            </a:ln>
            <a:effectLst/>
          </c:spPr>
          <c:invertIfNegative val="0"/>
          <c:dLbls>
            <c:dLbl>
              <c:idx val="0"/>
              <c:tx>
                <c:rich>
                  <a:bodyPr/>
                  <a:lstStyle/>
                  <a:p>
                    <a:fld id="{F1B07EA5-351A-44D7-BA4C-5A363580F4E6}"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D72-46AF-9889-304017DD27AA}"/>
                </c:ext>
              </c:extLst>
            </c:dLbl>
            <c:dLbl>
              <c:idx val="1"/>
              <c:tx>
                <c:rich>
                  <a:bodyPr/>
                  <a:lstStyle/>
                  <a:p>
                    <a:fld id="{3344BF39-0B37-4073-80EC-541E05694101}"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D72-46AF-9889-304017DD27AA}"/>
                </c:ext>
              </c:extLst>
            </c:dLbl>
            <c:dLbl>
              <c:idx val="2"/>
              <c:tx>
                <c:rich>
                  <a:bodyPr/>
                  <a:lstStyle/>
                  <a:p>
                    <a:fld id="{1D8265B0-F209-48BD-8422-8FA2ABF1E17C}"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D72-46AF-9889-304017DD27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'Revenue Analysis'!$A$60:$A$62</c:f>
              <c:strCache>
                <c:ptCount val="3"/>
                <c:pt idx="0">
                  <c:v>Kootha</c:v>
                </c:pt>
                <c:pt idx="1">
                  <c:v>Surjek</c:v>
                </c:pt>
                <c:pt idx="2">
                  <c:v>Jutik</c:v>
                </c:pt>
              </c:strCache>
            </c:strRef>
          </c:cat>
          <c:val>
            <c:numRef>
              <c:f>'Revenue Analysis'!$C$60:$C$62</c:f>
              <c:numCache>
                <c:formatCode>"$"#,##0.00;[Red]\-"$"#,##0.00</c:formatCode>
                <c:ptCount val="3"/>
                <c:pt idx="0">
                  <c:v>18271699.227782961</c:v>
                </c:pt>
                <c:pt idx="1">
                  <c:v>70562398.047100008</c:v>
                </c:pt>
                <c:pt idx="2">
                  <c:v>58098022.074300006</c:v>
                </c:pt>
              </c:numCache>
            </c:numRef>
          </c:val>
          <c:extLst>
            <c:ext xmlns:c15="http://schemas.microsoft.com/office/drawing/2012/chart" uri="{02D57815-91ED-43cb-92C2-25804820EDAC}">
              <c15:datalabelsRange>
                <c15:f>'Revenue Analysis'!$C$65:$C$67</c15:f>
                <c15:dlblRangeCache>
                  <c:ptCount val="3"/>
                  <c:pt idx="0">
                    <c:v>25,8%</c:v>
                  </c:pt>
                  <c:pt idx="1">
                    <c:v>34,9%</c:v>
                  </c:pt>
                  <c:pt idx="2">
                    <c:v>35,5%</c:v>
                  </c:pt>
                </c15:dlblRangeCache>
              </c15:datalabelsRange>
            </c:ext>
            <c:ext xmlns:c16="http://schemas.microsoft.com/office/drawing/2014/chart" uri="{C3380CC4-5D6E-409C-BE32-E72D297353CC}">
              <c16:uniqueId val="{00000001-DD72-46AF-9889-304017DD27AA}"/>
            </c:ext>
          </c:extLst>
        </c:ser>
        <c:ser>
          <c:idx val="2"/>
          <c:order val="2"/>
          <c:tx>
            <c:strRef>
              <c:f>'Revenue Analysis'!$D$59</c:f>
              <c:strCache>
                <c:ptCount val="1"/>
                <c:pt idx="0">
                  <c:v>003 Residential Sales</c:v>
                </c:pt>
              </c:strCache>
            </c:strRef>
          </c:tx>
          <c:spPr>
            <a:solidFill>
              <a:schemeClr val="accent3"/>
            </a:solidFill>
            <a:ln>
              <a:noFill/>
            </a:ln>
            <a:effectLst/>
          </c:spPr>
          <c:invertIfNegative val="0"/>
          <c:dLbls>
            <c:dLbl>
              <c:idx val="0"/>
              <c:tx>
                <c:rich>
                  <a:bodyPr/>
                  <a:lstStyle/>
                  <a:p>
                    <a:fld id="{E7C05FF0-7DBE-425D-A3BE-C96BB4EEA507}"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D72-46AF-9889-304017DD27AA}"/>
                </c:ext>
              </c:extLst>
            </c:dLbl>
            <c:dLbl>
              <c:idx val="1"/>
              <c:tx>
                <c:rich>
                  <a:bodyPr/>
                  <a:lstStyle/>
                  <a:p>
                    <a:fld id="{B92F5225-85DB-495A-9412-DF2001533284}"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D72-46AF-9889-304017DD27AA}"/>
                </c:ext>
              </c:extLst>
            </c:dLbl>
            <c:dLbl>
              <c:idx val="2"/>
              <c:tx>
                <c:rich>
                  <a:bodyPr/>
                  <a:lstStyle/>
                  <a:p>
                    <a:fld id="{5084B2D5-5430-4FE0-9D36-D34E9F8C6641}" type="CELLRANGE">
                      <a:rPr lang="en-US"/>
                      <a:pPr/>
                      <a:t>[]</a:t>
                    </a:fld>
                    <a:endParaRP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D72-46AF-9889-304017DD27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'Revenue Analysis'!$A$60:$A$62</c:f>
              <c:strCache>
                <c:ptCount val="3"/>
                <c:pt idx="0">
                  <c:v>Kootha</c:v>
                </c:pt>
                <c:pt idx="1">
                  <c:v>Surjek</c:v>
                </c:pt>
                <c:pt idx="2">
                  <c:v>Jutik</c:v>
                </c:pt>
              </c:strCache>
            </c:strRef>
          </c:cat>
          <c:val>
            <c:numRef>
              <c:f>'Revenue Analysis'!$D$60:$D$62</c:f>
              <c:numCache>
                <c:formatCode>"$"#,##0.00;[Red]\-"$"#,##0.00</c:formatCode>
                <c:ptCount val="3"/>
                <c:pt idx="0">
                  <c:v>15554519.161720002</c:v>
                </c:pt>
                <c:pt idx="1">
                  <c:v>49244888.96814999</c:v>
                </c:pt>
                <c:pt idx="2">
                  <c:v>37706692.728949994</c:v>
                </c:pt>
              </c:numCache>
            </c:numRef>
          </c:val>
          <c:extLst>
            <c:ext xmlns:c15="http://schemas.microsoft.com/office/drawing/2012/chart" uri="{02D57815-91ED-43cb-92C2-25804820EDAC}">
              <c15:datalabelsRange>
                <c15:f>'Revenue Analysis'!$D$65:$D$67</c15:f>
                <c15:dlblRangeCache>
                  <c:ptCount val="3"/>
                  <c:pt idx="0">
                    <c:v>21,9%</c:v>
                  </c:pt>
                  <c:pt idx="1">
                    <c:v>24,3%</c:v>
                  </c:pt>
                  <c:pt idx="2">
                    <c:v>23,0%</c:v>
                  </c:pt>
                </c15:dlblRangeCache>
              </c15:datalabelsRange>
            </c:ext>
            <c:ext xmlns:c16="http://schemas.microsoft.com/office/drawing/2014/chart" uri="{C3380CC4-5D6E-409C-BE32-E72D297353CC}">
              <c16:uniqueId val="{00000002-DD72-46AF-9889-304017DD27AA}"/>
            </c:ext>
          </c:extLst>
        </c:ser>
        <c:dLbls>
          <c:dLblPos val="ctr"/>
          <c:showLegendKey val="0"/>
          <c:showVal val="1"/>
          <c:showCatName val="0"/>
          <c:showSerName val="0"/>
          <c:showPercent val="0"/>
          <c:showBubbleSize val="0"/>
        </c:dLbls>
        <c:gapWidth val="150"/>
        <c:overlap val="100"/>
        <c:axId val="656107208"/>
        <c:axId val="656111472"/>
      </c:barChart>
      <c:catAx>
        <c:axId val="656107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11472"/>
        <c:crosses val="autoZero"/>
        <c:auto val="1"/>
        <c:lblAlgn val="ctr"/>
        <c:lblOffset val="100"/>
        <c:noMultiLvlLbl val="0"/>
      </c:catAx>
      <c:valAx>
        <c:axId val="656111472"/>
        <c:scaling>
          <c:orientation val="minMax"/>
          <c:max val="210000000"/>
          <c:min val="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07208"/>
        <c:crosses val="autoZero"/>
        <c:crossBetween val="between"/>
        <c:majorUnit val="30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969576587493284"/>
          <c:y val="0.17171302555884571"/>
          <c:w val="0.63780846815199643"/>
          <c:h val="0.45950038622790401"/>
        </c:manualLayout>
      </c:layout>
      <c:barChart>
        <c:barDir val="col"/>
        <c:grouping val="clustered"/>
        <c:varyColors val="0"/>
        <c:ser>
          <c:idx val="0"/>
          <c:order val="0"/>
          <c:tx>
            <c:v>totals for the year</c:v>
          </c:tx>
          <c:spPr>
            <a:solidFill>
              <a:schemeClr val="accent1"/>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CE63-49FA-9A8E-B112681D1DD6}"/>
            </c:ext>
          </c:extLst>
        </c:ser>
        <c:dLbls>
          <c:showLegendKey val="0"/>
          <c:showVal val="0"/>
          <c:showCatName val="0"/>
          <c:showSerName val="0"/>
          <c:showPercent val="0"/>
          <c:showBubbleSize val="0"/>
        </c:dLbls>
        <c:gapWidth val="150"/>
        <c:axId val="1152391136"/>
        <c:axId val="1152389496"/>
      </c:barChart>
      <c:catAx>
        <c:axId val="11523911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89496"/>
        <c:crosses val="autoZero"/>
        <c:auto val="1"/>
        <c:lblAlgn val="ctr"/>
        <c:lblOffset val="100"/>
        <c:noMultiLvlLbl val="0"/>
      </c:catAx>
      <c:valAx>
        <c:axId val="1152389496"/>
        <c:scaling>
          <c:orientation val="minMax"/>
          <c:max val="5000000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91136"/>
        <c:crosses val="autoZero"/>
        <c:crossBetween val="between"/>
        <c:majorUnit val="10000000"/>
        <c:minorUnit val="2000000"/>
      </c:valAx>
      <c:spPr>
        <a:noFill/>
        <a:ln>
          <a:noFill/>
        </a:ln>
        <a:effectLst/>
      </c:spPr>
    </c:plotArea>
    <c:legend>
      <c:legendPos val="r"/>
      <c:layout>
        <c:manualLayout>
          <c:xMode val="edge"/>
          <c:yMode val="edge"/>
          <c:x val="0.67200282047652216"/>
          <c:y val="5.8367621160550144E-2"/>
          <c:w val="0.25401192912399623"/>
          <c:h val="7.81255752863718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969576587493284"/>
          <c:y val="0.17171290036712586"/>
          <c:w val="0.64715608084286513"/>
          <c:h val="0.42573766924115297"/>
        </c:manualLayout>
      </c:layout>
      <c:barChart>
        <c:barDir val="col"/>
        <c:grouping val="clustered"/>
        <c:varyColors val="0"/>
        <c:ser>
          <c:idx val="0"/>
          <c:order val="0"/>
          <c:tx>
            <c:v>totals for the year</c:v>
          </c:tx>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3C47-470C-A3EE-1842E8792F0B}"/>
            </c:ext>
          </c:extLst>
        </c:ser>
        <c:dLbls>
          <c:showLegendKey val="0"/>
          <c:showVal val="0"/>
          <c:showCatName val="0"/>
          <c:showSerName val="0"/>
          <c:showPercent val="0"/>
          <c:showBubbleSize val="0"/>
        </c:dLbls>
        <c:gapWidth val="150"/>
        <c:axId val="1152391136"/>
        <c:axId val="1152389496"/>
      </c:barChart>
      <c:catAx>
        <c:axId val="11523911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89496"/>
        <c:crosses val="autoZero"/>
        <c:auto val="1"/>
        <c:lblAlgn val="ctr"/>
        <c:lblOffset val="100"/>
        <c:noMultiLvlLbl val="0"/>
      </c:catAx>
      <c:valAx>
        <c:axId val="1152389496"/>
        <c:scaling>
          <c:orientation val="minMax"/>
          <c:max val="4000000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91136"/>
        <c:crosses val="autoZero"/>
        <c:crossBetween val="between"/>
        <c:majorUnit val="10000000"/>
        <c:minorUnit val="2000000"/>
      </c:valAx>
      <c:spPr>
        <a:noFill/>
        <a:ln>
          <a:noFill/>
        </a:ln>
        <a:effectLst/>
      </c:spPr>
    </c:plotArea>
    <c:legend>
      <c:legendPos val="r"/>
      <c:layout>
        <c:manualLayout>
          <c:xMode val="edge"/>
          <c:yMode val="edge"/>
          <c:x val="0.67823456227043455"/>
          <c:y val="4.910868725988362E-2"/>
          <c:w val="0.26567976158435413"/>
          <c:h val="7.81255183269472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i="0" kern="1200" spc="0" baseline="0">
                <a:solidFill>
                  <a:srgbClr val="595959"/>
                </a:solidFill>
                <a:effectLst/>
              </a:rPr>
              <a:t>Kootha Chemical Expenditure vs. Water Production Actuals</a:t>
            </a:r>
            <a:endParaRPr lang="en-US">
              <a:effectLst/>
            </a:endParaRPr>
          </a:p>
        </c:rich>
      </c:tx>
      <c:layout>
        <c:manualLayout>
          <c:xMode val="edge"/>
          <c:yMode val="edge"/>
          <c:x val="0.19033333333333333"/>
          <c:y val="1.38888838258662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Analysis'!$D$108</c:f>
              <c:strCache>
                <c:ptCount val="1"/>
                <c:pt idx="0">
                  <c:v>Chemical Costs</c:v>
                </c:pt>
              </c:strCache>
            </c:strRef>
          </c:tx>
          <c:spPr>
            <a:solidFill>
              <a:schemeClr val="accent1"/>
            </a:solidFill>
            <a:ln>
              <a:noFill/>
            </a:ln>
            <a:effectLst/>
          </c:spPr>
          <c:invertIfNegative val="0"/>
          <c:cat>
            <c:numRef>
              <c:f>'Expenses Analysis'!$F$106:$Q$106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22FF-4C6B-B5A3-70921F94C9D5}"/>
            </c:ext>
          </c:extLst>
        </c:ser>
        <c:dLbls>
          <c:showLegendKey val="0"/>
          <c:showVal val="0"/>
          <c:showCatName val="0"/>
          <c:showSerName val="0"/>
          <c:showPercent val="0"/>
          <c:showBubbleSize val="0"/>
        </c:dLbls>
        <c:gapWidth val="219"/>
        <c:overlap val="-27"/>
        <c:axId val="1042551248"/>
        <c:axId val="1042554856"/>
      </c:barChart>
      <c:lineChart>
        <c:grouping val="standard"/>
        <c:varyColors val="0"/>
        <c:ser>
          <c:idx val="6"/>
          <c:order val="1"/>
          <c:tx>
            <c:strRef>
              <c:f>'Expenses Analysis'!$A$111</c:f>
              <c:strCache>
                <c:ptCount val="1"/>
                <c:pt idx="0">
                  <c:v>Water Production Actuals</c:v>
                </c:pt>
              </c:strCache>
            </c:strRef>
          </c:tx>
          <c:spPr>
            <a:ln w="28575" cap="rnd">
              <a:solidFill>
                <a:schemeClr val="accent1">
                  <a:lumMod val="60000"/>
                </a:schemeClr>
              </a:solidFill>
              <a:round/>
            </a:ln>
            <a:effectLst/>
          </c:spPr>
          <c:marker>
            <c:symbol val="none"/>
          </c:marker>
          <c:cat>
            <c:numRef>
              <c:f>'Expenses Analysis'!$F$106:$Q$106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Analysis'!$F$111:$Q$111</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6-22FF-4C6B-B5A3-70921F94C9D5}"/>
            </c:ext>
          </c:extLst>
        </c:ser>
        <c:dLbls>
          <c:showLegendKey val="0"/>
          <c:showVal val="0"/>
          <c:showCatName val="0"/>
          <c:showSerName val="0"/>
          <c:showPercent val="0"/>
          <c:showBubbleSize val="0"/>
        </c:dLbls>
        <c:marker val="1"/>
        <c:smooth val="0"/>
        <c:axId val="1042563056"/>
        <c:axId val="1042565680"/>
      </c:lineChart>
      <c:dateAx>
        <c:axId val="104255124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54856"/>
        <c:crosses val="autoZero"/>
        <c:auto val="1"/>
        <c:lblOffset val="100"/>
        <c:baseTimeUnit val="months"/>
      </c:dateAx>
      <c:valAx>
        <c:axId val="1042554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51248"/>
        <c:crosses val="autoZero"/>
        <c:crossBetween val="between"/>
        <c:majorUnit val="300000"/>
      </c:valAx>
      <c:valAx>
        <c:axId val="1042565680"/>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63056"/>
        <c:crosses val="max"/>
        <c:crossBetween val="between"/>
      </c:valAx>
      <c:dateAx>
        <c:axId val="1042563056"/>
        <c:scaling>
          <c:orientation val="minMax"/>
        </c:scaling>
        <c:delete val="1"/>
        <c:axPos val="b"/>
        <c:numFmt formatCode="mmm\-yy" sourceLinked="1"/>
        <c:majorTickMark val="out"/>
        <c:minorTickMark val="none"/>
        <c:tickLblPos val="nextTo"/>
        <c:crossAx val="104256568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Surjek</a:t>
            </a:r>
            <a:r>
              <a:rPr lang="en-AU" sz="1400" b="1" i="0" kern="1200" spc="0" baseline="0">
                <a:solidFill>
                  <a:srgbClr val="595959"/>
                </a:solidFill>
                <a:effectLst/>
              </a:rPr>
              <a:t> Chemical Expenditure vs. Water Production Actuals</a:t>
            </a:r>
            <a:endParaRPr lang="en-US" b="1">
              <a:effectLst/>
            </a:endParaRP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Analysis'!$D$109</c:f>
              <c:strCache>
                <c:ptCount val="1"/>
                <c:pt idx="0">
                  <c:v>Chemical Costs</c:v>
                </c:pt>
              </c:strCache>
            </c:strRef>
          </c:tx>
          <c:spPr>
            <a:solidFill>
              <a:schemeClr val="accent1"/>
            </a:solidFill>
            <a:ln>
              <a:noFill/>
            </a:ln>
            <a:effectLst/>
          </c:spPr>
          <c:invertIfNegative val="0"/>
          <c:cat>
            <c:numRef>
              <c:f>'Expenses Analysis'!$F$106:$Q$106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0706-490D-9B7A-1F1DB56DC2FC}"/>
            </c:ext>
          </c:extLst>
        </c:ser>
        <c:dLbls>
          <c:showLegendKey val="0"/>
          <c:showVal val="0"/>
          <c:showCatName val="0"/>
          <c:showSerName val="0"/>
          <c:showPercent val="0"/>
          <c:showBubbleSize val="0"/>
        </c:dLbls>
        <c:gapWidth val="219"/>
        <c:overlap val="-27"/>
        <c:axId val="1042551248"/>
        <c:axId val="1042554856"/>
      </c:barChart>
      <c:lineChart>
        <c:grouping val="standard"/>
        <c:varyColors val="0"/>
        <c:ser>
          <c:idx val="6"/>
          <c:order val="1"/>
          <c:tx>
            <c:strRef>
              <c:f>'Expenses Analysis'!$A$111</c:f>
              <c:strCache>
                <c:ptCount val="1"/>
                <c:pt idx="0">
                  <c:v>Water Production Actuals</c:v>
                </c:pt>
              </c:strCache>
            </c:strRef>
          </c:tx>
          <c:spPr>
            <a:ln w="28575" cap="rnd">
              <a:solidFill>
                <a:schemeClr val="accent1">
                  <a:lumMod val="60000"/>
                </a:schemeClr>
              </a:solidFill>
              <a:round/>
            </a:ln>
            <a:effectLst/>
          </c:spPr>
          <c:marker>
            <c:symbol val="none"/>
          </c:marker>
          <c:cat>
            <c:numRef>
              <c:f>'Expenses Analysis'!$F$106:$Q$106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Analysis'!$F$112:$Q$112</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2-0706-490D-9B7A-1F1DB56DC2FC}"/>
            </c:ext>
          </c:extLst>
        </c:ser>
        <c:dLbls>
          <c:showLegendKey val="0"/>
          <c:showVal val="0"/>
          <c:showCatName val="0"/>
          <c:showSerName val="0"/>
          <c:showPercent val="0"/>
          <c:showBubbleSize val="0"/>
        </c:dLbls>
        <c:marker val="1"/>
        <c:smooth val="0"/>
        <c:axId val="1042563056"/>
        <c:axId val="1042565680"/>
      </c:lineChart>
      <c:dateAx>
        <c:axId val="104255124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54856"/>
        <c:crosses val="autoZero"/>
        <c:auto val="1"/>
        <c:lblOffset val="100"/>
        <c:baseTimeUnit val="months"/>
      </c:dateAx>
      <c:valAx>
        <c:axId val="1042554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51248"/>
        <c:crosses val="autoZero"/>
        <c:crossBetween val="between"/>
        <c:majorUnit val="1000000"/>
      </c:valAx>
      <c:valAx>
        <c:axId val="1042565680"/>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63056"/>
        <c:crosses val="max"/>
        <c:crossBetween val="between"/>
      </c:valAx>
      <c:dateAx>
        <c:axId val="1042563056"/>
        <c:scaling>
          <c:orientation val="minMax"/>
        </c:scaling>
        <c:delete val="1"/>
        <c:axPos val="b"/>
        <c:numFmt formatCode="mmm\-yy" sourceLinked="1"/>
        <c:majorTickMark val="out"/>
        <c:minorTickMark val="none"/>
        <c:tickLblPos val="nextTo"/>
        <c:crossAx val="104256568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Jutik</a:t>
            </a:r>
            <a:r>
              <a:rPr lang="en-AU" sz="1400" b="1" i="0" kern="1200" spc="0" baseline="0">
                <a:solidFill>
                  <a:srgbClr val="595959"/>
                </a:solidFill>
                <a:effectLst/>
              </a:rPr>
              <a:t> Chemical Expenditure vs. Water Production Actuals</a:t>
            </a:r>
            <a:endParaRPr lang="en-US"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3"/>
          <c:order val="0"/>
          <c:tx>
            <c:strRef>
              <c:f>'Expenses Analysis'!$D$116</c:f>
              <c:strCache>
                <c:ptCount val="1"/>
                <c:pt idx="0">
                  <c:v>Labour Costs</c:v>
                </c:pt>
              </c:strCache>
            </c:strRef>
          </c:tx>
          <c:spPr>
            <a:solidFill>
              <a:schemeClr val="accent4"/>
            </a:solidFill>
            <a:ln>
              <a:noFill/>
            </a:ln>
            <a:effectLst/>
          </c:spPr>
          <c:invertIfNegative val="0"/>
          <c:cat>
            <c:numRef>
              <c:f>'Expenses Analysis'!$F$106:$Q$106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Analysis'!$F$116:$Q$116</c:f>
              <c:numCache>
                <c:formatCode>"$"#,##0.00;[Red]\-"$"#,##0.00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c:ext xmlns:c16="http://schemas.microsoft.com/office/drawing/2014/chart" uri="{C3380CC4-5D6E-409C-BE32-E72D297353CC}">
              <c16:uniqueId val="{00000001-E981-4782-9A47-72DC1CFBA9D6}"/>
            </c:ext>
          </c:extLst>
        </c:ser>
        <c:dLbls>
          <c:showLegendKey val="0"/>
          <c:showVal val="0"/>
          <c:showCatName val="0"/>
          <c:showSerName val="0"/>
          <c:showPercent val="0"/>
          <c:showBubbleSize val="0"/>
        </c:dLbls>
        <c:gapWidth val="219"/>
        <c:overlap val="-27"/>
        <c:axId val="1042551248"/>
        <c:axId val="1042554856"/>
      </c:barChart>
      <c:lineChart>
        <c:grouping val="standard"/>
        <c:varyColors val="0"/>
        <c:ser>
          <c:idx val="6"/>
          <c:order val="1"/>
          <c:tx>
            <c:strRef>
              <c:f>'Expenses Analysis'!$A$111</c:f>
              <c:strCache>
                <c:ptCount val="1"/>
                <c:pt idx="0">
                  <c:v>Water Production Actuals</c:v>
                </c:pt>
              </c:strCache>
            </c:strRef>
          </c:tx>
          <c:spPr>
            <a:ln w="28575" cap="rnd">
              <a:solidFill>
                <a:schemeClr val="accent1">
                  <a:lumMod val="60000"/>
                </a:schemeClr>
              </a:solidFill>
              <a:round/>
            </a:ln>
            <a:effectLst/>
          </c:spPr>
          <c:marker>
            <c:symbol val="none"/>
          </c:marker>
          <c:cat>
            <c:numRef>
              <c:f>'Expenses Analysis'!$F$106:$Q$106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Analysis'!$F$113:$Q$113</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2-E981-4782-9A47-72DC1CFBA9D6}"/>
            </c:ext>
          </c:extLst>
        </c:ser>
        <c:dLbls>
          <c:showLegendKey val="0"/>
          <c:showVal val="0"/>
          <c:showCatName val="0"/>
          <c:showSerName val="0"/>
          <c:showPercent val="0"/>
          <c:showBubbleSize val="0"/>
        </c:dLbls>
        <c:marker val="1"/>
        <c:smooth val="0"/>
        <c:axId val="1042563056"/>
        <c:axId val="1042565680"/>
      </c:lineChart>
      <c:dateAx>
        <c:axId val="104255124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54856"/>
        <c:crosses val="autoZero"/>
        <c:auto val="1"/>
        <c:lblOffset val="100"/>
        <c:baseTimeUnit val="months"/>
      </c:dateAx>
      <c:valAx>
        <c:axId val="1042554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51248"/>
        <c:crosses val="autoZero"/>
        <c:crossBetween val="between"/>
        <c:majorUnit val="1000000"/>
      </c:valAx>
      <c:valAx>
        <c:axId val="1042565680"/>
        <c:scaling>
          <c:orientation val="minMax"/>
        </c:scaling>
        <c:delete val="0"/>
        <c:axPos val="r"/>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63056"/>
        <c:crosses val="max"/>
        <c:crossBetween val="between"/>
      </c:valAx>
      <c:dateAx>
        <c:axId val="1042563056"/>
        <c:scaling>
          <c:orientation val="minMax"/>
        </c:scaling>
        <c:delete val="1"/>
        <c:axPos val="b"/>
        <c:numFmt formatCode="mmm\-yy" sourceLinked="1"/>
        <c:majorTickMark val="out"/>
        <c:minorTickMark val="none"/>
        <c:tickLblPos val="nextTo"/>
        <c:crossAx val="104256568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expense for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Analysis'!$D$50:$D$57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Analysis'!$R$50:$R$57</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30A9-48C9-B72F-A3EB1309C52F}"/>
            </c:ext>
          </c:extLst>
        </c:ser>
        <c:dLbls>
          <c:showLegendKey val="0"/>
          <c:showVal val="0"/>
          <c:showCatName val="0"/>
          <c:showSerName val="0"/>
          <c:showPercent val="0"/>
          <c:showBubbleSize val="0"/>
        </c:dLbls>
        <c:gapWidth val="219"/>
        <c:overlap val="-27"/>
        <c:axId val="1042562072"/>
        <c:axId val="1042560760"/>
      </c:barChart>
      <c:catAx>
        <c:axId val="104256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60760"/>
        <c:crosses val="autoZero"/>
        <c:auto val="1"/>
        <c:lblAlgn val="ctr"/>
        <c:lblOffset val="100"/>
        <c:noMultiLvlLbl val="0"/>
      </c:catAx>
      <c:valAx>
        <c:axId val="1042560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62072"/>
        <c:crosses val="autoZero"/>
        <c:crossBetween val="between"/>
        <c:majorUnit val="2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Total EBIT/ Total Revenue</c:v>
          </c:tx>
          <c:spPr>
            <a:solidFill>
              <a:schemeClr val="accent1"/>
            </a:solidFill>
            <a:ln>
              <a:noFill/>
            </a:ln>
            <a:effectLst/>
          </c:spPr>
          <c:invertIfNegative val="0"/>
          <c:cat>
            <c:strRef>
              <c:f>'EBIT Analysis'!$A$58:$A$60</c:f>
              <c:strCache>
                <c:ptCount val="3"/>
                <c:pt idx="0">
                  <c:v>Kootha</c:v>
                </c:pt>
                <c:pt idx="1">
                  <c:v>Surjek</c:v>
                </c:pt>
                <c:pt idx="2">
                  <c:v>Jutik</c:v>
                </c:pt>
              </c:strCache>
            </c:strRef>
          </c:cat>
          <c:val>
            <c:numRef>
              <c:f>'EBIT Analysis'!$Q$58:$Q$60</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0-6C93-46D5-B25C-3EEC95644B07}"/>
            </c:ext>
          </c:extLst>
        </c:ser>
        <c:dLbls>
          <c:showLegendKey val="0"/>
          <c:showVal val="0"/>
          <c:showCatName val="0"/>
          <c:showSerName val="0"/>
          <c:showPercent val="0"/>
          <c:showBubbleSize val="0"/>
        </c:dLbls>
        <c:gapWidth val="219"/>
        <c:overlap val="-27"/>
        <c:axId val="472897088"/>
        <c:axId val="472905288"/>
      </c:barChart>
      <c:catAx>
        <c:axId val="47289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05288"/>
        <c:crosses val="autoZero"/>
        <c:auto val="1"/>
        <c:lblAlgn val="ctr"/>
        <c:lblOffset val="100"/>
        <c:noMultiLvlLbl val="0"/>
      </c:catAx>
      <c:valAx>
        <c:axId val="472905288"/>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97088"/>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'EBIT Analysis'!$A$58</c:f>
              <c:strCache>
                <c:ptCount val="1"/>
                <c:pt idx="0">
                  <c:v>Kootha</c:v>
                </c:pt>
              </c:strCache>
            </c:strRef>
          </c:tx>
          <c:spPr>
            <a:solidFill>
              <a:schemeClr val="accent1"/>
            </a:solidFill>
            <a:ln>
              <a:noFill/>
            </a:ln>
            <a:effectLst/>
          </c:spPr>
          <c:invertIfNegative val="0"/>
          <c:cat>
            <c:numRef>
              <c:f>'EBIT Analysis'!$E$56:$P$56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extLst>
            <c:ext xmlns:c16="http://schemas.microsoft.com/office/drawing/2014/chart" uri="{C3380CC4-5D6E-409C-BE32-E72D297353CC}">
              <c16:uniqueId val="{00000000-F502-4E7A-AB8A-640FD240F3C8}"/>
            </c:ext>
          </c:extLst>
        </c:ser>
        <c:ser>
          <c:idx val="1"/>
          <c:order val="1"/>
          <c:tx>
            <c:strRef>
              <c:f>'EBIT Analysis'!$A$59</c:f>
              <c:strCache>
                <c:ptCount val="1"/>
                <c:pt idx="0">
                  <c:v>Surjek</c:v>
                </c:pt>
              </c:strCache>
            </c:strRef>
          </c:tx>
          <c:spPr>
            <a:solidFill>
              <a:schemeClr val="accent2"/>
            </a:solidFill>
            <a:ln>
              <a:noFill/>
            </a:ln>
            <a:effectLst/>
          </c:spPr>
          <c:invertIfNegative val="0"/>
          <c:cat>
            <c:numRef>
              <c:f>'EBIT Analysis'!$E$56:$P$56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Analysis'!$E$59:$P$59</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extLst>
            <c:ext xmlns:c16="http://schemas.microsoft.com/office/drawing/2014/chart" uri="{C3380CC4-5D6E-409C-BE32-E72D297353CC}">
              <c16:uniqueId val="{00000001-F502-4E7A-AB8A-640FD240F3C8}"/>
            </c:ext>
          </c:extLst>
        </c:ser>
        <c:ser>
          <c:idx val="2"/>
          <c:order val="2"/>
          <c:tx>
            <c:strRef>
              <c:f>'EBIT Analysis'!$A$60</c:f>
              <c:strCache>
                <c:ptCount val="1"/>
                <c:pt idx="0">
                  <c:v>Jutik</c:v>
                </c:pt>
              </c:strCache>
            </c:strRef>
          </c:tx>
          <c:spPr>
            <a:solidFill>
              <a:schemeClr val="accent3"/>
            </a:solidFill>
            <a:ln>
              <a:noFill/>
            </a:ln>
            <a:effectLst/>
          </c:spPr>
          <c:invertIfNegative val="0"/>
          <c:cat>
            <c:numRef>
              <c:f>'EBIT Analysis'!$E$56:$P$56</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Analysis'!$E$60:$P$60</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extLst>
            <c:ext xmlns:c16="http://schemas.microsoft.com/office/drawing/2014/chart" uri="{C3380CC4-5D6E-409C-BE32-E72D297353CC}">
              <c16:uniqueId val="{00000002-F502-4E7A-AB8A-640FD240F3C8}"/>
            </c:ext>
          </c:extLst>
        </c:ser>
        <c:dLbls>
          <c:showLegendKey val="0"/>
          <c:showVal val="0"/>
          <c:showCatName val="0"/>
          <c:showSerName val="0"/>
          <c:showPercent val="0"/>
          <c:showBubbleSize val="0"/>
        </c:dLbls>
        <c:gapWidth val="219"/>
        <c:overlap val="-27"/>
        <c:axId val="464979328"/>
        <c:axId val="464979656"/>
      </c:barChart>
      <c:dateAx>
        <c:axId val="4649793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79656"/>
        <c:crosses val="autoZero"/>
        <c:auto val="1"/>
        <c:lblOffset val="100"/>
        <c:baseTimeUnit val="months"/>
      </c:dateAx>
      <c:valAx>
        <c:axId val="464979656"/>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7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EBIT of each unit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'EBIT Analysis'!$A$24</c:f>
              <c:strCache>
                <c:ptCount val="1"/>
                <c:pt idx="0">
                  <c:v>Kootha</c:v>
                </c:pt>
              </c:strCache>
            </c:strRef>
          </c:tx>
          <c:spPr>
            <a:solidFill>
              <a:schemeClr val="accent1"/>
            </a:solidFill>
            <a:ln>
              <a:noFill/>
            </a:ln>
            <a:effectLst/>
          </c:spPr>
          <c:invertIfNegative val="0"/>
          <c:cat>
            <c:numRef>
              <c:f>'EBIT Analysis'!$E$14:$P$14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D795-431D-97FB-86ABCCD79AA3}"/>
            </c:ext>
          </c:extLst>
        </c:ser>
        <c:ser>
          <c:idx val="1"/>
          <c:order val="1"/>
          <c:tx>
            <c:strRef>
              <c:f>'EBIT Analysis'!$A$25</c:f>
              <c:strCache>
                <c:ptCount val="1"/>
                <c:pt idx="0">
                  <c:v>Surjek</c:v>
                </c:pt>
              </c:strCache>
            </c:strRef>
          </c:tx>
          <c:spPr>
            <a:solidFill>
              <a:schemeClr val="accent2"/>
            </a:solidFill>
            <a:ln>
              <a:noFill/>
            </a:ln>
            <a:effectLst/>
          </c:spPr>
          <c:invertIfNegative val="0"/>
          <c:cat>
            <c:numRef>
              <c:f>'EBIT Analysis'!$E$14:$P$14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1-D795-431D-97FB-86ABCCD79AA3}"/>
            </c:ext>
          </c:extLst>
        </c:ser>
        <c:ser>
          <c:idx val="2"/>
          <c:order val="2"/>
          <c:tx>
            <c:strRef>
              <c:f>'EBIT Analysis'!$A$26</c:f>
              <c:strCache>
                <c:ptCount val="1"/>
                <c:pt idx="0">
                  <c:v>Jutik</c:v>
                </c:pt>
              </c:strCache>
            </c:strRef>
          </c:tx>
          <c:spPr>
            <a:solidFill>
              <a:schemeClr val="accent3"/>
            </a:solidFill>
            <a:ln>
              <a:noFill/>
            </a:ln>
            <a:effectLst/>
          </c:spPr>
          <c:invertIfNegative val="0"/>
          <c:cat>
            <c:numRef>
              <c:f>'EBIT Analysis'!$E$14:$P$14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Analysis'!$E$26:$P$26</c:f>
              <c:numCache>
                <c:formatCode>#,##0.00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2-D795-431D-97FB-86ABCCD79AA3}"/>
            </c:ext>
          </c:extLst>
        </c:ser>
        <c:dLbls>
          <c:showLegendKey val="0"/>
          <c:showVal val="0"/>
          <c:showCatName val="0"/>
          <c:showSerName val="0"/>
          <c:showPercent val="0"/>
          <c:showBubbleSize val="0"/>
        </c:dLbls>
        <c:gapWidth val="219"/>
        <c:overlap val="-27"/>
        <c:axId val="374152768"/>
        <c:axId val="374150472"/>
      </c:barChart>
      <c:dateAx>
        <c:axId val="37415276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50472"/>
        <c:crosses val="autoZero"/>
        <c:auto val="1"/>
        <c:lblOffset val="100"/>
        <c:baseTimeUnit val="months"/>
      </c:dateAx>
      <c:valAx>
        <c:axId val="374150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of each unit(2013 July- 2014 June)  </a:t>
            </a:r>
            <a:endParaRPr lang="en-US"/>
          </a:p>
        </c:rich>
      </c:tx>
      <c:layout>
        <c:manualLayout>
          <c:xMode val="edge"/>
          <c:yMode val="edge"/>
          <c:x val="0.219319553805774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Analysis'!$A$24:$A$26</c:f>
              <c:strCache>
                <c:ptCount val="3"/>
                <c:pt idx="0">
                  <c:v>Kootha</c:v>
                </c:pt>
                <c:pt idx="1">
                  <c:v>Surjek</c:v>
                </c:pt>
                <c:pt idx="2">
                  <c:v>Jutik</c:v>
                </c:pt>
              </c:strCache>
            </c:strRef>
          </c:cat>
          <c:val>
            <c:numRef>
              <c:f>'EBIT Analysis'!$Q$24:$Q$26</c:f>
              <c:numCache>
                <c:formatCode>#,##0.00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EA32-46E9-80A7-A30BBA7D7D27}"/>
            </c:ext>
          </c:extLst>
        </c:ser>
        <c:dLbls>
          <c:showLegendKey val="0"/>
          <c:showVal val="0"/>
          <c:showCatName val="0"/>
          <c:showSerName val="0"/>
          <c:showPercent val="0"/>
          <c:showBubbleSize val="0"/>
        </c:dLbls>
        <c:gapWidth val="219"/>
        <c:overlap val="-27"/>
        <c:axId val="389041320"/>
        <c:axId val="389041648"/>
      </c:barChart>
      <c:catAx>
        <c:axId val="38904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41648"/>
        <c:crosses val="autoZero"/>
        <c:auto val="1"/>
        <c:lblAlgn val="ctr"/>
        <c:lblOffset val="100"/>
        <c:noMultiLvlLbl val="0"/>
      </c:catAx>
      <c:valAx>
        <c:axId val="389041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41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'Revenue Analysis'!$C$37</c:f>
              <c:strCache>
                <c:ptCount val="1"/>
                <c:pt idx="0">
                  <c:v>001 Private Water Hedge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Analysis'!$E$37:$P$37</c15:sqref>
                  </c15:fullRef>
                </c:ext>
              </c:extLst>
              <c:f>'Revenue Analysis'!$F$37:$P$37</c:f>
              <c:numCache>
                <c:formatCode>"$"#,##0.00;[Red]\-"$"#,##0.00</c:formatCode>
                <c:ptCount val="11"/>
                <c:pt idx="0">
                  <c:v>2980521.8105250001</c:v>
                </c:pt>
                <c:pt idx="1">
                  <c:v>2752413.7409999999</c:v>
                </c:pt>
                <c:pt idx="2">
                  <c:v>2732151.9371999996</c:v>
                </c:pt>
                <c:pt idx="3">
                  <c:v>2885028.0122999996</c:v>
                </c:pt>
                <c:pt idx="4">
                  <c:v>2815308.3782250006</c:v>
                </c:pt>
                <c:pt idx="5">
                  <c:v>4092821.3597249994</c:v>
                </c:pt>
                <c:pt idx="6">
                  <c:v>3622839.5636999998</c:v>
                </c:pt>
                <c:pt idx="7">
                  <c:v>3818238.1009499999</c:v>
                </c:pt>
                <c:pt idx="8">
                  <c:v>2789853.534825</c:v>
                </c:pt>
                <c:pt idx="9">
                  <c:v>2822646.2911499999</c:v>
                </c:pt>
                <c:pt idx="10">
                  <c:v>2712379.18035</c:v>
                </c:pt>
              </c:numCache>
            </c:numRef>
          </c:val>
          <c:smooth val="0"/>
          <c:extLst>
            <c:ext xmlns:c16="http://schemas.microsoft.com/office/drawing/2014/chart" uri="{C3380CC4-5D6E-409C-BE32-E72D297353CC}">
              <c16:uniqueId val="{00000001-168F-480A-A0F4-8C56141AF76F}"/>
            </c:ext>
          </c:extLst>
        </c:ser>
        <c:ser>
          <c:idx val="2"/>
          <c:order val="2"/>
          <c:tx>
            <c:strRef>
              <c:f>'Revenue Analysis'!$C$38</c:f>
              <c:strCache>
                <c:ptCount val="1"/>
                <c:pt idx="0">
                  <c:v>002 Public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Analysis'!$E$38:$P$38</c15:sqref>
                  </c15:fullRef>
                </c:ext>
              </c:extLst>
              <c:f>'Revenue Analysis'!$F$38:$P$38</c:f>
              <c:numCache>
                <c:formatCode>"$"#,##0.00;[Red]\-"$"#,##0.00</c:formatCode>
                <c:ptCount val="11"/>
                <c:pt idx="0">
                  <c:v>1467161.8612309312</c:v>
                </c:pt>
                <c:pt idx="1">
                  <c:v>1354875.66400725</c:v>
                </c:pt>
                <c:pt idx="2">
                  <c:v>1344901.7910867</c:v>
                </c:pt>
                <c:pt idx="3">
                  <c:v>1420155.039054675</c:v>
                </c:pt>
                <c:pt idx="4">
                  <c:v>1385835.5491812564</c:v>
                </c:pt>
                <c:pt idx="5">
                  <c:v>2014691.3143246307</c:v>
                </c:pt>
                <c:pt idx="6">
                  <c:v>1783342.7752313251</c:v>
                </c:pt>
                <c:pt idx="7">
                  <c:v>1879527.7051926372</c:v>
                </c:pt>
                <c:pt idx="8">
                  <c:v>1373305.4025176065</c:v>
                </c:pt>
                <c:pt idx="9">
                  <c:v>1389447.6368185873</c:v>
                </c:pt>
                <c:pt idx="10">
                  <c:v>1335168.6515272874</c:v>
                </c:pt>
              </c:numCache>
            </c:numRef>
          </c:val>
          <c:smooth val="0"/>
          <c:extLst>
            <c:ext xmlns:c16="http://schemas.microsoft.com/office/drawing/2014/chart" uri="{C3380CC4-5D6E-409C-BE32-E72D297353CC}">
              <c16:uniqueId val="{00000002-168F-480A-A0F4-8C56141AF76F}"/>
            </c:ext>
          </c:extLst>
        </c:ser>
        <c:ser>
          <c:idx val="3"/>
          <c:order val="3"/>
          <c:tx>
            <c:strRef>
              <c:f>'Revenue Analysis'!$C$39</c:f>
              <c:strCache>
                <c:ptCount val="1"/>
                <c:pt idx="0">
                  <c:v>003 Residential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Analysis'!$E$39:$P$39</c15:sqref>
                  </c15:fullRef>
                </c:ext>
              </c:extLst>
              <c:f>'Revenue Analysis'!$F$39:$P$39</c:f>
              <c:numCache>
                <c:formatCode>"$"#,##0.00;[Red]\-"$"#,##0.00</c:formatCode>
                <c:ptCount val="11"/>
                <c:pt idx="0">
                  <c:v>1248980.56822</c:v>
                </c:pt>
                <c:pt idx="1">
                  <c:v>1153392.4247999999</c:v>
                </c:pt>
                <c:pt idx="2">
                  <c:v>1144901.76416</c:v>
                </c:pt>
                <c:pt idx="3">
                  <c:v>1208964.11944</c:v>
                </c:pt>
                <c:pt idx="4">
                  <c:v>1179748.2727800002</c:v>
                </c:pt>
                <c:pt idx="5">
                  <c:v>1715087.0459799999</c:v>
                </c:pt>
                <c:pt idx="6">
                  <c:v>1518142.2933600002</c:v>
                </c:pt>
                <c:pt idx="7">
                  <c:v>1600023.58516</c:v>
                </c:pt>
                <c:pt idx="8">
                  <c:v>1169081.4812600003</c:v>
                </c:pt>
                <c:pt idx="9">
                  <c:v>1182823.2077200001</c:v>
                </c:pt>
                <c:pt idx="10">
                  <c:v>1136616.0374800002</c:v>
                </c:pt>
              </c:numCache>
            </c:numRef>
          </c:val>
          <c:smooth val="0"/>
          <c:extLst>
            <c:ext xmlns:c16="http://schemas.microsoft.com/office/drawing/2014/chart" uri="{C3380CC4-5D6E-409C-BE32-E72D297353CC}">
              <c16:uniqueId val="{00000003-168F-480A-A0F4-8C56141AF76F}"/>
            </c:ext>
          </c:extLst>
        </c:ser>
        <c:dLbls>
          <c:showLegendKey val="0"/>
          <c:showVal val="0"/>
          <c:showCatName val="0"/>
          <c:showSerName val="0"/>
          <c:showPercent val="0"/>
          <c:showBubbleSize val="0"/>
        </c:dLbls>
        <c:marker val="1"/>
        <c:smooth val="0"/>
        <c:axId val="261908672"/>
        <c:axId val="261909000"/>
        <c:extLst>
          <c:ext xmlns:c15="http://schemas.microsoft.com/office/drawing/2012/chart" uri="{02D57815-91ED-43cb-92C2-25804820EDAC}">
            <c15:filteredLineSeries>
              <c15:ser>
                <c:idx val="0"/>
                <c:order val="0"/>
                <c:tx>
                  <c:strRef>
                    <c:extLst>
                      <c:ext uri="{02D57815-91ED-43cb-92C2-25804820EDAC}">
                        <c15:formulaRef>
                          <c15:sqref>'Revenue Analysis'!$C$35</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'Revenue Analysis'!$D$34:$P$34</c15:sqref>
                        </c15:fullRef>
                        <c15:formulaRef>
                          <c15:sqref>'Revenue Analysis'!$E$34:$P$34</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ullRef>
                          <c15:sqref>'Revenue Analysis'!$D$35:$P$35</c15:sqref>
                        </c15:fullRef>
                        <c15:formulaRef>
                          <c15:sqref>'Revenue Analysis'!$E$35:$P$35</c15:sqref>
                        </c15:formulaRef>
                      </c:ext>
                    </c:extLst>
                    <c:numCache>
                      <c:formatCode>General</c:formatCode>
                      <c:ptCount val="12"/>
                    </c:numCache>
                  </c:numRef>
                </c:val>
                <c:smooth val="0"/>
                <c:extLst>
                  <c:ext xmlns:c16="http://schemas.microsoft.com/office/drawing/2014/chart" uri="{C3380CC4-5D6E-409C-BE32-E72D297353CC}">
                    <c16:uniqueId val="{00000000-168F-480A-A0F4-8C56141AF76F}"/>
                  </c:ext>
                </c:extLst>
              </c15:ser>
            </c15:filteredLineSeries>
          </c:ext>
        </c:extLst>
      </c:lineChart>
      <c:dateAx>
        <c:axId val="2619086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9000"/>
        <c:crosses val="autoZero"/>
        <c:auto val="1"/>
        <c:lblOffset val="100"/>
        <c:baseTimeUnit val="months"/>
      </c:dateAx>
      <c:valAx>
        <c:axId val="261909000"/>
        <c:scaling>
          <c:orientation val="minMax"/>
          <c:min val="5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8672"/>
        <c:crosses val="autoZero"/>
        <c:crossBetween val="between"/>
        <c:min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'Revenue Analysis'!$C$37</c:f>
              <c:strCache>
                <c:ptCount val="1"/>
                <c:pt idx="0">
                  <c:v>001 Private Water Hedge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Analysis'!$E$40:$P$40</c15:sqref>
                  </c15:fullRef>
                </c:ext>
              </c:extLst>
              <c:f>'Revenue Analysis'!$F$40:$P$40</c:f>
              <c:numCache>
                <c:formatCode>"$"#,##0.00;[Red]\-"$"#,##0.00</c:formatCode>
                <c:ptCount val="11"/>
                <c:pt idx="0">
                  <c:v>6085131.0149999997</c:v>
                </c:pt>
                <c:pt idx="1">
                  <c:v>6723291.7162500005</c:v>
                </c:pt>
                <c:pt idx="2">
                  <c:v>6313180.5299999993</c:v>
                </c:pt>
                <c:pt idx="3">
                  <c:v>5763708.6674999995</c:v>
                </c:pt>
                <c:pt idx="4">
                  <c:v>6484566.5099999998</c:v>
                </c:pt>
                <c:pt idx="5">
                  <c:v>9314190.6750000007</c:v>
                </c:pt>
                <c:pt idx="6">
                  <c:v>6750396.1374999993</c:v>
                </c:pt>
                <c:pt idx="7">
                  <c:v>8185283.6587499995</c:v>
                </c:pt>
                <c:pt idx="8">
                  <c:v>6778514.602500001</c:v>
                </c:pt>
                <c:pt idx="9">
                  <c:v>6094707.7050000001</c:v>
                </c:pt>
                <c:pt idx="10">
                  <c:v>6735069.6974999998</c:v>
                </c:pt>
              </c:numCache>
            </c:numRef>
          </c:val>
          <c:smooth val="0"/>
          <c:extLst>
            <c:ext xmlns:c16="http://schemas.microsoft.com/office/drawing/2014/chart" uri="{C3380CC4-5D6E-409C-BE32-E72D297353CC}">
              <c16:uniqueId val="{00000000-8EF0-4241-9F67-CD62C608B0C0}"/>
            </c:ext>
          </c:extLst>
        </c:ser>
        <c:ser>
          <c:idx val="2"/>
          <c:order val="2"/>
          <c:tx>
            <c:strRef>
              <c:f>'Revenue Analysis'!$C$38</c:f>
              <c:strCache>
                <c:ptCount val="1"/>
                <c:pt idx="0">
                  <c:v>002 Public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Analysis'!$E$41:$P$41</c15:sqref>
                  </c15:fullRef>
                </c:ext>
              </c:extLst>
              <c:f>'Revenue Analysis'!$F$41:$P$41</c:f>
              <c:numCache>
                <c:formatCode>"$"#,##0.00;[Red]\-"$"#,##0.00</c:formatCode>
                <c:ptCount val="11"/>
                <c:pt idx="0">
                  <c:v>5030374.9724000003</c:v>
                </c:pt>
                <c:pt idx="1">
                  <c:v>5557921.1521000005</c:v>
                </c:pt>
                <c:pt idx="2">
                  <c:v>5218895.9047999997</c:v>
                </c:pt>
                <c:pt idx="3">
                  <c:v>4764665.8318000007</c:v>
                </c:pt>
                <c:pt idx="4">
                  <c:v>5360574.9815999996</c:v>
                </c:pt>
                <c:pt idx="5">
                  <c:v>7699730.9580000006</c:v>
                </c:pt>
                <c:pt idx="6">
                  <c:v>6985660.807</c:v>
                </c:pt>
                <c:pt idx="7">
                  <c:v>6766501.1579</c:v>
                </c:pt>
                <c:pt idx="8">
                  <c:v>6603572.0713999998</c:v>
                </c:pt>
                <c:pt idx="9">
                  <c:v>5038291.7028000001</c:v>
                </c:pt>
                <c:pt idx="10">
                  <c:v>5567657.6166000003</c:v>
                </c:pt>
              </c:numCache>
            </c:numRef>
          </c:val>
          <c:smooth val="0"/>
          <c:extLst>
            <c:ext xmlns:c16="http://schemas.microsoft.com/office/drawing/2014/chart" uri="{C3380CC4-5D6E-409C-BE32-E72D297353CC}">
              <c16:uniqueId val="{00000001-8EF0-4241-9F67-CD62C608B0C0}"/>
            </c:ext>
          </c:extLst>
        </c:ser>
        <c:ser>
          <c:idx val="3"/>
          <c:order val="3"/>
          <c:tx>
            <c:strRef>
              <c:f>'Revenue Analysis'!$C$39</c:f>
              <c:strCache>
                <c:ptCount val="1"/>
                <c:pt idx="0">
                  <c:v>003 Residential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Analysis'!$E$42:$P$42</c15:sqref>
                  </c15:fullRef>
                </c:ext>
              </c:extLst>
              <c:f>'Revenue Analysis'!$F$42:$P$42</c:f>
              <c:numCache>
                <c:formatCode>"$"#,##0.00;[Red]\-"$"#,##0.00</c:formatCode>
                <c:ptCount val="11"/>
                <c:pt idx="0">
                  <c:v>3488808.4485999988</c:v>
                </c:pt>
                <c:pt idx="1">
                  <c:v>3854687.2506499989</c:v>
                </c:pt>
                <c:pt idx="2">
                  <c:v>3619556.8371999986</c:v>
                </c:pt>
                <c:pt idx="3">
                  <c:v>3304526.302699999</c:v>
                </c:pt>
                <c:pt idx="4">
                  <c:v>3717818.1323999991</c:v>
                </c:pt>
                <c:pt idx="5">
                  <c:v>5340135.9869999988</c:v>
                </c:pt>
                <c:pt idx="6">
                  <c:v>4844893.7854999984</c:v>
                </c:pt>
                <c:pt idx="7">
                  <c:v>4692895.9643499991</c:v>
                </c:pt>
                <c:pt idx="8">
                  <c:v>4886348.3721000003</c:v>
                </c:pt>
                <c:pt idx="9">
                  <c:v>3494299.084199999</c:v>
                </c:pt>
                <c:pt idx="10">
                  <c:v>3861439.9598999987</c:v>
                </c:pt>
              </c:numCache>
            </c:numRef>
          </c:val>
          <c:smooth val="0"/>
          <c:extLst>
            <c:ext xmlns:c16="http://schemas.microsoft.com/office/drawing/2014/chart" uri="{C3380CC4-5D6E-409C-BE32-E72D297353CC}">
              <c16:uniqueId val="{00000002-8EF0-4241-9F67-CD62C608B0C0}"/>
            </c:ext>
          </c:extLst>
        </c:ser>
        <c:dLbls>
          <c:showLegendKey val="0"/>
          <c:showVal val="0"/>
          <c:showCatName val="0"/>
          <c:showSerName val="0"/>
          <c:showPercent val="0"/>
          <c:showBubbleSize val="0"/>
        </c:dLbls>
        <c:marker val="1"/>
        <c:smooth val="0"/>
        <c:axId val="261908672"/>
        <c:axId val="261909000"/>
        <c:extLst>
          <c:ext xmlns:c15="http://schemas.microsoft.com/office/drawing/2012/chart" uri="{02D57815-91ED-43cb-92C2-25804820EDAC}">
            <c15:filteredLineSeries>
              <c15:ser>
                <c:idx val="0"/>
                <c:order val="0"/>
                <c:tx>
                  <c:strRef>
                    <c:extLst>
                      <c:ext uri="{02D57815-91ED-43cb-92C2-25804820EDAC}">
                        <c15:formulaRef>
                          <c15:sqref>'Revenue Analysis'!$C$35</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'Revenue Analysis'!$D$34:$P$34</c15:sqref>
                        </c15:fullRef>
                        <c15:formulaRef>
                          <c15:sqref>'Revenue Analysis'!$E$34:$P$34</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ullRef>
                          <c15:sqref>'Revenue Analysis'!$D$35:$P$35</c15:sqref>
                        </c15:fullRef>
                        <c15:formulaRef>
                          <c15:sqref>'Revenue Analysis'!$E$35:$P$35</c15:sqref>
                        </c15:formulaRef>
                      </c:ext>
                    </c:extLst>
                    <c:numCache>
                      <c:formatCode>General</c:formatCode>
                      <c:ptCount val="12"/>
                    </c:numCache>
                  </c:numRef>
                </c:val>
                <c:smooth val="0"/>
                <c:extLst>
                  <c:ext xmlns:c16="http://schemas.microsoft.com/office/drawing/2014/chart" uri="{C3380CC4-5D6E-409C-BE32-E72D297353CC}">
                    <c16:uniqueId val="{00000003-8EF0-4241-9F67-CD62C608B0C0}"/>
                  </c:ext>
                </c:extLst>
              </c15:ser>
            </c15:filteredLineSeries>
          </c:ext>
        </c:extLst>
      </c:lineChart>
      <c:dateAx>
        <c:axId val="2619086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9000"/>
        <c:crosses val="autoZero"/>
        <c:auto val="1"/>
        <c:lblOffset val="100"/>
        <c:baseTimeUnit val="months"/>
      </c:dateAx>
      <c:valAx>
        <c:axId val="261909000"/>
        <c:scaling>
          <c:orientation val="minMax"/>
          <c:min val="2049999.9999999998"/>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8672"/>
        <c:crosses val="autoZero"/>
        <c:crossBetween val="between"/>
        <c:majorUnit val="2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'Revenue Analysis'!$C$37</c:f>
              <c:strCache>
                <c:ptCount val="1"/>
                <c:pt idx="0">
                  <c:v>001 Private Water Hedge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Analysis'!$E$43:$P$43</c15:sqref>
                  </c15:fullRef>
                </c:ext>
              </c:extLst>
              <c:f>'Revenue Analysis'!$F$43:$P$43</c:f>
              <c:numCache>
                <c:formatCode>"$"#,##0.00;[Red]\-"$"#,##0.00</c:formatCode>
                <c:ptCount val="11"/>
                <c:pt idx="0">
                  <c:v>5854268.2837499995</c:v>
                </c:pt>
                <c:pt idx="1">
                  <c:v>5098113.7162500005</c:v>
                </c:pt>
                <c:pt idx="2">
                  <c:v>4506567.6112500001</c:v>
                </c:pt>
                <c:pt idx="3">
                  <c:v>4950718.5187500007</c:v>
                </c:pt>
                <c:pt idx="4">
                  <c:v>4219638.2549999999</c:v>
                </c:pt>
                <c:pt idx="5">
                  <c:v>6454620.584999999</c:v>
                </c:pt>
                <c:pt idx="6">
                  <c:v>6573684.678749999</c:v>
                </c:pt>
                <c:pt idx="7">
                  <c:v>5896579.8487499999</c:v>
                </c:pt>
                <c:pt idx="8">
                  <c:v>6254734.0800000001</c:v>
                </c:pt>
                <c:pt idx="9">
                  <c:v>6161098.0612500003</c:v>
                </c:pt>
                <c:pt idx="10">
                  <c:v>6591800.7712500002</c:v>
                </c:pt>
              </c:numCache>
            </c:numRef>
          </c:val>
          <c:smooth val="0"/>
          <c:extLst>
            <c:ext xmlns:c16="http://schemas.microsoft.com/office/drawing/2014/chart" uri="{C3380CC4-5D6E-409C-BE32-E72D297353CC}">
              <c16:uniqueId val="{00000000-1259-4089-BA99-335C1A391841}"/>
            </c:ext>
          </c:extLst>
        </c:ser>
        <c:ser>
          <c:idx val="2"/>
          <c:order val="2"/>
          <c:tx>
            <c:strRef>
              <c:f>'Revenue Analysis'!$C$38</c:f>
              <c:strCache>
                <c:ptCount val="1"/>
                <c:pt idx="0">
                  <c:v>002 Public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Analysis'!$E$44:$P$44</c15:sqref>
                  </c15:fullRef>
                </c:ext>
              </c:extLst>
              <c:f>'Revenue Analysis'!$F$44:$P$44</c:f>
              <c:numCache>
                <c:formatCode>"$"#,##0.00;[Red]\-"$"#,##0.00</c:formatCode>
                <c:ptCount val="11"/>
                <c:pt idx="0">
                  <c:v>3839528.4479</c:v>
                </c:pt>
                <c:pt idx="1">
                  <c:v>5214440.6721000001</c:v>
                </c:pt>
                <c:pt idx="2">
                  <c:v>4725429.2253</c:v>
                </c:pt>
                <c:pt idx="3">
                  <c:v>4092593.9755000006</c:v>
                </c:pt>
                <c:pt idx="4">
                  <c:v>4488234.2907999996</c:v>
                </c:pt>
                <c:pt idx="5">
                  <c:v>5335819.6836000001</c:v>
                </c:pt>
                <c:pt idx="6">
                  <c:v>5434246.0011</c:v>
                </c:pt>
                <c:pt idx="7">
                  <c:v>4874506.0082999999</c:v>
                </c:pt>
                <c:pt idx="8">
                  <c:v>5170580.1728000008</c:v>
                </c:pt>
                <c:pt idx="9">
                  <c:v>5093174.3973000003</c:v>
                </c:pt>
                <c:pt idx="10">
                  <c:v>5449221.9709000001</c:v>
                </c:pt>
              </c:numCache>
            </c:numRef>
          </c:val>
          <c:smooth val="0"/>
          <c:extLst>
            <c:ext xmlns:c16="http://schemas.microsoft.com/office/drawing/2014/chart" uri="{C3380CC4-5D6E-409C-BE32-E72D297353CC}">
              <c16:uniqueId val="{00000001-1259-4089-BA99-335C1A391841}"/>
            </c:ext>
          </c:extLst>
        </c:ser>
        <c:ser>
          <c:idx val="3"/>
          <c:order val="3"/>
          <c:tx>
            <c:strRef>
              <c:f>'Revenue Analysis'!$C$39</c:f>
              <c:strCache>
                <c:ptCount val="1"/>
                <c:pt idx="0">
                  <c:v>003 Residential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'Revenue Analysis'!$D$34:$P$34</c15:sqref>
                  </c15:fullRef>
                </c:ext>
              </c:extLst>
              <c:f>'Revenue Analysis'!$E$34:$P$34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Analysis'!$E$45:$P$45</c15:sqref>
                  </c15:fullRef>
                </c:ext>
              </c:extLst>
              <c:f>'Revenue Analysis'!$F$45:$P$45</c:f>
              <c:numCache>
                <c:formatCode>"$"#,##0.00;[Red]\-"$"#,##0.00</c:formatCode>
                <c:ptCount val="11"/>
                <c:pt idx="0">
                  <c:v>3356447.1493499991</c:v>
                </c:pt>
                <c:pt idx="1">
                  <c:v>2922918.5306499992</c:v>
                </c:pt>
                <c:pt idx="2">
                  <c:v>2583765.4304499994</c:v>
                </c:pt>
                <c:pt idx="3">
                  <c:v>2838411.9507499994</c:v>
                </c:pt>
                <c:pt idx="4">
                  <c:v>2419259.2661999995</c:v>
                </c:pt>
                <c:pt idx="5">
                  <c:v>3700649.1353999986</c:v>
                </c:pt>
                <c:pt idx="6">
                  <c:v>3768912.5491499985</c:v>
                </c:pt>
                <c:pt idx="7">
                  <c:v>3380705.7799499989</c:v>
                </c:pt>
                <c:pt idx="8">
                  <c:v>3586047.5391999991</c:v>
                </c:pt>
                <c:pt idx="9">
                  <c:v>3032362.88845</c:v>
                </c:pt>
                <c:pt idx="10">
                  <c:v>3079299.10885</c:v>
                </c:pt>
              </c:numCache>
            </c:numRef>
          </c:val>
          <c:smooth val="0"/>
          <c:extLst>
            <c:ext xmlns:c16="http://schemas.microsoft.com/office/drawing/2014/chart" uri="{C3380CC4-5D6E-409C-BE32-E72D297353CC}">
              <c16:uniqueId val="{00000002-1259-4089-BA99-335C1A391841}"/>
            </c:ext>
          </c:extLst>
        </c:ser>
        <c:dLbls>
          <c:showLegendKey val="0"/>
          <c:showVal val="0"/>
          <c:showCatName val="0"/>
          <c:showSerName val="0"/>
          <c:showPercent val="0"/>
          <c:showBubbleSize val="0"/>
        </c:dLbls>
        <c:marker val="1"/>
        <c:smooth val="0"/>
        <c:axId val="261908672"/>
        <c:axId val="261909000"/>
        <c:extLst>
          <c:ext xmlns:c15="http://schemas.microsoft.com/office/drawing/2012/chart" uri="{02D57815-91ED-43cb-92C2-25804820EDAC}">
            <c15:filteredLineSeries>
              <c15:ser>
                <c:idx val="0"/>
                <c:order val="0"/>
                <c:tx>
                  <c:strRef>
                    <c:extLst>
                      <c:ext uri="{02D57815-91ED-43cb-92C2-25804820EDAC}">
                        <c15:formulaRef>
                          <c15:sqref>'Revenue Analysis'!$C$35</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ullRef>
                          <c15:sqref>'Revenue Analysis'!$D$34:$P$34</c15:sqref>
                        </c15:fullRef>
                        <c15:formulaRef>
                          <c15:sqref>'Revenue Analysis'!$E$34:$P$34</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ullRef>
                          <c15:sqref>'Revenue Analysis'!$D$35:$P$35</c15:sqref>
                        </c15:fullRef>
                        <c15:formulaRef>
                          <c15:sqref>'Revenue Analysis'!$E$35:$P$35</c15:sqref>
                        </c15:formulaRef>
                      </c:ext>
                    </c:extLst>
                    <c:numCache>
                      <c:formatCode>General</c:formatCode>
                      <c:ptCount val="12"/>
                    </c:numCache>
                  </c:numRef>
                </c:val>
                <c:smooth val="0"/>
                <c:extLst>
                  <c:ext xmlns:c16="http://schemas.microsoft.com/office/drawing/2014/chart" uri="{C3380CC4-5D6E-409C-BE32-E72D297353CC}">
                    <c16:uniqueId val="{00000003-1259-4089-BA99-335C1A391841}"/>
                  </c:ext>
                </c:extLst>
              </c15:ser>
            </c15:filteredLineSeries>
          </c:ext>
        </c:extLst>
      </c:lineChart>
      <c:dateAx>
        <c:axId val="26190867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9000"/>
        <c:crosses val="autoZero"/>
        <c:auto val="1"/>
        <c:lblOffset val="100"/>
        <c:baseTimeUnit val="months"/>
      </c:dateAx>
      <c:valAx>
        <c:axId val="261909000"/>
        <c:scaling>
          <c:orientation val="minMax"/>
          <c:min val="15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8672"/>
        <c:crosses val="autoZero"/>
        <c:crossBetween val="between"/>
        <c:majorUnit val="2000000"/>
        <c:minorUnit val="1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'Expenses Analysis'!$C$50:$D$50</c:f>
              <c:strCache>
                <c:ptCount val="2"/>
                <c:pt idx="0">
                  <c:v>Chemical Costs</c:v>
                </c:pt>
                <c:pt idx="1">
                  <c:v>Chem-Exp (001)</c:v>
                </c:pt>
              </c:strCache>
            </c:strRef>
          </c:tx>
          <c:spPr>
            <a:ln w="28575" cap="rnd">
              <a:solidFill>
                <a:schemeClr val="accent2"/>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1-9525-4A67-897A-BF80ED4E4726}"/>
            </c:ext>
          </c:extLst>
        </c:ser>
        <c:dLbls>
          <c:showLegendKey val="0"/>
          <c:showVal val="0"/>
          <c:showCatName val="0"/>
          <c:showSerName val="0"/>
          <c:showPercent val="0"/>
          <c:showBubbleSize val="0"/>
        </c:dLbls>
        <c:smooth val="0"/>
        <c:axId val="373821296"/>
        <c:axId val="373825560"/>
        <c:extLst>
          <c:ext xmlns:c15="http://schemas.microsoft.com/office/drawing/2012/chart" uri="{02D57815-91ED-43cb-92C2-25804820EDAC}">
            <c15:filteredLineSeries>
              <c15:ser>
                <c:idx val="0"/>
                <c:order val="0"/>
                <c:tx>
                  <c:strRef>
                    <c:extLst>
                      <c:ext uri="{02D57815-91ED-43cb-92C2-25804820EDAC}">
                        <c15:formulaRef>
                          <c15:sqref>'Expenses Analysis'!$C$49:$D$49</c15:sqref>
                        </c15:formulaRef>
                      </c:ext>
                    </c:extLst>
                    <c:strCache>
                      <c:ptCount val="2"/>
                      <c:pt idx="0">
                        <c:v>Cost Centre</c:v>
                      </c:pt>
                      <c:pt idx="1">
                        <c:v>Cost Centre Element</c:v>
                      </c:pt>
                    </c:strCache>
                  </c:strRef>
                </c:tx>
                <c:spPr>
                  <a:ln w="28575" cap="rnd">
                    <a:solidFill>
                      <a:schemeClr val="accent1"/>
                    </a:solidFill>
                    <a:round/>
                  </a:ln>
                  <a:effectLst/>
                </c:spPr>
                <c:marker>
                  <c:symbol val="none"/>
                </c:marker>
                <c:cat>
                  <c:numRef>
                    <c:extLst>
                      <c:ext uri="{02D57815-91ED-43cb-92C2-25804820EDAC}">
                        <c15:formulaRef>
                          <c15:sqref>'Expenses Analysis'!$F$48:$Q$48</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'Expenses Analysis'!$E$49:$Q$49</c15:sqref>
                        </c15:formulaRef>
                      </c:ext>
                    </c:extLst>
                    <c:numCache>
                      <c:formatCode>General</c:formatCode>
                      <c:ptCount val="13"/>
                    </c:numCache>
                  </c:numRef>
                </c:val>
                <c:smooth val="0"/>
                <c:extLst>
                  <c:ext xmlns:c16="http://schemas.microsoft.com/office/drawing/2014/chart" uri="{C3380CC4-5D6E-409C-BE32-E72D297353CC}">
                    <c16:uniqueId val="{00000000-9525-4A67-897A-BF80ED4E4726}"/>
                  </c:ext>
                </c:extLst>
              </c15:ser>
            </c15:filteredLineSeries>
          </c:ext>
        </c:extLst>
      </c:lineChart>
      <c:dateAx>
        <c:axId val="3738212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5560"/>
        <c:crosses val="autoZero"/>
        <c:auto val="1"/>
        <c:lblOffset val="100"/>
        <c:baseTimeUnit val="months"/>
      </c:dateAx>
      <c:valAx>
        <c:axId val="373825560"/>
        <c:scaling>
          <c:orientation val="minMax"/>
          <c:min val="4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1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Facility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Analysis'!$D$51</c:f>
              <c:strCache>
                <c:ptCount val="1"/>
                <c:pt idx="0">
                  <c:v>Utility-Exp (002) - Heating</c:v>
                </c:pt>
              </c:strCache>
            </c:strRef>
          </c:tx>
          <c:spPr>
            <a:ln w="28575" cap="rnd">
              <a:solidFill>
                <a:schemeClr val="accent1"/>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4-1F37-4F27-9EEA-4DB002317BF8}"/>
            </c:ext>
          </c:extLst>
        </c:ser>
        <c:ser>
          <c:idx val="1"/>
          <c:order val="1"/>
          <c:tx>
            <c:strRef>
              <c:f>'Expenses Analysis'!$D$52</c:f>
              <c:strCache>
                <c:ptCount val="1"/>
                <c:pt idx="0">
                  <c:v>Utility-Exp (002) - Electricity</c:v>
                </c:pt>
              </c:strCache>
            </c:strRef>
          </c:tx>
          <c:spPr>
            <a:ln w="28575" cap="rnd">
              <a:solidFill>
                <a:schemeClr val="accent2"/>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5-1F37-4F27-9EEA-4DB002317BF8}"/>
            </c:ext>
          </c:extLst>
        </c:ser>
        <c:dLbls>
          <c:showLegendKey val="0"/>
          <c:showVal val="0"/>
          <c:showCatName val="0"/>
          <c:showSerName val="0"/>
          <c:showPercent val="0"/>
          <c:showBubbleSize val="0"/>
        </c:dLbls>
        <c:smooth val="0"/>
        <c:axId val="373821296"/>
        <c:axId val="373825560"/>
      </c:lineChart>
      <c:dateAx>
        <c:axId val="3738212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5560"/>
        <c:crosses val="autoZero"/>
        <c:auto val="1"/>
        <c:lblOffset val="100"/>
        <c:baseTimeUnit val="months"/>
      </c:dateAx>
      <c:valAx>
        <c:axId val="373825560"/>
        <c:scaling>
          <c:orientation val="minMax"/>
          <c:min val="2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1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Operational Maintenance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Analysis'!$D$53</c:f>
              <c:strCache>
                <c:ptCount val="1"/>
                <c:pt idx="0">
                  <c:v>Plant Maintenance (001)</c:v>
                </c:pt>
              </c:strCache>
            </c:strRef>
          </c:tx>
          <c:spPr>
            <a:ln w="28575" cap="rnd">
              <a:solidFill>
                <a:schemeClr val="accent1"/>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0-1B13-4700-B2AB-C822279C3539}"/>
            </c:ext>
          </c:extLst>
        </c:ser>
        <c:ser>
          <c:idx val="1"/>
          <c:order val="1"/>
          <c:tx>
            <c:strRef>
              <c:f>'Expenses Analysis'!$D$54</c:f>
              <c:strCache>
                <c:ptCount val="1"/>
                <c:pt idx="0">
                  <c:v>Plant Outages (002)</c:v>
                </c:pt>
              </c:strCache>
            </c:strRef>
          </c:tx>
          <c:spPr>
            <a:ln w="28575" cap="rnd">
              <a:solidFill>
                <a:schemeClr val="accent2"/>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1-1B13-4700-B2AB-C822279C3539}"/>
            </c:ext>
          </c:extLst>
        </c:ser>
        <c:ser>
          <c:idx val="2"/>
          <c:order val="2"/>
          <c:tx>
            <c:strRef>
              <c:f>'Expenses Analysis'!$D$55</c:f>
              <c:strCache>
                <c:ptCount val="1"/>
                <c:pt idx="0">
                  <c:v>Plant Op. Costs (003)</c:v>
                </c:pt>
              </c:strCache>
            </c:strRef>
          </c:tx>
          <c:spPr>
            <a:ln w="28575" cap="rnd">
              <a:solidFill>
                <a:schemeClr val="accent3"/>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2-1B13-4700-B2AB-C822279C3539}"/>
            </c:ext>
          </c:extLst>
        </c:ser>
        <c:ser>
          <c:idx val="3"/>
          <c:order val="3"/>
          <c:tx>
            <c:strRef>
              <c:f>'Expenses Analysis'!$D$56</c:f>
              <c:strCache>
                <c:ptCount val="1"/>
                <c:pt idx="0">
                  <c:v>Plant Admin Costs (004)</c:v>
                </c:pt>
              </c:strCache>
            </c:strRef>
          </c:tx>
          <c:spPr>
            <a:ln w="28575" cap="rnd">
              <a:solidFill>
                <a:schemeClr val="accent4"/>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3-1B13-4700-B2AB-C822279C3539}"/>
            </c:ext>
          </c:extLst>
        </c:ser>
        <c:dLbls>
          <c:showLegendKey val="0"/>
          <c:showVal val="0"/>
          <c:showCatName val="0"/>
          <c:showSerName val="0"/>
          <c:showPercent val="0"/>
          <c:showBubbleSize val="0"/>
        </c:dLbls>
        <c:smooth val="0"/>
        <c:axId val="373821296"/>
        <c:axId val="373825560"/>
      </c:lineChart>
      <c:dateAx>
        <c:axId val="3738212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5560"/>
        <c:crosses val="autoZero"/>
        <c:auto val="1"/>
        <c:lblOffset val="100"/>
        <c:baseTimeUnit val="months"/>
      </c:dateAx>
      <c:valAx>
        <c:axId val="373825560"/>
        <c:scaling>
          <c:orientation val="minMax"/>
          <c:max val="3500000"/>
          <c:min val="5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1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Labour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Analysis'!$D$57</c:f>
              <c:strCache>
                <c:ptCount val="1"/>
                <c:pt idx="0">
                  <c:v>Labour-Costs (001)</c:v>
                </c:pt>
              </c:strCache>
            </c:strRef>
          </c:tx>
          <c:spPr>
            <a:ln w="28575" cap="rnd">
              <a:solidFill>
                <a:schemeClr val="accent1"/>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Analysis'!$F$57:$Q$57</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4-F8D3-4638-8CD2-6F309292AFC3}"/>
            </c:ext>
          </c:extLst>
        </c:ser>
        <c:dLbls>
          <c:showLegendKey val="0"/>
          <c:showVal val="0"/>
          <c:showCatName val="0"/>
          <c:showSerName val="0"/>
          <c:showPercent val="0"/>
          <c:showBubbleSize val="0"/>
        </c:dLbls>
        <c:smooth val="0"/>
        <c:axId val="373821296"/>
        <c:axId val="373825560"/>
      </c:lineChart>
      <c:dateAx>
        <c:axId val="3738212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5560"/>
        <c:crosses val="autoZero"/>
        <c:auto val="1"/>
        <c:lblOffset val="100"/>
        <c:baseTimeUnit val="months"/>
      </c:dateAx>
      <c:valAx>
        <c:axId val="373825560"/>
        <c:scaling>
          <c:orientation val="minMax"/>
          <c:max val="10000000"/>
          <c:min val="5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821296"/>
        <c:crosses val="autoZero"/>
        <c:crossBetween val="between"/>
        <c:minorUnit val="1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969576587493284"/>
          <c:y val="0.17171290036712586"/>
          <c:w val="0.63585994479265595"/>
          <c:h val="0.42573766924115297"/>
        </c:manualLayout>
      </c:layout>
      <c:barChart>
        <c:barDir val="col"/>
        <c:grouping val="clustered"/>
        <c:varyColors val="0"/>
        <c:ser>
          <c:idx val="0"/>
          <c:order val="0"/>
          <c:tx>
            <c:v>Totals for the year</c:v>
          </c:tx>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55B5-4AFA-AD02-D8F91663BE5A}"/>
            </c:ext>
          </c:extLst>
        </c:ser>
        <c:dLbls>
          <c:showLegendKey val="0"/>
          <c:showVal val="0"/>
          <c:showCatName val="0"/>
          <c:showSerName val="0"/>
          <c:showPercent val="0"/>
          <c:showBubbleSize val="0"/>
        </c:dLbls>
        <c:gapWidth val="150"/>
        <c:axId val="1152391136"/>
        <c:axId val="1152389496"/>
      </c:barChart>
      <c:catAx>
        <c:axId val="11523911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89496"/>
        <c:crosses val="autoZero"/>
        <c:auto val="1"/>
        <c:lblAlgn val="ctr"/>
        <c:lblOffset val="100"/>
        <c:noMultiLvlLbl val="0"/>
      </c:catAx>
      <c:valAx>
        <c:axId val="1152389496"/>
        <c:scaling>
          <c:orientation val="minMax"/>
          <c:max val="1600000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91136"/>
        <c:crosses val="autoZero"/>
        <c:crossBetween val="between"/>
        <c:majorUnit val="4000000"/>
        <c:minorUnit val="2000000"/>
      </c:valAx>
      <c:spPr>
        <a:noFill/>
        <a:ln>
          <a:noFill/>
        </a:ln>
        <a:effectLst/>
      </c:spPr>
    </c:plotArea>
    <c:legend>
      <c:legendPos val="r"/>
      <c:layout>
        <c:manualLayout>
          <c:xMode val="edge"/>
          <c:yMode val="edge"/>
          <c:x val="0.69186539339587483"/>
          <c:y val="5.8367943143794419E-2"/>
          <c:w val="0.26185022973158517"/>
          <c:h val="7.81255183269472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58</xdr:row>
      <xdr:rowOff>52613</xdr:rowOff>
    </xdr:from>
    <xdr:to>
      <xdr:col>11</xdr:col>
      <xdr:colOff>916215</xdr:colOff>
      <xdr:row>69</xdr:row>
      <xdr:rowOff>193525</xdr:rowOff>
    </xdr:to>
    <xdr:graphicFrame macro="">
      <xdr:nvGraphicFramePr>
        <xdr:cNvPr id="6" name="Chart 5">
          <a:extLst>
            <a:ext uri="{FF2B5EF4-FFF2-40B4-BE49-F238E27FC236}">
              <a16:creationId xmlns:a16="http://schemas.microsoft.com/office/drawing/2014/main" id="{CFE0C9E4-3D3C-AABA-7CD2-8A655833E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164042</xdr:colOff>
      <xdr:row>45</xdr:row>
      <xdr:rowOff>116416</xdr:rowOff>
    </xdr:from>
    <xdr:to>
      <xdr:col>2</xdr:col>
      <xdr:colOff>1402292</xdr:colOff>
      <xdr:row>53</xdr:row>
      <xdr:rowOff>239183</xdr:rowOff>
    </xdr:to>
    <xdr:graphicFrame macro="">
      <xdr:nvGraphicFramePr>
        <xdr:cNvPr id="2" name="Chart 1">
          <a:extLst>
            <a:ext uri="{FF2B5EF4-FFF2-40B4-BE49-F238E27FC236}">
              <a16:creationId xmlns:a16="http://schemas.microsoft.com/office/drawing/2014/main" id="{87B4F97C-0825-F259-5A0B-44677D7C7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1153585</xdr:colOff>
      <xdr:row>45</xdr:row>
      <xdr:rowOff>158750</xdr:rowOff>
    </xdr:from>
    <xdr:to>
      <xdr:col>7</xdr:col>
      <xdr:colOff>603252</xdr:colOff>
      <xdr:row>53</xdr:row>
      <xdr:rowOff>281517</xdr:rowOff>
    </xdr:to>
    <xdr:graphicFrame macro="">
      <xdr:nvGraphicFramePr>
        <xdr:cNvPr id="4" name="Chart 3">
          <a:extLst>
            <a:ext uri="{FF2B5EF4-FFF2-40B4-BE49-F238E27FC236}">
              <a16:creationId xmlns:a16="http://schemas.microsoft.com/office/drawing/2014/main" id="{D8FDC4D2-CBE0-4A57-8987-C49CE0096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52916</xdr:colOff>
      <xdr:row>45</xdr:row>
      <xdr:rowOff>201083</xdr:rowOff>
    </xdr:from>
    <xdr:to>
      <xdr:col>13</xdr:col>
      <xdr:colOff>455083</xdr:colOff>
      <xdr:row>53</xdr:row>
      <xdr:rowOff>323850</xdr:rowOff>
    </xdr:to>
    <xdr:graphicFrame macro="">
      <xdr:nvGraphicFramePr>
        <xdr:cNvPr id="5" name="Chart 4">
          <a:extLst>
            <a:ext uri="{FF2B5EF4-FFF2-40B4-BE49-F238E27FC236}">
              <a16:creationId xmlns:a16="http://schemas.microsoft.com/office/drawing/2014/main" id="{AA2B6829-A41D-49AC-A2CB-AD1C7ECD3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865187</xdr:colOff>
      <xdr:row>59</xdr:row>
      <xdr:rowOff>180182</xdr:rowOff>
    </xdr:from>
    <xdr:to>
      <xdr:col>7</xdr:col>
      <xdr:colOff>63501</xdr:colOff>
      <xdr:row>75</xdr:row>
      <xdr:rowOff>2382</xdr:rowOff>
    </xdr:to>
    <xdr:graphicFrame macro="">
      <xdr:nvGraphicFramePr>
        <xdr:cNvPr id="2" name="Chart 1">
          <a:extLst>
            <a:ext uri="{FF2B5EF4-FFF2-40B4-BE49-F238E27FC236}">
              <a16:creationId xmlns:a16="http://schemas.microsoft.com/office/drawing/2014/main" id="{DA88F139-D151-7306-ECD2-2CA1DD2EF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341312</xdr:colOff>
      <xdr:row>59</xdr:row>
      <xdr:rowOff>174626</xdr:rowOff>
    </xdr:from>
    <xdr:to>
      <xdr:col>11</xdr:col>
      <xdr:colOff>873125</xdr:colOff>
      <xdr:row>74</xdr:row>
      <xdr:rowOff>179388</xdr:rowOff>
    </xdr:to>
    <xdr:graphicFrame macro="">
      <xdr:nvGraphicFramePr>
        <xdr:cNvPr id="3" name="Chart 2">
          <a:extLst>
            <a:ext uri="{FF2B5EF4-FFF2-40B4-BE49-F238E27FC236}">
              <a16:creationId xmlns:a16="http://schemas.microsoft.com/office/drawing/2014/main" id="{1E57803A-E93F-4551-8AB7-05A7D7123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150812</xdr:colOff>
      <xdr:row>59</xdr:row>
      <xdr:rowOff>119063</xdr:rowOff>
    </xdr:from>
    <xdr:to>
      <xdr:col>16</xdr:col>
      <xdr:colOff>650875</xdr:colOff>
      <xdr:row>74</xdr:row>
      <xdr:rowOff>123825</xdr:rowOff>
    </xdr:to>
    <xdr:graphicFrame macro="">
      <xdr:nvGraphicFramePr>
        <xdr:cNvPr id="4" name="Chart 3">
          <a:extLst>
            <a:ext uri="{FF2B5EF4-FFF2-40B4-BE49-F238E27FC236}">
              <a16:creationId xmlns:a16="http://schemas.microsoft.com/office/drawing/2014/main" id="{387F596A-B46B-456D-A160-CADED2730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15875</xdr:colOff>
      <xdr:row>59</xdr:row>
      <xdr:rowOff>142876</xdr:rowOff>
    </xdr:from>
    <xdr:to>
      <xdr:col>22</xdr:col>
      <xdr:colOff>357187</xdr:colOff>
      <xdr:row>74</xdr:row>
      <xdr:rowOff>147638</xdr:rowOff>
    </xdr:to>
    <xdr:graphicFrame macro="">
      <xdr:nvGraphicFramePr>
        <xdr:cNvPr id="5" name="Chart 4">
          <a:extLst>
            <a:ext uri="{FF2B5EF4-FFF2-40B4-BE49-F238E27FC236}">
              <a16:creationId xmlns:a16="http://schemas.microsoft.com/office/drawing/2014/main" id="{9EB0D187-8230-4DC0-A29D-D3637AC88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80</xdr:row>
      <xdr:rowOff>0</xdr:rowOff>
    </xdr:from>
    <xdr:to>
      <xdr:col>2</xdr:col>
      <xdr:colOff>2226469</xdr:colOff>
      <xdr:row>95</xdr:row>
      <xdr:rowOff>4763</xdr:rowOff>
    </xdr:to>
    <xdr:graphicFrame macro="">
      <xdr:nvGraphicFramePr>
        <xdr:cNvPr id="9" name="Chart 8">
          <a:extLst>
            <a:ext uri="{FF2B5EF4-FFF2-40B4-BE49-F238E27FC236}">
              <a16:creationId xmlns:a16="http://schemas.microsoft.com/office/drawing/2014/main" id="{F6F38FD5-283F-4E98-AF36-387959719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396874</xdr:colOff>
      <xdr:row>80</xdr:row>
      <xdr:rowOff>7939</xdr:rowOff>
    </xdr:from>
    <xdr:to>
      <xdr:col>6</xdr:col>
      <xdr:colOff>424656</xdr:colOff>
      <xdr:row>95</xdr:row>
      <xdr:rowOff>12700</xdr:rowOff>
    </xdr:to>
    <xdr:graphicFrame macro="">
      <xdr:nvGraphicFramePr>
        <xdr:cNvPr id="10" name="Chart 9">
          <a:extLst>
            <a:ext uri="{FF2B5EF4-FFF2-40B4-BE49-F238E27FC236}">
              <a16:creationId xmlns:a16="http://schemas.microsoft.com/office/drawing/2014/main" id="{4920DBB9-4458-4D21-9C3B-0A956ED4B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738188</xdr:colOff>
      <xdr:row>79</xdr:row>
      <xdr:rowOff>87311</xdr:rowOff>
    </xdr:from>
    <xdr:to>
      <xdr:col>11</xdr:col>
      <xdr:colOff>130970</xdr:colOff>
      <xdr:row>94</xdr:row>
      <xdr:rowOff>92075</xdr:rowOff>
    </xdr:to>
    <xdr:graphicFrame macro="">
      <xdr:nvGraphicFramePr>
        <xdr:cNvPr id="11" name="Chart 10">
          <a:extLst>
            <a:ext uri="{FF2B5EF4-FFF2-40B4-BE49-F238E27FC236}">
              <a16:creationId xmlns:a16="http://schemas.microsoft.com/office/drawing/2014/main" id="{97BC74D4-FDCD-4DDF-A624-B71145260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162719</xdr:colOff>
      <xdr:row>118</xdr:row>
      <xdr:rowOff>100806</xdr:rowOff>
    </xdr:from>
    <xdr:to>
      <xdr:col>3</xdr:col>
      <xdr:colOff>631031</xdr:colOff>
      <xdr:row>133</xdr:row>
      <xdr:rowOff>105569</xdr:rowOff>
    </xdr:to>
    <xdr:graphicFrame macro="">
      <xdr:nvGraphicFramePr>
        <xdr:cNvPr id="17" name="Chart 16">
          <a:extLst>
            <a:ext uri="{FF2B5EF4-FFF2-40B4-BE49-F238E27FC236}">
              <a16:creationId xmlns:a16="http://schemas.microsoft.com/office/drawing/2014/main" id="{18A86496-7A14-52DE-F537-026945E4D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1420812</xdr:colOff>
      <xdr:row>118</xdr:row>
      <xdr:rowOff>103187</xdr:rowOff>
    </xdr:from>
    <xdr:to>
      <xdr:col>8</xdr:col>
      <xdr:colOff>71437</xdr:colOff>
      <xdr:row>133</xdr:row>
      <xdr:rowOff>107950</xdr:rowOff>
    </xdr:to>
    <xdr:graphicFrame macro="">
      <xdr:nvGraphicFramePr>
        <xdr:cNvPr id="18" name="Chart 17">
          <a:extLst>
            <a:ext uri="{FF2B5EF4-FFF2-40B4-BE49-F238E27FC236}">
              <a16:creationId xmlns:a16="http://schemas.microsoft.com/office/drawing/2014/main" id="{B3BD1CA6-03F8-489F-A26A-C4443D84C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317500</xdr:colOff>
      <xdr:row>118</xdr:row>
      <xdr:rowOff>103187</xdr:rowOff>
    </xdr:from>
    <xdr:to>
      <xdr:col>13</xdr:col>
      <xdr:colOff>206375</xdr:colOff>
      <xdr:row>133</xdr:row>
      <xdr:rowOff>107950</xdr:rowOff>
    </xdr:to>
    <xdr:graphicFrame macro="">
      <xdr:nvGraphicFramePr>
        <xdr:cNvPr id="19" name="Chart 18">
          <a:extLst>
            <a:ext uri="{FF2B5EF4-FFF2-40B4-BE49-F238E27FC236}">
              <a16:creationId xmlns:a16="http://schemas.microsoft.com/office/drawing/2014/main" id="{A27B8E2B-180A-4DB9-8A70-F71312855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59</xdr:row>
      <xdr:rowOff>180181</xdr:rowOff>
    </xdr:from>
    <xdr:to>
      <xdr:col>3</xdr:col>
      <xdr:colOff>468312</xdr:colOff>
      <xdr:row>75</xdr:row>
      <xdr:rowOff>2381</xdr:rowOff>
    </xdr:to>
    <xdr:graphicFrame macro="">
      <xdr:nvGraphicFramePr>
        <xdr:cNvPr id="20" name="Chart 19">
          <a:extLst>
            <a:ext uri="{FF2B5EF4-FFF2-40B4-BE49-F238E27FC236}">
              <a16:creationId xmlns:a16="http://schemas.microsoft.com/office/drawing/2014/main" id="{229A59FC-C4DC-3FB3-F196-0D30028FC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130968</xdr:colOff>
      <xdr:row>62</xdr:row>
      <xdr:rowOff>5556</xdr:rowOff>
    </xdr:from>
    <xdr:to>
      <xdr:col>5</xdr:col>
      <xdr:colOff>313530</xdr:colOff>
      <xdr:row>77</xdr:row>
      <xdr:rowOff>129381</xdr:rowOff>
    </xdr:to>
    <xdr:graphicFrame macro="">
      <xdr:nvGraphicFramePr>
        <xdr:cNvPr id="3" name="Chart 2">
          <a:extLst>
            <a:ext uri="{FF2B5EF4-FFF2-40B4-BE49-F238E27FC236}">
              <a16:creationId xmlns:a16="http://schemas.microsoft.com/office/drawing/2014/main" id="{82EDD32C-E7CA-B1E7-FBC3-BAD3BCF04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19844</xdr:colOff>
      <xdr:row>62</xdr:row>
      <xdr:rowOff>37305</xdr:rowOff>
    </xdr:from>
    <xdr:to>
      <xdr:col>10</xdr:col>
      <xdr:colOff>210344</xdr:colOff>
      <xdr:row>77</xdr:row>
      <xdr:rowOff>161130</xdr:rowOff>
    </xdr:to>
    <xdr:graphicFrame macro="">
      <xdr:nvGraphicFramePr>
        <xdr:cNvPr id="4" name="Chart 3">
          <a:extLst>
            <a:ext uri="{FF2B5EF4-FFF2-40B4-BE49-F238E27FC236}">
              <a16:creationId xmlns:a16="http://schemas.microsoft.com/office/drawing/2014/main" id="{DB6BA6E3-1147-FA82-FF12-B657EEB09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59532</xdr:colOff>
      <xdr:row>27</xdr:row>
      <xdr:rowOff>132556</xdr:rowOff>
    </xdr:from>
    <xdr:to>
      <xdr:col>5</xdr:col>
      <xdr:colOff>242094</xdr:colOff>
      <xdr:row>43</xdr:row>
      <xdr:rowOff>81756</xdr:rowOff>
    </xdr:to>
    <xdr:graphicFrame macro="">
      <xdr:nvGraphicFramePr>
        <xdr:cNvPr id="5" name="Chart 4">
          <a:extLst>
            <a:ext uri="{FF2B5EF4-FFF2-40B4-BE49-F238E27FC236}">
              <a16:creationId xmlns:a16="http://schemas.microsoft.com/office/drawing/2014/main" id="{119ECE82-EB8C-EE17-B64B-547C977B9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11906</xdr:colOff>
      <xdr:row>27</xdr:row>
      <xdr:rowOff>172243</xdr:rowOff>
    </xdr:from>
    <xdr:to>
      <xdr:col>10</xdr:col>
      <xdr:colOff>202406</xdr:colOff>
      <xdr:row>43</xdr:row>
      <xdr:rowOff>121443</xdr:rowOff>
    </xdr:to>
    <xdr:graphicFrame macro="">
      <xdr:nvGraphicFramePr>
        <xdr:cNvPr id="2" name="Chart 1">
          <a:extLst>
            <a:ext uri="{FF2B5EF4-FFF2-40B4-BE49-F238E27FC236}">
              <a16:creationId xmlns:a16="http://schemas.microsoft.com/office/drawing/2014/main" id="{AD29212F-4749-444B-62A6-0A8D60A87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ylix" refreshedDate="44777.302147569448" createdVersion="8" refreshedVersion="8" minRefreshableVersion="3" recordCount="1008" xr:uid="{A26CAE9F-EB03-4234-B4FD-0F38811D6382}">
  <cacheSource type="worksheet">
    <worksheetSource ref="A2:J1010" sheet="Data Repository Table"/>
  </cacheSource>
  <cacheFields count="12">
    <cacheField name="Account Type" numFmtId="0">
      <sharedItems count="4">
        <s v="Financial Actual"/>
        <s v="Financial Budget"/>
        <s v="Water Production Actuals"/>
        <s v="Water Production Budget"/>
      </sharedItems>
    </cacheField>
    <cacheField name="Value Drivers" numFmtId="0">
      <sharedItems count="3">
        <s v="Revenues"/>
        <s v="Expenses"/>
        <s v="None"/>
      </sharedItems>
    </cacheField>
    <cacheField name="Unit" numFmtId="0">
      <sharedItems count="3">
        <s v="Kootha"/>
        <s v="Surjek"/>
        <s v="Jutik"/>
      </sharedItems>
    </cacheField>
    <cacheField name="Month" numFmtId="17">
      <sharedItems containsSemiMixedTypes="0" containsNonDate="0" containsDate="1" containsString="0" minDate="2013-07-01T00:00:00" maxDate="2014-06-02T00:00:00" count="12">
        <d v="2013-07-01T00:00:00"/>
        <d v="2013-08-01T00:00:00"/>
        <d v="2013-09-01T00:00:00"/>
        <d v="2013-10-01T00:00:00"/>
        <d v="2013-11-01T00:00:00"/>
        <d v="2013-12-01T00:00:00"/>
        <d v="2014-01-01T00:00:00"/>
        <d v="2014-02-01T00:00:00"/>
        <d v="2014-03-01T00:00:00"/>
        <d v="2014-04-01T00:00:00"/>
        <d v="2014-05-01T00:00:00"/>
        <d v="2014-06-01T00:00:00"/>
      </sharedItems>
      <fieldGroup par="11" base="3">
        <rangePr groupBy="months" startDate="2013-07-01T00:00:00" endDate="2014-06-02T00:00:00"/>
        <groupItems count="14">
          <s v="&lt;7/1/2013"/>
          <s v="Jan"/>
          <s v="Feb"/>
          <s v="Mar"/>
          <s v="Apr"/>
          <s v="May"/>
          <s v="Jun"/>
          <s v="Jul"/>
          <s v="Aug"/>
          <s v="Sep"/>
          <s v="Oct"/>
          <s v="Nov"/>
          <s v="Dec"/>
          <s v="&gt;6/2/2014"/>
        </groupItems>
      </fieldGroup>
    </cacheField>
    <cacheField name="Month (Number)" numFmtId="0">
      <sharedItems containsSemiMixedTypes="0" containsString="0" containsNumber="1" containsInteger="1" minValue="1" maxValue="12"/>
    </cacheField>
    <cacheField name="Centre Type" numFmtId="0">
      <sharedItems/>
    </cacheField>
    <cacheField name="Cost Centre / Profit Centre" numFmtId="0">
      <sharedItems count="8">
        <s v="001 Private Water Hedge Sales"/>
        <s v="002 Public Sales"/>
        <s v="003 Residential Sales"/>
        <s v="Chemical Costs"/>
        <s v="Facility Costs"/>
        <s v="Operational Maintenance Costs"/>
        <s v="Labour Costs"/>
        <s v="None"/>
      </sharedItems>
    </cacheField>
    <cacheField name="Cost Centre / Profit Centre Elements" numFmtId="0">
      <sharedItems count="11">
        <s v="W-Transact (0211) - Soft"/>
        <s v="W-Transact (0212) - Hard"/>
        <s v="Chem-Exp (001)"/>
        <s v="Utility-Exp (002) - Heating"/>
        <s v="Utility-Exp (002) - Electricity"/>
        <s v="Plant Maintenance (001)"/>
        <s v="Plant Outages (002)"/>
        <s v="Plant Op. Costs (003)"/>
        <s v="Plant Admin Costs (004)"/>
        <s v="Labour-Costs (001)"/>
        <s v="None"/>
      </sharedItems>
    </cacheField>
    <cacheField name="Unit of Measure" numFmtId="0">
      <sharedItems/>
    </cacheField>
    <cacheField name="Row Data" numFmtId="4">
      <sharedItems containsSemiMixedTypes="0" containsString="0" containsNumber="1" minValue="95.096062000000003" maxValue="6461172.5917462073"/>
    </cacheField>
    <cacheField name="Quarters" numFmtId="0" databaseField="0">
      <fieldGroup base="3">
        <rangePr groupBy="quarters" startDate="2013-07-01T00:00:00" endDate="2014-06-02T00:00:00"/>
        <groupItems count="6">
          <s v="&lt;7/1/2013"/>
          <s v="Qtr1"/>
          <s v="Qtr2"/>
          <s v="Qtr3"/>
          <s v="Qtr4"/>
          <s v="&gt;6/2/2014"/>
        </groupItems>
      </fieldGroup>
    </cacheField>
    <cacheField name="Years" numFmtId="0" databaseField="0">
      <fieldGroup base="3">
        <rangePr groupBy="years" startDate="2013-07-01T00:00:00" endDate="2014-06-02T00:00:00"/>
        <groupItems count="4">
          <s v="&lt;7/1/2013"/>
          <s v="2013"/>
          <s v="2014"/>
          <s v="&gt;6/2/20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x v="0"/>
    <x v="0"/>
    <x v="0"/>
    <n v="7"/>
    <s v="Profit Centre"/>
    <x v="0"/>
    <x v="0"/>
    <s v="$"/>
    <n v="1473589.0469999998"/>
  </r>
  <r>
    <x v="0"/>
    <x v="0"/>
    <x v="0"/>
    <x v="1"/>
    <n v="8"/>
    <s v="Profit Centre"/>
    <x v="0"/>
    <x v="0"/>
    <s v="$"/>
    <n v="1419296.1002499999"/>
  </r>
  <r>
    <x v="0"/>
    <x v="0"/>
    <x v="0"/>
    <x v="2"/>
    <n v="9"/>
    <s v="Profit Centre"/>
    <x v="0"/>
    <x v="0"/>
    <s v="$"/>
    <n v="1310673.21"/>
  </r>
  <r>
    <x v="0"/>
    <x v="0"/>
    <x v="0"/>
    <x v="3"/>
    <n v="10"/>
    <s v="Profit Centre"/>
    <x v="0"/>
    <x v="0"/>
    <s v="$"/>
    <n v="1301024.7319999998"/>
  </r>
  <r>
    <x v="0"/>
    <x v="0"/>
    <x v="0"/>
    <x v="4"/>
    <n v="11"/>
    <s v="Profit Centre"/>
    <x v="0"/>
    <x v="0"/>
    <s v="$"/>
    <n v="1373822.8629999999"/>
  </r>
  <r>
    <x v="0"/>
    <x v="0"/>
    <x v="0"/>
    <x v="5"/>
    <n v="12"/>
    <s v="Profit Centre"/>
    <x v="0"/>
    <x v="0"/>
    <s v="$"/>
    <n v="1340623.0372500001"/>
  </r>
  <r>
    <x v="0"/>
    <x v="0"/>
    <x v="0"/>
    <x v="6"/>
    <n v="1"/>
    <s v="Profit Centre"/>
    <x v="0"/>
    <x v="0"/>
    <s v="$"/>
    <n v="1948962.5522499997"/>
  </r>
  <r>
    <x v="0"/>
    <x v="0"/>
    <x v="0"/>
    <x v="7"/>
    <n v="2"/>
    <s v="Profit Centre"/>
    <x v="0"/>
    <x v="0"/>
    <s v="$"/>
    <n v="1725161.6969999999"/>
  </r>
  <r>
    <x v="0"/>
    <x v="0"/>
    <x v="0"/>
    <x v="8"/>
    <n v="3"/>
    <s v="Profit Centre"/>
    <x v="0"/>
    <x v="0"/>
    <s v="$"/>
    <n v="1818208.6194999998"/>
  </r>
  <r>
    <x v="0"/>
    <x v="0"/>
    <x v="0"/>
    <x v="9"/>
    <n v="4"/>
    <s v="Profit Centre"/>
    <x v="0"/>
    <x v="0"/>
    <s v="$"/>
    <n v="1328501.68325"/>
  </r>
  <r>
    <x v="0"/>
    <x v="0"/>
    <x v="0"/>
    <x v="10"/>
    <n v="5"/>
    <s v="Profit Centre"/>
    <x v="0"/>
    <x v="0"/>
    <s v="$"/>
    <n v="1344117.2814999998"/>
  </r>
  <r>
    <x v="0"/>
    <x v="0"/>
    <x v="0"/>
    <x v="11"/>
    <n v="6"/>
    <s v="Profit Centre"/>
    <x v="0"/>
    <x v="0"/>
    <s v="$"/>
    <n v="1291609.1335"/>
  </r>
  <r>
    <x v="0"/>
    <x v="0"/>
    <x v="0"/>
    <x v="0"/>
    <n v="7"/>
    <s v="Profit Centre"/>
    <x v="0"/>
    <x v="1"/>
    <s v="$"/>
    <n v="1620947.9516999999"/>
  </r>
  <r>
    <x v="0"/>
    <x v="0"/>
    <x v="0"/>
    <x v="1"/>
    <n v="8"/>
    <s v="Profit Centre"/>
    <x v="0"/>
    <x v="1"/>
    <s v="$"/>
    <n v="1561225.710275"/>
  </r>
  <r>
    <x v="0"/>
    <x v="0"/>
    <x v="0"/>
    <x v="2"/>
    <n v="9"/>
    <s v="Profit Centre"/>
    <x v="0"/>
    <x v="1"/>
    <s v="$"/>
    <n v="1441740.531"/>
  </r>
  <r>
    <x v="0"/>
    <x v="0"/>
    <x v="0"/>
    <x v="3"/>
    <n v="10"/>
    <s v="Profit Centre"/>
    <x v="0"/>
    <x v="1"/>
    <s v="$"/>
    <n v="1431127.2052"/>
  </r>
  <r>
    <x v="0"/>
    <x v="0"/>
    <x v="0"/>
    <x v="4"/>
    <n v="11"/>
    <s v="Profit Centre"/>
    <x v="0"/>
    <x v="1"/>
    <s v="$"/>
    <n v="1511205.1492999999"/>
  </r>
  <r>
    <x v="0"/>
    <x v="0"/>
    <x v="0"/>
    <x v="5"/>
    <n v="12"/>
    <s v="Profit Centre"/>
    <x v="0"/>
    <x v="1"/>
    <s v="$"/>
    <n v="1474685.3409750003"/>
  </r>
  <r>
    <x v="0"/>
    <x v="0"/>
    <x v="0"/>
    <x v="6"/>
    <n v="1"/>
    <s v="Profit Centre"/>
    <x v="0"/>
    <x v="1"/>
    <s v="$"/>
    <n v="2143858.8074749997"/>
  </r>
  <r>
    <x v="0"/>
    <x v="0"/>
    <x v="0"/>
    <x v="7"/>
    <n v="2"/>
    <s v="Profit Centre"/>
    <x v="0"/>
    <x v="1"/>
    <s v="$"/>
    <n v="1897677.8667000001"/>
  </r>
  <r>
    <x v="0"/>
    <x v="0"/>
    <x v="0"/>
    <x v="8"/>
    <n v="3"/>
    <s v="Profit Centre"/>
    <x v="0"/>
    <x v="1"/>
    <s v="$"/>
    <n v="2000029.4814499998"/>
  </r>
  <r>
    <x v="0"/>
    <x v="0"/>
    <x v="0"/>
    <x v="9"/>
    <n v="4"/>
    <s v="Profit Centre"/>
    <x v="0"/>
    <x v="1"/>
    <s v="$"/>
    <n v="1461351.8515750002"/>
  </r>
  <r>
    <x v="0"/>
    <x v="0"/>
    <x v="0"/>
    <x v="10"/>
    <n v="5"/>
    <s v="Profit Centre"/>
    <x v="0"/>
    <x v="1"/>
    <s v="$"/>
    <n v="1478529.0096499999"/>
  </r>
  <r>
    <x v="0"/>
    <x v="0"/>
    <x v="0"/>
    <x v="11"/>
    <n v="6"/>
    <s v="Profit Centre"/>
    <x v="0"/>
    <x v="1"/>
    <s v="$"/>
    <n v="1420770.04685"/>
  </r>
  <r>
    <x v="0"/>
    <x v="0"/>
    <x v="0"/>
    <x v="0"/>
    <n v="7"/>
    <s v="Profit Centre"/>
    <x v="1"/>
    <x v="0"/>
    <s v="$"/>
    <n v="567331.78309499996"/>
  </r>
  <r>
    <x v="0"/>
    <x v="0"/>
    <x v="0"/>
    <x v="1"/>
    <n v="8"/>
    <s v="Profit Centre"/>
    <x v="1"/>
    <x v="0"/>
    <s v="$"/>
    <n v="546428.99859624996"/>
  </r>
  <r>
    <x v="0"/>
    <x v="0"/>
    <x v="0"/>
    <x v="2"/>
    <n v="9"/>
    <s v="Profit Centre"/>
    <x v="1"/>
    <x v="0"/>
    <s v="$"/>
    <n v="504609.18584999995"/>
  </r>
  <r>
    <x v="0"/>
    <x v="0"/>
    <x v="0"/>
    <x v="3"/>
    <n v="10"/>
    <s v="Profit Centre"/>
    <x v="1"/>
    <x v="0"/>
    <s v="$"/>
    <n v="500894.52181999997"/>
  </r>
  <r>
    <x v="0"/>
    <x v="0"/>
    <x v="0"/>
    <x v="4"/>
    <n v="11"/>
    <s v="Profit Centre"/>
    <x v="1"/>
    <x v="0"/>
    <s v="$"/>
    <n v="528921.80225499999"/>
  </r>
  <r>
    <x v="0"/>
    <x v="0"/>
    <x v="0"/>
    <x v="5"/>
    <n v="12"/>
    <s v="Profit Centre"/>
    <x v="1"/>
    <x v="0"/>
    <s v="$"/>
    <n v="516139.86934125004"/>
  </r>
  <r>
    <x v="0"/>
    <x v="0"/>
    <x v="0"/>
    <x v="6"/>
    <n v="1"/>
    <s v="Profit Centre"/>
    <x v="1"/>
    <x v="0"/>
    <s v="$"/>
    <n v="750350.5826162498"/>
  </r>
  <r>
    <x v="0"/>
    <x v="0"/>
    <x v="0"/>
    <x v="7"/>
    <n v="2"/>
    <s v="Profit Centre"/>
    <x v="1"/>
    <x v="0"/>
    <s v="$"/>
    <n v="664187.25334499998"/>
  </r>
  <r>
    <x v="0"/>
    <x v="0"/>
    <x v="0"/>
    <x v="8"/>
    <n v="3"/>
    <s v="Profit Centre"/>
    <x v="1"/>
    <x v="0"/>
    <s v="$"/>
    <n v="700010.31850749988"/>
  </r>
  <r>
    <x v="0"/>
    <x v="0"/>
    <x v="0"/>
    <x v="9"/>
    <n v="4"/>
    <s v="Profit Centre"/>
    <x v="1"/>
    <x v="0"/>
    <s v="$"/>
    <n v="511473.14805125003"/>
  </r>
  <r>
    <x v="0"/>
    <x v="0"/>
    <x v="0"/>
    <x v="10"/>
    <n v="5"/>
    <s v="Profit Centre"/>
    <x v="1"/>
    <x v="0"/>
    <s v="$"/>
    <n v="517485.15337749996"/>
  </r>
  <r>
    <x v="0"/>
    <x v="0"/>
    <x v="0"/>
    <x v="11"/>
    <n v="6"/>
    <s v="Profit Centre"/>
    <x v="1"/>
    <x v="0"/>
    <s v="$"/>
    <n v="497269.5163975"/>
  </r>
  <r>
    <x v="0"/>
    <x v="0"/>
    <x v="0"/>
    <x v="0"/>
    <n v="7"/>
    <s v="Profit Centre"/>
    <x v="1"/>
    <x v="1"/>
    <s v="$"/>
    <n v="955954.05451507494"/>
  </r>
  <r>
    <x v="0"/>
    <x v="0"/>
    <x v="0"/>
    <x v="1"/>
    <n v="8"/>
    <s v="Profit Centre"/>
    <x v="1"/>
    <x v="1"/>
    <s v="$"/>
    <n v="920732.86263468117"/>
  </r>
  <r>
    <x v="0"/>
    <x v="0"/>
    <x v="0"/>
    <x v="2"/>
    <n v="9"/>
    <s v="Profit Centre"/>
    <x v="1"/>
    <x v="1"/>
    <s v="$"/>
    <n v="850266.47815724998"/>
  </r>
  <r>
    <x v="0"/>
    <x v="0"/>
    <x v="0"/>
    <x v="3"/>
    <n v="10"/>
    <s v="Profit Centre"/>
    <x v="1"/>
    <x v="1"/>
    <s v="$"/>
    <n v="844007.26926670002"/>
  </r>
  <r>
    <x v="0"/>
    <x v="0"/>
    <x v="0"/>
    <x v="4"/>
    <n v="11"/>
    <s v="Profit Centre"/>
    <x v="1"/>
    <x v="1"/>
    <s v="$"/>
    <n v="891233.23679967504"/>
  </r>
  <r>
    <x v="0"/>
    <x v="0"/>
    <x v="0"/>
    <x v="5"/>
    <n v="12"/>
    <s v="Profit Centre"/>
    <x v="1"/>
    <x v="1"/>
    <s v="$"/>
    <n v="869695.6798400064"/>
  </r>
  <r>
    <x v="0"/>
    <x v="0"/>
    <x v="0"/>
    <x v="6"/>
    <n v="1"/>
    <s v="Profit Centre"/>
    <x v="1"/>
    <x v="1"/>
    <s v="$"/>
    <n v="1264340.7317083809"/>
  </r>
  <r>
    <x v="0"/>
    <x v="0"/>
    <x v="0"/>
    <x v="7"/>
    <n v="2"/>
    <s v="Profit Centre"/>
    <x v="1"/>
    <x v="1"/>
    <s v="$"/>
    <n v="1119155.521886325"/>
  </r>
  <r>
    <x v="0"/>
    <x v="0"/>
    <x v="0"/>
    <x v="8"/>
    <n v="3"/>
    <s v="Profit Centre"/>
    <x v="1"/>
    <x v="1"/>
    <s v="$"/>
    <n v="1179517.3866851374"/>
  </r>
  <r>
    <x v="0"/>
    <x v="0"/>
    <x v="0"/>
    <x v="9"/>
    <n v="4"/>
    <s v="Profit Centre"/>
    <x v="1"/>
    <x v="1"/>
    <s v="$"/>
    <n v="861832.25446635636"/>
  </r>
  <r>
    <x v="0"/>
    <x v="0"/>
    <x v="0"/>
    <x v="10"/>
    <n v="5"/>
    <s v="Profit Centre"/>
    <x v="1"/>
    <x v="1"/>
    <s v="$"/>
    <n v="871962.48344108742"/>
  </r>
  <r>
    <x v="0"/>
    <x v="0"/>
    <x v="0"/>
    <x v="11"/>
    <n v="6"/>
    <s v="Profit Centre"/>
    <x v="1"/>
    <x v="1"/>
    <s v="$"/>
    <n v="837899.13512978749"/>
  </r>
  <r>
    <x v="0"/>
    <x v="0"/>
    <x v="0"/>
    <x v="0"/>
    <n v="7"/>
    <s v="Profit Centre"/>
    <x v="2"/>
    <x v="0"/>
    <s v="$"/>
    <n v="1296758.36136"/>
  </r>
  <r>
    <x v="0"/>
    <x v="0"/>
    <x v="0"/>
    <x v="1"/>
    <n v="8"/>
    <s v="Profit Centre"/>
    <x v="2"/>
    <x v="0"/>
    <s v="$"/>
    <n v="1248980.56822"/>
  </r>
  <r>
    <x v="0"/>
    <x v="0"/>
    <x v="0"/>
    <x v="2"/>
    <n v="9"/>
    <s v="Profit Centre"/>
    <x v="2"/>
    <x v="0"/>
    <s v="$"/>
    <n v="1153392.4247999999"/>
  </r>
  <r>
    <x v="0"/>
    <x v="0"/>
    <x v="0"/>
    <x v="3"/>
    <n v="10"/>
    <s v="Profit Centre"/>
    <x v="2"/>
    <x v="0"/>
    <s v="$"/>
    <n v="1144901.76416"/>
  </r>
  <r>
    <x v="0"/>
    <x v="0"/>
    <x v="0"/>
    <x v="4"/>
    <n v="11"/>
    <s v="Profit Centre"/>
    <x v="2"/>
    <x v="0"/>
    <s v="$"/>
    <n v="1208964.11944"/>
  </r>
  <r>
    <x v="0"/>
    <x v="0"/>
    <x v="0"/>
    <x v="5"/>
    <n v="12"/>
    <s v="Profit Centre"/>
    <x v="2"/>
    <x v="0"/>
    <s v="$"/>
    <n v="1179748.2727800002"/>
  </r>
  <r>
    <x v="0"/>
    <x v="0"/>
    <x v="0"/>
    <x v="6"/>
    <n v="1"/>
    <s v="Profit Centre"/>
    <x v="2"/>
    <x v="0"/>
    <s v="$"/>
    <n v="1715087.0459799999"/>
  </r>
  <r>
    <x v="0"/>
    <x v="0"/>
    <x v="0"/>
    <x v="7"/>
    <n v="2"/>
    <s v="Profit Centre"/>
    <x v="2"/>
    <x v="0"/>
    <s v="$"/>
    <n v="1518142.2933600002"/>
  </r>
  <r>
    <x v="0"/>
    <x v="0"/>
    <x v="0"/>
    <x v="8"/>
    <n v="3"/>
    <s v="Profit Centre"/>
    <x v="2"/>
    <x v="0"/>
    <s v="$"/>
    <n v="1600023.58516"/>
  </r>
  <r>
    <x v="0"/>
    <x v="0"/>
    <x v="0"/>
    <x v="9"/>
    <n v="4"/>
    <s v="Profit Centre"/>
    <x v="2"/>
    <x v="0"/>
    <s v="$"/>
    <n v="1169081.4812600003"/>
  </r>
  <r>
    <x v="0"/>
    <x v="0"/>
    <x v="0"/>
    <x v="10"/>
    <n v="5"/>
    <s v="Profit Centre"/>
    <x v="2"/>
    <x v="0"/>
    <s v="$"/>
    <n v="1182823.2077200001"/>
  </r>
  <r>
    <x v="0"/>
    <x v="0"/>
    <x v="0"/>
    <x v="11"/>
    <n v="6"/>
    <s v="Profit Centre"/>
    <x v="2"/>
    <x v="0"/>
    <s v="$"/>
    <n v="1136616.0374800002"/>
  </r>
  <r>
    <x v="0"/>
    <x v="0"/>
    <x v="1"/>
    <x v="0"/>
    <n v="7"/>
    <s v="Profit Centre"/>
    <x v="0"/>
    <x v="0"/>
    <s v="$"/>
    <n v="2406673.7462499999"/>
  </r>
  <r>
    <x v="0"/>
    <x v="0"/>
    <x v="1"/>
    <x v="1"/>
    <n v="8"/>
    <s v="Profit Centre"/>
    <x v="0"/>
    <x v="0"/>
    <s v="$"/>
    <n v="2028377.0049999999"/>
  </r>
  <r>
    <x v="0"/>
    <x v="0"/>
    <x v="1"/>
    <x v="2"/>
    <n v="9"/>
    <s v="Profit Centre"/>
    <x v="0"/>
    <x v="0"/>
    <s v="$"/>
    <n v="2241097.23875"/>
  </r>
  <r>
    <x v="0"/>
    <x v="0"/>
    <x v="1"/>
    <x v="3"/>
    <n v="10"/>
    <s v="Profit Centre"/>
    <x v="0"/>
    <x v="0"/>
    <s v="$"/>
    <n v="2104393.5099999998"/>
  </r>
  <r>
    <x v="0"/>
    <x v="0"/>
    <x v="1"/>
    <x v="4"/>
    <n v="11"/>
    <s v="Profit Centre"/>
    <x v="0"/>
    <x v="0"/>
    <s v="$"/>
    <n v="1921236.2224999999"/>
  </r>
  <r>
    <x v="0"/>
    <x v="0"/>
    <x v="1"/>
    <x v="5"/>
    <n v="12"/>
    <s v="Profit Centre"/>
    <x v="0"/>
    <x v="0"/>
    <s v="$"/>
    <n v="2161522.17"/>
  </r>
  <r>
    <x v="0"/>
    <x v="0"/>
    <x v="1"/>
    <x v="6"/>
    <n v="1"/>
    <s v="Profit Centre"/>
    <x v="0"/>
    <x v="0"/>
    <s v="$"/>
    <n v="3104730.2250000001"/>
  </r>
  <r>
    <x v="0"/>
    <x v="0"/>
    <x v="1"/>
    <x v="7"/>
    <n v="2"/>
    <s v="Profit Centre"/>
    <x v="0"/>
    <x v="0"/>
    <s v="$"/>
    <n v="2116798.7124999999"/>
  </r>
  <r>
    <x v="0"/>
    <x v="0"/>
    <x v="1"/>
    <x v="8"/>
    <n v="3"/>
    <s v="Profit Centre"/>
    <x v="0"/>
    <x v="0"/>
    <s v="$"/>
    <n v="2728427.88625"/>
  </r>
  <r>
    <x v="0"/>
    <x v="0"/>
    <x v="1"/>
    <x v="9"/>
    <n v="4"/>
    <s v="Profit Centre"/>
    <x v="0"/>
    <x v="0"/>
    <s v="$"/>
    <n v="2259504.8675000002"/>
  </r>
  <r>
    <x v="0"/>
    <x v="0"/>
    <x v="1"/>
    <x v="10"/>
    <n v="5"/>
    <s v="Profit Centre"/>
    <x v="0"/>
    <x v="0"/>
    <s v="$"/>
    <n v="2031569.2350000001"/>
  </r>
  <r>
    <x v="0"/>
    <x v="0"/>
    <x v="1"/>
    <x v="11"/>
    <n v="6"/>
    <s v="Profit Centre"/>
    <x v="0"/>
    <x v="0"/>
    <s v="$"/>
    <n v="2245023.2324999999"/>
  </r>
  <r>
    <x v="0"/>
    <x v="0"/>
    <x v="1"/>
    <x v="0"/>
    <n v="7"/>
    <s v="Profit Centre"/>
    <x v="0"/>
    <x v="1"/>
    <s v="$"/>
    <n v="4813347.4924999997"/>
  </r>
  <r>
    <x v="0"/>
    <x v="0"/>
    <x v="1"/>
    <x v="1"/>
    <n v="8"/>
    <s v="Profit Centre"/>
    <x v="0"/>
    <x v="1"/>
    <s v="$"/>
    <n v="4056754.01"/>
  </r>
  <r>
    <x v="0"/>
    <x v="0"/>
    <x v="1"/>
    <x v="2"/>
    <n v="9"/>
    <s v="Profit Centre"/>
    <x v="0"/>
    <x v="1"/>
    <s v="$"/>
    <n v="4482194.4775"/>
  </r>
  <r>
    <x v="0"/>
    <x v="0"/>
    <x v="1"/>
    <x v="3"/>
    <n v="10"/>
    <s v="Profit Centre"/>
    <x v="0"/>
    <x v="1"/>
    <s v="$"/>
    <n v="4208787.0199999996"/>
  </r>
  <r>
    <x v="0"/>
    <x v="0"/>
    <x v="1"/>
    <x v="4"/>
    <n v="11"/>
    <s v="Profit Centre"/>
    <x v="0"/>
    <x v="1"/>
    <s v="$"/>
    <n v="3842472.4449999998"/>
  </r>
  <r>
    <x v="0"/>
    <x v="0"/>
    <x v="1"/>
    <x v="5"/>
    <n v="12"/>
    <s v="Profit Centre"/>
    <x v="0"/>
    <x v="1"/>
    <s v="$"/>
    <n v="4323044.34"/>
  </r>
  <r>
    <x v="0"/>
    <x v="0"/>
    <x v="1"/>
    <x v="6"/>
    <n v="1"/>
    <s v="Profit Centre"/>
    <x v="0"/>
    <x v="1"/>
    <s v="$"/>
    <n v="6209460.4500000002"/>
  </r>
  <r>
    <x v="0"/>
    <x v="0"/>
    <x v="1"/>
    <x v="7"/>
    <n v="2"/>
    <s v="Profit Centre"/>
    <x v="0"/>
    <x v="1"/>
    <s v="$"/>
    <n v="4633597.4249999998"/>
  </r>
  <r>
    <x v="0"/>
    <x v="0"/>
    <x v="1"/>
    <x v="8"/>
    <n v="3"/>
    <s v="Profit Centre"/>
    <x v="0"/>
    <x v="1"/>
    <s v="$"/>
    <n v="5456855.7725"/>
  </r>
  <r>
    <x v="0"/>
    <x v="0"/>
    <x v="1"/>
    <x v="9"/>
    <n v="4"/>
    <s v="Profit Centre"/>
    <x v="0"/>
    <x v="1"/>
    <s v="$"/>
    <n v="4519009.7350000003"/>
  </r>
  <r>
    <x v="0"/>
    <x v="0"/>
    <x v="1"/>
    <x v="10"/>
    <n v="5"/>
    <s v="Profit Centre"/>
    <x v="0"/>
    <x v="1"/>
    <s v="$"/>
    <n v="4063138.47"/>
  </r>
  <r>
    <x v="0"/>
    <x v="0"/>
    <x v="1"/>
    <x v="11"/>
    <n v="6"/>
    <s v="Profit Centre"/>
    <x v="0"/>
    <x v="1"/>
    <s v="$"/>
    <n v="4490046.4649999999"/>
  </r>
  <r>
    <x v="0"/>
    <x v="0"/>
    <x v="1"/>
    <x v="0"/>
    <n v="7"/>
    <s v="Profit Centre"/>
    <x v="1"/>
    <x v="0"/>
    <s v="$"/>
    <n v="2117872.8966999999"/>
  </r>
  <r>
    <x v="0"/>
    <x v="0"/>
    <x v="1"/>
    <x v="1"/>
    <n v="8"/>
    <s v="Profit Centre"/>
    <x v="1"/>
    <x v="0"/>
    <s v="$"/>
    <n v="1784971.7644"/>
  </r>
  <r>
    <x v="0"/>
    <x v="0"/>
    <x v="1"/>
    <x v="2"/>
    <n v="9"/>
    <s v="Profit Centre"/>
    <x v="1"/>
    <x v="0"/>
    <s v="$"/>
    <n v="1972165.5701000001"/>
  </r>
  <r>
    <x v="0"/>
    <x v="0"/>
    <x v="1"/>
    <x v="3"/>
    <n v="10"/>
    <s v="Profit Centre"/>
    <x v="1"/>
    <x v="0"/>
    <s v="$"/>
    <n v="1851866.2887999997"/>
  </r>
  <r>
    <x v="0"/>
    <x v="0"/>
    <x v="1"/>
    <x v="4"/>
    <n v="11"/>
    <s v="Profit Centre"/>
    <x v="1"/>
    <x v="0"/>
    <s v="$"/>
    <n v="1690687.8758"/>
  </r>
  <r>
    <x v="0"/>
    <x v="0"/>
    <x v="1"/>
    <x v="5"/>
    <n v="12"/>
    <s v="Profit Centre"/>
    <x v="1"/>
    <x v="0"/>
    <s v="$"/>
    <n v="1902139.5096"/>
  </r>
  <r>
    <x v="0"/>
    <x v="0"/>
    <x v="1"/>
    <x v="6"/>
    <n v="1"/>
    <s v="Profit Centre"/>
    <x v="1"/>
    <x v="0"/>
    <s v="$"/>
    <n v="2732162.5980000002"/>
  </r>
  <r>
    <x v="0"/>
    <x v="0"/>
    <x v="1"/>
    <x v="7"/>
    <n v="2"/>
    <s v="Profit Centre"/>
    <x v="1"/>
    <x v="0"/>
    <s v="$"/>
    <n v="2478782.8670000001"/>
  </r>
  <r>
    <x v="0"/>
    <x v="0"/>
    <x v="1"/>
    <x v="8"/>
    <n v="3"/>
    <s v="Profit Centre"/>
    <x v="1"/>
    <x v="0"/>
    <s v="$"/>
    <n v="2401016.5399000002"/>
  </r>
  <r>
    <x v="0"/>
    <x v="0"/>
    <x v="1"/>
    <x v="9"/>
    <n v="4"/>
    <s v="Profit Centre"/>
    <x v="1"/>
    <x v="0"/>
    <s v="$"/>
    <n v="1988364.2834000001"/>
  </r>
  <r>
    <x v="0"/>
    <x v="0"/>
    <x v="1"/>
    <x v="10"/>
    <n v="5"/>
    <s v="Profit Centre"/>
    <x v="1"/>
    <x v="0"/>
    <s v="$"/>
    <n v="1787780.9268"/>
  </r>
  <r>
    <x v="0"/>
    <x v="0"/>
    <x v="1"/>
    <x v="11"/>
    <n v="6"/>
    <s v="Profit Centre"/>
    <x v="1"/>
    <x v="0"/>
    <s v="$"/>
    <n v="1975620.4446"/>
  </r>
  <r>
    <x v="0"/>
    <x v="0"/>
    <x v="1"/>
    <x v="0"/>
    <n v="7"/>
    <s v="Profit Centre"/>
    <x v="1"/>
    <x v="1"/>
    <s v="$"/>
    <n v="3850677.9939999999"/>
  </r>
  <r>
    <x v="0"/>
    <x v="0"/>
    <x v="1"/>
    <x v="1"/>
    <n v="8"/>
    <s v="Profit Centre"/>
    <x v="1"/>
    <x v="1"/>
    <s v="$"/>
    <n v="3245403.2080000001"/>
  </r>
  <r>
    <x v="0"/>
    <x v="0"/>
    <x v="1"/>
    <x v="2"/>
    <n v="9"/>
    <s v="Profit Centre"/>
    <x v="1"/>
    <x v="1"/>
    <s v="$"/>
    <n v="3585755.5820000004"/>
  </r>
  <r>
    <x v="0"/>
    <x v="0"/>
    <x v="1"/>
    <x v="3"/>
    <n v="10"/>
    <s v="Profit Centre"/>
    <x v="1"/>
    <x v="1"/>
    <s v="$"/>
    <n v="3367029.6159999999"/>
  </r>
  <r>
    <x v="0"/>
    <x v="0"/>
    <x v="1"/>
    <x v="4"/>
    <n v="11"/>
    <s v="Profit Centre"/>
    <x v="1"/>
    <x v="1"/>
    <s v="$"/>
    <n v="3073977.9560000002"/>
  </r>
  <r>
    <x v="0"/>
    <x v="0"/>
    <x v="1"/>
    <x v="5"/>
    <n v="12"/>
    <s v="Profit Centre"/>
    <x v="1"/>
    <x v="1"/>
    <s v="$"/>
    <n v="3458435.4720000001"/>
  </r>
  <r>
    <x v="0"/>
    <x v="0"/>
    <x v="1"/>
    <x v="6"/>
    <n v="1"/>
    <s v="Profit Centre"/>
    <x v="1"/>
    <x v="1"/>
    <s v="$"/>
    <n v="4967568.3600000003"/>
  </r>
  <r>
    <x v="0"/>
    <x v="0"/>
    <x v="1"/>
    <x v="7"/>
    <n v="2"/>
    <s v="Profit Centre"/>
    <x v="1"/>
    <x v="1"/>
    <s v="$"/>
    <n v="4506877.9400000004"/>
  </r>
  <r>
    <x v="0"/>
    <x v="0"/>
    <x v="1"/>
    <x v="8"/>
    <n v="3"/>
    <s v="Profit Centre"/>
    <x v="1"/>
    <x v="1"/>
    <s v="$"/>
    <n v="4365484.6179999998"/>
  </r>
  <r>
    <x v="0"/>
    <x v="0"/>
    <x v="1"/>
    <x v="9"/>
    <n v="4"/>
    <s v="Profit Centre"/>
    <x v="1"/>
    <x v="1"/>
    <s v="$"/>
    <n v="4615207.7879999997"/>
  </r>
  <r>
    <x v="0"/>
    <x v="0"/>
    <x v="1"/>
    <x v="10"/>
    <n v="5"/>
    <s v="Profit Centre"/>
    <x v="1"/>
    <x v="1"/>
    <s v="$"/>
    <n v="3250510.7760000005"/>
  </r>
  <r>
    <x v="0"/>
    <x v="0"/>
    <x v="1"/>
    <x v="11"/>
    <n v="6"/>
    <s v="Profit Centre"/>
    <x v="1"/>
    <x v="1"/>
    <s v="$"/>
    <n v="3592037.1720000003"/>
  </r>
  <r>
    <x v="0"/>
    <x v="0"/>
    <x v="1"/>
    <x v="0"/>
    <n v="7"/>
    <s v="Profit Centre"/>
    <x v="2"/>
    <x v="0"/>
    <s v="$"/>
    <n v="4139478.8435499985"/>
  </r>
  <r>
    <x v="0"/>
    <x v="0"/>
    <x v="1"/>
    <x v="1"/>
    <n v="8"/>
    <s v="Profit Centre"/>
    <x v="2"/>
    <x v="0"/>
    <s v="$"/>
    <n v="3488808.4485999988"/>
  </r>
  <r>
    <x v="0"/>
    <x v="0"/>
    <x v="1"/>
    <x v="2"/>
    <n v="9"/>
    <s v="Profit Centre"/>
    <x v="2"/>
    <x v="0"/>
    <s v="$"/>
    <n v="3854687.2506499989"/>
  </r>
  <r>
    <x v="0"/>
    <x v="0"/>
    <x v="1"/>
    <x v="3"/>
    <n v="10"/>
    <s v="Profit Centre"/>
    <x v="2"/>
    <x v="0"/>
    <s v="$"/>
    <n v="3619556.8371999986"/>
  </r>
  <r>
    <x v="0"/>
    <x v="0"/>
    <x v="1"/>
    <x v="4"/>
    <n v="11"/>
    <s v="Profit Centre"/>
    <x v="2"/>
    <x v="0"/>
    <s v="$"/>
    <n v="3304526.302699999"/>
  </r>
  <r>
    <x v="0"/>
    <x v="0"/>
    <x v="1"/>
    <x v="5"/>
    <n v="12"/>
    <s v="Profit Centre"/>
    <x v="2"/>
    <x v="0"/>
    <s v="$"/>
    <n v="3717818.1323999991"/>
  </r>
  <r>
    <x v="0"/>
    <x v="0"/>
    <x v="1"/>
    <x v="6"/>
    <n v="1"/>
    <s v="Profit Centre"/>
    <x v="2"/>
    <x v="0"/>
    <s v="$"/>
    <n v="5340135.9869999988"/>
  </r>
  <r>
    <x v="0"/>
    <x v="0"/>
    <x v="1"/>
    <x v="7"/>
    <n v="2"/>
    <s v="Profit Centre"/>
    <x v="2"/>
    <x v="0"/>
    <s v="$"/>
    <n v="4844893.7854999984"/>
  </r>
  <r>
    <x v="0"/>
    <x v="0"/>
    <x v="1"/>
    <x v="8"/>
    <n v="3"/>
    <s v="Profit Centre"/>
    <x v="2"/>
    <x v="0"/>
    <s v="$"/>
    <n v="4692895.9643499991"/>
  </r>
  <r>
    <x v="0"/>
    <x v="0"/>
    <x v="1"/>
    <x v="9"/>
    <n v="4"/>
    <s v="Profit Centre"/>
    <x v="2"/>
    <x v="0"/>
    <s v="$"/>
    <n v="4886348.3721000003"/>
  </r>
  <r>
    <x v="0"/>
    <x v="0"/>
    <x v="1"/>
    <x v="10"/>
    <n v="5"/>
    <s v="Profit Centre"/>
    <x v="2"/>
    <x v="0"/>
    <s v="$"/>
    <n v="3494299.084199999"/>
  </r>
  <r>
    <x v="0"/>
    <x v="0"/>
    <x v="1"/>
    <x v="11"/>
    <n v="6"/>
    <s v="Profit Centre"/>
    <x v="2"/>
    <x v="0"/>
    <s v="$"/>
    <n v="3861439.9598999987"/>
  </r>
  <r>
    <x v="0"/>
    <x v="0"/>
    <x v="2"/>
    <x v="0"/>
    <n v="7"/>
    <s v="Profit Centre"/>
    <x v="0"/>
    <x v="0"/>
    <s v="$"/>
    <n v="1766228.7212499999"/>
  </r>
  <r>
    <x v="0"/>
    <x v="0"/>
    <x v="2"/>
    <x v="1"/>
    <n v="8"/>
    <s v="Profit Centre"/>
    <x v="0"/>
    <x v="0"/>
    <s v="$"/>
    <n v="1951422.76125"/>
  </r>
  <r>
    <x v="0"/>
    <x v="0"/>
    <x v="2"/>
    <x v="2"/>
    <n v="9"/>
    <s v="Profit Centre"/>
    <x v="0"/>
    <x v="0"/>
    <s v="$"/>
    <n v="1699371.23875"/>
  </r>
  <r>
    <x v="0"/>
    <x v="0"/>
    <x v="2"/>
    <x v="3"/>
    <n v="10"/>
    <s v="Profit Centre"/>
    <x v="0"/>
    <x v="0"/>
    <s v="$"/>
    <n v="1502189.2037500001"/>
  </r>
  <r>
    <x v="0"/>
    <x v="0"/>
    <x v="2"/>
    <x v="4"/>
    <n v="11"/>
    <s v="Profit Centre"/>
    <x v="0"/>
    <x v="0"/>
    <s v="$"/>
    <n v="1650239.5062500001"/>
  </r>
  <r>
    <x v="0"/>
    <x v="0"/>
    <x v="2"/>
    <x v="5"/>
    <n v="12"/>
    <s v="Profit Centre"/>
    <x v="0"/>
    <x v="0"/>
    <s v="$"/>
    <n v="1406546.085"/>
  </r>
  <r>
    <x v="0"/>
    <x v="0"/>
    <x v="2"/>
    <x v="6"/>
    <n v="1"/>
    <s v="Profit Centre"/>
    <x v="0"/>
    <x v="0"/>
    <s v="$"/>
    <n v="2151540.1949999998"/>
  </r>
  <r>
    <x v="0"/>
    <x v="0"/>
    <x v="2"/>
    <x v="7"/>
    <n v="2"/>
    <s v="Profit Centre"/>
    <x v="0"/>
    <x v="0"/>
    <s v="$"/>
    <n v="2191228.2262499998"/>
  </r>
  <r>
    <x v="0"/>
    <x v="0"/>
    <x v="2"/>
    <x v="8"/>
    <n v="3"/>
    <s v="Profit Centre"/>
    <x v="0"/>
    <x v="0"/>
    <s v="$"/>
    <n v="1965526.61625"/>
  </r>
  <r>
    <x v="0"/>
    <x v="0"/>
    <x v="2"/>
    <x v="9"/>
    <n v="4"/>
    <s v="Profit Centre"/>
    <x v="0"/>
    <x v="0"/>
    <s v="$"/>
    <n v="2084911.36"/>
  </r>
  <r>
    <x v="0"/>
    <x v="0"/>
    <x v="2"/>
    <x v="10"/>
    <n v="5"/>
    <s v="Profit Centre"/>
    <x v="0"/>
    <x v="0"/>
    <s v="$"/>
    <n v="2053699.35375"/>
  </r>
  <r>
    <x v="0"/>
    <x v="0"/>
    <x v="2"/>
    <x v="11"/>
    <n v="6"/>
    <s v="Profit Centre"/>
    <x v="0"/>
    <x v="0"/>
    <s v="$"/>
    <n v="2197266.9237500001"/>
  </r>
  <r>
    <x v="0"/>
    <x v="0"/>
    <x v="2"/>
    <x v="0"/>
    <n v="7"/>
    <s v="Profit Centre"/>
    <x v="0"/>
    <x v="1"/>
    <s v="$"/>
    <n v="3532457.4424999999"/>
  </r>
  <r>
    <x v="0"/>
    <x v="0"/>
    <x v="2"/>
    <x v="1"/>
    <n v="8"/>
    <s v="Profit Centre"/>
    <x v="0"/>
    <x v="1"/>
    <s v="$"/>
    <n v="3902845.5225"/>
  </r>
  <r>
    <x v="0"/>
    <x v="0"/>
    <x v="2"/>
    <x v="2"/>
    <n v="9"/>
    <s v="Profit Centre"/>
    <x v="0"/>
    <x v="1"/>
    <s v="$"/>
    <n v="3398742.4775"/>
  </r>
  <r>
    <x v="0"/>
    <x v="0"/>
    <x v="2"/>
    <x v="3"/>
    <n v="10"/>
    <s v="Profit Centre"/>
    <x v="0"/>
    <x v="1"/>
    <s v="$"/>
    <n v="3004378.4075000002"/>
  </r>
  <r>
    <x v="0"/>
    <x v="0"/>
    <x v="2"/>
    <x v="4"/>
    <n v="11"/>
    <s v="Profit Centre"/>
    <x v="0"/>
    <x v="1"/>
    <s v="$"/>
    <n v="3300479.0125000002"/>
  </r>
  <r>
    <x v="0"/>
    <x v="0"/>
    <x v="2"/>
    <x v="5"/>
    <n v="12"/>
    <s v="Profit Centre"/>
    <x v="0"/>
    <x v="1"/>
    <s v="$"/>
    <n v="2813092.17"/>
  </r>
  <r>
    <x v="0"/>
    <x v="0"/>
    <x v="2"/>
    <x v="6"/>
    <n v="1"/>
    <s v="Profit Centre"/>
    <x v="0"/>
    <x v="1"/>
    <s v="$"/>
    <n v="4303080.3899999997"/>
  </r>
  <r>
    <x v="0"/>
    <x v="0"/>
    <x v="2"/>
    <x v="7"/>
    <n v="2"/>
    <s v="Profit Centre"/>
    <x v="0"/>
    <x v="1"/>
    <s v="$"/>
    <n v="4382456.4524999997"/>
  </r>
  <r>
    <x v="0"/>
    <x v="0"/>
    <x v="2"/>
    <x v="8"/>
    <n v="3"/>
    <s v="Profit Centre"/>
    <x v="0"/>
    <x v="1"/>
    <s v="$"/>
    <n v="3931053.2324999999"/>
  </r>
  <r>
    <x v="0"/>
    <x v="0"/>
    <x v="2"/>
    <x v="9"/>
    <n v="4"/>
    <s v="Profit Centre"/>
    <x v="0"/>
    <x v="1"/>
    <s v="$"/>
    <n v="4169822.72"/>
  </r>
  <r>
    <x v="0"/>
    <x v="0"/>
    <x v="2"/>
    <x v="10"/>
    <n v="5"/>
    <s v="Profit Centre"/>
    <x v="0"/>
    <x v="1"/>
    <s v="$"/>
    <n v="4107398.7075"/>
  </r>
  <r>
    <x v="0"/>
    <x v="0"/>
    <x v="2"/>
    <x v="11"/>
    <n v="6"/>
    <s v="Profit Centre"/>
    <x v="0"/>
    <x v="1"/>
    <s v="$"/>
    <n v="4394533.8475000001"/>
  </r>
  <r>
    <x v="0"/>
    <x v="0"/>
    <x v="2"/>
    <x v="0"/>
    <n v="7"/>
    <s v="Profit Centre"/>
    <x v="1"/>
    <x v="0"/>
    <s v="$"/>
    <n v="1554281.2747"/>
  </r>
  <r>
    <x v="0"/>
    <x v="0"/>
    <x v="2"/>
    <x v="1"/>
    <n v="8"/>
    <s v="Profit Centre"/>
    <x v="1"/>
    <x v="0"/>
    <s v="$"/>
    <n v="1717252.0299"/>
  </r>
  <r>
    <x v="0"/>
    <x v="0"/>
    <x v="2"/>
    <x v="2"/>
    <n v="9"/>
    <s v="Profit Centre"/>
    <x v="1"/>
    <x v="0"/>
    <s v="$"/>
    <n v="1495446.6901"/>
  </r>
  <r>
    <x v="0"/>
    <x v="0"/>
    <x v="2"/>
    <x v="3"/>
    <n v="10"/>
    <s v="Profit Centre"/>
    <x v="1"/>
    <x v="0"/>
    <s v="$"/>
    <n v="1321926.4993"/>
  </r>
  <r>
    <x v="0"/>
    <x v="0"/>
    <x v="2"/>
    <x v="4"/>
    <n v="11"/>
    <s v="Profit Centre"/>
    <x v="1"/>
    <x v="0"/>
    <s v="$"/>
    <n v="1452210.7655"/>
  </r>
  <r>
    <x v="0"/>
    <x v="0"/>
    <x v="2"/>
    <x v="5"/>
    <n v="12"/>
    <s v="Profit Centre"/>
    <x v="1"/>
    <x v="0"/>
    <s v="$"/>
    <n v="1237760.5548"/>
  </r>
  <r>
    <x v="0"/>
    <x v="0"/>
    <x v="2"/>
    <x v="6"/>
    <n v="1"/>
    <s v="Profit Centre"/>
    <x v="1"/>
    <x v="0"/>
    <s v="$"/>
    <n v="1893355.3716"/>
  </r>
  <r>
    <x v="0"/>
    <x v="0"/>
    <x v="2"/>
    <x v="7"/>
    <n v="2"/>
    <s v="Profit Centre"/>
    <x v="1"/>
    <x v="0"/>
    <s v="$"/>
    <n v="1928280.8390999998"/>
  </r>
  <r>
    <x v="0"/>
    <x v="0"/>
    <x v="2"/>
    <x v="8"/>
    <n v="3"/>
    <s v="Profit Centre"/>
    <x v="1"/>
    <x v="0"/>
    <s v="$"/>
    <n v="1729663.4223"/>
  </r>
  <r>
    <x v="0"/>
    <x v="0"/>
    <x v="2"/>
    <x v="9"/>
    <n v="4"/>
    <s v="Profit Centre"/>
    <x v="1"/>
    <x v="0"/>
    <s v="$"/>
    <n v="1834721.9968000001"/>
  </r>
  <r>
    <x v="0"/>
    <x v="0"/>
    <x v="2"/>
    <x v="10"/>
    <n v="5"/>
    <s v="Profit Centre"/>
    <x v="1"/>
    <x v="0"/>
    <s v="$"/>
    <n v="1807255.4313000001"/>
  </r>
  <r>
    <x v="0"/>
    <x v="0"/>
    <x v="2"/>
    <x v="11"/>
    <n v="6"/>
    <s v="Profit Centre"/>
    <x v="1"/>
    <x v="0"/>
    <s v="$"/>
    <n v="1933594.8929000001"/>
  </r>
  <r>
    <x v="0"/>
    <x v="0"/>
    <x v="2"/>
    <x v="0"/>
    <n v="7"/>
    <s v="Profit Centre"/>
    <x v="1"/>
    <x v="1"/>
    <s v="$"/>
    <n v="2825965.9539999999"/>
  </r>
  <r>
    <x v="0"/>
    <x v="0"/>
    <x v="2"/>
    <x v="1"/>
    <n v="8"/>
    <s v="Profit Centre"/>
    <x v="1"/>
    <x v="1"/>
    <s v="$"/>
    <n v="2122276.4180000001"/>
  </r>
  <r>
    <x v="0"/>
    <x v="0"/>
    <x v="2"/>
    <x v="2"/>
    <n v="9"/>
    <s v="Profit Centre"/>
    <x v="1"/>
    <x v="1"/>
    <s v="$"/>
    <n v="3718993.9819999998"/>
  </r>
  <r>
    <x v="0"/>
    <x v="0"/>
    <x v="2"/>
    <x v="3"/>
    <n v="10"/>
    <s v="Profit Centre"/>
    <x v="1"/>
    <x v="1"/>
    <s v="$"/>
    <n v="3403502.7259999998"/>
  </r>
  <r>
    <x v="0"/>
    <x v="0"/>
    <x v="2"/>
    <x v="4"/>
    <n v="11"/>
    <s v="Profit Centre"/>
    <x v="1"/>
    <x v="1"/>
    <s v="$"/>
    <n v="2640383.2100000004"/>
  </r>
  <r>
    <x v="0"/>
    <x v="0"/>
    <x v="2"/>
    <x v="5"/>
    <n v="12"/>
    <s v="Profit Centre"/>
    <x v="1"/>
    <x v="1"/>
    <s v="$"/>
    <n v="3250473.736"/>
  </r>
  <r>
    <x v="0"/>
    <x v="0"/>
    <x v="2"/>
    <x v="6"/>
    <n v="1"/>
    <s v="Profit Centre"/>
    <x v="1"/>
    <x v="1"/>
    <s v="$"/>
    <n v="3442464.3119999999"/>
  </r>
  <r>
    <x v="0"/>
    <x v="0"/>
    <x v="2"/>
    <x v="7"/>
    <n v="2"/>
    <s v="Profit Centre"/>
    <x v="1"/>
    <x v="1"/>
    <s v="$"/>
    <n v="3505965.162"/>
  </r>
  <r>
    <x v="0"/>
    <x v="0"/>
    <x v="2"/>
    <x v="8"/>
    <n v="3"/>
    <s v="Profit Centre"/>
    <x v="1"/>
    <x v="1"/>
    <s v="$"/>
    <n v="3144842.5860000001"/>
  </r>
  <r>
    <x v="0"/>
    <x v="0"/>
    <x v="2"/>
    <x v="9"/>
    <n v="4"/>
    <s v="Profit Centre"/>
    <x v="1"/>
    <x v="1"/>
    <s v="$"/>
    <n v="3335858.1760000004"/>
  </r>
  <r>
    <x v="0"/>
    <x v="0"/>
    <x v="2"/>
    <x v="10"/>
    <n v="5"/>
    <s v="Profit Centre"/>
    <x v="1"/>
    <x v="1"/>
    <s v="$"/>
    <n v="3285918.966"/>
  </r>
  <r>
    <x v="0"/>
    <x v="0"/>
    <x v="2"/>
    <x v="11"/>
    <n v="6"/>
    <s v="Profit Centre"/>
    <x v="1"/>
    <x v="1"/>
    <s v="$"/>
    <n v="3515627.0780000002"/>
  </r>
  <r>
    <x v="0"/>
    <x v="0"/>
    <x v="2"/>
    <x v="0"/>
    <n v="7"/>
    <s v="Profit Centre"/>
    <x v="2"/>
    <x v="0"/>
    <s v="$"/>
    <n v="3037913.400549999"/>
  </r>
  <r>
    <x v="0"/>
    <x v="0"/>
    <x v="2"/>
    <x v="1"/>
    <n v="8"/>
    <s v="Profit Centre"/>
    <x v="2"/>
    <x v="0"/>
    <s v="$"/>
    <n v="3356447.1493499991"/>
  </r>
  <r>
    <x v="0"/>
    <x v="0"/>
    <x v="2"/>
    <x v="2"/>
    <n v="9"/>
    <s v="Profit Centre"/>
    <x v="2"/>
    <x v="0"/>
    <s v="$"/>
    <n v="2922918.5306499992"/>
  </r>
  <r>
    <x v="0"/>
    <x v="0"/>
    <x v="2"/>
    <x v="3"/>
    <n v="10"/>
    <s v="Profit Centre"/>
    <x v="2"/>
    <x v="0"/>
    <s v="$"/>
    <n v="2583765.4304499994"/>
  </r>
  <r>
    <x v="0"/>
    <x v="0"/>
    <x v="2"/>
    <x v="4"/>
    <n v="11"/>
    <s v="Profit Centre"/>
    <x v="2"/>
    <x v="0"/>
    <s v="$"/>
    <n v="2838411.9507499994"/>
  </r>
  <r>
    <x v="0"/>
    <x v="0"/>
    <x v="2"/>
    <x v="5"/>
    <n v="12"/>
    <s v="Profit Centre"/>
    <x v="2"/>
    <x v="0"/>
    <s v="$"/>
    <n v="2419259.2661999995"/>
  </r>
  <r>
    <x v="0"/>
    <x v="0"/>
    <x v="2"/>
    <x v="6"/>
    <n v="1"/>
    <s v="Profit Centre"/>
    <x v="2"/>
    <x v="0"/>
    <s v="$"/>
    <n v="3700649.1353999986"/>
  </r>
  <r>
    <x v="0"/>
    <x v="0"/>
    <x v="2"/>
    <x v="7"/>
    <n v="2"/>
    <s v="Profit Centre"/>
    <x v="2"/>
    <x v="0"/>
    <s v="$"/>
    <n v="3768912.5491499985"/>
  </r>
  <r>
    <x v="0"/>
    <x v="0"/>
    <x v="2"/>
    <x v="8"/>
    <n v="3"/>
    <s v="Profit Centre"/>
    <x v="2"/>
    <x v="0"/>
    <s v="$"/>
    <n v="3380705.7799499989"/>
  </r>
  <r>
    <x v="0"/>
    <x v="0"/>
    <x v="2"/>
    <x v="9"/>
    <n v="4"/>
    <s v="Profit Centre"/>
    <x v="2"/>
    <x v="0"/>
    <s v="$"/>
    <n v="3586047.5391999991"/>
  </r>
  <r>
    <x v="0"/>
    <x v="0"/>
    <x v="2"/>
    <x v="10"/>
    <n v="5"/>
    <s v="Profit Centre"/>
    <x v="2"/>
    <x v="0"/>
    <s v="$"/>
    <n v="3032362.88845"/>
  </r>
  <r>
    <x v="0"/>
    <x v="0"/>
    <x v="2"/>
    <x v="11"/>
    <n v="6"/>
    <s v="Profit Centre"/>
    <x v="2"/>
    <x v="0"/>
    <s v="$"/>
    <n v="3079299.10885"/>
  </r>
  <r>
    <x v="0"/>
    <x v="1"/>
    <x v="0"/>
    <x v="0"/>
    <n v="7"/>
    <s v="Cost Centre"/>
    <x v="3"/>
    <x v="2"/>
    <s v="$"/>
    <n v="593751.84077137313"/>
  </r>
  <r>
    <x v="0"/>
    <x v="1"/>
    <x v="0"/>
    <x v="1"/>
    <n v="8"/>
    <s v="Cost Centre"/>
    <x v="3"/>
    <x v="2"/>
    <s v="$"/>
    <n v="820393.03401412489"/>
  </r>
  <r>
    <x v="0"/>
    <x v="1"/>
    <x v="0"/>
    <x v="2"/>
    <n v="9"/>
    <s v="Cost Centre"/>
    <x v="3"/>
    <x v="2"/>
    <s v="$"/>
    <n v="642291.58212862327"/>
  </r>
  <r>
    <x v="0"/>
    <x v="1"/>
    <x v="0"/>
    <x v="3"/>
    <n v="10"/>
    <s v="Cost Centre"/>
    <x v="3"/>
    <x v="2"/>
    <s v="$"/>
    <n v="609639.97288837493"/>
  </r>
  <r>
    <x v="0"/>
    <x v="1"/>
    <x v="0"/>
    <x v="4"/>
    <n v="11"/>
    <s v="Cost Centre"/>
    <x v="3"/>
    <x v="2"/>
    <s v="$"/>
    <n v="626073.16897124995"/>
  </r>
  <r>
    <x v="0"/>
    <x v="1"/>
    <x v="0"/>
    <x v="5"/>
    <n v="12"/>
    <s v="Cost Centre"/>
    <x v="3"/>
    <x v="2"/>
    <s v="$"/>
    <n v="602153.37789750006"/>
  </r>
  <r>
    <x v="0"/>
    <x v="1"/>
    <x v="0"/>
    <x v="6"/>
    <n v="1"/>
    <s v="Cost Centre"/>
    <x v="3"/>
    <x v="2"/>
    <s v="$"/>
    <n v="1146143.9846999997"/>
  </r>
  <r>
    <x v="0"/>
    <x v="1"/>
    <x v="0"/>
    <x v="7"/>
    <n v="2"/>
    <s v="Cost Centre"/>
    <x v="3"/>
    <x v="2"/>
    <s v="$"/>
    <n v="964931.83751249989"/>
  </r>
  <r>
    <x v="0"/>
    <x v="1"/>
    <x v="0"/>
    <x v="8"/>
    <n v="3"/>
    <s v="Cost Centre"/>
    <x v="3"/>
    <x v="2"/>
    <s v="$"/>
    <n v="962733.95790000004"/>
  </r>
  <r>
    <x v="0"/>
    <x v="1"/>
    <x v="0"/>
    <x v="9"/>
    <n v="4"/>
    <s v="Cost Centre"/>
    <x v="3"/>
    <x v="2"/>
    <s v="$"/>
    <n v="964825.21760624985"/>
  </r>
  <r>
    <x v="0"/>
    <x v="1"/>
    <x v="0"/>
    <x v="10"/>
    <n v="5"/>
    <s v="Cost Centre"/>
    <x v="3"/>
    <x v="2"/>
    <s v="$"/>
    <n v="1024534.78359375"/>
  </r>
  <r>
    <x v="0"/>
    <x v="1"/>
    <x v="0"/>
    <x v="11"/>
    <n v="6"/>
    <s v="Cost Centre"/>
    <x v="3"/>
    <x v="2"/>
    <s v="$"/>
    <n v="1168045.22566875"/>
  </r>
  <r>
    <x v="0"/>
    <x v="1"/>
    <x v="0"/>
    <x v="0"/>
    <n v="7"/>
    <s v="Cost Centre"/>
    <x v="4"/>
    <x v="3"/>
    <s v="$"/>
    <n v="276807.38497499918"/>
  </r>
  <r>
    <x v="0"/>
    <x v="1"/>
    <x v="0"/>
    <x v="1"/>
    <n v="8"/>
    <s v="Cost Centre"/>
    <x v="4"/>
    <x v="3"/>
    <s v="$"/>
    <n v="382467.614925"/>
  </r>
  <r>
    <x v="0"/>
    <x v="1"/>
    <x v="0"/>
    <x v="2"/>
    <n v="9"/>
    <s v="Cost Centre"/>
    <x v="4"/>
    <x v="3"/>
    <s v="$"/>
    <n v="299436.63502499921"/>
  </r>
  <r>
    <x v="0"/>
    <x v="1"/>
    <x v="0"/>
    <x v="3"/>
    <n v="10"/>
    <s v="Cost Centre"/>
    <x v="4"/>
    <x v="3"/>
    <s v="$"/>
    <n v="284214.43957499997"/>
  </r>
  <r>
    <x v="0"/>
    <x v="1"/>
    <x v="0"/>
    <x v="4"/>
    <n v="11"/>
    <s v="Cost Centre"/>
    <x v="4"/>
    <x v="3"/>
    <s v="$"/>
    <n v="291875.60325000004"/>
  </r>
  <r>
    <x v="0"/>
    <x v="1"/>
    <x v="0"/>
    <x v="5"/>
    <n v="12"/>
    <s v="Cost Centre"/>
    <x v="4"/>
    <x v="3"/>
    <s v="$"/>
    <n v="280724.18550000002"/>
  </r>
  <r>
    <x v="0"/>
    <x v="1"/>
    <x v="0"/>
    <x v="6"/>
    <n v="1"/>
    <s v="Cost Centre"/>
    <x v="4"/>
    <x v="3"/>
    <s v="$"/>
    <n v="534332.85999999987"/>
  </r>
  <r>
    <x v="0"/>
    <x v="1"/>
    <x v="0"/>
    <x v="7"/>
    <n v="2"/>
    <s v="Cost Centre"/>
    <x v="4"/>
    <x v="3"/>
    <s v="$"/>
    <n v="449851.67249999999"/>
  </r>
  <r>
    <x v="0"/>
    <x v="1"/>
    <x v="0"/>
    <x v="8"/>
    <n v="3"/>
    <s v="Cost Centre"/>
    <x v="4"/>
    <x v="3"/>
    <s v="$"/>
    <n v="448827.02"/>
  </r>
  <r>
    <x v="0"/>
    <x v="1"/>
    <x v="0"/>
    <x v="9"/>
    <n v="4"/>
    <s v="Cost Centre"/>
    <x v="4"/>
    <x v="3"/>
    <s v="$"/>
    <n v="449801.96625"/>
  </r>
  <r>
    <x v="0"/>
    <x v="1"/>
    <x v="0"/>
    <x v="10"/>
    <n v="5"/>
    <s v="Cost Centre"/>
    <x v="4"/>
    <x v="3"/>
    <s v="$"/>
    <n v="477638.59375"/>
  </r>
  <r>
    <x v="0"/>
    <x v="1"/>
    <x v="0"/>
    <x v="11"/>
    <n v="6"/>
    <s v="Cost Centre"/>
    <x v="4"/>
    <x v="3"/>
    <s v="$"/>
    <n v="544543.22875000001"/>
  </r>
  <r>
    <x v="0"/>
    <x v="1"/>
    <x v="0"/>
    <x v="0"/>
    <n v="7"/>
    <s v="Cost Centre"/>
    <x v="4"/>
    <x v="4"/>
    <s v="$"/>
    <n v="415211.07746249868"/>
  </r>
  <r>
    <x v="0"/>
    <x v="1"/>
    <x v="0"/>
    <x v="1"/>
    <n v="8"/>
    <s v="Cost Centre"/>
    <x v="4"/>
    <x v="4"/>
    <s v="$"/>
    <n v="573701.42238750006"/>
  </r>
  <r>
    <x v="0"/>
    <x v="1"/>
    <x v="0"/>
    <x v="2"/>
    <n v="9"/>
    <s v="Cost Centre"/>
    <x v="4"/>
    <x v="4"/>
    <s v="$"/>
    <n v="449154.95253749873"/>
  </r>
  <r>
    <x v="0"/>
    <x v="1"/>
    <x v="0"/>
    <x v="3"/>
    <n v="10"/>
    <s v="Cost Centre"/>
    <x v="4"/>
    <x v="4"/>
    <s v="$"/>
    <n v="426321.65936249989"/>
  </r>
  <r>
    <x v="0"/>
    <x v="1"/>
    <x v="0"/>
    <x v="4"/>
    <n v="11"/>
    <s v="Cost Centre"/>
    <x v="4"/>
    <x v="4"/>
    <s v="$"/>
    <n v="437813.40487499995"/>
  </r>
  <r>
    <x v="0"/>
    <x v="1"/>
    <x v="0"/>
    <x v="5"/>
    <n v="12"/>
    <s v="Cost Centre"/>
    <x v="4"/>
    <x v="4"/>
    <s v="$"/>
    <n v="421086.27824999997"/>
  </r>
  <r>
    <x v="0"/>
    <x v="1"/>
    <x v="0"/>
    <x v="6"/>
    <n v="1"/>
    <s v="Cost Centre"/>
    <x v="4"/>
    <x v="4"/>
    <s v="$"/>
    <n v="801499.2899999998"/>
  </r>
  <r>
    <x v="0"/>
    <x v="1"/>
    <x v="0"/>
    <x v="7"/>
    <n v="2"/>
    <s v="Cost Centre"/>
    <x v="4"/>
    <x v="4"/>
    <s v="$"/>
    <n v="674777.50874999992"/>
  </r>
  <r>
    <x v="0"/>
    <x v="1"/>
    <x v="0"/>
    <x v="8"/>
    <n v="3"/>
    <s v="Cost Centre"/>
    <x v="4"/>
    <x v="4"/>
    <s v="$"/>
    <n v="673240.53"/>
  </r>
  <r>
    <x v="0"/>
    <x v="1"/>
    <x v="0"/>
    <x v="9"/>
    <n v="4"/>
    <s v="Cost Centre"/>
    <x v="4"/>
    <x v="4"/>
    <s v="$"/>
    <n v="674702.94937499997"/>
  </r>
  <r>
    <x v="0"/>
    <x v="1"/>
    <x v="0"/>
    <x v="10"/>
    <n v="5"/>
    <s v="Cost Centre"/>
    <x v="4"/>
    <x v="4"/>
    <s v="$"/>
    <n v="716457.890625"/>
  </r>
  <r>
    <x v="0"/>
    <x v="1"/>
    <x v="0"/>
    <x v="11"/>
    <n v="6"/>
    <s v="Cost Centre"/>
    <x v="4"/>
    <x v="4"/>
    <s v="$"/>
    <n v="816814.8431249999"/>
  </r>
  <r>
    <x v="0"/>
    <x v="1"/>
    <x v="0"/>
    <x v="0"/>
    <n v="7"/>
    <s v="Cost Centre"/>
    <x v="5"/>
    <x v="5"/>
    <s v="$"/>
    <n v="360688.41072499886"/>
  </r>
  <r>
    <x v="0"/>
    <x v="1"/>
    <x v="0"/>
    <x v="1"/>
    <n v="8"/>
    <s v="Cost Centre"/>
    <x v="5"/>
    <x v="5"/>
    <s v="$"/>
    <n v="498366.89217499993"/>
  </r>
  <r>
    <x v="0"/>
    <x v="1"/>
    <x v="0"/>
    <x v="2"/>
    <n v="9"/>
    <s v="Cost Centre"/>
    <x v="5"/>
    <x v="5"/>
    <s v="$"/>
    <n v="390175.00927499885"/>
  </r>
  <r>
    <x v="0"/>
    <x v="1"/>
    <x v="0"/>
    <x v="3"/>
    <n v="10"/>
    <s v="Cost Centre"/>
    <x v="5"/>
    <x v="5"/>
    <s v="$"/>
    <n v="370340.02732499992"/>
  </r>
  <r>
    <x v="0"/>
    <x v="1"/>
    <x v="0"/>
    <x v="4"/>
    <n v="11"/>
    <s v="Cost Centre"/>
    <x v="5"/>
    <x v="5"/>
    <s v="$"/>
    <n v="380322.75574999995"/>
  </r>
  <r>
    <x v="0"/>
    <x v="1"/>
    <x v="0"/>
    <x v="5"/>
    <n v="12"/>
    <s v="Cost Centre"/>
    <x v="5"/>
    <x v="5"/>
    <s v="$"/>
    <n v="365792.12049999996"/>
  </r>
  <r>
    <x v="0"/>
    <x v="1"/>
    <x v="0"/>
    <x v="6"/>
    <n v="1"/>
    <s v="Cost Centre"/>
    <x v="5"/>
    <x v="5"/>
    <s v="$"/>
    <n v="459526.25959999987"/>
  </r>
  <r>
    <x v="0"/>
    <x v="1"/>
    <x v="0"/>
    <x v="7"/>
    <n v="2"/>
    <s v="Cost Centre"/>
    <x v="5"/>
    <x v="5"/>
    <s v="$"/>
    <n v="386872.43834999995"/>
  </r>
  <r>
    <x v="0"/>
    <x v="1"/>
    <x v="0"/>
    <x v="8"/>
    <n v="3"/>
    <s v="Cost Centre"/>
    <x v="5"/>
    <x v="5"/>
    <s v="$"/>
    <n v="385991.23719999997"/>
  </r>
  <r>
    <x v="0"/>
    <x v="1"/>
    <x v="0"/>
    <x v="9"/>
    <n v="4"/>
    <s v="Cost Centre"/>
    <x v="5"/>
    <x v="5"/>
    <s v="$"/>
    <n v="386829.69097499992"/>
  </r>
  <r>
    <x v="0"/>
    <x v="1"/>
    <x v="0"/>
    <x v="10"/>
    <n v="5"/>
    <s v="Cost Centre"/>
    <x v="5"/>
    <x v="5"/>
    <s v="$"/>
    <n v="410769.19062499999"/>
  </r>
  <r>
    <x v="0"/>
    <x v="1"/>
    <x v="0"/>
    <x v="11"/>
    <n v="6"/>
    <s v="Cost Centre"/>
    <x v="5"/>
    <x v="5"/>
    <s v="$"/>
    <n v="468307.17672499991"/>
  </r>
  <r>
    <x v="0"/>
    <x v="1"/>
    <x v="0"/>
    <x v="0"/>
    <n v="7"/>
    <s v="Cost Centre"/>
    <x v="5"/>
    <x v="6"/>
    <s v="$"/>
    <n v="226478.76952499934"/>
  </r>
  <r>
    <x v="0"/>
    <x v="1"/>
    <x v="0"/>
    <x v="1"/>
    <n v="8"/>
    <s v="Cost Centre"/>
    <x v="5"/>
    <x v="6"/>
    <s v="$"/>
    <n v="312928.04857500002"/>
  </r>
  <r>
    <x v="0"/>
    <x v="1"/>
    <x v="0"/>
    <x v="2"/>
    <n v="9"/>
    <s v="Cost Centre"/>
    <x v="5"/>
    <x v="6"/>
    <s v="$"/>
    <n v="244993.61047499935"/>
  </r>
  <r>
    <x v="0"/>
    <x v="1"/>
    <x v="0"/>
    <x v="3"/>
    <n v="10"/>
    <s v="Cost Centre"/>
    <x v="5"/>
    <x v="6"/>
    <s v="$"/>
    <n v="232539.08692499998"/>
  </r>
  <r>
    <x v="0"/>
    <x v="1"/>
    <x v="0"/>
    <x v="4"/>
    <n v="11"/>
    <s v="Cost Centre"/>
    <x v="5"/>
    <x v="6"/>
    <s v="$"/>
    <n v="238807.31175000002"/>
  </r>
  <r>
    <x v="0"/>
    <x v="1"/>
    <x v="0"/>
    <x v="5"/>
    <n v="12"/>
    <s v="Cost Centre"/>
    <x v="5"/>
    <x v="6"/>
    <s v="$"/>
    <n v="229683.42450000002"/>
  </r>
  <r>
    <x v="0"/>
    <x v="1"/>
    <x v="0"/>
    <x v="6"/>
    <n v="1"/>
    <s v="Cost Centre"/>
    <x v="5"/>
    <x v="6"/>
    <s v="$"/>
    <n v="288539.74439999997"/>
  </r>
  <r>
    <x v="0"/>
    <x v="1"/>
    <x v="0"/>
    <x v="7"/>
    <n v="2"/>
    <s v="Cost Centre"/>
    <x v="5"/>
    <x v="6"/>
    <s v="$"/>
    <n v="242919.90315"/>
  </r>
  <r>
    <x v="0"/>
    <x v="1"/>
    <x v="0"/>
    <x v="8"/>
    <n v="3"/>
    <s v="Cost Centre"/>
    <x v="5"/>
    <x v="6"/>
    <s v="$"/>
    <n v="242366.59080000003"/>
  </r>
  <r>
    <x v="0"/>
    <x v="1"/>
    <x v="0"/>
    <x v="9"/>
    <n v="4"/>
    <s v="Cost Centre"/>
    <x v="5"/>
    <x v="6"/>
    <s v="$"/>
    <n v="242893.06177500001"/>
  </r>
  <r>
    <x v="0"/>
    <x v="1"/>
    <x v="0"/>
    <x v="10"/>
    <n v="5"/>
    <s v="Cost Centre"/>
    <x v="5"/>
    <x v="6"/>
    <s v="$"/>
    <n v="257924.84062500004"/>
  </r>
  <r>
    <x v="0"/>
    <x v="1"/>
    <x v="0"/>
    <x v="11"/>
    <n v="6"/>
    <s v="Cost Centre"/>
    <x v="5"/>
    <x v="6"/>
    <s v="$"/>
    <n v="294053.34352500003"/>
  </r>
  <r>
    <x v="0"/>
    <x v="1"/>
    <x v="0"/>
    <x v="0"/>
    <n v="7"/>
    <s v="Cost Centre"/>
    <x v="5"/>
    <x v="7"/>
    <s v="$"/>
    <n v="255837.1285374992"/>
  </r>
  <r>
    <x v="0"/>
    <x v="1"/>
    <x v="0"/>
    <x v="1"/>
    <n v="8"/>
    <s v="Cost Centre"/>
    <x v="5"/>
    <x v="7"/>
    <s v="$"/>
    <n v="353492.79561249999"/>
  </r>
  <r>
    <x v="0"/>
    <x v="1"/>
    <x v="0"/>
    <x v="2"/>
    <n v="9"/>
    <s v="Cost Centre"/>
    <x v="5"/>
    <x v="7"/>
    <s v="$"/>
    <n v="276752.04146249924"/>
  </r>
  <r>
    <x v="0"/>
    <x v="1"/>
    <x v="0"/>
    <x v="3"/>
    <n v="10"/>
    <s v="Cost Centre"/>
    <x v="5"/>
    <x v="7"/>
    <s v="$"/>
    <n v="262683.04263749992"/>
  </r>
  <r>
    <x v="0"/>
    <x v="1"/>
    <x v="0"/>
    <x v="4"/>
    <n v="11"/>
    <s v="Cost Centre"/>
    <x v="5"/>
    <x v="7"/>
    <s v="$"/>
    <n v="269763.81512500002"/>
  </r>
  <r>
    <x v="0"/>
    <x v="1"/>
    <x v="0"/>
    <x v="5"/>
    <n v="12"/>
    <s v="Cost Centre"/>
    <x v="5"/>
    <x v="7"/>
    <s v="$"/>
    <n v="259457.20175000001"/>
  </r>
  <r>
    <x v="0"/>
    <x v="1"/>
    <x v="0"/>
    <x v="6"/>
    <n v="1"/>
    <s v="Cost Centre"/>
    <x v="5"/>
    <x v="7"/>
    <s v="$"/>
    <n v="325943.04459999991"/>
  </r>
  <r>
    <x v="0"/>
    <x v="1"/>
    <x v="0"/>
    <x v="7"/>
    <n v="2"/>
    <s v="Cost Centre"/>
    <x v="5"/>
    <x v="7"/>
    <s v="$"/>
    <n v="274409.52022499999"/>
  </r>
  <r>
    <x v="0"/>
    <x v="1"/>
    <x v="0"/>
    <x v="8"/>
    <n v="3"/>
    <s v="Cost Centre"/>
    <x v="5"/>
    <x v="7"/>
    <s v="$"/>
    <n v="273784.48220000003"/>
  </r>
  <r>
    <x v="0"/>
    <x v="1"/>
    <x v="0"/>
    <x v="9"/>
    <n v="4"/>
    <s v="Cost Centre"/>
    <x v="5"/>
    <x v="7"/>
    <s v="$"/>
    <n v="274379.19941249996"/>
  </r>
  <r>
    <x v="0"/>
    <x v="1"/>
    <x v="0"/>
    <x v="10"/>
    <n v="5"/>
    <s v="Cost Centre"/>
    <x v="5"/>
    <x v="7"/>
    <s v="$"/>
    <n v="291359.54218749999"/>
  </r>
  <r>
    <x v="0"/>
    <x v="1"/>
    <x v="0"/>
    <x v="11"/>
    <n v="6"/>
    <s v="Cost Centre"/>
    <x v="5"/>
    <x v="7"/>
    <s v="$"/>
    <n v="332171.36953749997"/>
  </r>
  <r>
    <x v="0"/>
    <x v="1"/>
    <x v="0"/>
    <x v="0"/>
    <n v="7"/>
    <s v="Cost Centre"/>
    <x v="5"/>
    <x v="8"/>
    <s v="$"/>
    <n v="176150.15407499947"/>
  </r>
  <r>
    <x v="0"/>
    <x v="1"/>
    <x v="0"/>
    <x v="1"/>
    <n v="8"/>
    <s v="Cost Centre"/>
    <x v="5"/>
    <x v="8"/>
    <s v="$"/>
    <n v="243388.48222500001"/>
  </r>
  <r>
    <x v="0"/>
    <x v="1"/>
    <x v="0"/>
    <x v="2"/>
    <n v="9"/>
    <s v="Cost Centre"/>
    <x v="5"/>
    <x v="8"/>
    <s v="$"/>
    <n v="190550.58592499947"/>
  </r>
  <r>
    <x v="0"/>
    <x v="1"/>
    <x v="0"/>
    <x v="3"/>
    <n v="10"/>
    <s v="Cost Centre"/>
    <x v="5"/>
    <x v="8"/>
    <s v="$"/>
    <n v="180863.73427499997"/>
  </r>
  <r>
    <x v="0"/>
    <x v="1"/>
    <x v="0"/>
    <x v="4"/>
    <n v="11"/>
    <s v="Cost Centre"/>
    <x v="5"/>
    <x v="8"/>
    <s v="$"/>
    <n v="185739.02025"/>
  </r>
  <r>
    <x v="0"/>
    <x v="1"/>
    <x v="0"/>
    <x v="5"/>
    <n v="12"/>
    <s v="Cost Centre"/>
    <x v="5"/>
    <x v="8"/>
    <s v="$"/>
    <n v="178642.66350000002"/>
  </r>
  <r>
    <x v="0"/>
    <x v="1"/>
    <x v="0"/>
    <x v="6"/>
    <n v="1"/>
    <s v="Cost Centre"/>
    <x v="5"/>
    <x v="8"/>
    <s v="$"/>
    <n v="224419.80119999996"/>
  </r>
  <r>
    <x v="0"/>
    <x v="1"/>
    <x v="0"/>
    <x v="7"/>
    <n v="2"/>
    <s v="Cost Centre"/>
    <x v="5"/>
    <x v="8"/>
    <s v="$"/>
    <n v="188937.70244999998"/>
  </r>
  <r>
    <x v="0"/>
    <x v="1"/>
    <x v="0"/>
    <x v="8"/>
    <n v="3"/>
    <s v="Cost Centre"/>
    <x v="5"/>
    <x v="8"/>
    <s v="$"/>
    <n v="188507.34840000002"/>
  </r>
  <r>
    <x v="0"/>
    <x v="1"/>
    <x v="0"/>
    <x v="9"/>
    <n v="4"/>
    <s v="Cost Centre"/>
    <x v="5"/>
    <x v="8"/>
    <s v="$"/>
    <n v="188916.82582500001"/>
  </r>
  <r>
    <x v="0"/>
    <x v="1"/>
    <x v="0"/>
    <x v="10"/>
    <n v="5"/>
    <s v="Cost Centre"/>
    <x v="5"/>
    <x v="8"/>
    <s v="$"/>
    <n v="200608.20937500001"/>
  </r>
  <r>
    <x v="0"/>
    <x v="1"/>
    <x v="0"/>
    <x v="11"/>
    <n v="6"/>
    <s v="Cost Centre"/>
    <x v="5"/>
    <x v="8"/>
    <s v="$"/>
    <n v="228708.15607500001"/>
  </r>
  <r>
    <x v="0"/>
    <x v="1"/>
    <x v="0"/>
    <x v="0"/>
    <n v="7"/>
    <s v="Cost Centre"/>
    <x v="6"/>
    <x v="9"/>
    <s v="$"/>
    <n v="1153364.1040624965"/>
  </r>
  <r>
    <x v="0"/>
    <x v="1"/>
    <x v="0"/>
    <x v="1"/>
    <n v="8"/>
    <s v="Cost Centre"/>
    <x v="6"/>
    <x v="9"/>
    <s v="$"/>
    <n v="1593615.0621875001"/>
  </r>
  <r>
    <x v="0"/>
    <x v="1"/>
    <x v="0"/>
    <x v="2"/>
    <n v="9"/>
    <s v="Cost Centre"/>
    <x v="6"/>
    <x v="9"/>
    <s v="$"/>
    <n v="1247652.6459374966"/>
  </r>
  <r>
    <x v="0"/>
    <x v="1"/>
    <x v="0"/>
    <x v="3"/>
    <n v="10"/>
    <s v="Cost Centre"/>
    <x v="6"/>
    <x v="9"/>
    <s v="$"/>
    <n v="1184226.8315625"/>
  </r>
  <r>
    <x v="0"/>
    <x v="1"/>
    <x v="0"/>
    <x v="4"/>
    <n v="11"/>
    <s v="Cost Centre"/>
    <x v="6"/>
    <x v="9"/>
    <s v="$"/>
    <n v="1216148.346875"/>
  </r>
  <r>
    <x v="0"/>
    <x v="1"/>
    <x v="0"/>
    <x v="5"/>
    <n v="12"/>
    <s v="Cost Centre"/>
    <x v="6"/>
    <x v="9"/>
    <s v="$"/>
    <n v="1169684.1062500002"/>
  </r>
  <r>
    <x v="0"/>
    <x v="1"/>
    <x v="0"/>
    <x v="6"/>
    <n v="1"/>
    <s v="Cost Centre"/>
    <x v="6"/>
    <x v="9"/>
    <s v="$"/>
    <n v="1469415.3649999998"/>
  </r>
  <r>
    <x v="0"/>
    <x v="1"/>
    <x v="0"/>
    <x v="7"/>
    <n v="2"/>
    <s v="Cost Centre"/>
    <x v="6"/>
    <x v="9"/>
    <s v="$"/>
    <n v="1237092.099375"/>
  </r>
  <r>
    <x v="0"/>
    <x v="1"/>
    <x v="0"/>
    <x v="8"/>
    <n v="3"/>
    <s v="Cost Centre"/>
    <x v="6"/>
    <x v="9"/>
    <s v="$"/>
    <n v="1234274.3050000002"/>
  </r>
  <r>
    <x v="0"/>
    <x v="1"/>
    <x v="0"/>
    <x v="9"/>
    <n v="4"/>
    <s v="Cost Centre"/>
    <x v="6"/>
    <x v="9"/>
    <s v="$"/>
    <n v="1236955.4071875"/>
  </r>
  <r>
    <x v="0"/>
    <x v="1"/>
    <x v="0"/>
    <x v="10"/>
    <n v="5"/>
    <s v="Cost Centre"/>
    <x v="6"/>
    <x v="9"/>
    <s v="$"/>
    <n v="1313506.1328125"/>
  </r>
  <r>
    <x v="0"/>
    <x v="1"/>
    <x v="0"/>
    <x v="11"/>
    <n v="6"/>
    <s v="Cost Centre"/>
    <x v="6"/>
    <x v="9"/>
    <s v="$"/>
    <n v="1497493.8790625001"/>
  </r>
  <r>
    <x v="0"/>
    <x v="1"/>
    <x v="1"/>
    <x v="0"/>
    <n v="7"/>
    <s v="Cost Centre"/>
    <x v="3"/>
    <x v="2"/>
    <s v="$"/>
    <n v="2533034.5131168002"/>
  </r>
  <r>
    <x v="0"/>
    <x v="1"/>
    <x v="1"/>
    <x v="1"/>
    <n v="8"/>
    <s v="Cost Centre"/>
    <x v="3"/>
    <x v="2"/>
    <s v="$"/>
    <n v="3051574.1625600001"/>
  </r>
  <r>
    <x v="0"/>
    <x v="1"/>
    <x v="1"/>
    <x v="2"/>
    <n v="9"/>
    <s v="Cost Centre"/>
    <x v="3"/>
    <x v="2"/>
    <s v="$"/>
    <n v="3084202.7580672004"/>
  </r>
  <r>
    <x v="0"/>
    <x v="1"/>
    <x v="1"/>
    <x v="3"/>
    <n v="10"/>
    <s v="Cost Centre"/>
    <x v="3"/>
    <x v="2"/>
    <s v="$"/>
    <n v="4135202.765971201"/>
  </r>
  <r>
    <x v="0"/>
    <x v="1"/>
    <x v="1"/>
    <x v="4"/>
    <n v="11"/>
    <s v="Cost Centre"/>
    <x v="3"/>
    <x v="2"/>
    <s v="$"/>
    <n v="4473275.8948415993"/>
  </r>
  <r>
    <x v="0"/>
    <x v="1"/>
    <x v="1"/>
    <x v="5"/>
    <n v="12"/>
    <s v="Cost Centre"/>
    <x v="3"/>
    <x v="2"/>
    <s v="$"/>
    <n v="3464957.9260800011"/>
  </r>
  <r>
    <x v="0"/>
    <x v="1"/>
    <x v="1"/>
    <x v="6"/>
    <n v="1"/>
    <s v="Cost Centre"/>
    <x v="3"/>
    <x v="2"/>
    <s v="$"/>
    <n v="4049642.8266000003"/>
  </r>
  <r>
    <x v="0"/>
    <x v="1"/>
    <x v="1"/>
    <x v="7"/>
    <n v="2"/>
    <s v="Cost Centre"/>
    <x v="3"/>
    <x v="2"/>
    <s v="$"/>
    <n v="4767948.2214000002"/>
  </r>
  <r>
    <x v="0"/>
    <x v="1"/>
    <x v="1"/>
    <x v="8"/>
    <n v="3"/>
    <s v="Cost Centre"/>
    <x v="3"/>
    <x v="2"/>
    <s v="$"/>
    <n v="4346722.8083999995"/>
  </r>
  <r>
    <x v="0"/>
    <x v="1"/>
    <x v="1"/>
    <x v="9"/>
    <n v="4"/>
    <s v="Cost Centre"/>
    <x v="3"/>
    <x v="2"/>
    <s v="$"/>
    <n v="4671541.1274000006"/>
  </r>
  <r>
    <x v="0"/>
    <x v="1"/>
    <x v="1"/>
    <x v="10"/>
    <n v="5"/>
    <s v="Cost Centre"/>
    <x v="3"/>
    <x v="2"/>
    <s v="$"/>
    <n v="5478104.6040000012"/>
  </r>
  <r>
    <x v="0"/>
    <x v="1"/>
    <x v="1"/>
    <x v="11"/>
    <n v="6"/>
    <s v="Cost Centre"/>
    <x v="3"/>
    <x v="2"/>
    <s v="$"/>
    <n v="2269805.1667200001"/>
  </r>
  <r>
    <x v="0"/>
    <x v="1"/>
    <x v="1"/>
    <x v="0"/>
    <n v="7"/>
    <s v="Cost Centre"/>
    <x v="4"/>
    <x v="3"/>
    <s v="$"/>
    <n v="1266517.2565584001"/>
  </r>
  <r>
    <x v="0"/>
    <x v="1"/>
    <x v="1"/>
    <x v="1"/>
    <n v="8"/>
    <s v="Cost Centre"/>
    <x v="4"/>
    <x v="3"/>
    <s v="$"/>
    <n v="1525787.08128"/>
  </r>
  <r>
    <x v="0"/>
    <x v="1"/>
    <x v="1"/>
    <x v="2"/>
    <n v="9"/>
    <s v="Cost Centre"/>
    <x v="4"/>
    <x v="3"/>
    <s v="$"/>
    <n v="1542101.3790336002"/>
  </r>
  <r>
    <x v="0"/>
    <x v="1"/>
    <x v="1"/>
    <x v="3"/>
    <n v="10"/>
    <s v="Cost Centre"/>
    <x v="4"/>
    <x v="3"/>
    <s v="$"/>
    <n v="2067601.3829856005"/>
  </r>
  <r>
    <x v="0"/>
    <x v="1"/>
    <x v="1"/>
    <x v="4"/>
    <n v="11"/>
    <s v="Cost Centre"/>
    <x v="4"/>
    <x v="3"/>
    <s v="$"/>
    <n v="2236637.9474207996"/>
  </r>
  <r>
    <x v="0"/>
    <x v="1"/>
    <x v="1"/>
    <x v="5"/>
    <n v="12"/>
    <s v="Cost Centre"/>
    <x v="4"/>
    <x v="3"/>
    <s v="$"/>
    <n v="1732478.9630400005"/>
  </r>
  <r>
    <x v="0"/>
    <x v="1"/>
    <x v="1"/>
    <x v="6"/>
    <n v="1"/>
    <s v="Cost Centre"/>
    <x v="4"/>
    <x v="3"/>
    <s v="$"/>
    <n v="2024821.4133000001"/>
  </r>
  <r>
    <x v="0"/>
    <x v="1"/>
    <x v="1"/>
    <x v="7"/>
    <n v="2"/>
    <s v="Cost Centre"/>
    <x v="4"/>
    <x v="3"/>
    <s v="$"/>
    <n v="2383974.1107000001"/>
  </r>
  <r>
    <x v="0"/>
    <x v="1"/>
    <x v="1"/>
    <x v="8"/>
    <n v="3"/>
    <s v="Cost Centre"/>
    <x v="4"/>
    <x v="3"/>
    <s v="$"/>
    <n v="2173361.4041999998"/>
  </r>
  <r>
    <x v="0"/>
    <x v="1"/>
    <x v="1"/>
    <x v="9"/>
    <n v="4"/>
    <s v="Cost Centre"/>
    <x v="4"/>
    <x v="3"/>
    <s v="$"/>
    <n v="2335770.5637000003"/>
  </r>
  <r>
    <x v="0"/>
    <x v="1"/>
    <x v="1"/>
    <x v="10"/>
    <n v="5"/>
    <s v="Cost Centre"/>
    <x v="4"/>
    <x v="3"/>
    <s v="$"/>
    <n v="2739052.3020000006"/>
  </r>
  <r>
    <x v="0"/>
    <x v="1"/>
    <x v="1"/>
    <x v="11"/>
    <n v="6"/>
    <s v="Cost Centre"/>
    <x v="4"/>
    <x v="3"/>
    <s v="$"/>
    <n v="1134902.58336"/>
  </r>
  <r>
    <x v="0"/>
    <x v="1"/>
    <x v="1"/>
    <x v="0"/>
    <n v="7"/>
    <s v="Cost Centre"/>
    <x v="4"/>
    <x v="4"/>
    <s v="$"/>
    <n v="1055431.0471320001"/>
  </r>
  <r>
    <x v="0"/>
    <x v="1"/>
    <x v="1"/>
    <x v="1"/>
    <n v="8"/>
    <s v="Cost Centre"/>
    <x v="4"/>
    <x v="4"/>
    <s v="$"/>
    <n v="1271489.2344000002"/>
  </r>
  <r>
    <x v="0"/>
    <x v="1"/>
    <x v="1"/>
    <x v="2"/>
    <n v="9"/>
    <s v="Cost Centre"/>
    <x v="4"/>
    <x v="4"/>
    <s v="$"/>
    <n v="1285084.4825280001"/>
  </r>
  <r>
    <x v="0"/>
    <x v="1"/>
    <x v="1"/>
    <x v="3"/>
    <n v="10"/>
    <s v="Cost Centre"/>
    <x v="4"/>
    <x v="4"/>
    <s v="$"/>
    <n v="1723001.1524880002"/>
  </r>
  <r>
    <x v="0"/>
    <x v="1"/>
    <x v="1"/>
    <x v="4"/>
    <n v="11"/>
    <s v="Cost Centre"/>
    <x v="4"/>
    <x v="4"/>
    <s v="$"/>
    <n v="1863864.9561839998"/>
  </r>
  <r>
    <x v="0"/>
    <x v="1"/>
    <x v="1"/>
    <x v="5"/>
    <n v="12"/>
    <s v="Cost Centre"/>
    <x v="4"/>
    <x v="4"/>
    <s v="$"/>
    <n v="1443732.4692000004"/>
  </r>
  <r>
    <x v="0"/>
    <x v="1"/>
    <x v="1"/>
    <x v="6"/>
    <n v="1"/>
    <s v="Cost Centre"/>
    <x v="4"/>
    <x v="4"/>
    <s v="$"/>
    <n v="1687351.1777500003"/>
  </r>
  <r>
    <x v="0"/>
    <x v="1"/>
    <x v="1"/>
    <x v="7"/>
    <n v="2"/>
    <s v="Cost Centre"/>
    <x v="4"/>
    <x v="4"/>
    <s v="$"/>
    <n v="1986645.0922500002"/>
  </r>
  <r>
    <x v="0"/>
    <x v="1"/>
    <x v="1"/>
    <x v="8"/>
    <n v="3"/>
    <s v="Cost Centre"/>
    <x v="4"/>
    <x v="4"/>
    <s v="$"/>
    <n v="1811134.5035000001"/>
  </r>
  <r>
    <x v="0"/>
    <x v="1"/>
    <x v="1"/>
    <x v="9"/>
    <n v="4"/>
    <s v="Cost Centre"/>
    <x v="4"/>
    <x v="4"/>
    <s v="$"/>
    <n v="1946475.4697500004"/>
  </r>
  <r>
    <x v="0"/>
    <x v="1"/>
    <x v="1"/>
    <x v="10"/>
    <n v="5"/>
    <s v="Cost Centre"/>
    <x v="4"/>
    <x v="4"/>
    <s v="$"/>
    <n v="2282543.5850000004"/>
  </r>
  <r>
    <x v="0"/>
    <x v="1"/>
    <x v="1"/>
    <x v="11"/>
    <n v="6"/>
    <s v="Cost Centre"/>
    <x v="4"/>
    <x v="4"/>
    <s v="$"/>
    <n v="945752.15280000004"/>
  </r>
  <r>
    <x v="0"/>
    <x v="1"/>
    <x v="1"/>
    <x v="0"/>
    <n v="7"/>
    <s v="Cost Centre"/>
    <x v="5"/>
    <x v="5"/>
    <s v="$"/>
    <n v="996326.908492608"/>
  </r>
  <r>
    <x v="0"/>
    <x v="1"/>
    <x v="1"/>
    <x v="1"/>
    <n v="8"/>
    <s v="Cost Centre"/>
    <x v="5"/>
    <x v="5"/>
    <s v="$"/>
    <n v="1200285.8372736"/>
  </r>
  <r>
    <x v="0"/>
    <x v="1"/>
    <x v="1"/>
    <x v="2"/>
    <n v="9"/>
    <s v="Cost Centre"/>
    <x v="5"/>
    <x v="5"/>
    <s v="$"/>
    <n v="1213119.7515064322"/>
  </r>
  <r>
    <x v="0"/>
    <x v="1"/>
    <x v="1"/>
    <x v="3"/>
    <n v="10"/>
    <s v="Cost Centre"/>
    <x v="5"/>
    <x v="5"/>
    <s v="$"/>
    <n v="1626513.0879486722"/>
  </r>
  <r>
    <x v="0"/>
    <x v="1"/>
    <x v="1"/>
    <x v="4"/>
    <n v="11"/>
    <s v="Cost Centre"/>
    <x v="5"/>
    <x v="5"/>
    <s v="$"/>
    <n v="1759488.5186376958"/>
  </r>
  <r>
    <x v="0"/>
    <x v="1"/>
    <x v="1"/>
    <x v="5"/>
    <n v="12"/>
    <s v="Cost Centre"/>
    <x v="5"/>
    <x v="5"/>
    <s v="$"/>
    <n v="1362883.4509248002"/>
  </r>
  <r>
    <x v="0"/>
    <x v="1"/>
    <x v="1"/>
    <x v="6"/>
    <n v="1"/>
    <s v="Cost Centre"/>
    <x v="5"/>
    <x v="5"/>
    <s v="$"/>
    <n v="1592859.5117959999"/>
  </r>
  <r>
    <x v="0"/>
    <x v="1"/>
    <x v="1"/>
    <x v="7"/>
    <n v="2"/>
    <s v="Cost Centre"/>
    <x v="5"/>
    <x v="5"/>
    <s v="$"/>
    <n v="1875392.9670840001"/>
  </r>
  <r>
    <x v="0"/>
    <x v="1"/>
    <x v="1"/>
    <x v="8"/>
    <n v="3"/>
    <s v="Cost Centre"/>
    <x v="5"/>
    <x v="5"/>
    <s v="$"/>
    <n v="1709710.9713039999"/>
  </r>
  <r>
    <x v="0"/>
    <x v="1"/>
    <x v="1"/>
    <x v="9"/>
    <n v="4"/>
    <s v="Cost Centre"/>
    <x v="5"/>
    <x v="5"/>
    <s v="$"/>
    <n v="1837472.8434440002"/>
  </r>
  <r>
    <x v="0"/>
    <x v="1"/>
    <x v="1"/>
    <x v="10"/>
    <n v="5"/>
    <s v="Cost Centre"/>
    <x v="5"/>
    <x v="5"/>
    <s v="$"/>
    <n v="2154721.1442400003"/>
  </r>
  <r>
    <x v="0"/>
    <x v="1"/>
    <x v="1"/>
    <x v="11"/>
    <n v="6"/>
    <s v="Cost Centre"/>
    <x v="5"/>
    <x v="5"/>
    <s v="$"/>
    <n v="892790.0322432"/>
  </r>
  <r>
    <x v="0"/>
    <x v="1"/>
    <x v="1"/>
    <x v="0"/>
    <n v="7"/>
    <s v="Cost Centre"/>
    <x v="5"/>
    <x v="6"/>
    <s v="$"/>
    <n v="869931.04490880016"/>
  </r>
  <r>
    <x v="0"/>
    <x v="1"/>
    <x v="1"/>
    <x v="1"/>
    <n v="8"/>
    <s v="Cost Centre"/>
    <x v="5"/>
    <x v="6"/>
    <s v="$"/>
    <n v="1048015.3689600001"/>
  </r>
  <r>
    <x v="0"/>
    <x v="1"/>
    <x v="1"/>
    <x v="2"/>
    <n v="9"/>
    <s v="Cost Centre"/>
    <x v="5"/>
    <x v="6"/>
    <s v="$"/>
    <n v="1059221.1492352001"/>
  </r>
  <r>
    <x v="0"/>
    <x v="1"/>
    <x v="1"/>
    <x v="3"/>
    <n v="10"/>
    <s v="Cost Centre"/>
    <x v="5"/>
    <x v="6"/>
    <s v="$"/>
    <n v="1420170.6468992003"/>
  </r>
  <r>
    <x v="0"/>
    <x v="1"/>
    <x v="1"/>
    <x v="4"/>
    <n v="11"/>
    <s v="Cost Centre"/>
    <x v="5"/>
    <x v="6"/>
    <s v="$"/>
    <n v="1536276.5699455999"/>
  </r>
  <r>
    <x v="0"/>
    <x v="1"/>
    <x v="1"/>
    <x v="5"/>
    <n v="12"/>
    <s v="Cost Centre"/>
    <x v="5"/>
    <x v="6"/>
    <s v="$"/>
    <n v="785390.46324480022"/>
  </r>
  <r>
    <x v="0"/>
    <x v="1"/>
    <x v="1"/>
    <x v="6"/>
    <n v="1"/>
    <s v="Cost Centre"/>
    <x v="5"/>
    <x v="6"/>
    <s v="$"/>
    <n v="734335.23255680013"/>
  </r>
  <r>
    <x v="0"/>
    <x v="1"/>
    <x v="1"/>
    <x v="7"/>
    <n v="2"/>
    <s v="Cost Centre"/>
    <x v="5"/>
    <x v="6"/>
    <s v="$"/>
    <n v="864587.94414720009"/>
  </r>
  <r>
    <x v="0"/>
    <x v="1"/>
    <x v="1"/>
    <x v="8"/>
    <n v="3"/>
    <s v="Cost Centre"/>
    <x v="5"/>
    <x v="6"/>
    <s v="$"/>
    <n v="788205.73592320003"/>
  </r>
  <r>
    <x v="0"/>
    <x v="1"/>
    <x v="1"/>
    <x v="9"/>
    <n v="4"/>
    <s v="Cost Centre"/>
    <x v="5"/>
    <x v="6"/>
    <s v="$"/>
    <n v="847106.12443520024"/>
  </r>
  <r>
    <x v="0"/>
    <x v="1"/>
    <x v="1"/>
    <x v="10"/>
    <n v="5"/>
    <s v="Cost Centre"/>
    <x v="5"/>
    <x v="6"/>
    <s v="$"/>
    <n v="993362.96819200017"/>
  </r>
  <r>
    <x v="0"/>
    <x v="1"/>
    <x v="1"/>
    <x v="11"/>
    <n v="6"/>
    <s v="Cost Centre"/>
    <x v="5"/>
    <x v="6"/>
    <s v="$"/>
    <n v="514489.17112320004"/>
  </r>
  <r>
    <x v="0"/>
    <x v="1"/>
    <x v="1"/>
    <x v="0"/>
    <n v="7"/>
    <s v="Cost Centre"/>
    <x v="5"/>
    <x v="7"/>
    <s v="$"/>
    <n v="921103.45931519999"/>
  </r>
  <r>
    <x v="0"/>
    <x v="1"/>
    <x v="1"/>
    <x v="1"/>
    <n v="8"/>
    <s v="Cost Centre"/>
    <x v="5"/>
    <x v="7"/>
    <s v="$"/>
    <n v="1109663.3318399999"/>
  </r>
  <r>
    <x v="0"/>
    <x v="1"/>
    <x v="1"/>
    <x v="2"/>
    <n v="9"/>
    <s v="Cost Centre"/>
    <x v="5"/>
    <x v="7"/>
    <s v="$"/>
    <n v="1121528.2756608"/>
  </r>
  <r>
    <x v="0"/>
    <x v="1"/>
    <x v="1"/>
    <x v="3"/>
    <n v="10"/>
    <s v="Cost Centre"/>
    <x v="5"/>
    <x v="7"/>
    <s v="$"/>
    <n v="1503710.0967168"/>
  </r>
  <r>
    <x v="0"/>
    <x v="1"/>
    <x v="1"/>
    <x v="4"/>
    <n v="11"/>
    <s v="Cost Centre"/>
    <x v="5"/>
    <x v="7"/>
    <s v="$"/>
    <n v="1626645.7799423998"/>
  </r>
  <r>
    <x v="0"/>
    <x v="1"/>
    <x v="1"/>
    <x v="5"/>
    <n v="12"/>
    <s v="Cost Centre"/>
    <x v="5"/>
    <x v="7"/>
    <s v="$"/>
    <n v="831589.90225920011"/>
  </r>
  <r>
    <x v="0"/>
    <x v="1"/>
    <x v="1"/>
    <x v="6"/>
    <n v="1"/>
    <s v="Cost Centre"/>
    <x v="5"/>
    <x v="7"/>
    <s v="$"/>
    <n v="777531.42270720005"/>
  </r>
  <r>
    <x v="0"/>
    <x v="1"/>
    <x v="1"/>
    <x v="7"/>
    <n v="2"/>
    <s v="Cost Centre"/>
    <x v="5"/>
    <x v="7"/>
    <s v="$"/>
    <n v="915446.05850879999"/>
  </r>
  <r>
    <x v="0"/>
    <x v="1"/>
    <x v="1"/>
    <x v="8"/>
    <n v="3"/>
    <s v="Cost Centre"/>
    <x v="5"/>
    <x v="7"/>
    <s v="$"/>
    <n v="834570.77921279997"/>
  </r>
  <r>
    <x v="0"/>
    <x v="1"/>
    <x v="1"/>
    <x v="9"/>
    <n v="4"/>
    <s v="Cost Centre"/>
    <x v="5"/>
    <x v="7"/>
    <s v="$"/>
    <n v="896935.89646080008"/>
  </r>
  <r>
    <x v="0"/>
    <x v="1"/>
    <x v="1"/>
    <x v="10"/>
    <n v="5"/>
    <s v="Cost Centre"/>
    <x v="5"/>
    <x v="7"/>
    <s v="$"/>
    <n v="1051796.083968"/>
  </r>
  <r>
    <x v="0"/>
    <x v="1"/>
    <x v="1"/>
    <x v="11"/>
    <n v="6"/>
    <s v="Cost Centre"/>
    <x v="5"/>
    <x v="7"/>
    <s v="$"/>
    <n v="544753.24001279997"/>
  </r>
  <r>
    <x v="0"/>
    <x v="1"/>
    <x v="1"/>
    <x v="0"/>
    <n v="7"/>
    <s v="Cost Centre"/>
    <x v="5"/>
    <x v="8"/>
    <s v="$"/>
    <n v="498931.04046240001"/>
  </r>
  <r>
    <x v="0"/>
    <x v="1"/>
    <x v="1"/>
    <x v="1"/>
    <n v="8"/>
    <s v="Cost Centre"/>
    <x v="5"/>
    <x v="8"/>
    <s v="$"/>
    <n v="601067.63808000006"/>
  </r>
  <r>
    <x v="0"/>
    <x v="1"/>
    <x v="1"/>
    <x v="2"/>
    <n v="9"/>
    <s v="Cost Centre"/>
    <x v="5"/>
    <x v="8"/>
    <s v="$"/>
    <n v="607494.48264960002"/>
  </r>
  <r>
    <x v="0"/>
    <x v="1"/>
    <x v="1"/>
    <x v="3"/>
    <n v="10"/>
    <s v="Cost Centre"/>
    <x v="5"/>
    <x v="8"/>
    <s v="$"/>
    <n v="814509.63572160015"/>
  </r>
  <r>
    <x v="0"/>
    <x v="1"/>
    <x v="1"/>
    <x v="4"/>
    <n v="11"/>
    <s v="Cost Centre"/>
    <x v="5"/>
    <x v="8"/>
    <s v="$"/>
    <n v="881099.79746879986"/>
  </r>
  <r>
    <x v="0"/>
    <x v="1"/>
    <x v="1"/>
    <x v="5"/>
    <n v="12"/>
    <s v="Cost Centre"/>
    <x v="5"/>
    <x v="8"/>
    <s v="$"/>
    <n v="450444.53039040015"/>
  </r>
  <r>
    <x v="0"/>
    <x v="1"/>
    <x v="1"/>
    <x v="6"/>
    <n v="1"/>
    <s v="Cost Centre"/>
    <x v="5"/>
    <x v="8"/>
    <s v="$"/>
    <n v="421162.85396640003"/>
  </r>
  <r>
    <x v="0"/>
    <x v="1"/>
    <x v="1"/>
    <x v="7"/>
    <n v="2"/>
    <s v="Cost Centre"/>
    <x v="5"/>
    <x v="8"/>
    <s v="$"/>
    <n v="495866.61502560001"/>
  </r>
  <r>
    <x v="0"/>
    <x v="1"/>
    <x v="1"/>
    <x v="8"/>
    <n v="3"/>
    <s v="Cost Centre"/>
    <x v="5"/>
    <x v="8"/>
    <s v="$"/>
    <n v="452059.1720736"/>
  </r>
  <r>
    <x v="0"/>
    <x v="1"/>
    <x v="1"/>
    <x v="9"/>
    <n v="4"/>
    <s v="Cost Centre"/>
    <x v="5"/>
    <x v="8"/>
    <s v="$"/>
    <n v="485840.2772496001"/>
  </r>
  <r>
    <x v="0"/>
    <x v="1"/>
    <x v="1"/>
    <x v="10"/>
    <n v="5"/>
    <s v="Cost Centre"/>
    <x v="5"/>
    <x v="8"/>
    <s v="$"/>
    <n v="569722.87881600007"/>
  </r>
  <r>
    <x v="0"/>
    <x v="1"/>
    <x v="1"/>
    <x v="11"/>
    <n v="6"/>
    <s v="Cost Centre"/>
    <x v="5"/>
    <x v="8"/>
    <s v="$"/>
    <n v="295074.67167360004"/>
  </r>
  <r>
    <x v="0"/>
    <x v="1"/>
    <x v="1"/>
    <x v="0"/>
    <n v="7"/>
    <s v="Cost Centre"/>
    <x v="6"/>
    <x v="9"/>
    <s v="$"/>
    <n v="3198275.9004000002"/>
  </r>
  <r>
    <x v="0"/>
    <x v="1"/>
    <x v="1"/>
    <x v="1"/>
    <n v="8"/>
    <s v="Cost Centre"/>
    <x v="6"/>
    <x v="9"/>
    <s v="$"/>
    <n v="3852997.68"/>
  </r>
  <r>
    <x v="0"/>
    <x v="1"/>
    <x v="1"/>
    <x v="2"/>
    <n v="9"/>
    <s v="Cost Centre"/>
    <x v="6"/>
    <x v="9"/>
    <s v="$"/>
    <n v="3894195.4016000004"/>
  </r>
  <r>
    <x v="0"/>
    <x v="1"/>
    <x v="1"/>
    <x v="3"/>
    <n v="10"/>
    <s v="Cost Centre"/>
    <x v="6"/>
    <x v="9"/>
    <s v="$"/>
    <n v="5221215.6136000007"/>
  </r>
  <r>
    <x v="0"/>
    <x v="1"/>
    <x v="1"/>
    <x v="4"/>
    <n v="11"/>
    <s v="Cost Centre"/>
    <x v="6"/>
    <x v="9"/>
    <s v="$"/>
    <n v="5648075.6247999994"/>
  </r>
  <r>
    <x v="0"/>
    <x v="1"/>
    <x v="1"/>
    <x v="5"/>
    <n v="12"/>
    <s v="Cost Centre"/>
    <x v="6"/>
    <x v="9"/>
    <s v="$"/>
    <n v="2887464.9384000008"/>
  </r>
  <r>
    <x v="0"/>
    <x v="1"/>
    <x v="1"/>
    <x v="6"/>
    <n v="1"/>
    <s v="Cost Centre"/>
    <x v="6"/>
    <x v="9"/>
    <s v="$"/>
    <n v="2699761.8844000003"/>
  </r>
  <r>
    <x v="0"/>
    <x v="1"/>
    <x v="1"/>
    <x v="7"/>
    <n v="2"/>
    <s v="Cost Centre"/>
    <x v="6"/>
    <x v="9"/>
    <s v="$"/>
    <n v="3178632.1476000003"/>
  </r>
  <r>
    <x v="0"/>
    <x v="1"/>
    <x v="1"/>
    <x v="8"/>
    <n v="3"/>
    <s v="Cost Centre"/>
    <x v="6"/>
    <x v="9"/>
    <s v="$"/>
    <n v="2897815.2056"/>
  </r>
  <r>
    <x v="0"/>
    <x v="1"/>
    <x v="1"/>
    <x v="9"/>
    <n v="4"/>
    <s v="Cost Centre"/>
    <x v="6"/>
    <x v="9"/>
    <s v="$"/>
    <n v="3114360.7516000005"/>
  </r>
  <r>
    <x v="0"/>
    <x v="1"/>
    <x v="1"/>
    <x v="10"/>
    <n v="5"/>
    <s v="Cost Centre"/>
    <x v="6"/>
    <x v="9"/>
    <s v="$"/>
    <n v="3652069.7360000005"/>
  </r>
  <r>
    <x v="0"/>
    <x v="1"/>
    <x v="1"/>
    <x v="11"/>
    <n v="6"/>
    <s v="Cost Centre"/>
    <x v="6"/>
    <x v="9"/>
    <s v="$"/>
    <n v="1891504.3056000001"/>
  </r>
  <r>
    <x v="0"/>
    <x v="1"/>
    <x v="2"/>
    <x v="0"/>
    <n v="7"/>
    <s v="Cost Centre"/>
    <x v="3"/>
    <x v="2"/>
    <s v="$"/>
    <n v="1625596.3356633"/>
  </r>
  <r>
    <x v="0"/>
    <x v="1"/>
    <x v="2"/>
    <x v="1"/>
    <n v="8"/>
    <s v="Cost Centre"/>
    <x v="3"/>
    <x v="2"/>
    <s v="$"/>
    <n v="1295067.8472731998"/>
  </r>
  <r>
    <x v="0"/>
    <x v="1"/>
    <x v="2"/>
    <x v="2"/>
    <n v="9"/>
    <s v="Cost Centre"/>
    <x v="3"/>
    <x v="2"/>
    <s v="$"/>
    <n v="1750624.8818057997"/>
  </r>
  <r>
    <x v="0"/>
    <x v="1"/>
    <x v="2"/>
    <x v="3"/>
    <n v="10"/>
    <s v="Cost Centre"/>
    <x v="3"/>
    <x v="2"/>
    <s v="$"/>
    <n v="1472529.3869285996"/>
  </r>
  <r>
    <x v="0"/>
    <x v="1"/>
    <x v="2"/>
    <x v="4"/>
    <n v="11"/>
    <s v="Cost Centre"/>
    <x v="3"/>
    <x v="2"/>
    <s v="$"/>
    <n v="1252200.4923928501"/>
  </r>
  <r>
    <x v="0"/>
    <x v="1"/>
    <x v="2"/>
    <x v="5"/>
    <n v="12"/>
    <s v="Cost Centre"/>
    <x v="3"/>
    <x v="2"/>
    <s v="$"/>
    <n v="1406782.6738875001"/>
  </r>
  <r>
    <x v="0"/>
    <x v="1"/>
    <x v="2"/>
    <x v="6"/>
    <n v="1"/>
    <s v="Cost Centre"/>
    <x v="3"/>
    <x v="2"/>
    <s v="$"/>
    <n v="1877449.5046125001"/>
  </r>
  <r>
    <x v="0"/>
    <x v="1"/>
    <x v="2"/>
    <x v="7"/>
    <n v="2"/>
    <s v="Cost Centre"/>
    <x v="3"/>
    <x v="2"/>
    <s v="$"/>
    <n v="1912219.1750437501"/>
  </r>
  <r>
    <x v="0"/>
    <x v="1"/>
    <x v="2"/>
    <x v="8"/>
    <n v="3"/>
    <s v="Cost Centre"/>
    <x v="3"/>
    <x v="2"/>
    <s v="$"/>
    <n v="2266625.1980531253"/>
  </r>
  <r>
    <x v="0"/>
    <x v="1"/>
    <x v="2"/>
    <x v="9"/>
    <n v="4"/>
    <s v="Cost Centre"/>
    <x v="3"/>
    <x v="2"/>
    <s v="$"/>
    <n v="2234200.5744250002"/>
  </r>
  <r>
    <x v="0"/>
    <x v="1"/>
    <x v="2"/>
    <x v="10"/>
    <n v="5"/>
    <s v="Cost Centre"/>
    <x v="3"/>
    <x v="2"/>
    <s v="$"/>
    <n v="2593715.6428375002"/>
  </r>
  <r>
    <x v="0"/>
    <x v="1"/>
    <x v="2"/>
    <x v="11"/>
    <n v="6"/>
    <s v="Cost Centre"/>
    <x v="3"/>
    <x v="2"/>
    <s v="$"/>
    <n v="2274807.7859325004"/>
  </r>
  <r>
    <x v="0"/>
    <x v="1"/>
    <x v="2"/>
    <x v="0"/>
    <n v="7"/>
    <s v="Cost Centre"/>
    <x v="4"/>
    <x v="3"/>
    <s v="$"/>
    <n v="895736.75638589996"/>
  </r>
  <r>
    <x v="0"/>
    <x v="1"/>
    <x v="2"/>
    <x v="1"/>
    <n v="8"/>
    <s v="Cost Centre"/>
    <x v="4"/>
    <x v="3"/>
    <s v="$"/>
    <n v="713608.81380359991"/>
  </r>
  <r>
    <x v="0"/>
    <x v="1"/>
    <x v="2"/>
    <x v="2"/>
    <n v="9"/>
    <s v="Cost Centre"/>
    <x v="4"/>
    <x v="3"/>
    <s v="$"/>
    <n v="964630.03691340005"/>
  </r>
  <r>
    <x v="0"/>
    <x v="1"/>
    <x v="2"/>
    <x v="3"/>
    <n v="10"/>
    <s v="Cost Centre"/>
    <x v="4"/>
    <x v="3"/>
    <s v="$"/>
    <n v="811393.74381779996"/>
  </r>
  <r>
    <x v="0"/>
    <x v="1"/>
    <x v="2"/>
    <x v="4"/>
    <n v="11"/>
    <s v="Cost Centre"/>
    <x v="4"/>
    <x v="3"/>
    <s v="$"/>
    <n v="689988.02642055007"/>
  </r>
  <r>
    <x v="0"/>
    <x v="1"/>
    <x v="2"/>
    <x v="5"/>
    <n v="12"/>
    <s v="Cost Centre"/>
    <x v="4"/>
    <x v="3"/>
    <s v="$"/>
    <n v="775165.96316250006"/>
  </r>
  <r>
    <x v="0"/>
    <x v="1"/>
    <x v="2"/>
    <x v="6"/>
    <n v="1"/>
    <s v="Cost Centre"/>
    <x v="4"/>
    <x v="3"/>
    <s v="$"/>
    <n v="1034512.9923375"/>
  </r>
  <r>
    <x v="0"/>
    <x v="1"/>
    <x v="2"/>
    <x v="7"/>
    <n v="2"/>
    <s v="Cost Centre"/>
    <x v="4"/>
    <x v="3"/>
    <s v="$"/>
    <n v="888365.66788124992"/>
  </r>
  <r>
    <x v="0"/>
    <x v="1"/>
    <x v="2"/>
    <x v="8"/>
    <n v="3"/>
    <s v="Cost Centre"/>
    <x v="4"/>
    <x v="3"/>
    <s v="$"/>
    <n v="1248956.7417843752"/>
  </r>
  <r>
    <x v="0"/>
    <x v="1"/>
    <x v="2"/>
    <x v="9"/>
    <n v="4"/>
    <s v="Cost Centre"/>
    <x v="4"/>
    <x v="3"/>
    <s v="$"/>
    <n v="680069.70427499991"/>
  </r>
  <r>
    <x v="0"/>
    <x v="1"/>
    <x v="2"/>
    <x v="10"/>
    <n v="5"/>
    <s v="Cost Centre"/>
    <x v="4"/>
    <x v="3"/>
    <s v="$"/>
    <n v="878169.84401249979"/>
  </r>
  <r>
    <x v="0"/>
    <x v="1"/>
    <x v="2"/>
    <x v="11"/>
    <n v="6"/>
    <s v="Cost Centre"/>
    <x v="4"/>
    <x v="3"/>
    <s v="$"/>
    <n v="1253465.5146975003"/>
  </r>
  <r>
    <x v="0"/>
    <x v="1"/>
    <x v="2"/>
    <x v="0"/>
    <n v="7"/>
    <s v="Cost Centre"/>
    <x v="4"/>
    <x v="4"/>
    <s v="$"/>
    <n v="829385.88554250007"/>
  </r>
  <r>
    <x v="0"/>
    <x v="1"/>
    <x v="2"/>
    <x v="1"/>
    <n v="8"/>
    <s v="Cost Centre"/>
    <x v="4"/>
    <x v="4"/>
    <s v="$"/>
    <n v="660748.90166999993"/>
  </r>
  <r>
    <x v="0"/>
    <x v="1"/>
    <x v="2"/>
    <x v="2"/>
    <n v="9"/>
    <s v="Cost Centre"/>
    <x v="4"/>
    <x v="4"/>
    <s v="$"/>
    <n v="893175.96010499995"/>
  </r>
  <r>
    <x v="0"/>
    <x v="1"/>
    <x v="2"/>
    <x v="3"/>
    <n v="10"/>
    <s v="Cost Centre"/>
    <x v="4"/>
    <x v="4"/>
    <s v="$"/>
    <n v="751290.50353499991"/>
  </r>
  <r>
    <x v="0"/>
    <x v="1"/>
    <x v="2"/>
    <x v="4"/>
    <n v="11"/>
    <s v="Cost Centre"/>
    <x v="4"/>
    <x v="4"/>
    <s v="$"/>
    <n v="638877.80224125006"/>
  </r>
  <r>
    <x v="0"/>
    <x v="1"/>
    <x v="2"/>
    <x v="5"/>
    <n v="12"/>
    <s v="Cost Centre"/>
    <x v="4"/>
    <x v="4"/>
    <s v="$"/>
    <n v="717746.26218750002"/>
  </r>
  <r>
    <x v="0"/>
    <x v="1"/>
    <x v="2"/>
    <x v="6"/>
    <n v="1"/>
    <s v="Cost Centre"/>
    <x v="4"/>
    <x v="4"/>
    <s v="$"/>
    <n v="957882.40031249996"/>
  </r>
  <r>
    <x v="0"/>
    <x v="1"/>
    <x v="2"/>
    <x v="7"/>
    <n v="2"/>
    <s v="Cost Centre"/>
    <x v="4"/>
    <x v="4"/>
    <s v="$"/>
    <n v="822560.80359374988"/>
  </r>
  <r>
    <x v="0"/>
    <x v="1"/>
    <x v="2"/>
    <x v="8"/>
    <n v="3"/>
    <s v="Cost Centre"/>
    <x v="4"/>
    <x v="4"/>
    <s v="$"/>
    <n v="1156441.4275781249"/>
  </r>
  <r>
    <x v="0"/>
    <x v="1"/>
    <x v="2"/>
    <x v="9"/>
    <n v="4"/>
    <s v="Cost Centre"/>
    <x v="4"/>
    <x v="4"/>
    <s v="$"/>
    <n v="629694.17062500003"/>
  </r>
  <r>
    <x v="0"/>
    <x v="1"/>
    <x v="2"/>
    <x v="10"/>
    <n v="5"/>
    <s v="Cost Centre"/>
    <x v="4"/>
    <x v="4"/>
    <s v="$"/>
    <n v="813120.22593749978"/>
  </r>
  <r>
    <x v="0"/>
    <x v="1"/>
    <x v="2"/>
    <x v="11"/>
    <n v="6"/>
    <s v="Cost Centre"/>
    <x v="4"/>
    <x v="4"/>
    <s v="$"/>
    <n v="1160616.2173125001"/>
  </r>
  <r>
    <x v="0"/>
    <x v="1"/>
    <x v="2"/>
    <x v="0"/>
    <n v="7"/>
    <s v="Cost Centre"/>
    <x v="5"/>
    <x v="5"/>
    <s v="$"/>
    <n v="716589.40510871995"/>
  </r>
  <r>
    <x v="0"/>
    <x v="1"/>
    <x v="2"/>
    <x v="1"/>
    <n v="8"/>
    <s v="Cost Centre"/>
    <x v="5"/>
    <x v="5"/>
    <s v="$"/>
    <n v="570887.05104287993"/>
  </r>
  <r>
    <x v="0"/>
    <x v="1"/>
    <x v="2"/>
    <x v="2"/>
    <n v="9"/>
    <s v="Cost Centre"/>
    <x v="5"/>
    <x v="5"/>
    <s v="$"/>
    <n v="771704.02953071985"/>
  </r>
  <r>
    <x v="0"/>
    <x v="1"/>
    <x v="2"/>
    <x v="3"/>
    <n v="10"/>
    <s v="Cost Centre"/>
    <x v="5"/>
    <x v="5"/>
    <s v="$"/>
    <n v="649114.99505423987"/>
  </r>
  <r>
    <x v="0"/>
    <x v="1"/>
    <x v="2"/>
    <x v="4"/>
    <n v="11"/>
    <s v="Cost Centre"/>
    <x v="5"/>
    <x v="5"/>
    <s v="$"/>
    <n v="551990.42113644001"/>
  </r>
  <r>
    <x v="0"/>
    <x v="1"/>
    <x v="2"/>
    <x v="5"/>
    <n v="12"/>
    <s v="Cost Centre"/>
    <x v="5"/>
    <x v="5"/>
    <s v="$"/>
    <n v="620132.77052999998"/>
  </r>
  <r>
    <x v="0"/>
    <x v="1"/>
    <x v="2"/>
    <x v="6"/>
    <n v="1"/>
    <s v="Cost Centre"/>
    <x v="5"/>
    <x v="5"/>
    <s v="$"/>
    <n v="827610.39387000003"/>
  </r>
  <r>
    <x v="0"/>
    <x v="1"/>
    <x v="2"/>
    <x v="7"/>
    <n v="2"/>
    <s v="Cost Centre"/>
    <x v="5"/>
    <x v="5"/>
    <s v="$"/>
    <n v="710692.53430499986"/>
  </r>
  <r>
    <x v="0"/>
    <x v="1"/>
    <x v="2"/>
    <x v="8"/>
    <n v="3"/>
    <s v="Cost Centre"/>
    <x v="5"/>
    <x v="5"/>
    <s v="$"/>
    <n v="999165.39342749992"/>
  </r>
  <r>
    <x v="0"/>
    <x v="1"/>
    <x v="2"/>
    <x v="9"/>
    <n v="4"/>
    <s v="Cost Centre"/>
    <x v="5"/>
    <x v="5"/>
    <s v="$"/>
    <n v="544055.76341999997"/>
  </r>
  <r>
    <x v="0"/>
    <x v="1"/>
    <x v="2"/>
    <x v="10"/>
    <n v="5"/>
    <s v="Cost Centre"/>
    <x v="5"/>
    <x v="5"/>
    <s v="$"/>
    <n v="702535.87520999974"/>
  </r>
  <r>
    <x v="0"/>
    <x v="1"/>
    <x v="2"/>
    <x v="11"/>
    <n v="6"/>
    <s v="Cost Centre"/>
    <x v="5"/>
    <x v="5"/>
    <s v="$"/>
    <n v="1002772.411758"/>
  </r>
  <r>
    <x v="0"/>
    <x v="1"/>
    <x v="2"/>
    <x v="0"/>
    <n v="7"/>
    <s v="Cost Centre"/>
    <x v="5"/>
    <x v="6"/>
    <s v="$"/>
    <n v="251329.05622500001"/>
  </r>
  <r>
    <x v="0"/>
    <x v="1"/>
    <x v="2"/>
    <x v="1"/>
    <n v="8"/>
    <s v="Cost Centre"/>
    <x v="5"/>
    <x v="6"/>
    <s v="$"/>
    <n v="200226.9399"/>
  </r>
  <r>
    <x v="0"/>
    <x v="1"/>
    <x v="2"/>
    <x v="2"/>
    <n v="9"/>
    <s v="Cost Centre"/>
    <x v="5"/>
    <x v="6"/>
    <s v="$"/>
    <n v="270659.38184999995"/>
  </r>
  <r>
    <x v="0"/>
    <x v="1"/>
    <x v="2"/>
    <x v="3"/>
    <n v="10"/>
    <s v="Cost Centre"/>
    <x v="5"/>
    <x v="6"/>
    <s v="$"/>
    <n v="227663.78894999996"/>
  </r>
  <r>
    <x v="0"/>
    <x v="1"/>
    <x v="2"/>
    <x v="4"/>
    <n v="11"/>
    <s v="Cost Centre"/>
    <x v="5"/>
    <x v="6"/>
    <s v="$"/>
    <n v="193599.33401250001"/>
  </r>
  <r>
    <x v="0"/>
    <x v="1"/>
    <x v="2"/>
    <x v="5"/>
    <n v="12"/>
    <s v="Cost Centre"/>
    <x v="5"/>
    <x v="6"/>
    <s v="$"/>
    <n v="143549.25243750002"/>
  </r>
  <r>
    <x v="0"/>
    <x v="1"/>
    <x v="2"/>
    <x v="6"/>
    <n v="1"/>
    <s v="Cost Centre"/>
    <x v="5"/>
    <x v="6"/>
    <s v="$"/>
    <n v="153261.18405000001"/>
  </r>
  <r>
    <x v="0"/>
    <x v="1"/>
    <x v="2"/>
    <x v="7"/>
    <n v="2"/>
    <s v="Cost Centre"/>
    <x v="5"/>
    <x v="6"/>
    <s v="$"/>
    <n v="131609.72857499999"/>
  </r>
  <r>
    <x v="0"/>
    <x v="1"/>
    <x v="2"/>
    <x v="8"/>
    <n v="3"/>
    <s v="Cost Centre"/>
    <x v="5"/>
    <x v="6"/>
    <s v="$"/>
    <n v="185030.62841250002"/>
  </r>
  <r>
    <x v="0"/>
    <x v="1"/>
    <x v="2"/>
    <x v="9"/>
    <n v="4"/>
    <s v="Cost Centre"/>
    <x v="5"/>
    <x v="6"/>
    <s v="$"/>
    <n v="100751.0673"/>
  </r>
  <r>
    <x v="0"/>
    <x v="1"/>
    <x v="2"/>
    <x v="10"/>
    <n v="5"/>
    <s v="Cost Centre"/>
    <x v="5"/>
    <x v="6"/>
    <s v="$"/>
    <n v="130099.23614999997"/>
  </r>
  <r>
    <x v="0"/>
    <x v="1"/>
    <x v="2"/>
    <x v="11"/>
    <n v="6"/>
    <s v="Cost Centre"/>
    <x v="5"/>
    <x v="6"/>
    <s v="$"/>
    <n v="232123.24346250005"/>
  </r>
  <r>
    <x v="0"/>
    <x v="1"/>
    <x v="2"/>
    <x v="0"/>
    <n v="7"/>
    <s v="Cost Centre"/>
    <x v="5"/>
    <x v="7"/>
    <s v="$"/>
    <n v="623296.05943799997"/>
  </r>
  <r>
    <x v="0"/>
    <x v="1"/>
    <x v="2"/>
    <x v="1"/>
    <n v="8"/>
    <s v="Cost Centre"/>
    <x v="5"/>
    <x v="7"/>
    <s v="$"/>
    <n v="496562.81095199991"/>
  </r>
  <r>
    <x v="0"/>
    <x v="1"/>
    <x v="2"/>
    <x v="2"/>
    <n v="9"/>
    <s v="Cost Centre"/>
    <x v="5"/>
    <x v="7"/>
    <s v="$"/>
    <n v="671235.2669879999"/>
  </r>
  <r>
    <x v="0"/>
    <x v="1"/>
    <x v="2"/>
    <x v="3"/>
    <n v="10"/>
    <s v="Cost Centre"/>
    <x v="5"/>
    <x v="7"/>
    <s v="$"/>
    <n v="564606.19659599988"/>
  </r>
  <r>
    <x v="0"/>
    <x v="1"/>
    <x v="2"/>
    <x v="4"/>
    <n v="11"/>
    <s v="Cost Centre"/>
    <x v="5"/>
    <x v="7"/>
    <s v="$"/>
    <n v="480126.34835100005"/>
  </r>
  <r>
    <x v="0"/>
    <x v="1"/>
    <x v="2"/>
    <x v="5"/>
    <n v="12"/>
    <s v="Cost Centre"/>
    <x v="5"/>
    <x v="7"/>
    <s v="$"/>
    <n v="356002.146045"/>
  </r>
  <r>
    <x v="0"/>
    <x v="1"/>
    <x v="2"/>
    <x v="6"/>
    <n v="1"/>
    <s v="Cost Centre"/>
    <x v="5"/>
    <x v="7"/>
    <s v="$"/>
    <n v="380087.73644399998"/>
  </r>
  <r>
    <x v="0"/>
    <x v="1"/>
    <x v="2"/>
    <x v="7"/>
    <n v="2"/>
    <s v="Cost Centre"/>
    <x v="5"/>
    <x v="7"/>
    <s v="$"/>
    <n v="326392.12686599995"/>
  </r>
  <r>
    <x v="0"/>
    <x v="1"/>
    <x v="2"/>
    <x v="8"/>
    <n v="3"/>
    <s v="Cost Centre"/>
    <x v="5"/>
    <x v="7"/>
    <s v="$"/>
    <n v="458875.95846300002"/>
  </r>
  <r>
    <x v="0"/>
    <x v="1"/>
    <x v="2"/>
    <x v="9"/>
    <n v="4"/>
    <s v="Cost Centre"/>
    <x v="5"/>
    <x v="7"/>
    <s v="$"/>
    <n v="249862.64690399999"/>
  </r>
  <r>
    <x v="0"/>
    <x v="1"/>
    <x v="2"/>
    <x v="10"/>
    <n v="5"/>
    <s v="Cost Centre"/>
    <x v="5"/>
    <x v="7"/>
    <s v="$"/>
    <n v="322646.10565199988"/>
  </r>
  <r>
    <x v="0"/>
    <x v="1"/>
    <x v="2"/>
    <x v="11"/>
    <n v="6"/>
    <s v="Cost Centre"/>
    <x v="5"/>
    <x v="7"/>
    <s v="$"/>
    <n v="575665.6437870001"/>
  </r>
  <r>
    <x v="0"/>
    <x v="1"/>
    <x v="2"/>
    <x v="0"/>
    <n v="7"/>
    <s v="Cost Centre"/>
    <x v="5"/>
    <x v="8"/>
    <s v="$"/>
    <n v="211116.407229"/>
  </r>
  <r>
    <x v="0"/>
    <x v="1"/>
    <x v="2"/>
    <x v="1"/>
    <n v="8"/>
    <s v="Cost Centre"/>
    <x v="5"/>
    <x v="8"/>
    <s v="$"/>
    <n v="168190.62951599999"/>
  </r>
  <r>
    <x v="0"/>
    <x v="1"/>
    <x v="2"/>
    <x v="2"/>
    <n v="9"/>
    <s v="Cost Centre"/>
    <x v="5"/>
    <x v="8"/>
    <s v="$"/>
    <n v="227353.88075399998"/>
  </r>
  <r>
    <x v="0"/>
    <x v="1"/>
    <x v="2"/>
    <x v="3"/>
    <n v="10"/>
    <s v="Cost Centre"/>
    <x v="5"/>
    <x v="8"/>
    <s v="$"/>
    <n v="191237.58271799999"/>
  </r>
  <r>
    <x v="0"/>
    <x v="1"/>
    <x v="2"/>
    <x v="4"/>
    <n v="11"/>
    <s v="Cost Centre"/>
    <x v="5"/>
    <x v="8"/>
    <s v="$"/>
    <n v="162623.44057050001"/>
  </r>
  <r>
    <x v="0"/>
    <x v="1"/>
    <x v="2"/>
    <x v="5"/>
    <n v="12"/>
    <s v="Cost Centre"/>
    <x v="5"/>
    <x v="8"/>
    <s v="$"/>
    <n v="120581.37204750002"/>
  </r>
  <r>
    <x v="0"/>
    <x v="1"/>
    <x v="2"/>
    <x v="6"/>
    <n v="1"/>
    <s v="Cost Centre"/>
    <x v="5"/>
    <x v="8"/>
    <s v="$"/>
    <n v="128739.394602"/>
  </r>
  <r>
    <x v="0"/>
    <x v="1"/>
    <x v="2"/>
    <x v="7"/>
    <n v="2"/>
    <s v="Cost Centre"/>
    <x v="5"/>
    <x v="8"/>
    <s v="$"/>
    <n v="110552.17200299999"/>
  </r>
  <r>
    <x v="0"/>
    <x v="1"/>
    <x v="2"/>
    <x v="8"/>
    <n v="3"/>
    <s v="Cost Centre"/>
    <x v="5"/>
    <x v="8"/>
    <s v="$"/>
    <n v="155425.7278665"/>
  </r>
  <r>
    <x v="0"/>
    <x v="1"/>
    <x v="2"/>
    <x v="9"/>
    <n v="4"/>
    <s v="Cost Centre"/>
    <x v="5"/>
    <x v="8"/>
    <s v="$"/>
    <n v="84630.896531999999"/>
  </r>
  <r>
    <x v="0"/>
    <x v="1"/>
    <x v="2"/>
    <x v="10"/>
    <n v="5"/>
    <s v="Cost Centre"/>
    <x v="5"/>
    <x v="8"/>
    <s v="$"/>
    <n v="109283.35836599997"/>
  </r>
  <r>
    <x v="0"/>
    <x v="1"/>
    <x v="2"/>
    <x v="11"/>
    <n v="6"/>
    <s v="Cost Centre"/>
    <x v="5"/>
    <x v="8"/>
    <s v="$"/>
    <n v="194983.52450850004"/>
  </r>
  <r>
    <x v="0"/>
    <x v="1"/>
    <x v="2"/>
    <x v="0"/>
    <n v="7"/>
    <s v="Cost Centre"/>
    <x v="6"/>
    <x v="9"/>
    <s v="$"/>
    <n v="3015948.6746999999"/>
  </r>
  <r>
    <x v="0"/>
    <x v="1"/>
    <x v="2"/>
    <x v="1"/>
    <n v="8"/>
    <s v="Cost Centre"/>
    <x v="6"/>
    <x v="9"/>
    <s v="$"/>
    <n v="2402723.2787999995"/>
  </r>
  <r>
    <x v="0"/>
    <x v="1"/>
    <x v="2"/>
    <x v="2"/>
    <n v="9"/>
    <s v="Cost Centre"/>
    <x v="6"/>
    <x v="9"/>
    <s v="$"/>
    <n v="3247912.5821999996"/>
  </r>
  <r>
    <x v="0"/>
    <x v="1"/>
    <x v="2"/>
    <x v="3"/>
    <n v="10"/>
    <s v="Cost Centre"/>
    <x v="6"/>
    <x v="9"/>
    <s v="$"/>
    <n v="2731965.4673999995"/>
  </r>
  <r>
    <x v="0"/>
    <x v="1"/>
    <x v="2"/>
    <x v="4"/>
    <n v="11"/>
    <s v="Cost Centre"/>
    <x v="6"/>
    <x v="9"/>
    <s v="$"/>
    <n v="2323192.0081500001"/>
  </r>
  <r>
    <x v="0"/>
    <x v="1"/>
    <x v="2"/>
    <x v="5"/>
    <n v="12"/>
    <s v="Cost Centre"/>
    <x v="6"/>
    <x v="9"/>
    <s v="$"/>
    <n v="1722591.0292499999"/>
  </r>
  <r>
    <x v="0"/>
    <x v="1"/>
    <x v="2"/>
    <x v="6"/>
    <n v="1"/>
    <s v="Cost Centre"/>
    <x v="6"/>
    <x v="9"/>
    <s v="$"/>
    <n v="1839134.2085999998"/>
  </r>
  <r>
    <x v="0"/>
    <x v="1"/>
    <x v="2"/>
    <x v="7"/>
    <n v="2"/>
    <s v="Cost Centre"/>
    <x v="6"/>
    <x v="9"/>
    <s v="$"/>
    <n v="2579316.7429"/>
  </r>
  <r>
    <x v="0"/>
    <x v="1"/>
    <x v="2"/>
    <x v="8"/>
    <n v="3"/>
    <s v="Cost Centre"/>
    <x v="6"/>
    <x v="9"/>
    <s v="$"/>
    <n v="2220367.5409499998"/>
  </r>
  <r>
    <x v="0"/>
    <x v="1"/>
    <x v="2"/>
    <x v="9"/>
    <n v="4"/>
    <s v="Cost Centre"/>
    <x v="6"/>
    <x v="9"/>
    <s v="$"/>
    <n v="2209012.8075999999"/>
  </r>
  <r>
    <x v="0"/>
    <x v="1"/>
    <x v="2"/>
    <x v="10"/>
    <n v="5"/>
    <s v="Cost Centre"/>
    <x v="6"/>
    <x v="9"/>
    <s v="$"/>
    <n v="2561190.8338000001"/>
  </r>
  <r>
    <x v="0"/>
    <x v="1"/>
    <x v="2"/>
    <x v="11"/>
    <n v="6"/>
    <s v="Cost Centre"/>
    <x v="6"/>
    <x v="9"/>
    <s v="$"/>
    <n v="2785478.9215500001"/>
  </r>
  <r>
    <x v="1"/>
    <x v="0"/>
    <x v="0"/>
    <x v="0"/>
    <n v="7"/>
    <s v="Profit Centre"/>
    <x v="0"/>
    <x v="0"/>
    <s v="$"/>
    <n v="1393573.1617478998"/>
  </r>
  <r>
    <x v="1"/>
    <x v="0"/>
    <x v="0"/>
    <x v="1"/>
    <n v="8"/>
    <s v="Profit Centre"/>
    <x v="0"/>
    <x v="0"/>
    <s v="$"/>
    <n v="1485861.087351725"/>
  </r>
  <r>
    <x v="1"/>
    <x v="0"/>
    <x v="0"/>
    <x v="2"/>
    <n v="9"/>
    <s v="Profit Centre"/>
    <x v="0"/>
    <x v="0"/>
    <s v="$"/>
    <n v="1365590.417499"/>
  </r>
  <r>
    <x v="1"/>
    <x v="0"/>
    <x v="0"/>
    <x v="3"/>
    <n v="10"/>
    <s v="Profit Centre"/>
    <x v="0"/>
    <x v="0"/>
    <s v="$"/>
    <n v="1190958.0396727999"/>
  </r>
  <r>
    <x v="1"/>
    <x v="0"/>
    <x v="0"/>
    <x v="4"/>
    <n v="11"/>
    <s v="Profit Centre"/>
    <x v="0"/>
    <x v="0"/>
    <s v="$"/>
    <n v="1446085.9455937999"/>
  </r>
  <r>
    <x v="1"/>
    <x v="0"/>
    <x v="0"/>
    <x v="5"/>
    <n v="12"/>
    <s v="Profit Centre"/>
    <x v="0"/>
    <x v="0"/>
    <s v="$"/>
    <n v="1339684.6011239251"/>
  </r>
  <r>
    <x v="1"/>
    <x v="0"/>
    <x v="0"/>
    <x v="6"/>
    <n v="1"/>
    <s v="Profit Centre"/>
    <x v="0"/>
    <x v="0"/>
    <s v="$"/>
    <n v="1936684.0881708246"/>
  </r>
  <r>
    <x v="1"/>
    <x v="0"/>
    <x v="0"/>
    <x v="7"/>
    <n v="2"/>
    <s v="Profit Centre"/>
    <x v="0"/>
    <x v="0"/>
    <s v="$"/>
    <n v="1649599.6146714"/>
  </r>
  <r>
    <x v="1"/>
    <x v="0"/>
    <x v="0"/>
    <x v="8"/>
    <n v="3"/>
    <s v="Profit Centre"/>
    <x v="0"/>
    <x v="0"/>
    <s v="$"/>
    <n v="1849481.8077553997"/>
  </r>
  <r>
    <x v="1"/>
    <x v="0"/>
    <x v="0"/>
    <x v="9"/>
    <n v="4"/>
    <s v="Profit Centre"/>
    <x v="0"/>
    <x v="0"/>
    <s v="$"/>
    <n v="1283332.6260195"/>
  </r>
  <r>
    <x v="1"/>
    <x v="0"/>
    <x v="0"/>
    <x v="10"/>
    <n v="5"/>
    <s v="Profit Centre"/>
    <x v="0"/>
    <x v="0"/>
    <s v="$"/>
    <n v="1392102.2684495498"/>
  </r>
  <r>
    <x v="1"/>
    <x v="0"/>
    <x v="0"/>
    <x v="11"/>
    <n v="6"/>
    <s v="Profit Centre"/>
    <x v="0"/>
    <x v="0"/>
    <s v="$"/>
    <n v="1411857.9438288501"/>
  </r>
  <r>
    <x v="1"/>
    <x v="0"/>
    <x v="0"/>
    <x v="0"/>
    <n v="7"/>
    <s v="Profit Centre"/>
    <x v="0"/>
    <x v="1"/>
    <s v="$"/>
    <n v="1625486.6059647598"/>
  </r>
  <r>
    <x v="1"/>
    <x v="0"/>
    <x v="0"/>
    <x v="1"/>
    <n v="8"/>
    <s v="Profit Centre"/>
    <x v="0"/>
    <x v="1"/>
    <s v="$"/>
    <n v="1659895.1751643799"/>
  </r>
  <r>
    <x v="1"/>
    <x v="0"/>
    <x v="0"/>
    <x v="2"/>
    <n v="9"/>
    <s v="Profit Centre"/>
    <x v="0"/>
    <x v="1"/>
    <s v="$"/>
    <n v="1444191.4899026998"/>
  </r>
  <r>
    <x v="1"/>
    <x v="0"/>
    <x v="0"/>
    <x v="3"/>
    <n v="10"/>
    <s v="Profit Centre"/>
    <x v="0"/>
    <x v="1"/>
    <s v="$"/>
    <n v="1446297.1535751198"/>
  </r>
  <r>
    <x v="1"/>
    <x v="0"/>
    <x v="0"/>
    <x v="4"/>
    <n v="11"/>
    <s v="Profit Centre"/>
    <x v="0"/>
    <x v="1"/>
    <s v="$"/>
    <n v="1514832.0416583198"/>
  </r>
  <r>
    <x v="1"/>
    <x v="0"/>
    <x v="0"/>
    <x v="5"/>
    <n v="12"/>
    <s v="Profit Centre"/>
    <x v="0"/>
    <x v="1"/>
    <s v="$"/>
    <n v="1583222.1820707603"/>
  </r>
  <r>
    <x v="1"/>
    <x v="0"/>
    <x v="0"/>
    <x v="6"/>
    <n v="1"/>
    <s v="Profit Centre"/>
    <x v="0"/>
    <x v="1"/>
    <s v="$"/>
    <n v="2185449.6683400148"/>
  </r>
  <r>
    <x v="1"/>
    <x v="0"/>
    <x v="0"/>
    <x v="7"/>
    <n v="2"/>
    <s v="Profit Centre"/>
    <x v="0"/>
    <x v="1"/>
    <s v="$"/>
    <n v="1908874.1661135301"/>
  </r>
  <r>
    <x v="1"/>
    <x v="0"/>
    <x v="0"/>
    <x v="8"/>
    <n v="3"/>
    <s v="Profit Centre"/>
    <x v="0"/>
    <x v="1"/>
    <s v="$"/>
    <n v="2172232.0198028446"/>
  </r>
  <r>
    <x v="1"/>
    <x v="0"/>
    <x v="0"/>
    <x v="9"/>
    <n v="4"/>
    <s v="Profit Centre"/>
    <x v="0"/>
    <x v="1"/>
    <s v="$"/>
    <n v="1578698.4052564728"/>
  </r>
  <r>
    <x v="1"/>
    <x v="0"/>
    <x v="0"/>
    <x v="10"/>
    <n v="5"/>
    <s v="Profit Centre"/>
    <x v="0"/>
    <x v="1"/>
    <s v="$"/>
    <n v="1427519.7588170748"/>
  </r>
  <r>
    <x v="1"/>
    <x v="0"/>
    <x v="0"/>
    <x v="11"/>
    <n v="6"/>
    <s v="Profit Centre"/>
    <x v="0"/>
    <x v="1"/>
    <s v="$"/>
    <n v="1514114.6389280451"/>
  </r>
  <r>
    <x v="1"/>
    <x v="0"/>
    <x v="0"/>
    <x v="0"/>
    <n v="7"/>
    <s v="Profit Centre"/>
    <x v="1"/>
    <x v="0"/>
    <s v="$"/>
    <n v="572721.43503440253"/>
  </r>
  <r>
    <x v="1"/>
    <x v="0"/>
    <x v="0"/>
    <x v="1"/>
    <n v="8"/>
    <s v="Profit Centre"/>
    <x v="1"/>
    <x v="0"/>
    <s v="$"/>
    <n v="553259.36107870308"/>
  </r>
  <r>
    <x v="1"/>
    <x v="0"/>
    <x v="0"/>
    <x v="2"/>
    <n v="9"/>
    <s v="Profit Centre"/>
    <x v="1"/>
    <x v="0"/>
    <s v="$"/>
    <n v="488663.53557713993"/>
  </r>
  <r>
    <x v="1"/>
    <x v="0"/>
    <x v="0"/>
    <x v="3"/>
    <n v="10"/>
    <s v="Profit Centre"/>
    <x v="1"/>
    <x v="0"/>
    <s v="$"/>
    <n v="489975.02124432393"/>
  </r>
  <r>
    <x v="1"/>
    <x v="0"/>
    <x v="0"/>
    <x v="4"/>
    <n v="11"/>
    <s v="Profit Centre"/>
    <x v="1"/>
    <x v="0"/>
    <s v="$"/>
    <n v="529133.37097590195"/>
  </r>
  <r>
    <x v="1"/>
    <x v="0"/>
    <x v="0"/>
    <x v="5"/>
    <n v="12"/>
    <s v="Profit Centre"/>
    <x v="1"/>
    <x v="0"/>
    <s v="$"/>
    <n v="548346.99718814401"/>
  </r>
  <r>
    <x v="1"/>
    <x v="0"/>
    <x v="0"/>
    <x v="6"/>
    <n v="1"/>
    <s v="Profit Centre"/>
    <x v="1"/>
    <x v="0"/>
    <s v="$"/>
    <n v="708180.8798732165"/>
  </r>
  <r>
    <x v="1"/>
    <x v="0"/>
    <x v="0"/>
    <x v="7"/>
    <n v="2"/>
    <s v="Profit Centre"/>
    <x v="1"/>
    <x v="0"/>
    <s v="$"/>
    <n v="640010.83732324198"/>
  </r>
  <r>
    <x v="1"/>
    <x v="0"/>
    <x v="0"/>
    <x v="8"/>
    <n v="3"/>
    <s v="Profit Centre"/>
    <x v="1"/>
    <x v="0"/>
    <s v="$"/>
    <n v="667459.8386969011"/>
  </r>
  <r>
    <x v="1"/>
    <x v="0"/>
    <x v="0"/>
    <x v="9"/>
    <n v="4"/>
    <s v="Profit Centre"/>
    <x v="1"/>
    <x v="0"/>
    <s v="$"/>
    <n v="522776.70462318265"/>
  </r>
  <r>
    <x v="1"/>
    <x v="0"/>
    <x v="0"/>
    <x v="10"/>
    <n v="5"/>
    <s v="Profit Centre"/>
    <x v="1"/>
    <x v="0"/>
    <s v="$"/>
    <n v="512724.28996642696"/>
  </r>
  <r>
    <x v="1"/>
    <x v="0"/>
    <x v="0"/>
    <x v="11"/>
    <n v="6"/>
    <s v="Profit Centre"/>
    <x v="1"/>
    <x v="0"/>
    <s v="$"/>
    <n v="505076.6478049407"/>
  </r>
  <r>
    <x v="1"/>
    <x v="0"/>
    <x v="0"/>
    <x v="0"/>
    <n v="7"/>
    <s v="Profit Centre"/>
    <x v="1"/>
    <x v="1"/>
    <s v="$"/>
    <n v="951843.45208066003"/>
  </r>
  <r>
    <x v="1"/>
    <x v="0"/>
    <x v="0"/>
    <x v="1"/>
    <n v="8"/>
    <s v="Profit Centre"/>
    <x v="1"/>
    <x v="1"/>
    <s v="$"/>
    <n v="948078.62865493121"/>
  </r>
  <r>
    <x v="1"/>
    <x v="0"/>
    <x v="0"/>
    <x v="2"/>
    <n v="9"/>
    <s v="Profit Centre"/>
    <x v="1"/>
    <x v="1"/>
    <s v="$"/>
    <n v="839638.14718028437"/>
  </r>
  <r>
    <x v="1"/>
    <x v="0"/>
    <x v="0"/>
    <x v="3"/>
    <n v="10"/>
    <s v="Profit Centre"/>
    <x v="1"/>
    <x v="1"/>
    <s v="$"/>
    <n v="837761.61547412642"/>
  </r>
  <r>
    <x v="1"/>
    <x v="0"/>
    <x v="0"/>
    <x v="4"/>
    <n v="11"/>
    <s v="Profit Centre"/>
    <x v="1"/>
    <x v="1"/>
    <s v="$"/>
    <n v="825905.84054225881"/>
  </r>
  <r>
    <x v="1"/>
    <x v="0"/>
    <x v="0"/>
    <x v="5"/>
    <n v="12"/>
    <s v="Profit Centre"/>
    <x v="1"/>
    <x v="1"/>
    <s v="$"/>
    <n v="862303.26656136638"/>
  </r>
  <r>
    <x v="1"/>
    <x v="0"/>
    <x v="0"/>
    <x v="6"/>
    <n v="1"/>
    <s v="Profit Centre"/>
    <x v="1"/>
    <x v="1"/>
    <s v="$"/>
    <n v="1253846.7036352013"/>
  </r>
  <r>
    <x v="1"/>
    <x v="0"/>
    <x v="0"/>
    <x v="7"/>
    <n v="2"/>
    <s v="Profit Centre"/>
    <x v="1"/>
    <x v="1"/>
    <s v="$"/>
    <n v="1118819.7752297593"/>
  </r>
  <r>
    <x v="1"/>
    <x v="0"/>
    <x v="0"/>
    <x v="8"/>
    <n v="3"/>
    <s v="Profit Centre"/>
    <x v="1"/>
    <x v="1"/>
    <s v="$"/>
    <n v="1243211.3255661349"/>
  </r>
  <r>
    <x v="1"/>
    <x v="0"/>
    <x v="0"/>
    <x v="9"/>
    <n v="4"/>
    <s v="Profit Centre"/>
    <x v="1"/>
    <x v="1"/>
    <s v="$"/>
    <n v="873553.17312709882"/>
  </r>
  <r>
    <x v="1"/>
    <x v="0"/>
    <x v="0"/>
    <x v="10"/>
    <n v="5"/>
    <s v="Profit Centre"/>
    <x v="1"/>
    <x v="1"/>
    <s v="$"/>
    <n v="904225.09532840759"/>
  </r>
  <r>
    <x v="1"/>
    <x v="0"/>
    <x v="0"/>
    <x v="11"/>
    <n v="6"/>
    <s v="Profit Centre"/>
    <x v="1"/>
    <x v="1"/>
    <s v="$"/>
    <n v="871415.10053497902"/>
  </r>
  <r>
    <x v="1"/>
    <x v="0"/>
    <x v="0"/>
    <x v="0"/>
    <n v="7"/>
    <s v="Profit Centre"/>
    <x v="2"/>
    <x v="0"/>
    <s v="$"/>
    <n v="1297406.74054068"/>
  </r>
  <r>
    <x v="1"/>
    <x v="0"/>
    <x v="0"/>
    <x v="1"/>
    <n v="8"/>
    <s v="Profit Centre"/>
    <x v="2"/>
    <x v="0"/>
    <s v="$"/>
    <n v="1246732.403197204"/>
  </r>
  <r>
    <x v="1"/>
    <x v="0"/>
    <x v="0"/>
    <x v="2"/>
    <n v="9"/>
    <s v="Profit Centre"/>
    <x v="2"/>
    <x v="0"/>
    <s v="$"/>
    <n v="1261003.9380338399"/>
  </r>
  <r>
    <x v="1"/>
    <x v="0"/>
    <x v="0"/>
    <x v="3"/>
    <n v="10"/>
    <s v="Profit Centre"/>
    <x v="2"/>
    <x v="0"/>
    <s v="$"/>
    <n v="1179821.26796688"/>
  </r>
  <r>
    <x v="1"/>
    <x v="0"/>
    <x v="0"/>
    <x v="4"/>
    <n v="11"/>
    <s v="Profit Centre"/>
    <x v="2"/>
    <x v="0"/>
    <s v="$"/>
    <n v="1225043.3422285519"/>
  </r>
  <r>
    <x v="1"/>
    <x v="0"/>
    <x v="0"/>
    <x v="5"/>
    <n v="12"/>
    <s v="Profit Centre"/>
    <x v="2"/>
    <x v="0"/>
    <s v="$"/>
    <n v="1129962.8956686843"/>
  </r>
  <r>
    <x v="1"/>
    <x v="0"/>
    <x v="0"/>
    <x v="6"/>
    <n v="1"/>
    <s v="Profit Centre"/>
    <x v="2"/>
    <x v="0"/>
    <s v="$"/>
    <n v="1834971.6304940018"/>
  </r>
  <r>
    <x v="1"/>
    <x v="0"/>
    <x v="0"/>
    <x v="7"/>
    <n v="2"/>
    <s v="Profit Centre"/>
    <x v="2"/>
    <x v="0"/>
    <s v="$"/>
    <n v="1482921.3921540482"/>
  </r>
  <r>
    <x v="1"/>
    <x v="0"/>
    <x v="0"/>
    <x v="8"/>
    <n v="3"/>
    <s v="Profit Centre"/>
    <x v="2"/>
    <x v="0"/>
    <s v="$"/>
    <n v="1660344.4743205321"/>
  </r>
  <r>
    <x v="1"/>
    <x v="0"/>
    <x v="0"/>
    <x v="9"/>
    <n v="4"/>
    <s v="Profit Centre"/>
    <x v="2"/>
    <x v="0"/>
    <s v="$"/>
    <n v="1113082.4783076462"/>
  </r>
  <r>
    <x v="1"/>
    <x v="0"/>
    <x v="0"/>
    <x v="10"/>
    <n v="5"/>
    <s v="Profit Centre"/>
    <x v="2"/>
    <x v="0"/>
    <s v="$"/>
    <n v="1161768.9546225839"/>
  </r>
  <r>
    <x v="1"/>
    <x v="0"/>
    <x v="0"/>
    <x v="11"/>
    <n v="6"/>
    <s v="Profit Centre"/>
    <x v="2"/>
    <x v="0"/>
    <s v="$"/>
    <n v="1224249.1339697081"/>
  </r>
  <r>
    <x v="1"/>
    <x v="0"/>
    <x v="1"/>
    <x v="0"/>
    <n v="7"/>
    <s v="Profit Centre"/>
    <x v="0"/>
    <x v="0"/>
    <s v="$"/>
    <n v="2439885.8439482502"/>
  </r>
  <r>
    <x v="1"/>
    <x v="0"/>
    <x v="1"/>
    <x v="1"/>
    <n v="8"/>
    <s v="Profit Centre"/>
    <x v="0"/>
    <x v="0"/>
    <s v="$"/>
    <n v="2069958.7336024998"/>
  </r>
  <r>
    <x v="1"/>
    <x v="0"/>
    <x v="1"/>
    <x v="2"/>
    <n v="9"/>
    <s v="Profit Centre"/>
    <x v="0"/>
    <x v="0"/>
    <s v="$"/>
    <n v="2209497.7676836252"/>
  </r>
  <r>
    <x v="1"/>
    <x v="0"/>
    <x v="1"/>
    <x v="3"/>
    <n v="10"/>
    <s v="Profit Centre"/>
    <x v="0"/>
    <x v="0"/>
    <s v="$"/>
    <n v="2131961.0649809996"/>
  </r>
  <r>
    <x v="1"/>
    <x v="0"/>
    <x v="1"/>
    <x v="4"/>
    <n v="11"/>
    <s v="Profit Centre"/>
    <x v="0"/>
    <x v="0"/>
    <s v="$"/>
    <n v="1933724.25794625"/>
  </r>
  <r>
    <x v="1"/>
    <x v="0"/>
    <x v="1"/>
    <x v="5"/>
    <n v="12"/>
    <s v="Profit Centre"/>
    <x v="0"/>
    <x v="0"/>
    <s v="$"/>
    <n v="2147472.275895"/>
  </r>
  <r>
    <x v="1"/>
    <x v="0"/>
    <x v="1"/>
    <x v="6"/>
    <n v="1"/>
    <s v="Profit Centre"/>
    <x v="0"/>
    <x v="0"/>
    <s v="$"/>
    <n v="2981782.90809"/>
  </r>
  <r>
    <x v="1"/>
    <x v="0"/>
    <x v="1"/>
    <x v="7"/>
    <n v="2"/>
    <s v="Profit Centre"/>
    <x v="0"/>
    <x v="0"/>
    <s v="$"/>
    <n v="2090550.4084649999"/>
  </r>
  <r>
    <x v="1"/>
    <x v="0"/>
    <x v="1"/>
    <x v="8"/>
    <n v="3"/>
    <s v="Profit Centre"/>
    <x v="0"/>
    <x v="0"/>
    <s v="$"/>
    <n v="2633205.7530198749"/>
  </r>
  <r>
    <x v="1"/>
    <x v="0"/>
    <x v="1"/>
    <x v="9"/>
    <n v="4"/>
    <s v="Profit Centre"/>
    <x v="0"/>
    <x v="0"/>
    <s v="$"/>
    <n v="2356889.5272892499"/>
  </r>
  <r>
    <x v="1"/>
    <x v="0"/>
    <x v="1"/>
    <x v="10"/>
    <n v="5"/>
    <s v="Profit Centre"/>
    <x v="0"/>
    <x v="0"/>
    <s v="$"/>
    <n v="2084390.0351099998"/>
  </r>
  <r>
    <x v="1"/>
    <x v="0"/>
    <x v="1"/>
    <x v="11"/>
    <n v="6"/>
    <s v="Profit Centre"/>
    <x v="0"/>
    <x v="0"/>
    <s v="$"/>
    <n v="2138384.6289562499"/>
  </r>
  <r>
    <x v="1"/>
    <x v="0"/>
    <x v="1"/>
    <x v="0"/>
    <n v="7"/>
    <s v="Profit Centre"/>
    <x v="0"/>
    <x v="1"/>
    <s v="$"/>
    <n v="5139211.1177422497"/>
  </r>
  <r>
    <x v="1"/>
    <x v="0"/>
    <x v="1"/>
    <x v="1"/>
    <n v="8"/>
    <s v="Profit Centre"/>
    <x v="0"/>
    <x v="1"/>
    <s v="$"/>
    <n v="3946004.6255270001"/>
  </r>
  <r>
    <x v="1"/>
    <x v="0"/>
    <x v="1"/>
    <x v="2"/>
    <n v="9"/>
    <s v="Profit Centre"/>
    <x v="0"/>
    <x v="1"/>
    <s v="$"/>
    <n v="4346383.9848317504"/>
  </r>
  <r>
    <x v="1"/>
    <x v="0"/>
    <x v="1"/>
    <x v="3"/>
    <n v="10"/>
    <s v="Profit Centre"/>
    <x v="0"/>
    <x v="1"/>
    <s v="$"/>
    <n v="4282440.7928499999"/>
  </r>
  <r>
    <x v="1"/>
    <x v="0"/>
    <x v="1"/>
    <x v="4"/>
    <n v="11"/>
    <s v="Profit Centre"/>
    <x v="0"/>
    <x v="1"/>
    <s v="$"/>
    <n v="4041128.2704065"/>
  </r>
  <r>
    <x v="1"/>
    <x v="0"/>
    <x v="1"/>
    <x v="5"/>
    <n v="12"/>
    <s v="Profit Centre"/>
    <x v="0"/>
    <x v="1"/>
    <s v="$"/>
    <n v="4489049.242656"/>
  </r>
  <r>
    <x v="1"/>
    <x v="0"/>
    <x v="1"/>
    <x v="6"/>
    <n v="1"/>
    <s v="Profit Centre"/>
    <x v="0"/>
    <x v="1"/>
    <s v="$"/>
    <n v="6198904.3672349993"/>
  </r>
  <r>
    <x v="1"/>
    <x v="0"/>
    <x v="1"/>
    <x v="7"/>
    <n v="2"/>
    <s v="Profit Centre"/>
    <x v="0"/>
    <x v="1"/>
    <s v="$"/>
    <n v="4648888.2965024998"/>
  </r>
  <r>
    <x v="1"/>
    <x v="0"/>
    <x v="1"/>
    <x v="8"/>
    <n v="3"/>
    <s v="Profit Centre"/>
    <x v="0"/>
    <x v="1"/>
    <s v="$"/>
    <n v="5898315.4044952495"/>
  </r>
  <r>
    <x v="1"/>
    <x v="0"/>
    <x v="1"/>
    <x v="9"/>
    <n v="4"/>
    <s v="Profit Centre"/>
    <x v="0"/>
    <x v="1"/>
    <s v="$"/>
    <n v="4664521.8484669998"/>
  </r>
  <r>
    <x v="1"/>
    <x v="0"/>
    <x v="1"/>
    <x v="10"/>
    <n v="5"/>
    <s v="Profit Centre"/>
    <x v="0"/>
    <x v="1"/>
    <s v="$"/>
    <n v="4250449.1534670005"/>
  </r>
  <r>
    <x v="1"/>
    <x v="0"/>
    <x v="1"/>
    <x v="11"/>
    <n v="6"/>
    <s v="Profit Centre"/>
    <x v="0"/>
    <x v="1"/>
    <s v="$"/>
    <n v="4197744.4401284996"/>
  </r>
  <r>
    <x v="1"/>
    <x v="0"/>
    <x v="1"/>
    <x v="0"/>
    <n v="7"/>
    <s v="Profit Centre"/>
    <x v="1"/>
    <x v="0"/>
    <s v="$"/>
    <n v="2126344.3882868001"/>
  </r>
  <r>
    <x v="1"/>
    <x v="0"/>
    <x v="1"/>
    <x v="1"/>
    <n v="8"/>
    <s v="Profit Centre"/>
    <x v="1"/>
    <x v="0"/>
    <s v="$"/>
    <n v="1830310.04721576"/>
  </r>
  <r>
    <x v="1"/>
    <x v="0"/>
    <x v="1"/>
    <x v="2"/>
    <n v="9"/>
    <s v="Profit Centre"/>
    <x v="1"/>
    <x v="0"/>
    <s v="$"/>
    <n v="1932722.2586980001"/>
  </r>
  <r>
    <x v="1"/>
    <x v="0"/>
    <x v="1"/>
    <x v="3"/>
    <n v="10"/>
    <s v="Profit Centre"/>
    <x v="1"/>
    <x v="0"/>
    <s v="$"/>
    <n v="1863347.8597905599"/>
  </r>
  <r>
    <x v="1"/>
    <x v="0"/>
    <x v="1"/>
    <x v="4"/>
    <n v="11"/>
    <s v="Profit Centre"/>
    <x v="1"/>
    <x v="0"/>
    <s v="$"/>
    <n v="1772855.3065638801"/>
  </r>
  <r>
    <x v="1"/>
    <x v="0"/>
    <x v="1"/>
    <x v="5"/>
    <n v="12"/>
    <s v="Profit Centre"/>
    <x v="1"/>
    <x v="0"/>
    <s v="$"/>
    <n v="1900808.01194328"/>
  </r>
  <r>
    <x v="1"/>
    <x v="0"/>
    <x v="1"/>
    <x v="6"/>
    <n v="1"/>
    <s v="Profit Centre"/>
    <x v="1"/>
    <x v="0"/>
    <s v="$"/>
    <n v="2656208.4777756003"/>
  </r>
  <r>
    <x v="1"/>
    <x v="0"/>
    <x v="1"/>
    <x v="7"/>
    <n v="2"/>
    <s v="Profit Centre"/>
    <x v="1"/>
    <x v="0"/>
    <s v="$"/>
    <n v="2616107.4378318004"/>
  </r>
  <r>
    <x v="1"/>
    <x v="0"/>
    <x v="1"/>
    <x v="8"/>
    <n v="3"/>
    <s v="Profit Centre"/>
    <x v="1"/>
    <x v="0"/>
    <s v="$"/>
    <n v="2497537.4048039801"/>
  </r>
  <r>
    <x v="1"/>
    <x v="0"/>
    <x v="1"/>
    <x v="9"/>
    <n v="4"/>
    <s v="Profit Centre"/>
    <x v="1"/>
    <x v="0"/>
    <s v="$"/>
    <n v="1880594.9392397199"/>
  </r>
  <r>
    <x v="1"/>
    <x v="0"/>
    <x v="1"/>
    <x v="10"/>
    <n v="5"/>
    <s v="Profit Centre"/>
    <x v="1"/>
    <x v="0"/>
    <s v="$"/>
    <n v="1799580.2809168801"/>
  </r>
  <r>
    <x v="1"/>
    <x v="0"/>
    <x v="1"/>
    <x v="11"/>
    <n v="6"/>
    <s v="Profit Centre"/>
    <x v="1"/>
    <x v="0"/>
    <s v="$"/>
    <n v="1962186.22557672"/>
  </r>
  <r>
    <x v="1"/>
    <x v="0"/>
    <x v="1"/>
    <x v="0"/>
    <n v="7"/>
    <s v="Profit Centre"/>
    <x v="1"/>
    <x v="1"/>
    <s v="$"/>
    <n v="3873782.0619640001"/>
  </r>
  <r>
    <x v="1"/>
    <x v="0"/>
    <x v="1"/>
    <x v="1"/>
    <n v="8"/>
    <s v="Profit Centre"/>
    <x v="1"/>
    <x v="1"/>
    <s v="$"/>
    <n v="3236640.6193384002"/>
  </r>
  <r>
    <x v="1"/>
    <x v="0"/>
    <x v="1"/>
    <x v="2"/>
    <n v="9"/>
    <s v="Profit Centre"/>
    <x v="1"/>
    <x v="1"/>
    <s v="$"/>
    <n v="3452365.4743496003"/>
  </r>
  <r>
    <x v="1"/>
    <x v="0"/>
    <x v="1"/>
    <x v="3"/>
    <n v="10"/>
    <s v="Profit Centre"/>
    <x v="1"/>
    <x v="1"/>
    <s v="$"/>
    <n v="3356591.8241904001"/>
  </r>
  <r>
    <x v="1"/>
    <x v="0"/>
    <x v="1"/>
    <x v="4"/>
    <n v="11"/>
    <s v="Profit Centre"/>
    <x v="1"/>
    <x v="1"/>
    <s v="$"/>
    <n v="3011576.2034932002"/>
  </r>
  <r>
    <x v="1"/>
    <x v="0"/>
    <x v="1"/>
    <x v="5"/>
    <n v="12"/>
    <s v="Profit Centre"/>
    <x v="1"/>
    <x v="1"/>
    <s v="$"/>
    <n v="3605073.1360128"/>
  </r>
  <r>
    <x v="1"/>
    <x v="0"/>
    <x v="1"/>
    <x v="6"/>
    <n v="1"/>
    <s v="Profit Centre"/>
    <x v="1"/>
    <x v="1"/>
    <s v="$"/>
    <n v="5213462.9938199995"/>
  </r>
  <r>
    <x v="1"/>
    <x v="0"/>
    <x v="1"/>
    <x v="7"/>
    <n v="2"/>
    <s v="Profit Centre"/>
    <x v="1"/>
    <x v="1"/>
    <s v="$"/>
    <n v="4601973.0645340011"/>
  </r>
  <r>
    <x v="1"/>
    <x v="0"/>
    <x v="1"/>
    <x v="8"/>
    <n v="3"/>
    <s v="Profit Centre"/>
    <x v="1"/>
    <x v="1"/>
    <s v="$"/>
    <n v="4341474.4526009997"/>
  </r>
  <r>
    <x v="1"/>
    <x v="0"/>
    <x v="1"/>
    <x v="9"/>
    <n v="4"/>
    <s v="Profit Centre"/>
    <x v="1"/>
    <x v="1"/>
    <s v="$"/>
    <n v="4348448.7778535997"/>
  </r>
  <r>
    <x v="1"/>
    <x v="0"/>
    <x v="1"/>
    <x v="10"/>
    <n v="5"/>
    <s v="Profit Centre"/>
    <x v="1"/>
    <x v="1"/>
    <s v="$"/>
    <n v="3249860.6738448003"/>
  </r>
  <r>
    <x v="1"/>
    <x v="0"/>
    <x v="1"/>
    <x v="11"/>
    <n v="6"/>
    <s v="Profit Centre"/>
    <x v="1"/>
    <x v="1"/>
    <s v="$"/>
    <n v="3447637.2776856003"/>
  </r>
  <r>
    <x v="1"/>
    <x v="0"/>
    <x v="1"/>
    <x v="0"/>
    <n v="7"/>
    <s v="Profit Centre"/>
    <x v="2"/>
    <x v="0"/>
    <s v="$"/>
    <n v="4205710.5050467979"/>
  </r>
  <r>
    <x v="1"/>
    <x v="0"/>
    <x v="1"/>
    <x v="1"/>
    <n v="8"/>
    <s v="Profit Centre"/>
    <x v="2"/>
    <x v="0"/>
    <s v="$"/>
    <n v="3388330.7652803189"/>
  </r>
  <r>
    <x v="1"/>
    <x v="0"/>
    <x v="1"/>
    <x v="2"/>
    <n v="9"/>
    <s v="Profit Centre"/>
    <x v="2"/>
    <x v="0"/>
    <s v="$"/>
    <n v="4067080.518160814"/>
  </r>
  <r>
    <x v="1"/>
    <x v="0"/>
    <x v="1"/>
    <x v="3"/>
    <n v="10"/>
    <s v="Profit Centre"/>
    <x v="2"/>
    <x v="0"/>
    <s v="$"/>
    <n v="3744069.5923996787"/>
  </r>
  <r>
    <x v="1"/>
    <x v="0"/>
    <x v="1"/>
    <x v="4"/>
    <n v="11"/>
    <s v="Profit Centre"/>
    <x v="2"/>
    <x v="0"/>
    <s v="$"/>
    <n v="3462813.1125993291"/>
  </r>
  <r>
    <x v="1"/>
    <x v="0"/>
    <x v="1"/>
    <x v="5"/>
    <n v="12"/>
    <s v="Profit Centre"/>
    <x v="2"/>
    <x v="0"/>
    <s v="$"/>
    <n v="3568361.8434775192"/>
  </r>
  <r>
    <x v="1"/>
    <x v="0"/>
    <x v="1"/>
    <x v="6"/>
    <n v="1"/>
    <s v="Profit Centre"/>
    <x v="2"/>
    <x v="0"/>
    <s v="$"/>
    <n v="5471503.3322801981"/>
  </r>
  <r>
    <x v="1"/>
    <x v="0"/>
    <x v="1"/>
    <x v="7"/>
    <n v="2"/>
    <s v="Profit Centre"/>
    <x v="2"/>
    <x v="0"/>
    <s v="$"/>
    <n v="5059522.5801976481"/>
  </r>
  <r>
    <x v="1"/>
    <x v="0"/>
    <x v="1"/>
    <x v="8"/>
    <n v="3"/>
    <s v="Profit Centre"/>
    <x v="2"/>
    <x v="0"/>
    <s v="$"/>
    <n v="4550701.2166301943"/>
  </r>
  <r>
    <x v="1"/>
    <x v="0"/>
    <x v="1"/>
    <x v="9"/>
    <n v="4"/>
    <s v="Profit Centre"/>
    <x v="2"/>
    <x v="0"/>
    <s v="$"/>
    <n v="4783246.4214486899"/>
  </r>
  <r>
    <x v="1"/>
    <x v="0"/>
    <x v="1"/>
    <x v="10"/>
    <n v="5"/>
    <s v="Profit Centre"/>
    <x v="2"/>
    <x v="0"/>
    <s v="$"/>
    <n v="3615900.6923301592"/>
  </r>
  <r>
    <x v="1"/>
    <x v="0"/>
    <x v="1"/>
    <x v="11"/>
    <n v="6"/>
    <s v="Profit Centre"/>
    <x v="2"/>
    <x v="0"/>
    <s v="$"/>
    <n v="3879202.5837155385"/>
  </r>
  <r>
    <x v="1"/>
    <x v="0"/>
    <x v="2"/>
    <x v="0"/>
    <n v="7"/>
    <s v="Profit Centre"/>
    <x v="0"/>
    <x v="0"/>
    <s v="$"/>
    <n v="1689221.1490034999"/>
  </r>
  <r>
    <x v="1"/>
    <x v="0"/>
    <x v="2"/>
    <x v="1"/>
    <n v="8"/>
    <s v="Profit Centre"/>
    <x v="0"/>
    <x v="0"/>
    <s v="$"/>
    <n v="2059921.8667754997"/>
  </r>
  <r>
    <x v="1"/>
    <x v="0"/>
    <x v="2"/>
    <x v="2"/>
    <n v="9"/>
    <s v="Profit Centre"/>
    <x v="0"/>
    <x v="0"/>
    <s v="$"/>
    <n v="1793176.531129"/>
  </r>
  <r>
    <x v="1"/>
    <x v="0"/>
    <x v="2"/>
    <x v="3"/>
    <n v="10"/>
    <s v="Profit Centre"/>
    <x v="0"/>
    <x v="0"/>
    <s v="$"/>
    <n v="1547855.7555440001"/>
  </r>
  <r>
    <x v="1"/>
    <x v="0"/>
    <x v="2"/>
    <x v="4"/>
    <n v="11"/>
    <s v="Profit Centre"/>
    <x v="0"/>
    <x v="0"/>
    <s v="$"/>
    <n v="1621360.3148906252"/>
  </r>
  <r>
    <x v="1"/>
    <x v="0"/>
    <x v="2"/>
    <x v="5"/>
    <n v="12"/>
    <s v="Profit Centre"/>
    <x v="0"/>
    <x v="0"/>
    <s v="$"/>
    <n v="1330451.9418015"/>
  </r>
  <r>
    <x v="1"/>
    <x v="0"/>
    <x v="2"/>
    <x v="6"/>
    <n v="1"/>
    <s v="Profit Centre"/>
    <x v="0"/>
    <x v="0"/>
    <s v="$"/>
    <n v="2228780.4880005"/>
  </r>
  <r>
    <x v="1"/>
    <x v="0"/>
    <x v="2"/>
    <x v="7"/>
    <n v="2"/>
    <s v="Profit Centre"/>
    <x v="0"/>
    <x v="0"/>
    <s v="$"/>
    <n v="2185969.2785069998"/>
  </r>
  <r>
    <x v="1"/>
    <x v="0"/>
    <x v="2"/>
    <x v="8"/>
    <n v="3"/>
    <s v="Profit Centre"/>
    <x v="0"/>
    <x v="0"/>
    <s v="$"/>
    <n v="1950392.0613048752"/>
  </r>
  <r>
    <x v="1"/>
    <x v="0"/>
    <x v="2"/>
    <x v="9"/>
    <n v="4"/>
    <s v="Profit Centre"/>
    <x v="0"/>
    <x v="0"/>
    <s v="$"/>
    <n v="1986295.0526719999"/>
  </r>
  <r>
    <x v="1"/>
    <x v="0"/>
    <x v="2"/>
    <x v="10"/>
    <n v="5"/>
    <s v="Profit Centre"/>
    <x v="0"/>
    <x v="0"/>
    <s v="$"/>
    <n v="2071155.7982568748"/>
  </r>
  <r>
    <x v="1"/>
    <x v="0"/>
    <x v="2"/>
    <x v="11"/>
    <n v="6"/>
    <s v="Profit Centre"/>
    <x v="0"/>
    <x v="0"/>
    <s v="$"/>
    <n v="2273512.0860041254"/>
  </r>
  <r>
    <x v="1"/>
    <x v="0"/>
    <x v="2"/>
    <x v="0"/>
    <n v="7"/>
    <s v="Profit Centre"/>
    <x v="0"/>
    <x v="1"/>
    <s v="$"/>
    <n v="3229019.3481892501"/>
  </r>
  <r>
    <x v="1"/>
    <x v="0"/>
    <x v="2"/>
    <x v="1"/>
    <n v="8"/>
    <s v="Profit Centre"/>
    <x v="0"/>
    <x v="1"/>
    <s v="$"/>
    <n v="3998074.953249"/>
  </r>
  <r>
    <x v="1"/>
    <x v="0"/>
    <x v="2"/>
    <x v="2"/>
    <n v="9"/>
    <s v="Profit Centre"/>
    <x v="0"/>
    <x v="1"/>
    <s v="$"/>
    <n v="3458560.3451040001"/>
  </r>
  <r>
    <x v="1"/>
    <x v="0"/>
    <x v="2"/>
    <x v="3"/>
    <n v="10"/>
    <s v="Profit Centre"/>
    <x v="0"/>
    <x v="1"/>
    <s v="$"/>
    <n v="2863773.4980290001"/>
  </r>
  <r>
    <x v="1"/>
    <x v="0"/>
    <x v="2"/>
    <x v="4"/>
    <n v="11"/>
    <s v="Profit Centre"/>
    <x v="0"/>
    <x v="1"/>
    <s v="$"/>
    <n v="3126213.72064"/>
  </r>
  <r>
    <x v="1"/>
    <x v="0"/>
    <x v="2"/>
    <x v="5"/>
    <n v="12"/>
    <s v="Profit Centre"/>
    <x v="0"/>
    <x v="1"/>
    <s v="$"/>
    <n v="2691566.5882560001"/>
  </r>
  <r>
    <x v="1"/>
    <x v="0"/>
    <x v="2"/>
    <x v="6"/>
    <n v="1"/>
    <s v="Profit Centre"/>
    <x v="0"/>
    <x v="1"/>
    <s v="$"/>
    <n v="4009179.999363"/>
  </r>
  <r>
    <x v="1"/>
    <x v="0"/>
    <x v="2"/>
    <x v="7"/>
    <n v="2"/>
    <s v="Profit Centre"/>
    <x v="0"/>
    <x v="1"/>
    <s v="$"/>
    <n v="4249229.7763439994"/>
  </r>
  <r>
    <x v="1"/>
    <x v="0"/>
    <x v="2"/>
    <x v="8"/>
    <n v="3"/>
    <s v="Profit Centre"/>
    <x v="0"/>
    <x v="1"/>
    <s v="$"/>
    <n v="3887025.4362960001"/>
  </r>
  <r>
    <x v="1"/>
    <x v="0"/>
    <x v="2"/>
    <x v="9"/>
    <n v="4"/>
    <s v="Profit Centre"/>
    <x v="0"/>
    <x v="1"/>
    <s v="$"/>
    <n v="4377062.9091839995"/>
  </r>
  <r>
    <x v="1"/>
    <x v="0"/>
    <x v="2"/>
    <x v="10"/>
    <n v="5"/>
    <s v="Profit Centre"/>
    <x v="0"/>
    <x v="1"/>
    <s v="$"/>
    <n v="4388344.7790930001"/>
  </r>
  <r>
    <x v="1"/>
    <x v="0"/>
    <x v="2"/>
    <x v="11"/>
    <n v="6"/>
    <s v="Profit Centre"/>
    <x v="0"/>
    <x v="1"/>
    <s v="$"/>
    <n v="4431008.4784342507"/>
  </r>
  <r>
    <x v="1"/>
    <x v="0"/>
    <x v="2"/>
    <x v="0"/>
    <n v="7"/>
    <s v="Profit Centre"/>
    <x v="1"/>
    <x v="0"/>
    <s v="$"/>
    <n v="1665101.5295861098"/>
  </r>
  <r>
    <x v="1"/>
    <x v="0"/>
    <x v="2"/>
    <x v="1"/>
    <n v="8"/>
    <s v="Profit Centre"/>
    <x v="1"/>
    <x v="0"/>
    <s v="$"/>
    <n v="1847076.2833604398"/>
  </r>
  <r>
    <x v="1"/>
    <x v="0"/>
    <x v="2"/>
    <x v="2"/>
    <n v="9"/>
    <s v="Profit Centre"/>
    <x v="1"/>
    <x v="0"/>
    <s v="$"/>
    <n v="1443255.6006155098"/>
  </r>
  <r>
    <x v="1"/>
    <x v="0"/>
    <x v="2"/>
    <x v="3"/>
    <n v="10"/>
    <s v="Profit Centre"/>
    <x v="1"/>
    <x v="0"/>
    <s v="$"/>
    <n v="1340433.4702902001"/>
  </r>
  <r>
    <x v="1"/>
    <x v="0"/>
    <x v="2"/>
    <x v="4"/>
    <n v="11"/>
    <s v="Profit Centre"/>
    <x v="1"/>
    <x v="0"/>
    <s v="$"/>
    <n v="1484304.6234175498"/>
  </r>
  <r>
    <x v="1"/>
    <x v="0"/>
    <x v="2"/>
    <x v="5"/>
    <n v="12"/>
    <s v="Profit Centre"/>
    <x v="1"/>
    <x v="0"/>
    <s v="$"/>
    <n v="1288013.6333248802"/>
  </r>
  <r>
    <x v="1"/>
    <x v="0"/>
    <x v="2"/>
    <x v="6"/>
    <n v="1"/>
    <s v="Profit Centre"/>
    <x v="1"/>
    <x v="0"/>
    <s v="$"/>
    <n v="1934441.18316372"/>
  </r>
  <r>
    <x v="1"/>
    <x v="0"/>
    <x v="2"/>
    <x v="7"/>
    <n v="2"/>
    <s v="Profit Centre"/>
    <x v="1"/>
    <x v="0"/>
    <s v="$"/>
    <n v="1867732.8207522598"/>
  </r>
  <r>
    <x v="1"/>
    <x v="0"/>
    <x v="2"/>
    <x v="8"/>
    <n v="3"/>
    <s v="Profit Centre"/>
    <x v="1"/>
    <x v="0"/>
    <s v="$"/>
    <n v="1632975.2369934299"/>
  </r>
  <r>
    <x v="1"/>
    <x v="0"/>
    <x v="2"/>
    <x v="9"/>
    <n v="4"/>
    <s v="Profit Centre"/>
    <x v="1"/>
    <x v="0"/>
    <s v="$"/>
    <n v="1699686.4578355199"/>
  </r>
  <r>
    <x v="1"/>
    <x v="0"/>
    <x v="2"/>
    <x v="10"/>
    <n v="5"/>
    <s v="Profit Centre"/>
    <x v="1"/>
    <x v="0"/>
    <s v="$"/>
    <n v="1838520.95026149"/>
  </r>
  <r>
    <x v="1"/>
    <x v="0"/>
    <x v="2"/>
    <x v="11"/>
    <n v="6"/>
    <s v="Profit Centre"/>
    <x v="1"/>
    <x v="0"/>
    <s v="$"/>
    <n v="1919092.9312032503"/>
  </r>
  <r>
    <x v="1"/>
    <x v="0"/>
    <x v="2"/>
    <x v="0"/>
    <n v="7"/>
    <s v="Profit Centre"/>
    <x v="1"/>
    <x v="1"/>
    <s v="$"/>
    <n v="2886159.0288201999"/>
  </r>
  <r>
    <x v="1"/>
    <x v="0"/>
    <x v="2"/>
    <x v="1"/>
    <n v="8"/>
    <s v="Profit Centre"/>
    <x v="1"/>
    <x v="1"/>
    <s v="$"/>
    <n v="2138617.9464186002"/>
  </r>
  <r>
    <x v="1"/>
    <x v="0"/>
    <x v="2"/>
    <x v="2"/>
    <n v="9"/>
    <s v="Profit Centre"/>
    <x v="1"/>
    <x v="1"/>
    <s v="$"/>
    <n v="3947712.1118929996"/>
  </r>
  <r>
    <x v="1"/>
    <x v="0"/>
    <x v="2"/>
    <x v="3"/>
    <n v="10"/>
    <s v="Profit Centre"/>
    <x v="1"/>
    <x v="1"/>
    <s v="$"/>
    <n v="3336453.7222977998"/>
  </r>
  <r>
    <x v="1"/>
    <x v="0"/>
    <x v="2"/>
    <x v="4"/>
    <n v="11"/>
    <s v="Profit Centre"/>
    <x v="1"/>
    <x v="1"/>
    <s v="$"/>
    <n v="2581238.6260960004"/>
  </r>
  <r>
    <x v="1"/>
    <x v="0"/>
    <x v="2"/>
    <x v="5"/>
    <n v="12"/>
    <s v="Profit Centre"/>
    <x v="1"/>
    <x v="1"/>
    <s v="$"/>
    <n v="3389594.0119008003"/>
  </r>
  <r>
    <x v="1"/>
    <x v="0"/>
    <x v="2"/>
    <x v="6"/>
    <n v="1"/>
    <s v="Profit Centre"/>
    <x v="1"/>
    <x v="1"/>
    <s v="$"/>
    <n v="3641782.9956648001"/>
  </r>
  <r>
    <x v="1"/>
    <x v="0"/>
    <x v="2"/>
    <x v="7"/>
    <n v="2"/>
    <s v="Profit Centre"/>
    <x v="1"/>
    <x v="1"/>
    <s v="$"/>
    <n v="3637088.2590588001"/>
  </r>
  <r>
    <x v="1"/>
    <x v="0"/>
    <x v="2"/>
    <x v="8"/>
    <n v="3"/>
    <s v="Profit Centre"/>
    <x v="1"/>
    <x v="1"/>
    <s v="$"/>
    <n v="2891368.2735684002"/>
  </r>
  <r>
    <x v="1"/>
    <x v="0"/>
    <x v="2"/>
    <x v="9"/>
    <n v="4"/>
    <s v="Profit Centre"/>
    <x v="1"/>
    <x v="1"/>
    <s v="$"/>
    <n v="3090339.0142464004"/>
  </r>
  <r>
    <x v="1"/>
    <x v="0"/>
    <x v="2"/>
    <x v="10"/>
    <n v="5"/>
    <s v="Profit Centre"/>
    <x v="1"/>
    <x v="1"/>
    <s v="$"/>
    <n v="3395668.6594643998"/>
  </r>
  <r>
    <x v="1"/>
    <x v="0"/>
    <x v="2"/>
    <x v="11"/>
    <n v="6"/>
    <s v="Profit Centre"/>
    <x v="1"/>
    <x v="1"/>
    <s v="$"/>
    <n v="3379572.3100814"/>
  </r>
  <r>
    <x v="1"/>
    <x v="0"/>
    <x v="2"/>
    <x v="0"/>
    <n v="7"/>
    <s v="Profit Centre"/>
    <x v="2"/>
    <x v="0"/>
    <s v="$"/>
    <n v="3083178.310218194"/>
  </r>
  <r>
    <x v="1"/>
    <x v="0"/>
    <x v="2"/>
    <x v="1"/>
    <n v="8"/>
    <s v="Profit Centre"/>
    <x v="2"/>
    <x v="0"/>
    <s v="$"/>
    <n v="3624627.2765830643"/>
  </r>
  <r>
    <x v="1"/>
    <x v="0"/>
    <x v="2"/>
    <x v="2"/>
    <n v="9"/>
    <s v="Profit Centre"/>
    <x v="2"/>
    <x v="0"/>
    <s v="$"/>
    <n v="3090109.4706031792"/>
  </r>
  <r>
    <x v="1"/>
    <x v="0"/>
    <x v="2"/>
    <x v="3"/>
    <n v="10"/>
    <s v="Profit Centre"/>
    <x v="2"/>
    <x v="0"/>
    <s v="$"/>
    <n v="2588932.9613108994"/>
  </r>
  <r>
    <x v="1"/>
    <x v="0"/>
    <x v="2"/>
    <x v="4"/>
    <n v="11"/>
    <s v="Profit Centre"/>
    <x v="2"/>
    <x v="0"/>
    <s v="$"/>
    <n v="2871337.5293786996"/>
  </r>
  <r>
    <x v="1"/>
    <x v="0"/>
    <x v="2"/>
    <x v="5"/>
    <n v="12"/>
    <s v="Profit Centre"/>
    <x v="2"/>
    <x v="0"/>
    <s v="$"/>
    <n v="2476353.7848823196"/>
  </r>
  <r>
    <x v="1"/>
    <x v="0"/>
    <x v="2"/>
    <x v="6"/>
    <n v="1"/>
    <s v="Profit Centre"/>
    <x v="2"/>
    <x v="0"/>
    <s v="$"/>
    <n v="3520427.5225060191"/>
  </r>
  <r>
    <x v="1"/>
    <x v="0"/>
    <x v="2"/>
    <x v="7"/>
    <n v="2"/>
    <s v="Profit Centre"/>
    <x v="2"/>
    <x v="0"/>
    <s v="$"/>
    <n v="3874818.9917811132"/>
  </r>
  <r>
    <x v="1"/>
    <x v="0"/>
    <x v="2"/>
    <x v="8"/>
    <n v="3"/>
    <s v="Profit Centre"/>
    <x v="2"/>
    <x v="0"/>
    <s v="$"/>
    <n v="3237363.8548801187"/>
  </r>
  <r>
    <x v="1"/>
    <x v="0"/>
    <x v="2"/>
    <x v="9"/>
    <n v="4"/>
    <s v="Profit Centre"/>
    <x v="2"/>
    <x v="0"/>
    <s v="$"/>
    <n v="3615453.1290214392"/>
  </r>
  <r>
    <x v="1"/>
    <x v="0"/>
    <x v="2"/>
    <x v="10"/>
    <n v="5"/>
    <s v="Profit Centre"/>
    <x v="2"/>
    <x v="0"/>
    <s v="$"/>
    <n v="2956857.0525275953"/>
  </r>
  <r>
    <x v="1"/>
    <x v="0"/>
    <x v="2"/>
    <x v="11"/>
    <n v="6"/>
    <s v="Profit Centre"/>
    <x v="2"/>
    <x v="0"/>
    <s v="$"/>
    <n v="3215096.199550285"/>
  </r>
  <r>
    <x v="1"/>
    <x v="1"/>
    <x v="0"/>
    <x v="0"/>
    <n v="7"/>
    <s v="Cost Centre"/>
    <x v="3"/>
    <x v="2"/>
    <s v="$"/>
    <n v="859050.95871603675"/>
  </r>
  <r>
    <x v="1"/>
    <x v="1"/>
    <x v="0"/>
    <x v="1"/>
    <n v="8"/>
    <s v="Cost Centre"/>
    <x v="3"/>
    <x v="2"/>
    <s v="$"/>
    <n v="1256568.663764968"/>
  </r>
  <r>
    <x v="1"/>
    <x v="1"/>
    <x v="0"/>
    <x v="2"/>
    <n v="9"/>
    <s v="Cost Centre"/>
    <x v="3"/>
    <x v="2"/>
    <s v="$"/>
    <n v="945239.11169929046"/>
  </r>
  <r>
    <x v="1"/>
    <x v="1"/>
    <x v="0"/>
    <x v="3"/>
    <n v="10"/>
    <s v="Cost Centre"/>
    <x v="3"/>
    <x v="2"/>
    <s v="$"/>
    <n v="897002.08738166792"/>
  </r>
  <r>
    <x v="1"/>
    <x v="1"/>
    <x v="0"/>
    <x v="4"/>
    <n v="11"/>
    <s v="Cost Centre"/>
    <x v="3"/>
    <x v="2"/>
    <s v="$"/>
    <n v="983029.73485591868"/>
  </r>
  <r>
    <x v="1"/>
    <x v="1"/>
    <x v="0"/>
    <x v="5"/>
    <n v="12"/>
    <s v="Cost Centre"/>
    <x v="3"/>
    <x v="2"/>
    <s v="$"/>
    <n v="938538.15127751243"/>
  </r>
  <r>
    <x v="1"/>
    <x v="1"/>
    <x v="0"/>
    <x v="6"/>
    <n v="1"/>
    <s v="Cost Centre"/>
    <x v="3"/>
    <x v="2"/>
    <s v="$"/>
    <n v="1120011.9018488396"/>
  </r>
  <r>
    <x v="1"/>
    <x v="1"/>
    <x v="0"/>
    <x v="7"/>
    <n v="2"/>
    <s v="Cost Centre"/>
    <x v="3"/>
    <x v="2"/>
    <s v="$"/>
    <n v="908869.29775302368"/>
  </r>
  <r>
    <x v="1"/>
    <x v="1"/>
    <x v="0"/>
    <x v="8"/>
    <n v="3"/>
    <s v="Cost Centre"/>
    <x v="3"/>
    <x v="2"/>
    <s v="$"/>
    <n v="962926.50469158008"/>
  </r>
  <r>
    <x v="1"/>
    <x v="1"/>
    <x v="0"/>
    <x v="9"/>
    <n v="4"/>
    <s v="Cost Centre"/>
    <x v="3"/>
    <x v="2"/>
    <s v="$"/>
    <n v="972833.26691238175"/>
  </r>
  <r>
    <x v="1"/>
    <x v="1"/>
    <x v="0"/>
    <x v="10"/>
    <n v="5"/>
    <s v="Cost Centre"/>
    <x v="3"/>
    <x v="2"/>
    <s v="$"/>
    <n v="1071765.8371174217"/>
  </r>
  <r>
    <x v="1"/>
    <x v="1"/>
    <x v="0"/>
    <x v="11"/>
    <n v="6"/>
    <s v="Cost Centre"/>
    <x v="3"/>
    <x v="2"/>
    <s v="$"/>
    <n v="1137792.8543239292"/>
  </r>
  <r>
    <x v="1"/>
    <x v="1"/>
    <x v="0"/>
    <x v="0"/>
    <n v="7"/>
    <s v="Cost Centre"/>
    <x v="4"/>
    <x v="3"/>
    <s v="$"/>
    <n v="411478.37181662378"/>
  </r>
  <r>
    <x v="1"/>
    <x v="1"/>
    <x v="0"/>
    <x v="1"/>
    <n v="8"/>
    <s v="Cost Centre"/>
    <x v="4"/>
    <x v="3"/>
    <s v="$"/>
    <n v="558286.81851324998"/>
  </r>
  <r>
    <x v="1"/>
    <x v="1"/>
    <x v="0"/>
    <x v="2"/>
    <n v="9"/>
    <s v="Cost Centre"/>
    <x v="4"/>
    <x v="3"/>
    <s v="$"/>
    <n v="449699.38278299873"/>
  </r>
  <r>
    <x v="1"/>
    <x v="1"/>
    <x v="0"/>
    <x v="3"/>
    <n v="10"/>
    <s v="Cost Centre"/>
    <x v="4"/>
    <x v="3"/>
    <s v="$"/>
    <n v="427182.91524"/>
  </r>
  <r>
    <x v="1"/>
    <x v="1"/>
    <x v="0"/>
    <x v="4"/>
    <n v="11"/>
    <s v="Cost Centre"/>
    <x v="4"/>
    <x v="3"/>
    <s v="$"/>
    <n v="415259.38098750002"/>
  </r>
  <r>
    <x v="1"/>
    <x v="1"/>
    <x v="0"/>
    <x v="5"/>
    <n v="12"/>
    <s v="Cost Centre"/>
    <x v="4"/>
    <x v="3"/>
    <s v="$"/>
    <n v="427041.03370000009"/>
  </r>
  <r>
    <x v="1"/>
    <x v="1"/>
    <x v="0"/>
    <x v="6"/>
    <n v="1"/>
    <s v="Cost Centre"/>
    <x v="4"/>
    <x v="3"/>
    <s v="$"/>
    <n v="536309.89158199995"/>
  </r>
  <r>
    <x v="1"/>
    <x v="1"/>
    <x v="0"/>
    <x v="7"/>
    <n v="2"/>
    <s v="Cost Centre"/>
    <x v="4"/>
    <x v="3"/>
    <s v="$"/>
    <n v="414358.37553974998"/>
  </r>
  <r>
    <x v="1"/>
    <x v="1"/>
    <x v="0"/>
    <x v="8"/>
    <n v="3"/>
    <s v="Cost Centre"/>
    <x v="4"/>
    <x v="3"/>
    <s v="$"/>
    <n v="484912.71240800002"/>
  </r>
  <r>
    <x v="1"/>
    <x v="1"/>
    <x v="0"/>
    <x v="9"/>
    <n v="4"/>
    <s v="Cost Centre"/>
    <x v="4"/>
    <x v="3"/>
    <s v="$"/>
    <n v="419935.11569100001"/>
  </r>
  <r>
    <x v="1"/>
    <x v="1"/>
    <x v="0"/>
    <x v="10"/>
    <n v="5"/>
    <s v="Cost Centre"/>
    <x v="4"/>
    <x v="3"/>
    <s v="$"/>
    <n v="448216.05637499999"/>
  </r>
  <r>
    <x v="1"/>
    <x v="1"/>
    <x v="0"/>
    <x v="11"/>
    <n v="6"/>
    <s v="Cost Centre"/>
    <x v="4"/>
    <x v="3"/>
    <s v="$"/>
    <n v="532127.64313450002"/>
  </r>
  <r>
    <x v="1"/>
    <x v="1"/>
    <x v="0"/>
    <x v="0"/>
    <n v="7"/>
    <s v="Cost Centre"/>
    <x v="4"/>
    <x v="4"/>
    <s v="$"/>
    <n v="610297.37310056051"/>
  </r>
  <r>
    <x v="1"/>
    <x v="1"/>
    <x v="0"/>
    <x v="1"/>
    <n v="8"/>
    <s v="Cost Centre"/>
    <x v="4"/>
    <x v="4"/>
    <s v="$"/>
    <n v="908795.20773656247"/>
  </r>
  <r>
    <x v="1"/>
    <x v="1"/>
    <x v="0"/>
    <x v="2"/>
    <n v="9"/>
    <s v="Cost Centre"/>
    <x v="4"/>
    <x v="4"/>
    <s v="$"/>
    <n v="711025.90062299802"/>
  </r>
  <r>
    <x v="1"/>
    <x v="1"/>
    <x v="0"/>
    <x v="3"/>
    <n v="10"/>
    <s v="Cost Centre"/>
    <x v="4"/>
    <x v="4"/>
    <s v="$"/>
    <n v="699813.46326262481"/>
  </r>
  <r>
    <x v="1"/>
    <x v="1"/>
    <x v="0"/>
    <x v="4"/>
    <n v="11"/>
    <s v="Cost Centre"/>
    <x v="4"/>
    <x v="4"/>
    <s v="$"/>
    <n v="619174.29107624991"/>
  </r>
  <r>
    <x v="1"/>
    <x v="1"/>
    <x v="0"/>
    <x v="5"/>
    <n v="12"/>
    <s v="Cost Centre"/>
    <x v="4"/>
    <x v="4"/>
    <s v="$"/>
    <n v="641582.36576999992"/>
  </r>
  <r>
    <x v="1"/>
    <x v="1"/>
    <x v="0"/>
    <x v="6"/>
    <n v="1"/>
    <s v="Cost Centre"/>
    <x v="4"/>
    <x v="4"/>
    <s v="$"/>
    <n v="740585.34395999974"/>
  </r>
  <r>
    <x v="1"/>
    <x v="1"/>
    <x v="0"/>
    <x v="7"/>
    <n v="2"/>
    <s v="Cost Centre"/>
    <x v="4"/>
    <x v="4"/>
    <s v="$"/>
    <n v="665533.05688012496"/>
  </r>
  <r>
    <x v="1"/>
    <x v="1"/>
    <x v="0"/>
    <x v="8"/>
    <n v="3"/>
    <s v="Cost Centre"/>
    <x v="4"/>
    <x v="4"/>
    <s v="$"/>
    <n v="608946.05938500003"/>
  </r>
  <r>
    <x v="1"/>
    <x v="1"/>
    <x v="0"/>
    <x v="9"/>
    <n v="4"/>
    <s v="Cost Centre"/>
    <x v="4"/>
    <x v="4"/>
    <s v="$"/>
    <n v="706548.92858549999"/>
  </r>
  <r>
    <x v="1"/>
    <x v="1"/>
    <x v="0"/>
    <x v="10"/>
    <n v="5"/>
    <s v="Cost Centre"/>
    <x v="4"/>
    <x v="4"/>
    <s v="$"/>
    <n v="684073.99396875"/>
  </r>
  <r>
    <x v="1"/>
    <x v="1"/>
    <x v="0"/>
    <x v="11"/>
    <n v="6"/>
    <s v="Cost Centre"/>
    <x v="4"/>
    <x v="4"/>
    <s v="$"/>
    <n v="795822.70165668742"/>
  </r>
  <r>
    <x v="1"/>
    <x v="1"/>
    <x v="0"/>
    <x v="0"/>
    <n v="7"/>
    <s v="Cost Centre"/>
    <x v="5"/>
    <x v="5"/>
    <s v="$"/>
    <n v="334574.56978850893"/>
  </r>
  <r>
    <x v="1"/>
    <x v="1"/>
    <x v="0"/>
    <x v="1"/>
    <n v="8"/>
    <s v="Cost Centre"/>
    <x v="5"/>
    <x v="5"/>
    <s v="$"/>
    <n v="492735.34629342239"/>
  </r>
  <r>
    <x v="1"/>
    <x v="1"/>
    <x v="0"/>
    <x v="2"/>
    <n v="9"/>
    <s v="Cost Centre"/>
    <x v="5"/>
    <x v="5"/>
    <s v="$"/>
    <n v="423886.13007635879"/>
  </r>
  <r>
    <x v="1"/>
    <x v="1"/>
    <x v="0"/>
    <x v="3"/>
    <n v="10"/>
    <s v="Cost Centre"/>
    <x v="5"/>
    <x v="5"/>
    <s v="$"/>
    <n v="370340.02732499992"/>
  </r>
  <r>
    <x v="1"/>
    <x v="1"/>
    <x v="0"/>
    <x v="4"/>
    <n v="11"/>
    <s v="Cost Centre"/>
    <x v="5"/>
    <x v="5"/>
    <s v="$"/>
    <n v="388537.72727419995"/>
  </r>
  <r>
    <x v="1"/>
    <x v="1"/>
    <x v="0"/>
    <x v="5"/>
    <n v="12"/>
    <s v="Cost Centre"/>
    <x v="5"/>
    <x v="5"/>
    <s v="$"/>
    <n v="338577.18673479994"/>
  </r>
  <r>
    <x v="1"/>
    <x v="1"/>
    <x v="0"/>
    <x v="6"/>
    <n v="1"/>
    <s v="Cost Centre"/>
    <x v="5"/>
    <x v="5"/>
    <s v="$"/>
    <n v="466373.20086803986"/>
  </r>
  <r>
    <x v="1"/>
    <x v="1"/>
    <x v="0"/>
    <x v="7"/>
    <n v="2"/>
    <s v="Cost Centre"/>
    <x v="5"/>
    <x v="5"/>
    <s v="$"/>
    <n v="388574.67707873997"/>
  </r>
  <r>
    <x v="1"/>
    <x v="1"/>
    <x v="0"/>
    <x v="8"/>
    <n v="3"/>
    <s v="Cost Centre"/>
    <x v="5"/>
    <x v="5"/>
    <s v="$"/>
    <n v="356192.71368815994"/>
  </r>
  <r>
    <x v="1"/>
    <x v="1"/>
    <x v="0"/>
    <x v="9"/>
    <n v="4"/>
    <s v="Cost Centre"/>
    <x v="5"/>
    <x v="5"/>
    <s v="$"/>
    <n v="381723.53905412991"/>
  </r>
  <r>
    <x v="1"/>
    <x v="1"/>
    <x v="0"/>
    <x v="10"/>
    <n v="5"/>
    <s v="Cost Centre"/>
    <x v="5"/>
    <x v="5"/>
    <s v="$"/>
    <n v="429911.03490812494"/>
  </r>
  <r>
    <x v="1"/>
    <x v="1"/>
    <x v="0"/>
    <x v="11"/>
    <n v="6"/>
    <s v="Cost Centre"/>
    <x v="5"/>
    <x v="5"/>
    <s v="$"/>
    <n v="476034.24514096242"/>
  </r>
  <r>
    <x v="1"/>
    <x v="1"/>
    <x v="0"/>
    <x v="0"/>
    <n v="7"/>
    <s v="Cost Centre"/>
    <x v="5"/>
    <x v="6"/>
    <s v="$"/>
    <n v="221632.12385716435"/>
  </r>
  <r>
    <x v="1"/>
    <x v="1"/>
    <x v="0"/>
    <x v="1"/>
    <n v="8"/>
    <s v="Cost Centre"/>
    <x v="5"/>
    <x v="6"/>
    <s v="$"/>
    <n v="298721.115169695"/>
  </r>
  <r>
    <x v="1"/>
    <x v="1"/>
    <x v="0"/>
    <x v="2"/>
    <n v="9"/>
    <s v="Cost Centre"/>
    <x v="5"/>
    <x v="6"/>
    <s v="$"/>
    <n v="263980.61528681178"/>
  </r>
  <r>
    <x v="1"/>
    <x v="1"/>
    <x v="0"/>
    <x v="3"/>
    <n v="10"/>
    <s v="Cost Centre"/>
    <x v="5"/>
    <x v="6"/>
    <s v="$"/>
    <n v="219795.94496150999"/>
  </r>
  <r>
    <x v="1"/>
    <x v="1"/>
    <x v="0"/>
    <x v="4"/>
    <n v="11"/>
    <s v="Cost Centre"/>
    <x v="5"/>
    <x v="6"/>
    <s v="$"/>
    <n v="258222.34619527502"/>
  </r>
  <r>
    <x v="1"/>
    <x v="1"/>
    <x v="0"/>
    <x v="5"/>
    <n v="12"/>
    <s v="Cost Centre"/>
    <x v="5"/>
    <x v="6"/>
    <s v="$"/>
    <n v="230372.47477350003"/>
  </r>
  <r>
    <x v="1"/>
    <x v="1"/>
    <x v="0"/>
    <x v="6"/>
    <n v="1"/>
    <s v="Cost Centre"/>
    <x v="5"/>
    <x v="6"/>
    <s v="$"/>
    <n v="269842.36896287993"/>
  </r>
  <r>
    <x v="1"/>
    <x v="1"/>
    <x v="0"/>
    <x v="7"/>
    <n v="2"/>
    <s v="Cost Centre"/>
    <x v="5"/>
    <x v="6"/>
    <s v="$"/>
    <n v="229486.43250580502"/>
  </r>
  <r>
    <x v="1"/>
    <x v="1"/>
    <x v="0"/>
    <x v="8"/>
    <n v="3"/>
    <s v="Cost Centre"/>
    <x v="5"/>
    <x v="6"/>
    <s v="$"/>
    <n v="247771.36577484003"/>
  </r>
  <r>
    <x v="1"/>
    <x v="1"/>
    <x v="0"/>
    <x v="9"/>
    <n v="4"/>
    <s v="Cost Centre"/>
    <x v="5"/>
    <x v="6"/>
    <s v="$"/>
    <n v="247653.76578579002"/>
  </r>
  <r>
    <x v="1"/>
    <x v="1"/>
    <x v="0"/>
    <x v="10"/>
    <n v="5"/>
    <s v="Cost Centre"/>
    <x v="5"/>
    <x v="6"/>
    <s v="$"/>
    <n v="257537.95336406256"/>
  </r>
  <r>
    <x v="1"/>
    <x v="1"/>
    <x v="0"/>
    <x v="11"/>
    <n v="6"/>
    <s v="Cost Centre"/>
    <x v="5"/>
    <x v="6"/>
    <s v="$"/>
    <n v="273028.52946296253"/>
  </r>
  <r>
    <x v="1"/>
    <x v="1"/>
    <x v="0"/>
    <x v="0"/>
    <n v="7"/>
    <s v="Cost Centre"/>
    <x v="5"/>
    <x v="7"/>
    <s v="$"/>
    <n v="270317.51001272164"/>
  </r>
  <r>
    <x v="1"/>
    <x v="1"/>
    <x v="0"/>
    <x v="1"/>
    <n v="8"/>
    <s v="Cost Centre"/>
    <x v="5"/>
    <x v="7"/>
    <s v="$"/>
    <n v="345609.90627034125"/>
  </r>
  <r>
    <x v="1"/>
    <x v="1"/>
    <x v="0"/>
    <x v="2"/>
    <n v="9"/>
    <s v="Cost Centre"/>
    <x v="5"/>
    <x v="7"/>
    <s v="$"/>
    <n v="281982.65504614048"/>
  </r>
  <r>
    <x v="1"/>
    <x v="1"/>
    <x v="0"/>
    <x v="3"/>
    <n v="10"/>
    <s v="Cost Centre"/>
    <x v="5"/>
    <x v="7"/>
    <s v="$"/>
    <n v="262525.43281191739"/>
  </r>
  <r>
    <x v="1"/>
    <x v="1"/>
    <x v="0"/>
    <x v="4"/>
    <n v="11"/>
    <s v="Cost Centre"/>
    <x v="5"/>
    <x v="7"/>
    <s v="$"/>
    <n v="264530.39711157506"/>
  </r>
  <r>
    <x v="1"/>
    <x v="1"/>
    <x v="0"/>
    <x v="5"/>
    <n v="12"/>
    <s v="Cost Centre"/>
    <x v="5"/>
    <x v="7"/>
    <s v="$"/>
    <n v="252866.98882554998"/>
  </r>
  <r>
    <x v="1"/>
    <x v="1"/>
    <x v="0"/>
    <x v="6"/>
    <n v="1"/>
    <s v="Cost Centre"/>
    <x v="5"/>
    <x v="7"/>
    <s v="$"/>
    <n v="306190.89609723992"/>
  </r>
  <r>
    <x v="1"/>
    <x v="1"/>
    <x v="0"/>
    <x v="7"/>
    <n v="2"/>
    <s v="Cost Centre"/>
    <x v="5"/>
    <x v="7"/>
    <s v="$"/>
    <n v="271830.070734885"/>
  </r>
  <r>
    <x v="1"/>
    <x v="1"/>
    <x v="0"/>
    <x v="8"/>
    <n v="3"/>
    <s v="Cost Centre"/>
    <x v="5"/>
    <x v="7"/>
    <s v="$"/>
    <n v="271101.39427444007"/>
  </r>
  <r>
    <x v="1"/>
    <x v="1"/>
    <x v="0"/>
    <x v="9"/>
    <n v="4"/>
    <s v="Cost Centre"/>
    <x v="5"/>
    <x v="7"/>
    <s v="$"/>
    <n v="274351.7614925587"/>
  </r>
  <r>
    <x v="1"/>
    <x v="1"/>
    <x v="0"/>
    <x v="10"/>
    <n v="5"/>
    <s v="Cost Centre"/>
    <x v="5"/>
    <x v="7"/>
    <s v="$"/>
    <n v="294826.72073953127"/>
  </r>
  <r>
    <x v="1"/>
    <x v="1"/>
    <x v="0"/>
    <x v="11"/>
    <n v="6"/>
    <s v="Cost Centre"/>
    <x v="5"/>
    <x v="7"/>
    <s v="$"/>
    <n v="340841.04228242871"/>
  </r>
  <r>
    <x v="1"/>
    <x v="1"/>
    <x v="0"/>
    <x v="0"/>
    <n v="7"/>
    <s v="Cost Centre"/>
    <x v="5"/>
    <x v="8"/>
    <s v="$"/>
    <n v="186895.31347357444"/>
  </r>
  <r>
    <x v="1"/>
    <x v="1"/>
    <x v="0"/>
    <x v="1"/>
    <n v="8"/>
    <s v="Cost Centre"/>
    <x v="5"/>
    <x v="8"/>
    <s v="$"/>
    <n v="232460.33937309752"/>
  </r>
  <r>
    <x v="1"/>
    <x v="1"/>
    <x v="0"/>
    <x v="2"/>
    <n v="9"/>
    <s v="Cost Centre"/>
    <x v="5"/>
    <x v="8"/>
    <s v="$"/>
    <n v="196800.64514333947"/>
  </r>
  <r>
    <x v="1"/>
    <x v="1"/>
    <x v="0"/>
    <x v="3"/>
    <n v="10"/>
    <s v="Cost Centre"/>
    <x v="5"/>
    <x v="8"/>
    <s v="$"/>
    <n v="175238.87213904748"/>
  </r>
  <r>
    <x v="1"/>
    <x v="1"/>
    <x v="0"/>
    <x v="4"/>
    <n v="11"/>
    <s v="Cost Centre"/>
    <x v="5"/>
    <x v="8"/>
    <s v="$"/>
    <n v="184271.68199002498"/>
  </r>
  <r>
    <x v="1"/>
    <x v="1"/>
    <x v="0"/>
    <x v="5"/>
    <n v="12"/>
    <s v="Cost Centre"/>
    <x v="5"/>
    <x v="8"/>
    <s v="$"/>
    <n v="182465.61649890002"/>
  </r>
  <r>
    <x v="1"/>
    <x v="1"/>
    <x v="0"/>
    <x v="6"/>
    <n v="1"/>
    <s v="Cost Centre"/>
    <x v="5"/>
    <x v="8"/>
    <s v="$"/>
    <n v="235865.21106119995"/>
  </r>
  <r>
    <x v="1"/>
    <x v="1"/>
    <x v="0"/>
    <x v="7"/>
    <n v="2"/>
    <s v="Cost Centre"/>
    <x v="5"/>
    <x v="8"/>
    <s v="$"/>
    <n v="184781.07299609997"/>
  </r>
  <r>
    <x v="1"/>
    <x v="1"/>
    <x v="0"/>
    <x v="8"/>
    <n v="3"/>
    <s v="Cost Centre"/>
    <x v="5"/>
    <x v="8"/>
    <s v="$"/>
    <n v="187904.12488512002"/>
  </r>
  <r>
    <x v="1"/>
    <x v="1"/>
    <x v="0"/>
    <x v="9"/>
    <n v="4"/>
    <s v="Cost Centre"/>
    <x v="5"/>
    <x v="8"/>
    <s v="$"/>
    <n v="191788.36157754"/>
  </r>
  <r>
    <x v="1"/>
    <x v="1"/>
    <x v="0"/>
    <x v="10"/>
    <n v="5"/>
    <s v="Cost Centre"/>
    <x v="5"/>
    <x v="8"/>
    <s v="$"/>
    <n v="189293.90636625001"/>
  </r>
  <r>
    <x v="1"/>
    <x v="1"/>
    <x v="0"/>
    <x v="11"/>
    <n v="6"/>
    <s v="Cost Centre"/>
    <x v="5"/>
    <x v="8"/>
    <s v="$"/>
    <n v="230880.88355771248"/>
  </r>
  <r>
    <x v="1"/>
    <x v="1"/>
    <x v="0"/>
    <x v="0"/>
    <n v="7"/>
    <s v="Cost Centre"/>
    <x v="6"/>
    <x v="9"/>
    <s v="$"/>
    <n v="1207341.5441326213"/>
  </r>
  <r>
    <x v="1"/>
    <x v="1"/>
    <x v="0"/>
    <x v="1"/>
    <n v="8"/>
    <s v="Cost Centre"/>
    <x v="6"/>
    <x v="9"/>
    <s v="$"/>
    <n v="1627559.0630120938"/>
  </r>
  <r>
    <x v="1"/>
    <x v="1"/>
    <x v="0"/>
    <x v="2"/>
    <n v="9"/>
    <s v="Cost Centre"/>
    <x v="6"/>
    <x v="9"/>
    <s v="$"/>
    <n v="1247278.3501437153"/>
  </r>
  <r>
    <x v="1"/>
    <x v="1"/>
    <x v="0"/>
    <x v="3"/>
    <n v="10"/>
    <s v="Cost Centre"/>
    <x v="6"/>
    <x v="9"/>
    <s v="$"/>
    <n v="1189437.4296213749"/>
  </r>
  <r>
    <x v="1"/>
    <x v="1"/>
    <x v="0"/>
    <x v="4"/>
    <n v="11"/>
    <s v="Cost Centre"/>
    <x v="6"/>
    <x v="9"/>
    <s v="$"/>
    <n v="1196568.3584903125"/>
  </r>
  <r>
    <x v="1"/>
    <x v="1"/>
    <x v="0"/>
    <x v="5"/>
    <n v="12"/>
    <s v="Cost Centre"/>
    <x v="6"/>
    <x v="9"/>
    <s v="$"/>
    <n v="1176117.3688343752"/>
  </r>
  <r>
    <x v="1"/>
    <x v="1"/>
    <x v="0"/>
    <x v="6"/>
    <n v="1"/>
    <s v="Cost Centre"/>
    <x v="6"/>
    <x v="9"/>
    <s v="$"/>
    <n v="1565368.1883344997"/>
  </r>
  <r>
    <x v="1"/>
    <x v="1"/>
    <x v="0"/>
    <x v="7"/>
    <n v="2"/>
    <s v="Cost Centre"/>
    <x v="6"/>
    <x v="9"/>
    <s v="$"/>
    <n v="1227442.7809998749"/>
  </r>
  <r>
    <x v="1"/>
    <x v="1"/>
    <x v="0"/>
    <x v="8"/>
    <n v="3"/>
    <s v="Cost Centre"/>
    <x v="6"/>
    <x v="9"/>
    <s v="$"/>
    <n v="1290433.7858775002"/>
  </r>
  <r>
    <x v="1"/>
    <x v="1"/>
    <x v="0"/>
    <x v="9"/>
    <n v="4"/>
    <s v="Cost Centre"/>
    <x v="6"/>
    <x v="9"/>
    <s v="$"/>
    <n v="1298308.3953839999"/>
  </r>
  <r>
    <x v="1"/>
    <x v="1"/>
    <x v="0"/>
    <x v="10"/>
    <n v="5"/>
    <s v="Cost Centre"/>
    <x v="6"/>
    <x v="9"/>
    <s v="$"/>
    <n v="1344373.5269335939"/>
  </r>
  <r>
    <x v="1"/>
    <x v="1"/>
    <x v="0"/>
    <x v="11"/>
    <n v="6"/>
    <s v="Cost Centre"/>
    <x v="6"/>
    <x v="9"/>
    <s v="$"/>
    <n v="1507227.5892764062"/>
  </r>
  <r>
    <x v="1"/>
    <x v="1"/>
    <x v="1"/>
    <x v="0"/>
    <n v="7"/>
    <s v="Cost Centre"/>
    <x v="3"/>
    <x v="2"/>
    <s v="$"/>
    <n v="4118100.0493550403"/>
  </r>
  <r>
    <x v="1"/>
    <x v="1"/>
    <x v="1"/>
    <x v="1"/>
    <n v="8"/>
    <s v="Cost Centre"/>
    <x v="3"/>
    <x v="2"/>
    <s v="$"/>
    <n v="4507082.5661568008"/>
  </r>
  <r>
    <x v="1"/>
    <x v="1"/>
    <x v="1"/>
    <x v="2"/>
    <n v="9"/>
    <s v="Cost Centre"/>
    <x v="3"/>
    <x v="2"/>
    <s v="$"/>
    <n v="4703409.2060524803"/>
  </r>
  <r>
    <x v="1"/>
    <x v="1"/>
    <x v="1"/>
    <x v="3"/>
    <n v="10"/>
    <s v="Cost Centre"/>
    <x v="3"/>
    <x v="2"/>
    <s v="$"/>
    <n v="6020479.2997298883"/>
  </r>
  <r>
    <x v="1"/>
    <x v="1"/>
    <x v="1"/>
    <x v="4"/>
    <n v="11"/>
    <s v="Cost Centre"/>
    <x v="3"/>
    <x v="2"/>
    <s v="$"/>
    <n v="6461172.5917462073"/>
  </r>
  <r>
    <x v="1"/>
    <x v="1"/>
    <x v="1"/>
    <x v="5"/>
    <n v="12"/>
    <s v="Cost Centre"/>
    <x v="3"/>
    <x v="2"/>
    <s v="$"/>
    <n v="3399470.2212770889"/>
  </r>
  <r>
    <x v="1"/>
    <x v="1"/>
    <x v="1"/>
    <x v="6"/>
    <n v="1"/>
    <s v="Cost Centre"/>
    <x v="3"/>
    <x v="2"/>
    <s v="$"/>
    <n v="3168116.576105712"/>
  </r>
  <r>
    <x v="1"/>
    <x v="1"/>
    <x v="1"/>
    <x v="7"/>
    <n v="2"/>
    <s v="Cost Centre"/>
    <x v="3"/>
    <x v="2"/>
    <s v="$"/>
    <n v="3601517.3685167041"/>
  </r>
  <r>
    <x v="1"/>
    <x v="1"/>
    <x v="1"/>
    <x v="8"/>
    <n v="3"/>
    <s v="Cost Centre"/>
    <x v="3"/>
    <x v="2"/>
    <s v="$"/>
    <n v="3449559.2207462396"/>
  </r>
  <r>
    <x v="1"/>
    <x v="1"/>
    <x v="1"/>
    <x v="9"/>
    <n v="4"/>
    <s v="Cost Centre"/>
    <x v="3"/>
    <x v="2"/>
    <s v="$"/>
    <n v="3875884.2425812325"/>
  </r>
  <r>
    <x v="1"/>
    <x v="1"/>
    <x v="1"/>
    <x v="10"/>
    <n v="5"/>
    <s v="Cost Centre"/>
    <x v="3"/>
    <x v="2"/>
    <s v="$"/>
    <n v="4224276.0222364804"/>
  </r>
  <r>
    <x v="1"/>
    <x v="1"/>
    <x v="1"/>
    <x v="11"/>
    <n v="6"/>
    <s v="Cost Centre"/>
    <x v="3"/>
    <x v="2"/>
    <s v="$"/>
    <n v="2229175.6542357123"/>
  </r>
  <r>
    <x v="1"/>
    <x v="1"/>
    <x v="1"/>
    <x v="0"/>
    <n v="7"/>
    <s v="Cost Centre"/>
    <x v="4"/>
    <x v="3"/>
    <s v="$"/>
    <n v="1958496.2303689439"/>
  </r>
  <r>
    <x v="1"/>
    <x v="1"/>
    <x v="1"/>
    <x v="1"/>
    <n v="8"/>
    <s v="Cost Centre"/>
    <x v="4"/>
    <x v="3"/>
    <s v="$"/>
    <n v="2195052.7782959999"/>
  </r>
  <r>
    <x v="1"/>
    <x v="1"/>
    <x v="1"/>
    <x v="2"/>
    <n v="9"/>
    <s v="Cost Centre"/>
    <x v="4"/>
    <x v="3"/>
    <s v="$"/>
    <n v="2264552.5099384319"/>
  </r>
  <r>
    <x v="1"/>
    <x v="1"/>
    <x v="1"/>
    <x v="3"/>
    <n v="10"/>
    <s v="Cost Centre"/>
    <x v="4"/>
    <x v="3"/>
    <s v="$"/>
    <n v="2839505.8993002246"/>
  </r>
  <r>
    <x v="1"/>
    <x v="1"/>
    <x v="1"/>
    <x v="4"/>
    <n v="11"/>
    <s v="Cost Centre"/>
    <x v="4"/>
    <x v="3"/>
    <s v="$"/>
    <n v="3159420.5430006236"/>
  </r>
  <r>
    <x v="1"/>
    <x v="1"/>
    <x v="1"/>
    <x v="5"/>
    <n v="12"/>
    <s v="Cost Centre"/>
    <x v="4"/>
    <x v="3"/>
    <s v="$"/>
    <n v="1724509.5598100165"/>
  </r>
  <r>
    <x v="1"/>
    <x v="1"/>
    <x v="1"/>
    <x v="6"/>
    <n v="1"/>
    <s v="Cost Centre"/>
    <x v="4"/>
    <x v="3"/>
    <s v="$"/>
    <n v="1542913.9169346001"/>
  </r>
  <r>
    <x v="1"/>
    <x v="1"/>
    <x v="1"/>
    <x v="7"/>
    <n v="2"/>
    <s v="Cost Centre"/>
    <x v="4"/>
    <x v="3"/>
    <s v="$"/>
    <n v="1820402.6309305201"/>
  </r>
  <r>
    <x v="1"/>
    <x v="1"/>
    <x v="1"/>
    <x v="8"/>
    <n v="3"/>
    <s v="Cost Centre"/>
    <x v="4"/>
    <x v="3"/>
    <s v="$"/>
    <n v="1771550.3477915039"/>
  </r>
  <r>
    <x v="1"/>
    <x v="1"/>
    <x v="1"/>
    <x v="9"/>
    <n v="4"/>
    <s v="Cost Centre"/>
    <x v="4"/>
    <x v="3"/>
    <s v="$"/>
    <n v="1908978.5663007363"/>
  </r>
  <r>
    <x v="1"/>
    <x v="1"/>
    <x v="1"/>
    <x v="10"/>
    <n v="5"/>
    <s v="Cost Centre"/>
    <x v="4"/>
    <x v="3"/>
    <s v="$"/>
    <n v="2224548.7175923204"/>
  </r>
  <r>
    <x v="1"/>
    <x v="1"/>
    <x v="1"/>
    <x v="11"/>
    <n v="6"/>
    <s v="Cost Centre"/>
    <x v="4"/>
    <x v="3"/>
    <s v="$"/>
    <n v="1199138.0695781759"/>
  </r>
  <r>
    <x v="1"/>
    <x v="1"/>
    <x v="1"/>
    <x v="0"/>
    <n v="7"/>
    <s v="Cost Centre"/>
    <x v="4"/>
    <x v="4"/>
    <s v="$"/>
    <n v="1652868.9853267202"/>
  </r>
  <r>
    <x v="1"/>
    <x v="1"/>
    <x v="1"/>
    <x v="1"/>
    <n v="8"/>
    <s v="Cost Centre"/>
    <x v="4"/>
    <x v="4"/>
    <s v="$"/>
    <n v="1940369.6316480001"/>
  </r>
  <r>
    <x v="1"/>
    <x v="1"/>
    <x v="1"/>
    <x v="2"/>
    <n v="9"/>
    <s v="Cost Centre"/>
    <x v="4"/>
    <x v="4"/>
    <s v="$"/>
    <n v="2031601.7410147204"/>
  </r>
  <r>
    <x v="1"/>
    <x v="1"/>
    <x v="1"/>
    <x v="3"/>
    <n v="10"/>
    <s v="Cost Centre"/>
    <x v="4"/>
    <x v="4"/>
    <s v="$"/>
    <n v="2784735.3475135607"/>
  </r>
  <r>
    <x v="1"/>
    <x v="1"/>
    <x v="1"/>
    <x v="4"/>
    <n v="11"/>
    <s v="Cost Centre"/>
    <x v="4"/>
    <x v="4"/>
    <s v="$"/>
    <n v="2777158.7847141596"/>
  </r>
  <r>
    <x v="1"/>
    <x v="1"/>
    <x v="1"/>
    <x v="5"/>
    <n v="12"/>
    <s v="Cost Centre"/>
    <x v="4"/>
    <x v="4"/>
    <s v="$"/>
    <n v="1505235.4723879206"/>
  </r>
  <r>
    <x v="1"/>
    <x v="1"/>
    <x v="1"/>
    <x v="6"/>
    <n v="1"/>
    <s v="Cost Centre"/>
    <x v="4"/>
    <x v="4"/>
    <s v="$"/>
    <n v="1375663.6681960202"/>
  </r>
  <r>
    <x v="1"/>
    <x v="1"/>
    <x v="1"/>
    <x v="7"/>
    <n v="2"/>
    <s v="Cost Centre"/>
    <x v="4"/>
    <x v="4"/>
    <s v="$"/>
    <n v="1475521.04291592"/>
  </r>
  <r>
    <x v="1"/>
    <x v="1"/>
    <x v="1"/>
    <x v="8"/>
    <n v="3"/>
    <s v="Cost Centre"/>
    <x v="4"/>
    <x v="4"/>
    <s v="$"/>
    <n v="1513094.2096040398"/>
  </r>
  <r>
    <x v="1"/>
    <x v="1"/>
    <x v="1"/>
    <x v="9"/>
    <n v="4"/>
    <s v="Cost Centre"/>
    <x v="4"/>
    <x v="4"/>
    <s v="$"/>
    <n v="1628187.8009364803"/>
  </r>
  <r>
    <x v="1"/>
    <x v="1"/>
    <x v="1"/>
    <x v="10"/>
    <n v="5"/>
    <s v="Cost Centre"/>
    <x v="4"/>
    <x v="4"/>
    <s v="$"/>
    <n v="1857077.4607560001"/>
  </r>
  <r>
    <x v="1"/>
    <x v="1"/>
    <x v="1"/>
    <x v="11"/>
    <n v="6"/>
    <s v="Cost Centre"/>
    <x v="4"/>
    <x v="4"/>
    <s v="$"/>
    <n v="981974.46025223995"/>
  </r>
  <r>
    <x v="1"/>
    <x v="1"/>
    <x v="1"/>
    <x v="0"/>
    <n v="7"/>
    <s v="Cost Centre"/>
    <x v="5"/>
    <x v="5"/>
    <s v="$"/>
    <n v="1583857.8672582491"/>
  </r>
  <r>
    <x v="1"/>
    <x v="1"/>
    <x v="1"/>
    <x v="1"/>
    <n v="8"/>
    <s v="Cost Centre"/>
    <x v="5"/>
    <x v="5"/>
    <s v="$"/>
    <n v="1861716.078207552"/>
  </r>
  <r>
    <x v="1"/>
    <x v="1"/>
    <x v="1"/>
    <x v="2"/>
    <n v="9"/>
    <s v="Cost Centre"/>
    <x v="5"/>
    <x v="5"/>
    <s v="$"/>
    <n v="1818760.5971448703"/>
  </r>
  <r>
    <x v="1"/>
    <x v="1"/>
    <x v="1"/>
    <x v="3"/>
    <n v="10"/>
    <s v="Cost Centre"/>
    <x v="5"/>
    <x v="5"/>
    <s v="$"/>
    <n v="2304966.198724838"/>
  </r>
  <r>
    <x v="1"/>
    <x v="1"/>
    <x v="1"/>
    <x v="4"/>
    <n v="11"/>
    <s v="Cost Centre"/>
    <x v="5"/>
    <x v="5"/>
    <s v="$"/>
    <n v="2440357.2575165858"/>
  </r>
  <r>
    <x v="1"/>
    <x v="1"/>
    <x v="1"/>
    <x v="5"/>
    <n v="12"/>
    <s v="Cost Centre"/>
    <x v="5"/>
    <x v="5"/>
    <s v="$"/>
    <n v="1365336.6411364649"/>
  </r>
  <r>
    <x v="1"/>
    <x v="1"/>
    <x v="1"/>
    <x v="6"/>
    <n v="1"/>
    <s v="Cost Centre"/>
    <x v="5"/>
    <x v="5"/>
    <s v="$"/>
    <n v="1211465.2302915659"/>
  </r>
  <r>
    <x v="1"/>
    <x v="1"/>
    <x v="1"/>
    <x v="7"/>
    <n v="2"/>
    <s v="Cost Centre"/>
    <x v="5"/>
    <x v="5"/>
    <s v="$"/>
    <n v="1521468.8063359074"/>
  </r>
  <r>
    <x v="1"/>
    <x v="1"/>
    <x v="1"/>
    <x v="8"/>
    <n v="3"/>
    <s v="Cost Centre"/>
    <x v="5"/>
    <x v="5"/>
    <s v="$"/>
    <n v="1400184.8970591237"/>
  </r>
  <r>
    <x v="1"/>
    <x v="1"/>
    <x v="1"/>
    <x v="9"/>
    <n v="4"/>
    <s v="Cost Centre"/>
    <x v="5"/>
    <x v="5"/>
    <s v="$"/>
    <n v="1483355.0770554726"/>
  </r>
  <r>
    <x v="1"/>
    <x v="1"/>
    <x v="1"/>
    <x v="10"/>
    <n v="5"/>
    <s v="Cost Centre"/>
    <x v="5"/>
    <x v="5"/>
    <s v="$"/>
    <n v="1790831.8374007489"/>
  </r>
  <r>
    <x v="1"/>
    <x v="1"/>
    <x v="1"/>
    <x v="11"/>
    <n v="6"/>
    <s v="Cost Centre"/>
    <x v="5"/>
    <x v="5"/>
    <s v="$"/>
    <n v="911806.4599299801"/>
  </r>
  <r>
    <x v="1"/>
    <x v="1"/>
    <x v="1"/>
    <x v="0"/>
    <n v="7"/>
    <s v="Cost Centre"/>
    <x v="5"/>
    <x v="6"/>
    <s v="$"/>
    <n v="884023.92783632269"/>
  </r>
  <r>
    <x v="1"/>
    <x v="1"/>
    <x v="1"/>
    <x v="1"/>
    <n v="8"/>
    <s v="Cost Centre"/>
    <x v="5"/>
    <x v="6"/>
    <s v="$"/>
    <n v="1052207.4304358403"/>
  </r>
  <r>
    <x v="1"/>
    <x v="1"/>
    <x v="1"/>
    <x v="2"/>
    <n v="9"/>
    <s v="Cost Centre"/>
    <x v="5"/>
    <x v="6"/>
    <s v="$"/>
    <n v="1016958.2253807157"/>
  </r>
  <r>
    <x v="1"/>
    <x v="1"/>
    <x v="1"/>
    <x v="3"/>
    <n v="10"/>
    <s v="Cost Centre"/>
    <x v="5"/>
    <x v="6"/>
    <s v="$"/>
    <n v="1488480.8550150518"/>
  </r>
  <r>
    <x v="1"/>
    <x v="1"/>
    <x v="1"/>
    <x v="4"/>
    <n v="11"/>
    <s v="Cost Centre"/>
    <x v="5"/>
    <x v="6"/>
    <s v="$"/>
    <n v="1639667.9831029386"/>
  </r>
  <r>
    <x v="1"/>
    <x v="1"/>
    <x v="1"/>
    <x v="5"/>
    <n v="12"/>
    <s v="Cost Centre"/>
    <x v="5"/>
    <x v="6"/>
    <s v="$"/>
    <n v="765598.62357103126"/>
  </r>
  <r>
    <x v="1"/>
    <x v="1"/>
    <x v="1"/>
    <x v="6"/>
    <n v="1"/>
    <s v="Cost Centre"/>
    <x v="5"/>
    <x v="6"/>
    <s v="$"/>
    <n v="742706.65420794766"/>
  </r>
  <r>
    <x v="1"/>
    <x v="1"/>
    <x v="1"/>
    <x v="7"/>
    <n v="2"/>
    <s v="Cost Centre"/>
    <x v="5"/>
    <x v="6"/>
    <s v="$"/>
    <n v="822050.21729515784"/>
  </r>
  <r>
    <x v="1"/>
    <x v="1"/>
    <x v="1"/>
    <x v="8"/>
    <n v="3"/>
    <s v="Cost Centre"/>
    <x v="5"/>
    <x v="6"/>
    <s v="$"/>
    <n v="806728.57071739517"/>
  </r>
  <r>
    <x v="1"/>
    <x v="1"/>
    <x v="1"/>
    <x v="9"/>
    <n v="4"/>
    <s v="Cost Centre"/>
    <x v="5"/>
    <x v="6"/>
    <s v="$"/>
    <n v="866589.56529720977"/>
  </r>
  <r>
    <x v="1"/>
    <x v="1"/>
    <x v="1"/>
    <x v="10"/>
    <n v="5"/>
    <s v="Cost Centre"/>
    <x v="5"/>
    <x v="6"/>
    <s v="$"/>
    <n v="987204.11778920982"/>
  </r>
  <r>
    <x v="1"/>
    <x v="1"/>
    <x v="1"/>
    <x v="11"/>
    <n v="6"/>
    <s v="Cost Centre"/>
    <x v="5"/>
    <x v="6"/>
    <s v="$"/>
    <n v="506308.79330234113"/>
  </r>
  <r>
    <x v="1"/>
    <x v="1"/>
    <x v="1"/>
    <x v="0"/>
    <n v="7"/>
    <s v="Cost Centre"/>
    <x v="5"/>
    <x v="7"/>
    <s v="$"/>
    <n v="904892.03843125247"/>
  </r>
  <r>
    <x v="1"/>
    <x v="1"/>
    <x v="1"/>
    <x v="1"/>
    <n v="8"/>
    <s v="Cost Centre"/>
    <x v="5"/>
    <x v="7"/>
    <s v="$"/>
    <n v="1067052.2598973438"/>
  </r>
  <r>
    <x v="1"/>
    <x v="1"/>
    <x v="1"/>
    <x v="2"/>
    <n v="9"/>
    <s v="Cost Centre"/>
    <x v="5"/>
    <x v="7"/>
    <s v="$"/>
    <n v="1026646.9835398964"/>
  </r>
  <r>
    <x v="1"/>
    <x v="1"/>
    <x v="1"/>
    <x v="3"/>
    <n v="10"/>
    <s v="Cost Centre"/>
    <x v="5"/>
    <x v="7"/>
    <s v="$"/>
    <n v="1557091.8051502465"/>
  </r>
  <r>
    <x v="1"/>
    <x v="1"/>
    <x v="1"/>
    <x v="4"/>
    <n v="11"/>
    <s v="Cost Centre"/>
    <x v="5"/>
    <x v="7"/>
    <s v="$"/>
    <n v="1710092.7084534448"/>
  </r>
  <r>
    <x v="1"/>
    <x v="1"/>
    <x v="1"/>
    <x v="5"/>
    <n v="12"/>
    <s v="Cost Centre"/>
    <x v="5"/>
    <x v="7"/>
    <s v="$"/>
    <n v="799573.69102222088"/>
  </r>
  <r>
    <x v="1"/>
    <x v="1"/>
    <x v="1"/>
    <x v="6"/>
    <n v="1"/>
    <s v="Cost Centre"/>
    <x v="5"/>
    <x v="7"/>
    <s v="$"/>
    <n v="793393.06373042695"/>
  </r>
  <r>
    <x v="1"/>
    <x v="1"/>
    <x v="1"/>
    <x v="7"/>
    <n v="2"/>
    <s v="Cost Centre"/>
    <x v="5"/>
    <x v="7"/>
    <s v="$"/>
    <n v="931740.99835025659"/>
  </r>
  <r>
    <x v="1"/>
    <x v="1"/>
    <x v="1"/>
    <x v="8"/>
    <n v="3"/>
    <s v="Cost Centre"/>
    <x v="5"/>
    <x v="7"/>
    <s v="$"/>
    <n v="827560.38466741249"/>
  </r>
  <r>
    <x v="1"/>
    <x v="1"/>
    <x v="1"/>
    <x v="9"/>
    <n v="4"/>
    <s v="Cost Centre"/>
    <x v="5"/>
    <x v="7"/>
    <s v="$"/>
    <n v="909762.07978018955"/>
  </r>
  <r>
    <x v="1"/>
    <x v="1"/>
    <x v="1"/>
    <x v="10"/>
    <n v="5"/>
    <s v="Cost Centre"/>
    <x v="5"/>
    <x v="7"/>
    <s v="$"/>
    <n v="1108803.4317190656"/>
  </r>
  <r>
    <x v="1"/>
    <x v="1"/>
    <x v="1"/>
    <x v="11"/>
    <n v="6"/>
    <s v="Cost Centre"/>
    <x v="5"/>
    <x v="7"/>
    <s v="$"/>
    <n v="560496.60864916991"/>
  </r>
  <r>
    <x v="1"/>
    <x v="1"/>
    <x v="1"/>
    <x v="0"/>
    <n v="7"/>
    <s v="Cost Centre"/>
    <x v="5"/>
    <x v="8"/>
    <s v="$"/>
    <n v="498631.6818381226"/>
  </r>
  <r>
    <x v="1"/>
    <x v="1"/>
    <x v="1"/>
    <x v="1"/>
    <n v="8"/>
    <s v="Cost Centre"/>
    <x v="5"/>
    <x v="8"/>
    <s v="$"/>
    <n v="616274.64932342409"/>
  </r>
  <r>
    <x v="1"/>
    <x v="1"/>
    <x v="1"/>
    <x v="2"/>
    <n v="9"/>
    <s v="Cost Centre"/>
    <x v="5"/>
    <x v="8"/>
    <s v="$"/>
    <n v="641878.67036756733"/>
  </r>
  <r>
    <x v="1"/>
    <x v="1"/>
    <x v="1"/>
    <x v="3"/>
    <n v="10"/>
    <s v="Cost Centre"/>
    <x v="5"/>
    <x v="8"/>
    <s v="$"/>
    <n v="749185.9629367278"/>
  </r>
  <r>
    <x v="1"/>
    <x v="1"/>
    <x v="1"/>
    <x v="4"/>
    <n v="11"/>
    <s v="Cost Centre"/>
    <x v="5"/>
    <x v="8"/>
    <s v="$"/>
    <n v="892113.54493715987"/>
  </r>
  <r>
    <x v="1"/>
    <x v="1"/>
    <x v="1"/>
    <x v="5"/>
    <n v="12"/>
    <s v="Cost Centre"/>
    <x v="5"/>
    <x v="8"/>
    <s v="$"/>
    <n v="432516.83808086219"/>
  </r>
  <r>
    <x v="1"/>
    <x v="1"/>
    <x v="1"/>
    <x v="6"/>
    <n v="1"/>
    <s v="Cost Centre"/>
    <x v="5"/>
    <x v="8"/>
    <s v="$"/>
    <n v="409538.75919692736"/>
  </r>
  <r>
    <x v="1"/>
    <x v="1"/>
    <x v="1"/>
    <x v="7"/>
    <n v="2"/>
    <s v="Cost Centre"/>
    <x v="5"/>
    <x v="8"/>
    <s v="$"/>
    <n v="489965.80230679538"/>
  </r>
  <r>
    <x v="1"/>
    <x v="1"/>
    <x v="1"/>
    <x v="8"/>
    <n v="3"/>
    <s v="Cost Centre"/>
    <x v="5"/>
    <x v="8"/>
    <s v="$"/>
    <n v="444871.43123762979"/>
  </r>
  <r>
    <x v="1"/>
    <x v="1"/>
    <x v="1"/>
    <x v="9"/>
    <n v="4"/>
    <s v="Cost Centre"/>
    <x v="5"/>
    <x v="8"/>
    <s v="$"/>
    <n v="472382.50156978617"/>
  </r>
  <r>
    <x v="1"/>
    <x v="1"/>
    <x v="1"/>
    <x v="10"/>
    <n v="5"/>
    <s v="Cost Centre"/>
    <x v="5"/>
    <x v="8"/>
    <s v="$"/>
    <n v="608634.95143913291"/>
  </r>
  <r>
    <x v="1"/>
    <x v="1"/>
    <x v="1"/>
    <x v="11"/>
    <n v="6"/>
    <s v="Cost Centre"/>
    <x v="5"/>
    <x v="8"/>
    <s v="$"/>
    <n v="272324.41448756552"/>
  </r>
  <r>
    <x v="1"/>
    <x v="1"/>
    <x v="1"/>
    <x v="0"/>
    <n v="7"/>
    <s v="Cost Centre"/>
    <x v="6"/>
    <x v="9"/>
    <s v="$"/>
    <n v="3105845.72687844"/>
  </r>
  <r>
    <x v="1"/>
    <x v="1"/>
    <x v="1"/>
    <x v="1"/>
    <n v="8"/>
    <s v="Cost Centre"/>
    <x v="6"/>
    <x v="9"/>
    <s v="$"/>
    <n v="4010585.2851120001"/>
  </r>
  <r>
    <x v="1"/>
    <x v="1"/>
    <x v="1"/>
    <x v="2"/>
    <n v="9"/>
    <s v="Cost Centre"/>
    <x v="6"/>
    <x v="9"/>
    <s v="$"/>
    <n v="3923012.4475718406"/>
  </r>
  <r>
    <x v="1"/>
    <x v="1"/>
    <x v="1"/>
    <x v="3"/>
    <n v="10"/>
    <s v="Cost Centre"/>
    <x v="6"/>
    <x v="9"/>
    <s v="$"/>
    <n v="5304755.0634176014"/>
  </r>
  <r>
    <x v="1"/>
    <x v="1"/>
    <x v="1"/>
    <x v="4"/>
    <n v="11"/>
    <s v="Cost Centre"/>
    <x v="6"/>
    <x v="9"/>
    <s v="$"/>
    <n v="5796055.2061697599"/>
  </r>
  <r>
    <x v="1"/>
    <x v="1"/>
    <x v="1"/>
    <x v="5"/>
    <n v="12"/>
    <s v="Cost Centre"/>
    <x v="6"/>
    <x v="9"/>
    <s v="$"/>
    <n v="2778318.7637284808"/>
  </r>
  <r>
    <x v="1"/>
    <x v="1"/>
    <x v="1"/>
    <x v="6"/>
    <n v="1"/>
    <s v="Cost Centre"/>
    <x v="6"/>
    <x v="9"/>
    <s v="$"/>
    <n v="2890095.0972502003"/>
  </r>
  <r>
    <x v="1"/>
    <x v="1"/>
    <x v="1"/>
    <x v="7"/>
    <n v="2"/>
    <s v="Cost Centre"/>
    <x v="6"/>
    <x v="9"/>
    <s v="$"/>
    <n v="3360449.90644272"/>
  </r>
  <r>
    <x v="1"/>
    <x v="1"/>
    <x v="1"/>
    <x v="8"/>
    <n v="3"/>
    <s v="Cost Centre"/>
    <x v="6"/>
    <x v="9"/>
    <s v="$"/>
    <n v="2808562.4972675201"/>
  </r>
  <r>
    <x v="1"/>
    <x v="1"/>
    <x v="1"/>
    <x v="9"/>
    <n v="4"/>
    <s v="Cost Centre"/>
    <x v="6"/>
    <x v="9"/>
    <s v="$"/>
    <n v="3278176.1271341606"/>
  </r>
  <r>
    <x v="1"/>
    <x v="1"/>
    <x v="1"/>
    <x v="10"/>
    <n v="5"/>
    <s v="Cost Centre"/>
    <x v="6"/>
    <x v="9"/>
    <s v="$"/>
    <n v="3653895.7708680006"/>
  </r>
  <r>
    <x v="1"/>
    <x v="1"/>
    <x v="1"/>
    <x v="11"/>
    <n v="6"/>
    <s v="Cost Centre"/>
    <x v="6"/>
    <x v="9"/>
    <s v="$"/>
    <n v="1788228.1705142399"/>
  </r>
  <r>
    <x v="1"/>
    <x v="1"/>
    <x v="2"/>
    <x v="0"/>
    <n v="7"/>
    <s v="Cost Centre"/>
    <x v="3"/>
    <x v="2"/>
    <s v="$"/>
    <n v="2433222.1515178396"/>
  </r>
  <r>
    <x v="1"/>
    <x v="1"/>
    <x v="2"/>
    <x v="1"/>
    <n v="8"/>
    <s v="Cost Centre"/>
    <x v="3"/>
    <x v="2"/>
    <s v="$"/>
    <n v="2086825.2357197695"/>
  </r>
  <r>
    <x v="1"/>
    <x v="1"/>
    <x v="2"/>
    <x v="2"/>
    <n v="9"/>
    <s v="Cost Centre"/>
    <x v="3"/>
    <x v="2"/>
    <s v="$"/>
    <n v="2578988.7463329984"/>
  </r>
  <r>
    <x v="1"/>
    <x v="1"/>
    <x v="2"/>
    <x v="3"/>
    <n v="10"/>
    <s v="Cost Centre"/>
    <x v="3"/>
    <x v="2"/>
    <s v="$"/>
    <n v="2227535.3634992633"/>
  </r>
  <r>
    <x v="1"/>
    <x v="1"/>
    <x v="2"/>
    <x v="4"/>
    <n v="11"/>
    <s v="Cost Centre"/>
    <x v="3"/>
    <x v="2"/>
    <s v="$"/>
    <n v="1957986.2244688198"/>
  </r>
  <r>
    <x v="1"/>
    <x v="1"/>
    <x v="2"/>
    <x v="5"/>
    <n v="12"/>
    <s v="Cost Centre"/>
    <x v="3"/>
    <x v="2"/>
    <s v="$"/>
    <n v="1319140.1133043088"/>
  </r>
  <r>
    <x v="1"/>
    <x v="1"/>
    <x v="2"/>
    <x v="6"/>
    <n v="1"/>
    <s v="Cost Centre"/>
    <x v="3"/>
    <x v="2"/>
    <s v="$"/>
    <n v="1419201.629526681"/>
  </r>
  <r>
    <x v="1"/>
    <x v="1"/>
    <x v="2"/>
    <x v="7"/>
    <n v="2"/>
    <s v="Cost Centre"/>
    <x v="3"/>
    <x v="2"/>
    <s v="$"/>
    <n v="1260368.462282202"/>
  </r>
  <r>
    <x v="1"/>
    <x v="1"/>
    <x v="2"/>
    <x v="8"/>
    <n v="3"/>
    <s v="Cost Centre"/>
    <x v="3"/>
    <x v="2"/>
    <s v="$"/>
    <n v="1788457.9462718377"/>
  </r>
  <r>
    <x v="1"/>
    <x v="1"/>
    <x v="2"/>
    <x v="9"/>
    <n v="4"/>
    <s v="Cost Centre"/>
    <x v="3"/>
    <x v="2"/>
    <s v="$"/>
    <n v="1016783.8012342919"/>
  </r>
  <r>
    <x v="1"/>
    <x v="1"/>
    <x v="2"/>
    <x v="10"/>
    <n v="5"/>
    <s v="Cost Centre"/>
    <x v="3"/>
    <x v="2"/>
    <s v="$"/>
    <n v="1240420.7591332828"/>
  </r>
  <r>
    <x v="1"/>
    <x v="1"/>
    <x v="2"/>
    <x v="11"/>
    <n v="6"/>
    <s v="Cost Centre"/>
    <x v="3"/>
    <x v="2"/>
    <s v="$"/>
    <n v="2103059.7980945962"/>
  </r>
  <r>
    <x v="1"/>
    <x v="1"/>
    <x v="2"/>
    <x v="0"/>
    <n v="7"/>
    <s v="Cost Centre"/>
    <x v="4"/>
    <x v="3"/>
    <s v="$"/>
    <n v="1332883.4370402915"/>
  </r>
  <r>
    <x v="1"/>
    <x v="1"/>
    <x v="2"/>
    <x v="1"/>
    <n v="8"/>
    <s v="Cost Centre"/>
    <x v="4"/>
    <x v="3"/>
    <s v="$"/>
    <n v="1151288.886269808"/>
  </r>
  <r>
    <x v="1"/>
    <x v="1"/>
    <x v="2"/>
    <x v="2"/>
    <n v="9"/>
    <s v="Cost Centre"/>
    <x v="4"/>
    <x v="3"/>
    <s v="$"/>
    <n v="1434960.2579417818"/>
  </r>
  <r>
    <x v="1"/>
    <x v="1"/>
    <x v="2"/>
    <x v="3"/>
    <n v="10"/>
    <s v="Cost Centre"/>
    <x v="4"/>
    <x v="3"/>
    <s v="$"/>
    <n v="1261225.5178525469"/>
  </r>
  <r>
    <x v="1"/>
    <x v="1"/>
    <x v="2"/>
    <x v="4"/>
    <n v="11"/>
    <s v="Cost Centre"/>
    <x v="4"/>
    <x v="3"/>
    <s v="$"/>
    <n v="1020345.9299794802"/>
  </r>
  <r>
    <x v="1"/>
    <x v="1"/>
    <x v="2"/>
    <x v="5"/>
    <n v="12"/>
    <s v="Cost Centre"/>
    <x v="4"/>
    <x v="3"/>
    <s v="$"/>
    <n v="756329.43025765126"/>
  </r>
  <r>
    <x v="1"/>
    <x v="1"/>
    <x v="2"/>
    <x v="6"/>
    <n v="1"/>
    <s v="Cost Centre"/>
    <x v="4"/>
    <x v="3"/>
    <s v="$"/>
    <n v="835307.17053299106"/>
  </r>
  <r>
    <x v="1"/>
    <x v="1"/>
    <x v="2"/>
    <x v="7"/>
    <n v="2"/>
    <s v="Cost Centre"/>
    <x v="4"/>
    <x v="3"/>
    <s v="$"/>
    <n v="708560.45670208498"/>
  </r>
  <r>
    <x v="1"/>
    <x v="1"/>
    <x v="2"/>
    <x v="8"/>
    <n v="3"/>
    <s v="Cost Centre"/>
    <x v="4"/>
    <x v="3"/>
    <s v="$"/>
    <n v="961197.10847725498"/>
  </r>
  <r>
    <x v="1"/>
    <x v="1"/>
    <x v="2"/>
    <x v="9"/>
    <n v="4"/>
    <s v="Cost Centre"/>
    <x v="4"/>
    <x v="3"/>
    <s v="$"/>
    <n v="570279.25121684396"/>
  </r>
  <r>
    <x v="1"/>
    <x v="1"/>
    <x v="2"/>
    <x v="10"/>
    <n v="5"/>
    <s v="Cost Centre"/>
    <x v="4"/>
    <x v="3"/>
    <s v="$"/>
    <n v="712090.36311285582"/>
  </r>
  <r>
    <x v="1"/>
    <x v="1"/>
    <x v="2"/>
    <x v="11"/>
    <n v="6"/>
    <s v="Cost Centre"/>
    <x v="4"/>
    <x v="3"/>
    <s v="$"/>
    <n v="1333561.9610866704"/>
  </r>
  <r>
    <x v="1"/>
    <x v="1"/>
    <x v="2"/>
    <x v="0"/>
    <n v="7"/>
    <s v="Cost Centre"/>
    <x v="4"/>
    <x v="4"/>
    <s v="$"/>
    <n v="1205625.4827113249"/>
  </r>
  <r>
    <x v="1"/>
    <x v="1"/>
    <x v="2"/>
    <x v="1"/>
    <n v="8"/>
    <s v="Cost Centre"/>
    <x v="4"/>
    <x v="4"/>
    <s v="$"/>
    <n v="1061002.5545301"/>
  </r>
  <r>
    <x v="1"/>
    <x v="1"/>
    <x v="2"/>
    <x v="2"/>
    <n v="9"/>
    <s v="Cost Centre"/>
    <x v="4"/>
    <x v="4"/>
    <s v="$"/>
    <n v="1277106.2932592249"/>
  </r>
  <r>
    <x v="1"/>
    <x v="1"/>
    <x v="2"/>
    <x v="3"/>
    <n v="10"/>
    <s v="Cost Centre"/>
    <x v="4"/>
    <x v="4"/>
    <s v="$"/>
    <n v="1116349.389116325"/>
  </r>
  <r>
    <x v="1"/>
    <x v="1"/>
    <x v="2"/>
    <x v="4"/>
    <n v="11"/>
    <s v="Cost Centre"/>
    <x v="4"/>
    <x v="4"/>
    <s v="$"/>
    <n v="932858.39093923138"/>
  </r>
  <r>
    <x v="1"/>
    <x v="1"/>
    <x v="2"/>
    <x v="5"/>
    <n v="12"/>
    <s v="Cost Centre"/>
    <x v="4"/>
    <x v="4"/>
    <s v="$"/>
    <n v="739422.19930556254"/>
  </r>
  <r>
    <x v="1"/>
    <x v="1"/>
    <x v="2"/>
    <x v="6"/>
    <n v="1"/>
    <s v="Cost Centre"/>
    <x v="4"/>
    <x v="4"/>
    <s v="$"/>
    <n v="739944.9965933999"/>
  </r>
  <r>
    <x v="1"/>
    <x v="1"/>
    <x v="2"/>
    <x v="7"/>
    <n v="2"/>
    <s v="Cost Centre"/>
    <x v="4"/>
    <x v="4"/>
    <s v="$"/>
    <n v="666405.86063951231"/>
  </r>
  <r>
    <x v="1"/>
    <x v="1"/>
    <x v="2"/>
    <x v="8"/>
    <n v="3"/>
    <s v="Cost Centre"/>
    <x v="4"/>
    <x v="4"/>
    <s v="$"/>
    <n v="964934.72717118752"/>
  </r>
  <r>
    <x v="1"/>
    <x v="1"/>
    <x v="2"/>
    <x v="9"/>
    <n v="4"/>
    <s v="Cost Centre"/>
    <x v="4"/>
    <x v="4"/>
    <s v="$"/>
    <n v="541033.23140099994"/>
  </r>
  <r>
    <x v="1"/>
    <x v="1"/>
    <x v="2"/>
    <x v="10"/>
    <n v="5"/>
    <s v="Cost Centre"/>
    <x v="4"/>
    <x v="4"/>
    <s v="$"/>
    <n v="654984.60439717479"/>
  </r>
  <r>
    <x v="1"/>
    <x v="1"/>
    <x v="2"/>
    <x v="11"/>
    <n v="6"/>
    <s v="Cost Centre"/>
    <x v="4"/>
    <x v="4"/>
    <s v="$"/>
    <n v="1109316.9805072877"/>
  </r>
  <r>
    <x v="1"/>
    <x v="1"/>
    <x v="2"/>
    <x v="0"/>
    <n v="7"/>
    <s v="Cost Centre"/>
    <x v="5"/>
    <x v="5"/>
    <s v="$"/>
    <n v="1134491.3172698508"/>
  </r>
  <r>
    <x v="1"/>
    <x v="1"/>
    <x v="2"/>
    <x v="1"/>
    <n v="8"/>
    <s v="Cost Centre"/>
    <x v="5"/>
    <x v="5"/>
    <s v="$"/>
    <n v="806940.19684530701"/>
  </r>
  <r>
    <x v="1"/>
    <x v="1"/>
    <x v="2"/>
    <x v="2"/>
    <n v="9"/>
    <s v="Cost Centre"/>
    <x v="5"/>
    <x v="5"/>
    <s v="$"/>
    <n v="1151592.8767951606"/>
  </r>
  <r>
    <x v="1"/>
    <x v="1"/>
    <x v="2"/>
    <x v="3"/>
    <n v="10"/>
    <s v="Cost Centre"/>
    <x v="5"/>
    <x v="5"/>
    <s v="$"/>
    <n v="953018.83364781574"/>
  </r>
  <r>
    <x v="1"/>
    <x v="1"/>
    <x v="2"/>
    <x v="4"/>
    <n v="11"/>
    <s v="Cost Centre"/>
    <x v="5"/>
    <x v="5"/>
    <s v="$"/>
    <n v="850734.32784846472"/>
  </r>
  <r>
    <x v="1"/>
    <x v="1"/>
    <x v="2"/>
    <x v="5"/>
    <n v="12"/>
    <s v="Cost Centre"/>
    <x v="5"/>
    <x v="5"/>
    <s v="$"/>
    <n v="590304.384267507"/>
  </r>
  <r>
    <x v="1"/>
    <x v="1"/>
    <x v="2"/>
    <x v="6"/>
    <n v="1"/>
    <s v="Cost Centre"/>
    <x v="5"/>
    <x v="5"/>
    <s v="$"/>
    <n v="639047.64173065918"/>
  </r>
  <r>
    <x v="1"/>
    <x v="1"/>
    <x v="2"/>
    <x v="7"/>
    <n v="2"/>
    <s v="Cost Centre"/>
    <x v="5"/>
    <x v="5"/>
    <s v="$"/>
    <n v="600791.0408000747"/>
  </r>
  <r>
    <x v="1"/>
    <x v="1"/>
    <x v="2"/>
    <x v="8"/>
    <n v="3"/>
    <s v="Cost Centre"/>
    <x v="5"/>
    <x v="5"/>
    <s v="$"/>
    <n v="765760.35752283596"/>
  </r>
  <r>
    <x v="1"/>
    <x v="1"/>
    <x v="2"/>
    <x v="9"/>
    <n v="4"/>
    <s v="Cost Centre"/>
    <x v="5"/>
    <x v="5"/>
    <s v="$"/>
    <n v="429847.5775628736"/>
  </r>
  <r>
    <x v="1"/>
    <x v="1"/>
    <x v="2"/>
    <x v="10"/>
    <n v="5"/>
    <s v="Cost Centre"/>
    <x v="5"/>
    <x v="5"/>
    <s v="$"/>
    <n v="575910.80906214949"/>
  </r>
  <r>
    <x v="1"/>
    <x v="1"/>
    <x v="2"/>
    <x v="11"/>
    <n v="6"/>
    <s v="Cost Centre"/>
    <x v="5"/>
    <x v="5"/>
    <s v="$"/>
    <n v="978906.42835815961"/>
  </r>
  <r>
    <x v="1"/>
    <x v="1"/>
    <x v="2"/>
    <x v="0"/>
    <n v="7"/>
    <s v="Cost Centre"/>
    <x v="5"/>
    <x v="6"/>
    <s v="$"/>
    <n v="255350.32112459998"/>
  </r>
  <r>
    <x v="1"/>
    <x v="1"/>
    <x v="2"/>
    <x v="1"/>
    <n v="8"/>
    <s v="Cost Centre"/>
    <x v="5"/>
    <x v="6"/>
    <s v="$"/>
    <n v="189875.20710716999"/>
  </r>
  <r>
    <x v="1"/>
    <x v="1"/>
    <x v="2"/>
    <x v="2"/>
    <n v="9"/>
    <s v="Cost Centre"/>
    <x v="5"/>
    <x v="6"/>
    <s v="$"/>
    <n v="252931.19233882497"/>
  </r>
  <r>
    <x v="1"/>
    <x v="1"/>
    <x v="2"/>
    <x v="3"/>
    <n v="10"/>
    <s v="Cost Centre"/>
    <x v="5"/>
    <x v="6"/>
    <s v="$"/>
    <n v="214527.58832758496"/>
  </r>
  <r>
    <x v="1"/>
    <x v="1"/>
    <x v="2"/>
    <x v="4"/>
    <n v="11"/>
    <s v="Cost Centre"/>
    <x v="5"/>
    <x v="6"/>
    <s v="$"/>
    <n v="192844.29660985127"/>
  </r>
  <r>
    <x v="1"/>
    <x v="1"/>
    <x v="2"/>
    <x v="5"/>
    <n v="12"/>
    <s v="Cost Centre"/>
    <x v="5"/>
    <x v="6"/>
    <s v="$"/>
    <n v="142400.85841800002"/>
  </r>
  <r>
    <x v="1"/>
    <x v="1"/>
    <x v="2"/>
    <x v="6"/>
    <n v="1"/>
    <s v="Cost Centre"/>
    <x v="5"/>
    <x v="6"/>
    <s v="$"/>
    <n v="142333.66162723501"/>
  </r>
  <r>
    <x v="1"/>
    <x v="1"/>
    <x v="2"/>
    <x v="7"/>
    <n v="2"/>
    <s v="Cost Centre"/>
    <x v="5"/>
    <x v="6"/>
    <s v="$"/>
    <n v="133057.43558932497"/>
  </r>
  <r>
    <x v="1"/>
    <x v="1"/>
    <x v="2"/>
    <x v="8"/>
    <n v="3"/>
    <s v="Cost Centre"/>
    <x v="5"/>
    <x v="6"/>
    <s v="$"/>
    <n v="182458.70267756627"/>
  </r>
  <r>
    <x v="1"/>
    <x v="1"/>
    <x v="2"/>
    <x v="9"/>
    <n v="4"/>
    <s v="Cost Centre"/>
    <x v="5"/>
    <x v="6"/>
    <s v="$"/>
    <n v="104660.20871123999"/>
  </r>
  <r>
    <x v="1"/>
    <x v="1"/>
    <x v="2"/>
    <x v="10"/>
    <n v="5"/>
    <s v="Cost Centre"/>
    <x v="5"/>
    <x v="6"/>
    <s v="$"/>
    <n v="126430.43769056996"/>
  </r>
  <r>
    <x v="1"/>
    <x v="1"/>
    <x v="2"/>
    <x v="11"/>
    <n v="6"/>
    <s v="Cost Centre"/>
    <x v="5"/>
    <x v="6"/>
    <s v="$"/>
    <n v="230359.10681218505"/>
  </r>
  <r>
    <x v="1"/>
    <x v="1"/>
    <x v="2"/>
    <x v="0"/>
    <n v="7"/>
    <s v="Cost Centre"/>
    <x v="5"/>
    <x v="7"/>
    <s v="$"/>
    <n v="660756.15261022374"/>
  </r>
  <r>
    <x v="1"/>
    <x v="1"/>
    <x v="2"/>
    <x v="1"/>
    <n v="8"/>
    <s v="Cost Centre"/>
    <x v="5"/>
    <x v="7"/>
    <s v="$"/>
    <n v="529683.55044249841"/>
  </r>
  <r>
    <x v="1"/>
    <x v="1"/>
    <x v="2"/>
    <x v="2"/>
    <n v="9"/>
    <s v="Cost Centre"/>
    <x v="5"/>
    <x v="7"/>
    <s v="$"/>
    <n v="672443.49046857841"/>
  </r>
  <r>
    <x v="1"/>
    <x v="1"/>
    <x v="2"/>
    <x v="3"/>
    <n v="10"/>
    <s v="Cost Centre"/>
    <x v="5"/>
    <x v="7"/>
    <s v="$"/>
    <n v="585948.31082732871"/>
  </r>
  <r>
    <x v="1"/>
    <x v="1"/>
    <x v="2"/>
    <x v="4"/>
    <n v="11"/>
    <s v="Cost Centre"/>
    <x v="5"/>
    <x v="7"/>
    <s v="$"/>
    <n v="504468.75421239575"/>
  </r>
  <r>
    <x v="1"/>
    <x v="1"/>
    <x v="2"/>
    <x v="5"/>
    <n v="12"/>
    <s v="Cost Centre"/>
    <x v="5"/>
    <x v="7"/>
    <s v="$"/>
    <n v="378359.08081662602"/>
  </r>
  <r>
    <x v="1"/>
    <x v="1"/>
    <x v="2"/>
    <x v="6"/>
    <n v="1"/>
    <s v="Cost Centre"/>
    <x v="5"/>
    <x v="7"/>
    <s v="$"/>
    <n v="395823.36873278162"/>
  </r>
  <r>
    <x v="1"/>
    <x v="1"/>
    <x v="2"/>
    <x v="7"/>
    <n v="2"/>
    <s v="Cost Centre"/>
    <x v="5"/>
    <x v="7"/>
    <s v="$"/>
    <n v="329884.52262346615"/>
  </r>
  <r>
    <x v="1"/>
    <x v="1"/>
    <x v="2"/>
    <x v="8"/>
    <n v="3"/>
    <s v="Cost Centre"/>
    <x v="5"/>
    <x v="7"/>
    <s v="$"/>
    <n v="446578.08277619159"/>
  </r>
  <r>
    <x v="1"/>
    <x v="1"/>
    <x v="2"/>
    <x v="9"/>
    <n v="4"/>
    <s v="Cost Centre"/>
    <x v="5"/>
    <x v="7"/>
    <s v="$"/>
    <n v="255084.77622429357"/>
  </r>
  <r>
    <x v="1"/>
    <x v="1"/>
    <x v="2"/>
    <x v="10"/>
    <n v="5"/>
    <s v="Cost Centre"/>
    <x v="5"/>
    <x v="7"/>
    <s v="$"/>
    <n v="307417.20946522552"/>
  </r>
  <r>
    <x v="1"/>
    <x v="1"/>
    <x v="2"/>
    <x v="11"/>
    <n v="6"/>
    <s v="Cost Centre"/>
    <x v="5"/>
    <x v="7"/>
    <s v="$"/>
    <n v="612277.97873185331"/>
  </r>
  <r>
    <x v="1"/>
    <x v="1"/>
    <x v="2"/>
    <x v="0"/>
    <n v="7"/>
    <s v="Cost Centre"/>
    <x v="5"/>
    <x v="8"/>
    <s v="$"/>
    <n v="204001.78430538269"/>
  </r>
  <r>
    <x v="1"/>
    <x v="1"/>
    <x v="2"/>
    <x v="1"/>
    <n v="8"/>
    <s v="Cost Centre"/>
    <x v="5"/>
    <x v="8"/>
    <s v="$"/>
    <n v="156736.8476459604"/>
  </r>
  <r>
    <x v="1"/>
    <x v="1"/>
    <x v="2"/>
    <x v="2"/>
    <n v="9"/>
    <s v="Cost Centre"/>
    <x v="5"/>
    <x v="8"/>
    <s v="$"/>
    <n v="244769.18801975637"/>
  </r>
  <r>
    <x v="1"/>
    <x v="1"/>
    <x v="2"/>
    <x v="3"/>
    <n v="10"/>
    <s v="Cost Centre"/>
    <x v="5"/>
    <x v="8"/>
    <s v="$"/>
    <n v="198504.61086128399"/>
  </r>
  <r>
    <x v="1"/>
    <x v="1"/>
    <x v="2"/>
    <x v="4"/>
    <n v="11"/>
    <s v="Cost Centre"/>
    <x v="5"/>
    <x v="8"/>
    <s v="$"/>
    <n v="174673.83751677407"/>
  </r>
  <r>
    <x v="1"/>
    <x v="1"/>
    <x v="2"/>
    <x v="5"/>
    <n v="12"/>
    <s v="Cost Centre"/>
    <x v="5"/>
    <x v="8"/>
    <s v="$"/>
    <n v="117398.02382544601"/>
  </r>
  <r>
    <x v="1"/>
    <x v="1"/>
    <x v="2"/>
    <x v="6"/>
    <n v="1"/>
    <s v="Cost Centre"/>
    <x v="5"/>
    <x v="8"/>
    <s v="$"/>
    <n v="122856.00426868859"/>
  </r>
  <r>
    <x v="1"/>
    <x v="1"/>
    <x v="2"/>
    <x v="7"/>
    <n v="2"/>
    <s v="Cost Centre"/>
    <x v="5"/>
    <x v="8"/>
    <s v="$"/>
    <n v="115969.228431147"/>
  </r>
  <r>
    <x v="1"/>
    <x v="1"/>
    <x v="2"/>
    <x v="8"/>
    <n v="3"/>
    <s v="Cost Centre"/>
    <x v="5"/>
    <x v="8"/>
    <s v="$"/>
    <n v="156435.99509763226"/>
  </r>
  <r>
    <x v="1"/>
    <x v="1"/>
    <x v="2"/>
    <x v="9"/>
    <n v="4"/>
    <s v="Cost Centre"/>
    <x v="5"/>
    <x v="8"/>
    <s v="$"/>
    <n v="85299.480614602799"/>
  </r>
  <r>
    <x v="1"/>
    <x v="1"/>
    <x v="2"/>
    <x v="10"/>
    <n v="5"/>
    <s v="Cost Centre"/>
    <x v="5"/>
    <x v="8"/>
    <s v="$"/>
    <n v="115184.65971776398"/>
  </r>
  <r>
    <x v="1"/>
    <x v="1"/>
    <x v="2"/>
    <x v="11"/>
    <n v="6"/>
    <s v="Cost Centre"/>
    <x v="5"/>
    <x v="8"/>
    <s v="$"/>
    <n v="191142.34907568261"/>
  </r>
  <r>
    <x v="1"/>
    <x v="1"/>
    <x v="2"/>
    <x v="0"/>
    <n v="7"/>
    <s v="Cost Centre"/>
    <x v="6"/>
    <x v="9"/>
    <s v="$"/>
    <n v="3067822.9919048399"/>
  </r>
  <r>
    <x v="1"/>
    <x v="1"/>
    <x v="2"/>
    <x v="1"/>
    <n v="8"/>
    <s v="Cost Centre"/>
    <x v="6"/>
    <x v="9"/>
    <s v="$"/>
    <n v="2455342.9186057192"/>
  </r>
  <r>
    <x v="1"/>
    <x v="1"/>
    <x v="2"/>
    <x v="2"/>
    <n v="9"/>
    <s v="Cost Centre"/>
    <x v="6"/>
    <x v="9"/>
    <s v="$"/>
    <n v="3390820.7358167996"/>
  </r>
  <r>
    <x v="1"/>
    <x v="1"/>
    <x v="2"/>
    <x v="3"/>
    <n v="10"/>
    <s v="Cost Centre"/>
    <x v="6"/>
    <x v="9"/>
    <s v="$"/>
    <n v="2725135.5537314997"/>
  </r>
  <r>
    <x v="1"/>
    <x v="1"/>
    <x v="2"/>
    <x v="4"/>
    <n v="11"/>
    <s v="Cost Centre"/>
    <x v="6"/>
    <x v="9"/>
    <s v="$"/>
    <n v="2517178.5408305251"/>
  </r>
  <r>
    <x v="1"/>
    <x v="1"/>
    <x v="2"/>
    <x v="5"/>
    <n v="12"/>
    <s v="Cost Centre"/>
    <x v="6"/>
    <x v="9"/>
    <s v="$"/>
    <n v="1767206.136907575"/>
  </r>
  <r>
    <x v="1"/>
    <x v="1"/>
    <x v="2"/>
    <x v="6"/>
    <n v="1"/>
    <s v="Cost Centre"/>
    <x v="6"/>
    <x v="9"/>
    <s v="$"/>
    <n v="1961436.6334718997"/>
  </r>
  <r>
    <x v="1"/>
    <x v="1"/>
    <x v="2"/>
    <x v="7"/>
    <n v="2"/>
    <s v="Cost Centre"/>
    <x v="6"/>
    <x v="9"/>
    <s v="$"/>
    <n v="1593530.5935860998"/>
  </r>
  <r>
    <x v="1"/>
    <x v="1"/>
    <x v="2"/>
    <x v="8"/>
    <n v="3"/>
    <s v="Cost Centre"/>
    <x v="6"/>
    <x v="9"/>
    <s v="$"/>
    <n v="2258113.7891461495"/>
  </r>
  <r>
    <x v="1"/>
    <x v="1"/>
    <x v="2"/>
    <x v="9"/>
    <n v="4"/>
    <s v="Cost Centre"/>
    <x v="6"/>
    <x v="9"/>
    <s v="$"/>
    <n v="1190031.30652068"/>
  </r>
  <r>
    <x v="1"/>
    <x v="1"/>
    <x v="2"/>
    <x v="10"/>
    <n v="5"/>
    <s v="Cost Centre"/>
    <x v="6"/>
    <x v="9"/>
    <s v="$"/>
    <n v="1572119.1696365993"/>
  </r>
  <r>
    <x v="1"/>
    <x v="1"/>
    <x v="2"/>
    <x v="11"/>
    <n v="6"/>
    <s v="Cost Centre"/>
    <x v="6"/>
    <x v="9"/>
    <s v="$"/>
    <n v="2829210.9406183348"/>
  </r>
  <r>
    <x v="2"/>
    <x v="2"/>
    <x v="0"/>
    <x v="0"/>
    <n v="6"/>
    <s v="None"/>
    <x v="7"/>
    <x v="10"/>
    <s v="Giga-Litre"/>
    <n v="181.933291"/>
  </r>
  <r>
    <x v="2"/>
    <x v="2"/>
    <x v="0"/>
    <x v="1"/>
    <n v="6"/>
    <s v="None"/>
    <x v="7"/>
    <x v="10"/>
    <s v="Giga-Litre"/>
    <n v="187.44394299999999"/>
  </r>
  <r>
    <x v="2"/>
    <x v="2"/>
    <x v="0"/>
    <x v="2"/>
    <n v="6"/>
    <s v="None"/>
    <x v="7"/>
    <x v="10"/>
    <s v="Giga-Litre"/>
    <n v="184.77365699999999"/>
  </r>
  <r>
    <x v="2"/>
    <x v="2"/>
    <x v="0"/>
    <x v="3"/>
    <n v="6"/>
    <s v="None"/>
    <x v="7"/>
    <x v="10"/>
    <s v="Giga-Litre"/>
    <n v="191.54109299999999"/>
  </r>
  <r>
    <x v="2"/>
    <x v="2"/>
    <x v="0"/>
    <x v="4"/>
    <n v="6"/>
    <s v="None"/>
    <x v="7"/>
    <x v="10"/>
    <s v="Giga-Litre"/>
    <n v="98.096062000000003"/>
  </r>
  <r>
    <x v="2"/>
    <x v="2"/>
    <x v="0"/>
    <x v="5"/>
    <n v="6"/>
    <s v="None"/>
    <x v="7"/>
    <x v="10"/>
    <s v="Giga-Litre"/>
    <n v="185.30685299999999"/>
  </r>
  <r>
    <x v="2"/>
    <x v="2"/>
    <x v="0"/>
    <x v="6"/>
    <n v="6"/>
    <s v="None"/>
    <x v="7"/>
    <x v="10"/>
    <s v="Giga-Litre"/>
    <n v="186.90143900000001"/>
  </r>
  <r>
    <x v="2"/>
    <x v="2"/>
    <x v="0"/>
    <x v="7"/>
    <n v="6"/>
    <s v="None"/>
    <x v="7"/>
    <x v="10"/>
    <s v="Giga-Litre"/>
    <n v="158.58676500000001"/>
  </r>
  <r>
    <x v="2"/>
    <x v="2"/>
    <x v="0"/>
    <x v="8"/>
    <n v="6"/>
    <s v="None"/>
    <x v="7"/>
    <x v="10"/>
    <s v="Giga-Litre"/>
    <n v="191.40367599999999"/>
  </r>
  <r>
    <x v="2"/>
    <x v="2"/>
    <x v="0"/>
    <x v="9"/>
    <n v="6"/>
    <s v="None"/>
    <x v="7"/>
    <x v="10"/>
    <s v="Giga-Litre"/>
    <n v="171.057864"/>
  </r>
  <r>
    <x v="2"/>
    <x v="2"/>
    <x v="0"/>
    <x v="10"/>
    <n v="6"/>
    <s v="None"/>
    <x v="7"/>
    <x v="10"/>
    <s v="Giga-Litre"/>
    <n v="169.28699900000001"/>
  </r>
  <r>
    <x v="2"/>
    <x v="2"/>
    <x v="0"/>
    <x v="11"/>
    <n v="6"/>
    <s v="None"/>
    <x v="7"/>
    <x v="10"/>
    <s v="Giga-Litre"/>
    <n v="142.50871699999999"/>
  </r>
  <r>
    <x v="2"/>
    <x v="2"/>
    <x v="1"/>
    <x v="0"/>
    <n v="6"/>
    <s v="None"/>
    <x v="7"/>
    <x v="10"/>
    <s v="Giga-Litre"/>
    <n v="214.968999"/>
  </r>
  <r>
    <x v="2"/>
    <x v="2"/>
    <x v="1"/>
    <x v="1"/>
    <n v="6"/>
    <s v="None"/>
    <x v="7"/>
    <x v="10"/>
    <s v="Giga-Litre"/>
    <n v="228.199051"/>
  </r>
  <r>
    <x v="2"/>
    <x v="2"/>
    <x v="1"/>
    <x v="2"/>
    <n v="6"/>
    <s v="None"/>
    <x v="7"/>
    <x v="10"/>
    <s v="Giga-Litre"/>
    <n v="216.53646700000002"/>
  </r>
  <r>
    <x v="2"/>
    <x v="2"/>
    <x v="1"/>
    <x v="3"/>
    <n v="6"/>
    <s v="None"/>
    <x v="7"/>
    <x v="10"/>
    <s v="Giga-Litre"/>
    <n v="236.760276"/>
  </r>
  <r>
    <x v="2"/>
    <x v="2"/>
    <x v="1"/>
    <x v="4"/>
    <n v="6"/>
    <s v="None"/>
    <x v="7"/>
    <x v="10"/>
    <s v="Giga-Litre"/>
    <n v="232.052864"/>
  </r>
  <r>
    <x v="2"/>
    <x v="2"/>
    <x v="1"/>
    <x v="5"/>
    <n v="6"/>
    <s v="None"/>
    <x v="7"/>
    <x v="10"/>
    <s v="Giga-Litre"/>
    <n v="240.21016"/>
  </r>
  <r>
    <x v="2"/>
    <x v="2"/>
    <x v="1"/>
    <x v="6"/>
    <n v="6"/>
    <s v="None"/>
    <x v="7"/>
    <x v="10"/>
    <s v="Giga-Litre"/>
    <n v="288.160549"/>
  </r>
  <r>
    <x v="2"/>
    <x v="2"/>
    <x v="1"/>
    <x v="7"/>
    <n v="6"/>
    <s v="None"/>
    <x v="7"/>
    <x v="10"/>
    <s v="Giga-Litre"/>
    <n v="306.884524"/>
  </r>
  <r>
    <x v="2"/>
    <x v="2"/>
    <x v="1"/>
    <x v="8"/>
    <n v="6"/>
    <s v="None"/>
    <x v="7"/>
    <x v="10"/>
    <s v="Giga-Litre"/>
    <n v="367.65100600000005"/>
  </r>
  <r>
    <x v="2"/>
    <x v="2"/>
    <x v="1"/>
    <x v="9"/>
    <n v="6"/>
    <s v="None"/>
    <x v="7"/>
    <x v="10"/>
    <s v="Giga-Litre"/>
    <n v="351.99016599999999"/>
  </r>
  <r>
    <x v="2"/>
    <x v="2"/>
    <x v="1"/>
    <x v="10"/>
    <n v="6"/>
    <s v="None"/>
    <x v="7"/>
    <x v="10"/>
    <s v="Giga-Litre"/>
    <n v="362.822"/>
  </r>
  <r>
    <x v="2"/>
    <x v="2"/>
    <x v="1"/>
    <x v="11"/>
    <n v="6"/>
    <s v="None"/>
    <x v="7"/>
    <x v="10"/>
    <s v="Giga-Litre"/>
    <n v="260.31229999999999"/>
  </r>
  <r>
    <x v="2"/>
    <x v="2"/>
    <x v="2"/>
    <x v="0"/>
    <n v="6"/>
    <s v="None"/>
    <x v="7"/>
    <x v="10"/>
    <s v="Giga-Litre"/>
    <n v="250.24199099999998"/>
  </r>
  <r>
    <x v="2"/>
    <x v="2"/>
    <x v="2"/>
    <x v="1"/>
    <n v="6"/>
    <s v="None"/>
    <x v="7"/>
    <x v="10"/>
    <s v="Giga-Litre"/>
    <n v="206.740703"/>
  </r>
  <r>
    <x v="2"/>
    <x v="2"/>
    <x v="2"/>
    <x v="2"/>
    <n v="6"/>
    <s v="None"/>
    <x v="7"/>
    <x v="10"/>
    <s v="Giga-Litre"/>
    <n v="201.23546099999996"/>
  </r>
  <r>
    <x v="2"/>
    <x v="2"/>
    <x v="2"/>
    <x v="3"/>
    <n v="6"/>
    <s v="None"/>
    <x v="7"/>
    <x v="10"/>
    <s v="Giga-Litre"/>
    <n v="174.36956599999999"/>
  </r>
  <r>
    <x v="2"/>
    <x v="2"/>
    <x v="2"/>
    <x v="4"/>
    <n v="6"/>
    <s v="None"/>
    <x v="7"/>
    <x v="10"/>
    <s v="Giga-Litre"/>
    <n v="204.09105"/>
  </r>
  <r>
    <x v="2"/>
    <x v="2"/>
    <x v="2"/>
    <x v="5"/>
    <n v="6"/>
    <s v="None"/>
    <x v="7"/>
    <x v="10"/>
    <s v="Giga-Litre"/>
    <n v="146.35666599999999"/>
  </r>
  <r>
    <x v="2"/>
    <x v="2"/>
    <x v="2"/>
    <x v="6"/>
    <n v="6"/>
    <s v="None"/>
    <x v="7"/>
    <x v="10"/>
    <s v="Giga-Litre"/>
    <n v="204.20249700000002"/>
  </r>
  <r>
    <x v="2"/>
    <x v="2"/>
    <x v="2"/>
    <x v="7"/>
    <n v="6"/>
    <s v="None"/>
    <x v="7"/>
    <x v="10"/>
    <s v="Giga-Litre"/>
    <n v="217.43019900000002"/>
  </r>
  <r>
    <x v="2"/>
    <x v="2"/>
    <x v="2"/>
    <x v="8"/>
    <n v="6"/>
    <s v="None"/>
    <x v="7"/>
    <x v="10"/>
    <s v="Giga-Litre"/>
    <n v="230.98220000000001"/>
  </r>
  <r>
    <x v="2"/>
    <x v="2"/>
    <x v="2"/>
    <x v="9"/>
    <n v="6"/>
    <s v="None"/>
    <x v="7"/>
    <x v="10"/>
    <s v="Giga-Litre"/>
    <n v="236.441136"/>
  </r>
  <r>
    <x v="2"/>
    <x v="2"/>
    <x v="2"/>
    <x v="10"/>
    <n v="6"/>
    <s v="None"/>
    <x v="7"/>
    <x v="10"/>
    <s v="Giga-Litre"/>
    <n v="241.40736899999999"/>
  </r>
  <r>
    <x v="2"/>
    <x v="2"/>
    <x v="2"/>
    <x v="11"/>
    <n v="6"/>
    <s v="None"/>
    <x v="7"/>
    <x v="10"/>
    <s v="Giga-Litre"/>
    <n v="220.380334"/>
  </r>
  <r>
    <x v="3"/>
    <x v="2"/>
    <x v="0"/>
    <x v="0"/>
    <n v="6"/>
    <s v="None"/>
    <x v="7"/>
    <x v="10"/>
    <s v="Giga-Litre"/>
    <n v="171.933291"/>
  </r>
  <r>
    <x v="3"/>
    <x v="2"/>
    <x v="0"/>
    <x v="1"/>
    <n v="6"/>
    <s v="None"/>
    <x v="7"/>
    <x v="10"/>
    <s v="Giga-Litre"/>
    <n v="185.44394299999999"/>
  </r>
  <r>
    <x v="3"/>
    <x v="2"/>
    <x v="0"/>
    <x v="2"/>
    <n v="6"/>
    <s v="None"/>
    <x v="7"/>
    <x v="10"/>
    <s v="Giga-Litre"/>
    <n v="186.77365699999999"/>
  </r>
  <r>
    <x v="3"/>
    <x v="2"/>
    <x v="0"/>
    <x v="3"/>
    <n v="6"/>
    <s v="None"/>
    <x v="7"/>
    <x v="10"/>
    <s v="Giga-Litre"/>
    <n v="190.54109299999999"/>
  </r>
  <r>
    <x v="3"/>
    <x v="2"/>
    <x v="0"/>
    <x v="4"/>
    <n v="6"/>
    <s v="None"/>
    <x v="7"/>
    <x v="10"/>
    <s v="Giga-Litre"/>
    <n v="95.096062000000003"/>
  </r>
  <r>
    <x v="3"/>
    <x v="2"/>
    <x v="0"/>
    <x v="5"/>
    <n v="6"/>
    <s v="None"/>
    <x v="7"/>
    <x v="10"/>
    <s v="Giga-Litre"/>
    <n v="184.30685299999999"/>
  </r>
  <r>
    <x v="3"/>
    <x v="2"/>
    <x v="0"/>
    <x v="6"/>
    <n v="6"/>
    <s v="None"/>
    <x v="7"/>
    <x v="10"/>
    <s v="Giga-Litre"/>
    <n v="181.90143900000001"/>
  </r>
  <r>
    <x v="3"/>
    <x v="2"/>
    <x v="0"/>
    <x v="7"/>
    <n v="6"/>
    <s v="None"/>
    <x v="7"/>
    <x v="10"/>
    <s v="Giga-Litre"/>
    <n v="149.58676500000001"/>
  </r>
  <r>
    <x v="3"/>
    <x v="2"/>
    <x v="0"/>
    <x v="8"/>
    <n v="6"/>
    <s v="None"/>
    <x v="7"/>
    <x v="10"/>
    <s v="Giga-Litre"/>
    <n v="181.40367599999999"/>
  </r>
  <r>
    <x v="3"/>
    <x v="2"/>
    <x v="0"/>
    <x v="9"/>
    <n v="6"/>
    <s v="None"/>
    <x v="7"/>
    <x v="10"/>
    <s v="Giga-Litre"/>
    <n v="171.057864"/>
  </r>
  <r>
    <x v="3"/>
    <x v="2"/>
    <x v="0"/>
    <x v="10"/>
    <n v="6"/>
    <s v="None"/>
    <x v="7"/>
    <x v="10"/>
    <s v="Giga-Litre"/>
    <n v="165.28699900000001"/>
  </r>
  <r>
    <x v="3"/>
    <x v="2"/>
    <x v="0"/>
    <x v="11"/>
    <n v="6"/>
    <s v="None"/>
    <x v="7"/>
    <x v="10"/>
    <s v="Giga-Litre"/>
    <n v="149.50871699999999"/>
  </r>
  <r>
    <x v="3"/>
    <x v="2"/>
    <x v="1"/>
    <x v="0"/>
    <n v="6"/>
    <s v="None"/>
    <x v="7"/>
    <x v="10"/>
    <s v="Giga-Litre"/>
    <n v="211.968999"/>
  </r>
  <r>
    <x v="3"/>
    <x v="2"/>
    <x v="1"/>
    <x v="1"/>
    <n v="6"/>
    <s v="None"/>
    <x v="7"/>
    <x v="10"/>
    <s v="Giga-Litre"/>
    <n v="224.199051"/>
  </r>
  <r>
    <x v="3"/>
    <x v="2"/>
    <x v="1"/>
    <x v="2"/>
    <n v="6"/>
    <s v="None"/>
    <x v="7"/>
    <x v="10"/>
    <s v="Giga-Litre"/>
    <n v="220.53646699999999"/>
  </r>
  <r>
    <x v="3"/>
    <x v="2"/>
    <x v="1"/>
    <x v="3"/>
    <n v="6"/>
    <s v="None"/>
    <x v="7"/>
    <x v="10"/>
    <s v="Giga-Litre"/>
    <n v="306.76027599999998"/>
  </r>
  <r>
    <x v="3"/>
    <x v="2"/>
    <x v="1"/>
    <x v="4"/>
    <n v="6"/>
    <s v="None"/>
    <x v="7"/>
    <x v="10"/>
    <s v="Giga-Litre"/>
    <n v="260.052864"/>
  </r>
  <r>
    <x v="3"/>
    <x v="2"/>
    <x v="1"/>
    <x v="5"/>
    <n v="6"/>
    <s v="None"/>
    <x v="7"/>
    <x v="10"/>
    <s v="Giga-Litre"/>
    <n v="240.21016"/>
  </r>
  <r>
    <x v="3"/>
    <x v="2"/>
    <x v="1"/>
    <x v="6"/>
    <n v="6"/>
    <s v="None"/>
    <x v="7"/>
    <x v="10"/>
    <s v="Giga-Litre"/>
    <n v="258.160549"/>
  </r>
  <r>
    <x v="3"/>
    <x v="2"/>
    <x v="1"/>
    <x v="7"/>
    <n v="6"/>
    <s v="None"/>
    <x v="7"/>
    <x v="10"/>
    <s v="Giga-Litre"/>
    <n v="310.884524"/>
  </r>
  <r>
    <x v="3"/>
    <x v="2"/>
    <x v="1"/>
    <x v="8"/>
    <n v="6"/>
    <s v="None"/>
    <x v="7"/>
    <x v="10"/>
    <s v="Giga-Litre"/>
    <n v="347.651006"/>
  </r>
  <r>
    <x v="3"/>
    <x v="2"/>
    <x v="1"/>
    <x v="9"/>
    <n v="6"/>
    <s v="None"/>
    <x v="7"/>
    <x v="10"/>
    <s v="Giga-Litre"/>
    <n v="341.99016599999999"/>
  </r>
  <r>
    <x v="3"/>
    <x v="2"/>
    <x v="1"/>
    <x v="10"/>
    <n v="6"/>
    <s v="None"/>
    <x v="7"/>
    <x v="10"/>
    <s v="Giga-Litre"/>
    <n v="301.18512999999996"/>
  </r>
  <r>
    <x v="3"/>
    <x v="2"/>
    <x v="1"/>
    <x v="11"/>
    <n v="6"/>
    <s v="None"/>
    <x v="7"/>
    <x v="10"/>
    <s v="Giga-Litre"/>
    <n v="260.92"/>
  </r>
  <r>
    <x v="3"/>
    <x v="2"/>
    <x v="2"/>
    <x v="0"/>
    <n v="6"/>
    <s v="None"/>
    <x v="7"/>
    <x v="10"/>
    <s v="Giga-Litre"/>
    <n v="234.24199100000001"/>
  </r>
  <r>
    <x v="3"/>
    <x v="2"/>
    <x v="2"/>
    <x v="1"/>
    <n v="6"/>
    <s v="None"/>
    <x v="7"/>
    <x v="10"/>
    <s v="Giga-Litre"/>
    <n v="203.740703"/>
  </r>
  <r>
    <x v="3"/>
    <x v="2"/>
    <x v="2"/>
    <x v="2"/>
    <n v="6"/>
    <s v="None"/>
    <x v="7"/>
    <x v="10"/>
    <s v="Giga-Litre"/>
    <n v="192.23546099999999"/>
  </r>
  <r>
    <x v="3"/>
    <x v="2"/>
    <x v="2"/>
    <x v="3"/>
    <n v="6"/>
    <s v="None"/>
    <x v="7"/>
    <x v="10"/>
    <s v="Giga-Litre"/>
    <n v="176.36956599999999"/>
  </r>
  <r>
    <x v="3"/>
    <x v="2"/>
    <x v="2"/>
    <x v="4"/>
    <n v="6"/>
    <s v="None"/>
    <x v="7"/>
    <x v="10"/>
    <s v="Giga-Litre"/>
    <n v="206.09105"/>
  </r>
  <r>
    <x v="3"/>
    <x v="2"/>
    <x v="2"/>
    <x v="5"/>
    <n v="6"/>
    <s v="None"/>
    <x v="7"/>
    <x v="10"/>
    <s v="Giga-Litre"/>
    <n v="141.32156660000001"/>
  </r>
  <r>
    <x v="3"/>
    <x v="2"/>
    <x v="2"/>
    <x v="6"/>
    <n v="6"/>
    <s v="None"/>
    <x v="7"/>
    <x v="10"/>
    <s v="Giga-Litre"/>
    <n v="214.20249699999999"/>
  </r>
  <r>
    <x v="3"/>
    <x v="2"/>
    <x v="2"/>
    <x v="7"/>
    <n v="6"/>
    <s v="None"/>
    <x v="7"/>
    <x v="10"/>
    <s v="Giga-Litre"/>
    <n v="211.43019899999999"/>
  </r>
  <r>
    <x v="3"/>
    <x v="2"/>
    <x v="2"/>
    <x v="8"/>
    <n v="6"/>
    <s v="None"/>
    <x v="7"/>
    <x v="10"/>
    <s v="Giga-Litre"/>
    <n v="141.81421700000001"/>
  </r>
  <r>
    <x v="3"/>
    <x v="2"/>
    <x v="2"/>
    <x v="9"/>
    <n v="6"/>
    <s v="None"/>
    <x v="7"/>
    <x v="10"/>
    <s v="Giga-Litre"/>
    <n v="118.441136"/>
  </r>
  <r>
    <x v="3"/>
    <x v="2"/>
    <x v="2"/>
    <x v="10"/>
    <n v="6"/>
    <s v="None"/>
    <x v="7"/>
    <x v="10"/>
    <s v="Giga-Litre"/>
    <n v="116.407369"/>
  </r>
  <r>
    <x v="3"/>
    <x v="2"/>
    <x v="2"/>
    <x v="11"/>
    <n v="6"/>
    <s v="None"/>
    <x v="7"/>
    <x v="10"/>
    <s v="Giga-Litre"/>
    <n v="140.380333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34718-7461-41B8-8F50-251C7723E6F1}" name="PivotTable2" cacheId="7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P30" firstHeaderRow="1" firstDataRow="3" firstDataCol="1" rowPageCount="2" colPageCount="1"/>
  <pivotFields count="12">
    <pivotField axis="axisPage" showAll="0">
      <items count="5">
        <item x="0"/>
        <item x="1"/>
        <item x="2"/>
        <item x="3"/>
        <item t="default"/>
      </items>
    </pivotField>
    <pivotField axis="axisPage" showAll="0">
      <items count="4">
        <item x="1"/>
        <item x="2"/>
        <item x="0"/>
        <item t="default"/>
      </items>
    </pivotField>
    <pivotField axis="axisRow" showAll="0">
      <items count="4">
        <item x="2"/>
        <item x="0"/>
        <item x="1"/>
        <item t="default"/>
      </items>
    </pivotField>
    <pivotField axis="axisCol" numFmtId="17" showAll="0">
      <items count="15">
        <item x="0"/>
        <item x="1"/>
        <item x="2"/>
        <item x="3"/>
        <item x="4"/>
        <item x="5"/>
        <item x="6"/>
        <item x="7"/>
        <item x="8"/>
        <item x="9"/>
        <item x="10"/>
        <item x="11"/>
        <item x="12"/>
        <item x="13"/>
        <item t="default"/>
      </items>
    </pivotField>
    <pivotField showAll="0"/>
    <pivotField showAll="0"/>
    <pivotField axis="axisRow" showAll="0">
      <items count="9">
        <item x="0"/>
        <item x="1"/>
        <item x="2"/>
        <item x="3"/>
        <item x="4"/>
        <item x="6"/>
        <item x="7"/>
        <item x="5"/>
        <item t="default"/>
      </items>
    </pivotField>
    <pivotField axis="axisRow" showAll="0">
      <items count="12">
        <item x="2"/>
        <item x="9"/>
        <item x="10"/>
        <item x="8"/>
        <item x="5"/>
        <item x="7"/>
        <item x="6"/>
        <item x="4"/>
        <item x="3"/>
        <item x="0"/>
        <item x="1"/>
        <item t="default"/>
      </items>
    </pivotField>
    <pivotField showAll="0"/>
    <pivotField dataField="1" numFmtId="4" showAll="0"/>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3">
    <field x="7"/>
    <field x="6"/>
    <field x="2"/>
  </rowFields>
  <rowItems count="23">
    <i>
      <x v="9"/>
    </i>
    <i r="1">
      <x/>
    </i>
    <i r="2">
      <x/>
    </i>
    <i r="2">
      <x v="1"/>
    </i>
    <i r="2">
      <x v="2"/>
    </i>
    <i r="1">
      <x v="1"/>
    </i>
    <i r="2">
      <x/>
    </i>
    <i r="2">
      <x v="1"/>
    </i>
    <i r="2">
      <x v="2"/>
    </i>
    <i r="1">
      <x v="2"/>
    </i>
    <i r="2">
      <x/>
    </i>
    <i r="2">
      <x v="1"/>
    </i>
    <i r="2">
      <x v="2"/>
    </i>
    <i>
      <x v="10"/>
    </i>
    <i r="1">
      <x/>
    </i>
    <i r="2">
      <x/>
    </i>
    <i r="2">
      <x v="1"/>
    </i>
    <i r="2">
      <x v="2"/>
    </i>
    <i r="1">
      <x v="1"/>
    </i>
    <i r="2">
      <x/>
    </i>
    <i r="2">
      <x v="1"/>
    </i>
    <i r="2">
      <x v="2"/>
    </i>
    <i t="grand">
      <x/>
    </i>
  </rowItems>
  <colFields count="2">
    <field x="11"/>
    <field x="3"/>
  </colFields>
  <colItems count="15">
    <i>
      <x v="1"/>
      <x v="7"/>
    </i>
    <i r="1">
      <x v="8"/>
    </i>
    <i r="1">
      <x v="9"/>
    </i>
    <i r="1">
      <x v="10"/>
    </i>
    <i r="1">
      <x v="11"/>
    </i>
    <i r="1">
      <x v="12"/>
    </i>
    <i t="default">
      <x v="1"/>
    </i>
    <i>
      <x v="2"/>
      <x v="1"/>
    </i>
    <i r="1">
      <x v="2"/>
    </i>
    <i r="1">
      <x v="3"/>
    </i>
    <i r="1">
      <x v="4"/>
    </i>
    <i r="1">
      <x v="5"/>
    </i>
    <i r="1">
      <x v="6"/>
    </i>
    <i t="default">
      <x v="2"/>
    </i>
    <i t="grand">
      <x/>
    </i>
  </colItems>
  <pageFields count="2">
    <pageField fld="1" item="2" hier="-1"/>
    <pageField fld="0" item="0" hier="-1"/>
  </pageFields>
  <dataFields count="1">
    <dataField name="Sum of Row Data"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3" zoomScale="80" zoomScaleNormal="80" workbookViewId="0">
      <selection activeCell="A14" sqref="A14:AA14"/>
    </sheetView>
  </sheetViews>
  <sheetFormatPr defaultColWidth="8.7109375" defaultRowHeight="12.6"/>
  <cols>
    <col min="1" max="1" width="8.7109375" style="2" customWidth="1"/>
    <col min="2" max="16384" width="8.7109375" style="2"/>
  </cols>
  <sheetData>
    <row r="1" spans="1:31" s="125" customFormat="1" ht="18">
      <c r="A1" s="124" t="s">
        <v>0</v>
      </c>
    </row>
    <row r="3" spans="1:31" ht="14.1">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c r="A4" s="144" t="s">
        <v>2</v>
      </c>
      <c r="B4" s="164"/>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row>
    <row r="5" spans="1:31" ht="32.450000000000003" customHeight="1">
      <c r="A5" s="144" t="s">
        <v>3</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row>
    <row r="6" spans="1:31" ht="25.5" customHeight="1">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c r="A7" s="1" t="s">
        <v>5</v>
      </c>
    </row>
    <row r="8" spans="1:31" ht="12.6" customHeight="1">
      <c r="A8" s="1"/>
    </row>
    <row r="9" spans="1:31" s="125" customFormat="1" ht="25.5" customHeight="1">
      <c r="A9" s="127" t="s">
        <v>6</v>
      </c>
    </row>
    <row r="10" spans="1:31" s="22" customFormat="1" ht="90.6" customHeight="1">
      <c r="A10" s="144" t="s">
        <v>7</v>
      </c>
      <c r="B10" s="164"/>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c r="AE10" s="164"/>
    </row>
    <row r="11" spans="1:31" s="126" customFormat="1" ht="27.95" customHeight="1">
      <c r="A11" s="127" t="s">
        <v>8</v>
      </c>
    </row>
    <row r="12" spans="1:31" s="128" customFormat="1" ht="68.099999999999994" customHeight="1">
      <c r="A12" s="145" t="s">
        <v>9</v>
      </c>
      <c r="B12" s="165"/>
      <c r="C12" s="165"/>
      <c r="D12" s="165"/>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row>
    <row r="13" spans="1:31" ht="89.1" customHeight="1">
      <c r="A13" s="148" t="s">
        <v>10</v>
      </c>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row>
    <row r="14" spans="1:31" ht="68.45" customHeight="1">
      <c r="A14" s="144" t="s">
        <v>11</v>
      </c>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43"/>
    </row>
    <row r="15" spans="1:31" ht="12.95">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cols>
    <col min="1" max="1" width="28.28515625" customWidth="1"/>
    <col min="2" max="2" width="16.140625" customWidth="1"/>
    <col min="3" max="14" width="15.140625" customWidth="1"/>
    <col min="15" max="26" width="8.7109375" customWidth="1"/>
  </cols>
  <sheetData>
    <row r="1" spans="1:20" s="50" customFormat="1" ht="147.94999999999999" customHeight="1">
      <c r="A1" s="163" t="s">
        <v>205</v>
      </c>
      <c r="B1" s="170"/>
      <c r="C1" s="170"/>
      <c r="D1" s="170"/>
      <c r="E1" s="170"/>
      <c r="F1" s="170"/>
      <c r="G1" s="170"/>
      <c r="H1" s="170"/>
      <c r="I1" s="170"/>
      <c r="J1" s="170"/>
      <c r="K1" s="170"/>
      <c r="L1" s="170"/>
      <c r="M1" s="170"/>
      <c r="N1" s="170"/>
      <c r="O1" s="170"/>
      <c r="P1" s="170"/>
      <c r="Q1" s="170"/>
      <c r="R1" s="170"/>
      <c r="S1" s="170"/>
      <c r="T1" s="170"/>
    </row>
    <row r="2" spans="1:20" s="50" customFormat="1" ht="41.1" customHeight="1">
      <c r="A2" s="36" t="s">
        <v>206</v>
      </c>
    </row>
    <row r="3" spans="1:20" s="50" customFormat="1" ht="20.100000000000001" customHeight="1">
      <c r="A3" s="36"/>
    </row>
    <row r="4" spans="1:20" s="50" customFormat="1" ht="21" customHeight="1">
      <c r="A4" s="36" t="s">
        <v>207</v>
      </c>
    </row>
    <row r="5" spans="1:20" s="50" customFormat="1" ht="21.95" customHeight="1">
      <c r="A5" s="36" t="s">
        <v>39</v>
      </c>
    </row>
    <row r="6" spans="1:20" s="27" customFormat="1" ht="14.25" customHeight="1">
      <c r="A6" s="28" t="s">
        <v>208</v>
      </c>
      <c r="B6" s="28" t="s">
        <v>192</v>
      </c>
      <c r="C6" s="29" t="s">
        <v>149</v>
      </c>
      <c r="D6" s="29" t="s">
        <v>150</v>
      </c>
      <c r="E6" s="29" t="s">
        <v>151</v>
      </c>
      <c r="F6" s="29" t="s">
        <v>152</v>
      </c>
      <c r="G6" s="29" t="s">
        <v>153</v>
      </c>
      <c r="H6" s="29" t="s">
        <v>154</v>
      </c>
      <c r="I6" s="29" t="s">
        <v>155</v>
      </c>
      <c r="J6" s="29" t="s">
        <v>156</v>
      </c>
      <c r="K6" s="29" t="s">
        <v>157</v>
      </c>
      <c r="L6" s="29" t="s">
        <v>158</v>
      </c>
      <c r="M6" s="29" t="s">
        <v>159</v>
      </c>
      <c r="N6" s="29" t="s">
        <v>160</v>
      </c>
    </row>
    <row r="7" spans="1:20" ht="14.25" customHeight="1">
      <c r="A7" s="58" t="s">
        <v>209</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c r="A8" s="58" t="s">
        <v>210</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c r="A9" s="58" t="s">
        <v>211</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c r="A10" s="30" t="s">
        <v>101</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c r="A11" s="14" t="s">
        <v>140</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c r="A12" s="57" t="s">
        <v>47</v>
      </c>
      <c r="B12" s="55"/>
      <c r="C12" s="56"/>
      <c r="D12" s="56"/>
      <c r="E12" s="56"/>
      <c r="F12" s="56"/>
      <c r="G12" s="56"/>
      <c r="H12" s="56"/>
      <c r="I12" s="56"/>
      <c r="J12" s="56"/>
      <c r="K12" s="56"/>
      <c r="L12" s="56"/>
      <c r="M12" s="56"/>
      <c r="N12" s="56"/>
    </row>
    <row r="13" spans="1:20" s="34" customFormat="1" ht="14.25" customHeight="1">
      <c r="A13" s="28" t="s">
        <v>208</v>
      </c>
      <c r="B13" s="28" t="s">
        <v>192</v>
      </c>
      <c r="C13" s="61" t="s">
        <v>149</v>
      </c>
      <c r="D13" s="61" t="s">
        <v>150</v>
      </c>
      <c r="E13" s="61" t="s">
        <v>151</v>
      </c>
      <c r="F13" s="61" t="s">
        <v>152</v>
      </c>
      <c r="G13" s="61" t="s">
        <v>153</v>
      </c>
      <c r="H13" s="61" t="s">
        <v>154</v>
      </c>
      <c r="I13" s="61" t="s">
        <v>155</v>
      </c>
      <c r="J13" s="61" t="s">
        <v>156</v>
      </c>
      <c r="K13" s="61" t="s">
        <v>157</v>
      </c>
      <c r="L13" s="61" t="s">
        <v>158</v>
      </c>
      <c r="M13" s="61" t="s">
        <v>159</v>
      </c>
      <c r="N13" s="61" t="s">
        <v>160</v>
      </c>
    </row>
    <row r="14" spans="1:20" ht="14.25" customHeight="1">
      <c r="A14" s="58" t="s">
        <v>209</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c r="A15" s="58" t="s">
        <v>210</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c r="A16" s="58" t="s">
        <v>211</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c r="A17" s="30" t="s">
        <v>101</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c r="A18" s="14" t="s">
        <v>140</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c r="A19" s="57" t="s">
        <v>48</v>
      </c>
      <c r="B19" s="55"/>
      <c r="C19" s="56"/>
      <c r="D19" s="56"/>
      <c r="E19" s="56"/>
      <c r="F19" s="56"/>
      <c r="G19" s="56"/>
      <c r="H19" s="56"/>
      <c r="I19" s="56"/>
      <c r="J19" s="56"/>
      <c r="K19" s="56"/>
      <c r="L19" s="56"/>
      <c r="M19" s="56"/>
      <c r="N19" s="56"/>
    </row>
    <row r="20" spans="1:14" s="34" customFormat="1" ht="14.25" customHeight="1">
      <c r="A20" s="28" t="s">
        <v>208</v>
      </c>
      <c r="B20" s="28" t="s">
        <v>192</v>
      </c>
      <c r="C20" s="61" t="s">
        <v>149</v>
      </c>
      <c r="D20" s="61" t="s">
        <v>150</v>
      </c>
      <c r="E20" s="61" t="s">
        <v>151</v>
      </c>
      <c r="F20" s="61" t="s">
        <v>152</v>
      </c>
      <c r="G20" s="61" t="s">
        <v>153</v>
      </c>
      <c r="H20" s="61" t="s">
        <v>154</v>
      </c>
      <c r="I20" s="61" t="s">
        <v>155</v>
      </c>
      <c r="J20" s="61" t="s">
        <v>156</v>
      </c>
      <c r="K20" s="61" t="s">
        <v>157</v>
      </c>
      <c r="L20" s="61" t="s">
        <v>158</v>
      </c>
      <c r="M20" s="61" t="s">
        <v>159</v>
      </c>
      <c r="N20" s="61" t="s">
        <v>160</v>
      </c>
    </row>
    <row r="21" spans="1:14" ht="14.25" customHeight="1">
      <c r="A21" s="58" t="s">
        <v>209</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c r="A22" s="58" t="s">
        <v>210</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c r="A23" s="58" t="s">
        <v>211</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c r="A24" s="30" t="s">
        <v>101</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c r="A25" s="14" t="s">
        <v>140</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c r="A26" s="57" t="s">
        <v>212</v>
      </c>
      <c r="B26" s="55"/>
      <c r="C26" s="56"/>
      <c r="D26" s="56"/>
      <c r="E26" s="56"/>
      <c r="F26" s="56"/>
      <c r="G26" s="56"/>
      <c r="H26" s="56"/>
      <c r="I26" s="56"/>
      <c r="J26" s="56"/>
      <c r="K26" s="56"/>
      <c r="L26" s="56"/>
      <c r="M26" s="56"/>
      <c r="N26" s="56"/>
    </row>
    <row r="27" spans="1:14" s="34" customFormat="1" ht="14.25" customHeight="1">
      <c r="A27" s="28" t="s">
        <v>208</v>
      </c>
      <c r="B27" s="28" t="s">
        <v>192</v>
      </c>
      <c r="C27" s="61" t="s">
        <v>149</v>
      </c>
      <c r="D27" s="61" t="s">
        <v>150</v>
      </c>
      <c r="E27" s="61" t="s">
        <v>151</v>
      </c>
      <c r="F27" s="61" t="s">
        <v>152</v>
      </c>
      <c r="G27" s="61" t="s">
        <v>153</v>
      </c>
      <c r="H27" s="61" t="s">
        <v>154</v>
      </c>
      <c r="I27" s="61" t="s">
        <v>155</v>
      </c>
      <c r="J27" s="61" t="s">
        <v>156</v>
      </c>
      <c r="K27" s="61" t="s">
        <v>157</v>
      </c>
      <c r="L27" s="61" t="s">
        <v>158</v>
      </c>
      <c r="M27" s="61" t="s">
        <v>159</v>
      </c>
      <c r="N27" s="61" t="s">
        <v>160</v>
      </c>
    </row>
    <row r="28" spans="1:14" ht="14.25" customHeight="1">
      <c r="A28" s="58" t="s">
        <v>209</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c r="A29" s="58" t="s">
        <v>210</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c r="A30" s="58" t="s">
        <v>211</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c r="A31" s="30" t="s">
        <v>101</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c r="A32" s="14" t="s">
        <v>140</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c r="A33" s="65" t="s">
        <v>213</v>
      </c>
      <c r="B33" s="63"/>
      <c r="C33" s="64"/>
      <c r="D33" s="64"/>
      <c r="E33" s="64"/>
      <c r="F33" s="64"/>
      <c r="G33" s="64"/>
      <c r="H33" s="64"/>
      <c r="I33" s="64"/>
      <c r="J33" s="64"/>
      <c r="K33" s="64"/>
      <c r="L33" s="64"/>
      <c r="M33" s="64"/>
      <c r="N33" s="64"/>
    </row>
    <row r="34" spans="1:14" s="26" customFormat="1" ht="14.25" customHeight="1">
      <c r="A34" s="63"/>
      <c r="B34" s="63"/>
      <c r="C34" s="64"/>
      <c r="D34" s="64"/>
      <c r="E34" s="64"/>
      <c r="F34" s="64"/>
      <c r="G34" s="64"/>
      <c r="H34" s="64"/>
      <c r="I34" s="64"/>
      <c r="J34" s="64"/>
      <c r="K34" s="64"/>
      <c r="L34" s="64"/>
      <c r="M34" s="64"/>
      <c r="N34" s="64"/>
    </row>
    <row r="35" spans="1:14" s="27" customFormat="1" ht="20.100000000000001">
      <c r="A35" s="38" t="s">
        <v>39</v>
      </c>
      <c r="B35" s="28" t="s">
        <v>192</v>
      </c>
      <c r="C35" s="29" t="s">
        <v>149</v>
      </c>
      <c r="D35" s="29" t="s">
        <v>150</v>
      </c>
      <c r="E35" s="29" t="s">
        <v>151</v>
      </c>
      <c r="F35" s="29" t="s">
        <v>152</v>
      </c>
      <c r="G35" s="29" t="s">
        <v>153</v>
      </c>
      <c r="H35" s="29" t="s">
        <v>154</v>
      </c>
      <c r="I35" s="29" t="s">
        <v>155</v>
      </c>
      <c r="J35" s="29" t="s">
        <v>156</v>
      </c>
      <c r="K35" s="29" t="s">
        <v>157</v>
      </c>
      <c r="L35" s="29" t="s">
        <v>158</v>
      </c>
      <c r="M35" s="29" t="s">
        <v>159</v>
      </c>
      <c r="N35" s="29" t="s">
        <v>160</v>
      </c>
    </row>
    <row r="36" spans="1:14" ht="14.25" customHeight="1">
      <c r="A36" s="58" t="s">
        <v>209</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c r="A37" s="58" t="s">
        <v>170</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c r="A38" s="58" t="s">
        <v>171</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c r="A39" s="58" t="s">
        <v>101</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c r="A40" s="14" t="s">
        <v>140</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51"/>
      <c r="B41" s="52"/>
      <c r="C41" s="54"/>
      <c r="D41" s="54"/>
      <c r="E41" s="54"/>
      <c r="F41" s="54"/>
      <c r="G41" s="54"/>
      <c r="H41" s="54"/>
      <c r="I41" s="54"/>
      <c r="J41" s="54"/>
      <c r="K41" s="54"/>
      <c r="L41" s="54"/>
      <c r="M41" s="54"/>
      <c r="N41" s="54"/>
    </row>
    <row r="42" spans="1:14" ht="14.25" customHeight="1">
      <c r="A42" s="51"/>
      <c r="B42" s="52"/>
      <c r="C42" s="54"/>
      <c r="D42" s="54"/>
      <c r="E42" s="54"/>
      <c r="F42" s="54"/>
      <c r="G42" s="54"/>
      <c r="H42" s="54"/>
      <c r="I42" s="54"/>
      <c r="J42" s="54"/>
      <c r="K42" s="54"/>
      <c r="L42" s="54"/>
      <c r="M42" s="54"/>
      <c r="N42" s="54"/>
    </row>
    <row r="43" spans="1:14" s="27" customFormat="1" ht="33" customHeight="1">
      <c r="A43" s="38" t="s">
        <v>47</v>
      </c>
      <c r="B43" s="28" t="s">
        <v>192</v>
      </c>
      <c r="C43" s="29" t="s">
        <v>149</v>
      </c>
      <c r="D43" s="29" t="s">
        <v>150</v>
      </c>
      <c r="E43" s="29" t="s">
        <v>151</v>
      </c>
      <c r="F43" s="29" t="s">
        <v>152</v>
      </c>
      <c r="G43" s="29" t="s">
        <v>153</v>
      </c>
      <c r="H43" s="29" t="s">
        <v>154</v>
      </c>
      <c r="I43" s="29" t="s">
        <v>155</v>
      </c>
      <c r="J43" s="29" t="s">
        <v>156</v>
      </c>
      <c r="K43" s="29" t="s">
        <v>157</v>
      </c>
      <c r="L43" s="29" t="s">
        <v>158</v>
      </c>
      <c r="M43" s="29" t="s">
        <v>159</v>
      </c>
      <c r="N43" s="29" t="s">
        <v>160</v>
      </c>
    </row>
    <row r="44" spans="1:14" ht="14.25" customHeight="1">
      <c r="A44" s="58" t="s">
        <v>209</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c r="A45" s="58" t="s">
        <v>170</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c r="A46" s="58" t="s">
        <v>171</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c r="A47" s="58" t="s">
        <v>101</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c r="A48" s="14" t="s">
        <v>140</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51"/>
      <c r="B49" s="52"/>
      <c r="C49" s="54"/>
      <c r="D49" s="54"/>
      <c r="E49" s="54"/>
      <c r="F49" s="54"/>
      <c r="G49" s="54"/>
      <c r="H49" s="54"/>
      <c r="I49" s="54"/>
      <c r="J49" s="54"/>
      <c r="K49" s="54"/>
      <c r="L49" s="54"/>
      <c r="M49" s="54"/>
      <c r="N49" s="54"/>
    </row>
    <row r="50" spans="1:14" ht="14.25" customHeight="1">
      <c r="A50" s="51"/>
      <c r="B50" s="52"/>
      <c r="C50" s="54"/>
      <c r="D50" s="54"/>
      <c r="E50" s="54"/>
      <c r="F50" s="54"/>
      <c r="G50" s="54"/>
      <c r="H50" s="54"/>
      <c r="I50" s="54"/>
      <c r="J50" s="54"/>
      <c r="K50" s="54"/>
      <c r="L50" s="54"/>
      <c r="M50" s="54"/>
      <c r="N50" s="54"/>
    </row>
    <row r="51" spans="1:14" s="27" customFormat="1" ht="33" customHeight="1">
      <c r="A51" s="38" t="s">
        <v>48</v>
      </c>
      <c r="B51" s="28" t="s">
        <v>192</v>
      </c>
      <c r="C51" s="29" t="s">
        <v>149</v>
      </c>
      <c r="D51" s="29" t="s">
        <v>150</v>
      </c>
      <c r="E51" s="29" t="s">
        <v>151</v>
      </c>
      <c r="F51" s="29" t="s">
        <v>152</v>
      </c>
      <c r="G51" s="29" t="s">
        <v>153</v>
      </c>
      <c r="H51" s="29" t="s">
        <v>154</v>
      </c>
      <c r="I51" s="29" t="s">
        <v>155</v>
      </c>
      <c r="J51" s="29" t="s">
        <v>156</v>
      </c>
      <c r="K51" s="29" t="s">
        <v>157</v>
      </c>
      <c r="L51" s="29" t="s">
        <v>158</v>
      </c>
      <c r="M51" s="29" t="s">
        <v>159</v>
      </c>
      <c r="N51" s="29" t="s">
        <v>160</v>
      </c>
    </row>
    <row r="52" spans="1:14" ht="14.25" customHeight="1">
      <c r="A52" s="58" t="s">
        <v>209</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c r="A53" s="58" t="s">
        <v>170</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c r="A54" s="58" t="s">
        <v>171</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c r="A55" s="58" t="s">
        <v>101</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c r="A56" s="14" t="s">
        <v>140</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51"/>
      <c r="B57" s="52"/>
      <c r="C57" s="54"/>
      <c r="D57" s="54"/>
      <c r="E57" s="54"/>
      <c r="F57" s="54"/>
      <c r="G57" s="54"/>
      <c r="H57" s="54"/>
      <c r="I57" s="54"/>
      <c r="J57" s="54"/>
      <c r="K57" s="54"/>
      <c r="L57" s="54"/>
      <c r="M57" s="54"/>
      <c r="N57" s="54"/>
    </row>
    <row r="58" spans="1:14" s="27" customFormat="1" ht="33" customHeight="1">
      <c r="A58" s="38" t="s">
        <v>212</v>
      </c>
      <c r="B58" s="28" t="s">
        <v>192</v>
      </c>
      <c r="C58" s="29" t="s">
        <v>149</v>
      </c>
      <c r="D58" s="29" t="s">
        <v>150</v>
      </c>
      <c r="E58" s="29" t="s">
        <v>151</v>
      </c>
      <c r="F58" s="29" t="s">
        <v>152</v>
      </c>
      <c r="G58" s="29" t="s">
        <v>153</v>
      </c>
      <c r="H58" s="29" t="s">
        <v>154</v>
      </c>
      <c r="I58" s="29" t="s">
        <v>155</v>
      </c>
      <c r="J58" s="29" t="s">
        <v>156</v>
      </c>
      <c r="K58" s="29" t="s">
        <v>157</v>
      </c>
      <c r="L58" s="29" t="s">
        <v>158</v>
      </c>
      <c r="M58" s="29" t="s">
        <v>159</v>
      </c>
      <c r="N58" s="29" t="s">
        <v>160</v>
      </c>
    </row>
    <row r="59" spans="1:14" ht="14.25" customHeight="1">
      <c r="A59" s="58" t="s">
        <v>209</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c r="A60" s="58" t="s">
        <v>170</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c r="A61" s="58" t="s">
        <v>171</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c r="A62" s="58" t="s">
        <v>101</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c r="A63" s="14" t="s">
        <v>140</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51"/>
      <c r="B64" s="52"/>
      <c r="C64" s="54"/>
      <c r="D64" s="54"/>
      <c r="E64" s="54"/>
      <c r="F64" s="54"/>
      <c r="G64" s="54"/>
      <c r="H64" s="54"/>
      <c r="I64" s="54"/>
      <c r="J64" s="54"/>
      <c r="K64" s="54"/>
      <c r="L64" s="54"/>
      <c r="M64" s="54"/>
      <c r="N64" s="54"/>
    </row>
    <row r="65" spans="1:14" s="39" customFormat="1" ht="39.950000000000003" customHeight="1">
      <c r="A65" s="66" t="s">
        <v>214</v>
      </c>
      <c r="B65" s="67"/>
      <c r="C65" s="68"/>
      <c r="D65" s="68"/>
      <c r="E65" s="68"/>
      <c r="F65" s="68"/>
      <c r="G65" s="68"/>
      <c r="H65" s="68"/>
      <c r="I65" s="68"/>
      <c r="J65" s="68"/>
      <c r="K65" s="68"/>
      <c r="L65" s="68"/>
      <c r="M65" s="68"/>
      <c r="N65" s="68"/>
    </row>
    <row r="66" spans="1:14" ht="14.25" customHeight="1">
      <c r="A66" s="51" t="s">
        <v>215</v>
      </c>
      <c r="B66" s="52"/>
      <c r="C66" s="54"/>
      <c r="D66" s="54"/>
      <c r="E66" s="54"/>
      <c r="F66" s="54"/>
      <c r="G66" s="54"/>
      <c r="H66" s="54"/>
      <c r="I66" s="54"/>
      <c r="J66" s="54"/>
      <c r="K66" s="54"/>
      <c r="L66" s="54"/>
      <c r="M66" s="54"/>
      <c r="N66" s="54"/>
    </row>
    <row r="67" spans="1:14" ht="14.25" customHeight="1">
      <c r="A67" s="51" t="s">
        <v>216</v>
      </c>
      <c r="B67" s="52"/>
      <c r="C67" s="54"/>
      <c r="D67" s="54"/>
      <c r="E67" s="54"/>
      <c r="F67" s="54"/>
      <c r="G67" s="54"/>
      <c r="H67" s="54"/>
      <c r="I67" s="54"/>
      <c r="J67" s="54"/>
      <c r="K67" s="54"/>
      <c r="L67" s="54"/>
      <c r="M67" s="54"/>
      <c r="N67" s="54"/>
    </row>
    <row r="68" spans="1:14" ht="14.25" customHeight="1">
      <c r="A68" s="51" t="s">
        <v>217</v>
      </c>
      <c r="B68" s="52"/>
      <c r="C68" s="54"/>
      <c r="D68" s="54"/>
      <c r="E68" s="54"/>
      <c r="F68" s="54"/>
      <c r="G68" s="54"/>
      <c r="H68" s="54"/>
      <c r="I68" s="54"/>
      <c r="J68" s="54"/>
      <c r="K68" s="54"/>
      <c r="L68" s="54"/>
      <c r="M68" s="54"/>
      <c r="N68" s="54"/>
    </row>
    <row r="69" spans="1:14" ht="14.25" customHeight="1">
      <c r="A69" s="51"/>
      <c r="B69" s="52"/>
      <c r="C69" s="54"/>
      <c r="D69" s="54"/>
      <c r="E69" s="54"/>
      <c r="F69" s="54"/>
      <c r="G69" s="54"/>
      <c r="H69" s="54"/>
      <c r="I69" s="54"/>
      <c r="J69" s="54"/>
      <c r="K69" s="54"/>
      <c r="L69" s="54"/>
      <c r="M69" s="54"/>
      <c r="N69" s="54"/>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95" zoomScaleNormal="95" workbookViewId="0">
      <selection activeCell="B10" sqref="B10"/>
    </sheetView>
  </sheetViews>
  <sheetFormatPr defaultColWidth="14.42578125" defaultRowHeight="15" customHeight="1"/>
  <cols>
    <col min="1" max="1" width="40.85546875" style="2" customWidth="1"/>
    <col min="2" max="26" width="8.7109375" style="2" customWidth="1"/>
    <col min="27" max="16384" width="14.42578125" style="2"/>
  </cols>
  <sheetData>
    <row r="1" spans="1:2" s="125" customFormat="1" ht="41.45" customHeight="1">
      <c r="A1" s="126" t="s">
        <v>13</v>
      </c>
    </row>
    <row r="2" spans="1:2" s="125" customFormat="1" ht="17.25" customHeight="1">
      <c r="A2" s="126" t="s">
        <v>14</v>
      </c>
    </row>
    <row r="3" spans="1:2" s="129" customFormat="1" ht="15" customHeight="1">
      <c r="A3" s="126" t="s">
        <v>15</v>
      </c>
    </row>
    <row r="4" spans="1:2" s="132" customFormat="1" ht="17.25" customHeight="1">
      <c r="A4" s="131" t="s">
        <v>16</v>
      </c>
      <c r="B4" s="132" t="s">
        <v>17</v>
      </c>
    </row>
    <row r="5" spans="1:2" s="132" customFormat="1" ht="17.25" customHeight="1">
      <c r="A5" s="131" t="s">
        <v>18</v>
      </c>
      <c r="B5" s="132" t="s">
        <v>19</v>
      </c>
    </row>
    <row r="6" spans="1:2" s="132" customFormat="1" ht="17.25" customHeight="1">
      <c r="A6" s="131" t="s">
        <v>20</v>
      </c>
      <c r="B6" s="132" t="s">
        <v>21</v>
      </c>
    </row>
    <row r="7" spans="1:2" s="132" customFormat="1" ht="17.25" customHeight="1">
      <c r="A7" s="131" t="s">
        <v>22</v>
      </c>
      <c r="B7" s="132" t="s">
        <v>23</v>
      </c>
    </row>
    <row r="8" spans="1:2" s="132" customFormat="1" ht="17.25" customHeight="1">
      <c r="A8" s="131" t="s">
        <v>24</v>
      </c>
      <c r="B8" s="132" t="s">
        <v>25</v>
      </c>
    </row>
    <row r="9" spans="1:2" s="132" customFormat="1" ht="17.25" customHeight="1">
      <c r="A9" s="131" t="s">
        <v>26</v>
      </c>
      <c r="B9" s="132" t="s">
        <v>27</v>
      </c>
    </row>
    <row r="10" spans="1:2" s="132" customFormat="1" ht="17.25" customHeight="1">
      <c r="A10" s="131" t="s">
        <v>28</v>
      </c>
      <c r="B10" s="132" t="s">
        <v>29</v>
      </c>
    </row>
    <row r="11" spans="1:2" s="132" customFormat="1" ht="17.25" customHeight="1">
      <c r="A11" s="131" t="s">
        <v>30</v>
      </c>
      <c r="B11" s="132" t="s">
        <v>31</v>
      </c>
    </row>
    <row r="12" spans="1:2" s="132" customFormat="1" ht="17.25" customHeight="1">
      <c r="A12" s="131" t="s">
        <v>32</v>
      </c>
      <c r="B12" s="132" t="s">
        <v>33</v>
      </c>
    </row>
    <row r="13" spans="1:2" s="132" customFormat="1" ht="17.25" customHeight="1">
      <c r="A13" s="133" t="s">
        <v>34</v>
      </c>
      <c r="B13" s="132" t="s">
        <v>35</v>
      </c>
    </row>
    <row r="14" spans="1:2" ht="17.25" customHeight="1"/>
    <row r="15" spans="1:2" ht="17.25" customHeight="1"/>
    <row r="16" spans="1:2"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topLeftCell="C1" workbookViewId="0">
      <pane ySplit="2" topLeftCell="A3" activePane="bottomLeft" state="frozen"/>
      <selection pane="bottomLeft" activeCell="H183" sqref="H183"/>
    </sheetView>
  </sheetViews>
  <sheetFormatPr defaultRowHeight="14.45"/>
  <cols>
    <col min="1" max="1" width="36.140625" customWidth="1"/>
    <col min="2" max="2" width="19.85546875" bestFit="1" customWidth="1"/>
    <col min="3" max="3" width="19.85546875" customWidth="1"/>
    <col min="5" max="5" width="15.140625" bestFit="1" customWidth="1"/>
    <col min="6" max="6" width="15.140625" customWidth="1"/>
    <col min="7" max="7" width="27.5703125" customWidth="1"/>
    <col min="8" max="8" width="31.85546875" bestFit="1" customWidth="1"/>
    <col min="9" max="9" width="16.85546875" bestFit="1" customWidth="1"/>
    <col min="10" max="10" width="18.7109375" customWidth="1"/>
    <col min="11" max="12" width="12.28515625" bestFit="1" customWidth="1"/>
  </cols>
  <sheetData>
    <row r="1" spans="1:11" s="90" customFormat="1">
      <c r="A1" s="106" t="s">
        <v>36</v>
      </c>
      <c r="B1" s="107"/>
      <c r="C1" s="106"/>
      <c r="D1" s="107"/>
      <c r="E1" s="107"/>
      <c r="F1" s="107"/>
      <c r="G1" s="107"/>
      <c r="H1" s="107"/>
      <c r="I1" s="107"/>
      <c r="J1" s="107"/>
    </row>
    <row r="2" spans="1:11" s="90" customFormat="1">
      <c r="A2" s="106" t="s">
        <v>16</v>
      </c>
      <c r="B2" s="106" t="s">
        <v>18</v>
      </c>
      <c r="C2" s="106" t="s">
        <v>20</v>
      </c>
      <c r="D2" s="106" t="s">
        <v>22</v>
      </c>
      <c r="E2" s="106" t="s">
        <v>24</v>
      </c>
      <c r="F2" s="106" t="s">
        <v>26</v>
      </c>
      <c r="G2" s="106" t="s">
        <v>28</v>
      </c>
      <c r="H2" s="106" t="s">
        <v>30</v>
      </c>
      <c r="I2" s="106" t="s">
        <v>32</v>
      </c>
      <c r="J2" s="111" t="s">
        <v>34</v>
      </c>
      <c r="K2" s="91"/>
    </row>
    <row r="3" spans="1:11">
      <c r="A3" s="2" t="s">
        <v>37</v>
      </c>
      <c r="B3" s="2" t="s">
        <v>38</v>
      </c>
      <c r="C3" s="2" t="s">
        <v>39</v>
      </c>
      <c r="D3" s="108">
        <v>41456</v>
      </c>
      <c r="E3" s="109">
        <f>MONTH(D3)</f>
        <v>7</v>
      </c>
      <c r="F3" s="109" t="s">
        <v>40</v>
      </c>
      <c r="G3" s="2" t="s">
        <v>41</v>
      </c>
      <c r="H3" s="2" t="s">
        <v>42</v>
      </c>
      <c r="I3" s="2" t="s">
        <v>43</v>
      </c>
      <c r="J3" s="112">
        <v>1473589.0469999998</v>
      </c>
      <c r="K3" s="80"/>
    </row>
    <row r="4" spans="1:11">
      <c r="A4" s="2" t="s">
        <v>37</v>
      </c>
      <c r="B4" s="2" t="s">
        <v>38</v>
      </c>
      <c r="C4" s="2" t="s">
        <v>39</v>
      </c>
      <c r="D4" s="108">
        <v>41487</v>
      </c>
      <c r="E4" s="109">
        <f t="shared" ref="E4:E62" si="0">MONTH(D4)</f>
        <v>8</v>
      </c>
      <c r="F4" s="109" t="s">
        <v>40</v>
      </c>
      <c r="G4" s="2" t="s">
        <v>41</v>
      </c>
      <c r="H4" s="2" t="s">
        <v>42</v>
      </c>
      <c r="I4" s="2" t="s">
        <v>43</v>
      </c>
      <c r="J4" s="112">
        <v>1419296.1002499999</v>
      </c>
      <c r="K4" s="80"/>
    </row>
    <row r="5" spans="1:11">
      <c r="A5" s="2" t="s">
        <v>37</v>
      </c>
      <c r="B5" s="2" t="s">
        <v>38</v>
      </c>
      <c r="C5" s="2" t="s">
        <v>39</v>
      </c>
      <c r="D5" s="108">
        <v>41518</v>
      </c>
      <c r="E5" s="109">
        <f t="shared" si="0"/>
        <v>9</v>
      </c>
      <c r="F5" s="109" t="s">
        <v>40</v>
      </c>
      <c r="G5" s="2" t="s">
        <v>41</v>
      </c>
      <c r="H5" s="2" t="s">
        <v>42</v>
      </c>
      <c r="I5" s="2" t="s">
        <v>43</v>
      </c>
      <c r="J5" s="112">
        <v>1310673.21</v>
      </c>
      <c r="K5" s="80"/>
    </row>
    <row r="6" spans="1:11">
      <c r="A6" s="2" t="s">
        <v>37</v>
      </c>
      <c r="B6" s="2" t="s">
        <v>38</v>
      </c>
      <c r="C6" s="2" t="s">
        <v>39</v>
      </c>
      <c r="D6" s="108">
        <v>41548</v>
      </c>
      <c r="E6" s="109">
        <f t="shared" si="0"/>
        <v>10</v>
      </c>
      <c r="F6" s="109" t="s">
        <v>40</v>
      </c>
      <c r="G6" s="2" t="s">
        <v>41</v>
      </c>
      <c r="H6" s="2" t="s">
        <v>42</v>
      </c>
      <c r="I6" s="2" t="s">
        <v>43</v>
      </c>
      <c r="J6" s="112">
        <v>1301024.7319999998</v>
      </c>
      <c r="K6" s="80"/>
    </row>
    <row r="7" spans="1:11">
      <c r="A7" s="2" t="s">
        <v>37</v>
      </c>
      <c r="B7" s="2" t="s">
        <v>38</v>
      </c>
      <c r="C7" s="2" t="s">
        <v>39</v>
      </c>
      <c r="D7" s="108">
        <v>41579</v>
      </c>
      <c r="E7" s="109">
        <f t="shared" si="0"/>
        <v>11</v>
      </c>
      <c r="F7" s="109" t="s">
        <v>40</v>
      </c>
      <c r="G7" s="2" t="s">
        <v>41</v>
      </c>
      <c r="H7" s="2" t="s">
        <v>42</v>
      </c>
      <c r="I7" s="2" t="s">
        <v>43</v>
      </c>
      <c r="J7" s="112">
        <v>1373822.8629999999</v>
      </c>
    </row>
    <row r="8" spans="1:11">
      <c r="A8" s="2" t="s">
        <v>37</v>
      </c>
      <c r="B8" s="2" t="s">
        <v>38</v>
      </c>
      <c r="C8" s="2" t="s">
        <v>39</v>
      </c>
      <c r="D8" s="108">
        <v>41609</v>
      </c>
      <c r="E8" s="109">
        <f t="shared" si="0"/>
        <v>12</v>
      </c>
      <c r="F8" s="109" t="s">
        <v>40</v>
      </c>
      <c r="G8" s="2" t="s">
        <v>41</v>
      </c>
      <c r="H8" s="2" t="s">
        <v>42</v>
      </c>
      <c r="I8" s="2" t="s">
        <v>43</v>
      </c>
      <c r="J8" s="112">
        <v>1340623.0372500001</v>
      </c>
    </row>
    <row r="9" spans="1:11">
      <c r="A9" s="2" t="s">
        <v>37</v>
      </c>
      <c r="B9" s="2" t="s">
        <v>38</v>
      </c>
      <c r="C9" s="2" t="s">
        <v>39</v>
      </c>
      <c r="D9" s="108">
        <v>41640</v>
      </c>
      <c r="E9" s="109">
        <f t="shared" si="0"/>
        <v>1</v>
      </c>
      <c r="F9" s="109" t="s">
        <v>40</v>
      </c>
      <c r="G9" s="2" t="s">
        <v>41</v>
      </c>
      <c r="H9" s="2" t="s">
        <v>42</v>
      </c>
      <c r="I9" s="2" t="s">
        <v>43</v>
      </c>
      <c r="J9" s="112">
        <v>1948962.5522499997</v>
      </c>
    </row>
    <row r="10" spans="1:11">
      <c r="A10" s="2" t="s">
        <v>37</v>
      </c>
      <c r="B10" s="2" t="s">
        <v>38</v>
      </c>
      <c r="C10" s="2" t="s">
        <v>39</v>
      </c>
      <c r="D10" s="108">
        <v>41671</v>
      </c>
      <c r="E10" s="109">
        <f t="shared" si="0"/>
        <v>2</v>
      </c>
      <c r="F10" s="109" t="s">
        <v>40</v>
      </c>
      <c r="G10" s="2" t="s">
        <v>41</v>
      </c>
      <c r="H10" s="2" t="s">
        <v>42</v>
      </c>
      <c r="I10" s="2" t="s">
        <v>43</v>
      </c>
      <c r="J10" s="112">
        <v>1725161.6969999999</v>
      </c>
    </row>
    <row r="11" spans="1:11">
      <c r="A11" s="2" t="s">
        <v>37</v>
      </c>
      <c r="B11" s="2" t="s">
        <v>38</v>
      </c>
      <c r="C11" s="2" t="s">
        <v>39</v>
      </c>
      <c r="D11" s="108">
        <v>41699</v>
      </c>
      <c r="E11" s="109">
        <f t="shared" si="0"/>
        <v>3</v>
      </c>
      <c r="F11" s="109" t="s">
        <v>40</v>
      </c>
      <c r="G11" s="2" t="s">
        <v>41</v>
      </c>
      <c r="H11" s="2" t="s">
        <v>42</v>
      </c>
      <c r="I11" s="2" t="s">
        <v>43</v>
      </c>
      <c r="J11" s="112">
        <v>1818208.6194999998</v>
      </c>
    </row>
    <row r="12" spans="1:11">
      <c r="A12" s="2" t="s">
        <v>37</v>
      </c>
      <c r="B12" s="2" t="s">
        <v>38</v>
      </c>
      <c r="C12" s="2" t="s">
        <v>39</v>
      </c>
      <c r="D12" s="108">
        <v>41730</v>
      </c>
      <c r="E12" s="109">
        <f t="shared" si="0"/>
        <v>4</v>
      </c>
      <c r="F12" s="109" t="s">
        <v>40</v>
      </c>
      <c r="G12" s="2" t="s">
        <v>41</v>
      </c>
      <c r="H12" s="2" t="s">
        <v>42</v>
      </c>
      <c r="I12" s="2" t="s">
        <v>43</v>
      </c>
      <c r="J12" s="112">
        <v>1328501.68325</v>
      </c>
    </row>
    <row r="13" spans="1:11">
      <c r="A13" s="2" t="s">
        <v>37</v>
      </c>
      <c r="B13" s="2" t="s">
        <v>38</v>
      </c>
      <c r="C13" s="2" t="s">
        <v>39</v>
      </c>
      <c r="D13" s="108">
        <v>41760</v>
      </c>
      <c r="E13" s="109">
        <f t="shared" si="0"/>
        <v>5</v>
      </c>
      <c r="F13" s="109" t="s">
        <v>40</v>
      </c>
      <c r="G13" s="2" t="s">
        <v>41</v>
      </c>
      <c r="H13" s="2" t="s">
        <v>42</v>
      </c>
      <c r="I13" s="2" t="s">
        <v>43</v>
      </c>
      <c r="J13" s="112">
        <v>1344117.2814999998</v>
      </c>
    </row>
    <row r="14" spans="1:11">
      <c r="A14" s="2" t="s">
        <v>37</v>
      </c>
      <c r="B14" s="2" t="s">
        <v>38</v>
      </c>
      <c r="C14" s="2" t="s">
        <v>39</v>
      </c>
      <c r="D14" s="108">
        <v>41791</v>
      </c>
      <c r="E14" s="109">
        <f t="shared" si="0"/>
        <v>6</v>
      </c>
      <c r="F14" s="109" t="s">
        <v>40</v>
      </c>
      <c r="G14" s="2" t="s">
        <v>41</v>
      </c>
      <c r="H14" s="2" t="s">
        <v>42</v>
      </c>
      <c r="I14" s="2" t="s">
        <v>43</v>
      </c>
      <c r="J14" s="112">
        <v>1291609.1335</v>
      </c>
    </row>
    <row r="15" spans="1:11">
      <c r="A15" s="2" t="s">
        <v>37</v>
      </c>
      <c r="B15" s="2" t="s">
        <v>38</v>
      </c>
      <c r="C15" s="2" t="s">
        <v>39</v>
      </c>
      <c r="D15" s="108">
        <v>41456</v>
      </c>
      <c r="E15" s="109">
        <f t="shared" si="0"/>
        <v>7</v>
      </c>
      <c r="F15" s="109" t="s">
        <v>40</v>
      </c>
      <c r="G15" s="2" t="s">
        <v>41</v>
      </c>
      <c r="H15" s="2" t="s">
        <v>44</v>
      </c>
      <c r="I15" s="2" t="s">
        <v>43</v>
      </c>
      <c r="J15" s="112">
        <v>1620947.9516999999</v>
      </c>
    </row>
    <row r="16" spans="1:11">
      <c r="A16" s="2" t="s">
        <v>37</v>
      </c>
      <c r="B16" s="2" t="s">
        <v>38</v>
      </c>
      <c r="C16" s="2" t="s">
        <v>39</v>
      </c>
      <c r="D16" s="108">
        <v>41487</v>
      </c>
      <c r="E16" s="109">
        <f t="shared" si="0"/>
        <v>8</v>
      </c>
      <c r="F16" s="109" t="s">
        <v>40</v>
      </c>
      <c r="G16" s="2" t="s">
        <v>41</v>
      </c>
      <c r="H16" s="2" t="s">
        <v>44</v>
      </c>
      <c r="I16" s="2" t="s">
        <v>43</v>
      </c>
      <c r="J16" s="112">
        <v>1561225.710275</v>
      </c>
    </row>
    <row r="17" spans="1:10">
      <c r="A17" s="2" t="s">
        <v>37</v>
      </c>
      <c r="B17" s="2" t="s">
        <v>38</v>
      </c>
      <c r="C17" s="2" t="s">
        <v>39</v>
      </c>
      <c r="D17" s="108">
        <v>41518</v>
      </c>
      <c r="E17" s="109">
        <f t="shared" si="0"/>
        <v>9</v>
      </c>
      <c r="F17" s="109" t="s">
        <v>40</v>
      </c>
      <c r="G17" s="2" t="s">
        <v>41</v>
      </c>
      <c r="H17" s="2" t="s">
        <v>44</v>
      </c>
      <c r="I17" s="2" t="s">
        <v>43</v>
      </c>
      <c r="J17" s="112">
        <v>1441740.531</v>
      </c>
    </row>
    <row r="18" spans="1:10">
      <c r="A18" s="2" t="s">
        <v>37</v>
      </c>
      <c r="B18" s="2" t="s">
        <v>38</v>
      </c>
      <c r="C18" s="2" t="s">
        <v>39</v>
      </c>
      <c r="D18" s="108">
        <v>41548</v>
      </c>
      <c r="E18" s="109">
        <f t="shared" si="0"/>
        <v>10</v>
      </c>
      <c r="F18" s="109" t="s">
        <v>40</v>
      </c>
      <c r="G18" s="2" t="s">
        <v>41</v>
      </c>
      <c r="H18" s="2" t="s">
        <v>44</v>
      </c>
      <c r="I18" s="2" t="s">
        <v>43</v>
      </c>
      <c r="J18" s="112">
        <v>1431127.2052</v>
      </c>
    </row>
    <row r="19" spans="1:10">
      <c r="A19" s="2" t="s">
        <v>37</v>
      </c>
      <c r="B19" s="2" t="s">
        <v>38</v>
      </c>
      <c r="C19" s="2" t="s">
        <v>39</v>
      </c>
      <c r="D19" s="108">
        <v>41579</v>
      </c>
      <c r="E19" s="109">
        <f t="shared" si="0"/>
        <v>11</v>
      </c>
      <c r="F19" s="109" t="s">
        <v>40</v>
      </c>
      <c r="G19" s="2" t="s">
        <v>41</v>
      </c>
      <c r="H19" s="2" t="s">
        <v>44</v>
      </c>
      <c r="I19" s="2" t="s">
        <v>43</v>
      </c>
      <c r="J19" s="112">
        <v>1511205.1492999999</v>
      </c>
    </row>
    <row r="20" spans="1:10">
      <c r="A20" s="2" t="s">
        <v>37</v>
      </c>
      <c r="B20" s="2" t="s">
        <v>38</v>
      </c>
      <c r="C20" s="2" t="s">
        <v>39</v>
      </c>
      <c r="D20" s="108">
        <v>41609</v>
      </c>
      <c r="E20" s="109">
        <f t="shared" si="0"/>
        <v>12</v>
      </c>
      <c r="F20" s="109" t="s">
        <v>40</v>
      </c>
      <c r="G20" s="2" t="s">
        <v>41</v>
      </c>
      <c r="H20" s="2" t="s">
        <v>44</v>
      </c>
      <c r="I20" s="2" t="s">
        <v>43</v>
      </c>
      <c r="J20" s="112">
        <v>1474685.3409750003</v>
      </c>
    </row>
    <row r="21" spans="1:10">
      <c r="A21" s="2" t="s">
        <v>37</v>
      </c>
      <c r="B21" s="2" t="s">
        <v>38</v>
      </c>
      <c r="C21" s="2" t="s">
        <v>39</v>
      </c>
      <c r="D21" s="108">
        <v>41640</v>
      </c>
      <c r="E21" s="109">
        <f t="shared" si="0"/>
        <v>1</v>
      </c>
      <c r="F21" s="109" t="s">
        <v>40</v>
      </c>
      <c r="G21" s="2" t="s">
        <v>41</v>
      </c>
      <c r="H21" s="2" t="s">
        <v>44</v>
      </c>
      <c r="I21" s="2" t="s">
        <v>43</v>
      </c>
      <c r="J21" s="112">
        <v>2143858.8074749997</v>
      </c>
    </row>
    <row r="22" spans="1:10">
      <c r="A22" s="2" t="s">
        <v>37</v>
      </c>
      <c r="B22" s="2" t="s">
        <v>38</v>
      </c>
      <c r="C22" s="2" t="s">
        <v>39</v>
      </c>
      <c r="D22" s="108">
        <v>41671</v>
      </c>
      <c r="E22" s="109">
        <f t="shared" si="0"/>
        <v>2</v>
      </c>
      <c r="F22" s="109" t="s">
        <v>40</v>
      </c>
      <c r="G22" s="2" t="s">
        <v>41</v>
      </c>
      <c r="H22" s="2" t="s">
        <v>44</v>
      </c>
      <c r="I22" s="2" t="s">
        <v>43</v>
      </c>
      <c r="J22" s="112">
        <v>1897677.8667000001</v>
      </c>
    </row>
    <row r="23" spans="1:10">
      <c r="A23" s="2" t="s">
        <v>37</v>
      </c>
      <c r="B23" s="2" t="s">
        <v>38</v>
      </c>
      <c r="C23" s="2" t="s">
        <v>39</v>
      </c>
      <c r="D23" s="108">
        <v>41699</v>
      </c>
      <c r="E23" s="109">
        <f t="shared" si="0"/>
        <v>3</v>
      </c>
      <c r="F23" s="109" t="s">
        <v>40</v>
      </c>
      <c r="G23" s="2" t="s">
        <v>41</v>
      </c>
      <c r="H23" s="2" t="s">
        <v>44</v>
      </c>
      <c r="I23" s="2" t="s">
        <v>43</v>
      </c>
      <c r="J23" s="112">
        <v>2000029.4814499998</v>
      </c>
    </row>
    <row r="24" spans="1:10">
      <c r="A24" s="2" t="s">
        <v>37</v>
      </c>
      <c r="B24" s="2" t="s">
        <v>38</v>
      </c>
      <c r="C24" s="2" t="s">
        <v>39</v>
      </c>
      <c r="D24" s="108">
        <v>41730</v>
      </c>
      <c r="E24" s="109">
        <f t="shared" si="0"/>
        <v>4</v>
      </c>
      <c r="F24" s="109" t="s">
        <v>40</v>
      </c>
      <c r="G24" s="2" t="s">
        <v>41</v>
      </c>
      <c r="H24" s="2" t="s">
        <v>44</v>
      </c>
      <c r="I24" s="2" t="s">
        <v>43</v>
      </c>
      <c r="J24" s="112">
        <v>1461351.8515750002</v>
      </c>
    </row>
    <row r="25" spans="1:10">
      <c r="A25" s="2" t="s">
        <v>37</v>
      </c>
      <c r="B25" s="2" t="s">
        <v>38</v>
      </c>
      <c r="C25" s="2" t="s">
        <v>39</v>
      </c>
      <c r="D25" s="108">
        <v>41760</v>
      </c>
      <c r="E25" s="109">
        <f t="shared" si="0"/>
        <v>5</v>
      </c>
      <c r="F25" s="109" t="s">
        <v>40</v>
      </c>
      <c r="G25" s="2" t="s">
        <v>41</v>
      </c>
      <c r="H25" s="2" t="s">
        <v>44</v>
      </c>
      <c r="I25" s="2" t="s">
        <v>43</v>
      </c>
      <c r="J25" s="112">
        <v>1478529.0096499999</v>
      </c>
    </row>
    <row r="26" spans="1:10">
      <c r="A26" s="2" t="s">
        <v>37</v>
      </c>
      <c r="B26" s="2" t="s">
        <v>38</v>
      </c>
      <c r="C26" s="2" t="s">
        <v>39</v>
      </c>
      <c r="D26" s="108">
        <v>41791</v>
      </c>
      <c r="E26" s="109">
        <f t="shared" si="0"/>
        <v>6</v>
      </c>
      <c r="F26" s="109" t="s">
        <v>40</v>
      </c>
      <c r="G26" s="2" t="s">
        <v>41</v>
      </c>
      <c r="H26" s="2" t="s">
        <v>44</v>
      </c>
      <c r="I26" s="2" t="s">
        <v>43</v>
      </c>
      <c r="J26" s="112">
        <v>1420770.04685</v>
      </c>
    </row>
    <row r="27" spans="1:10">
      <c r="A27" s="2" t="s">
        <v>37</v>
      </c>
      <c r="B27" s="2" t="s">
        <v>38</v>
      </c>
      <c r="C27" s="2" t="s">
        <v>39</v>
      </c>
      <c r="D27" s="108">
        <v>41456</v>
      </c>
      <c r="E27" s="109">
        <f t="shared" si="0"/>
        <v>7</v>
      </c>
      <c r="F27" s="109" t="s">
        <v>40</v>
      </c>
      <c r="G27" s="2" t="s">
        <v>45</v>
      </c>
      <c r="H27" s="2" t="s">
        <v>42</v>
      </c>
      <c r="I27" s="2" t="s">
        <v>43</v>
      </c>
      <c r="J27" s="112">
        <v>567331.78309499996</v>
      </c>
    </row>
    <row r="28" spans="1:10">
      <c r="A28" s="2" t="s">
        <v>37</v>
      </c>
      <c r="B28" s="2" t="s">
        <v>38</v>
      </c>
      <c r="C28" s="2" t="s">
        <v>39</v>
      </c>
      <c r="D28" s="108">
        <v>41487</v>
      </c>
      <c r="E28" s="109">
        <f t="shared" si="0"/>
        <v>8</v>
      </c>
      <c r="F28" s="109" t="s">
        <v>40</v>
      </c>
      <c r="G28" s="2" t="s">
        <v>45</v>
      </c>
      <c r="H28" s="2" t="s">
        <v>42</v>
      </c>
      <c r="I28" s="2" t="s">
        <v>43</v>
      </c>
      <c r="J28" s="112">
        <v>546428.99859624996</v>
      </c>
    </row>
    <row r="29" spans="1:10">
      <c r="A29" s="2" t="s">
        <v>37</v>
      </c>
      <c r="B29" s="2" t="s">
        <v>38</v>
      </c>
      <c r="C29" s="2" t="s">
        <v>39</v>
      </c>
      <c r="D29" s="108">
        <v>41518</v>
      </c>
      <c r="E29" s="109">
        <f t="shared" si="0"/>
        <v>9</v>
      </c>
      <c r="F29" s="109" t="s">
        <v>40</v>
      </c>
      <c r="G29" s="2" t="s">
        <v>45</v>
      </c>
      <c r="H29" s="2" t="s">
        <v>42</v>
      </c>
      <c r="I29" s="2" t="s">
        <v>43</v>
      </c>
      <c r="J29" s="112">
        <v>504609.18584999995</v>
      </c>
    </row>
    <row r="30" spans="1:10">
      <c r="A30" s="2" t="s">
        <v>37</v>
      </c>
      <c r="B30" s="2" t="s">
        <v>38</v>
      </c>
      <c r="C30" s="2" t="s">
        <v>39</v>
      </c>
      <c r="D30" s="108">
        <v>41548</v>
      </c>
      <c r="E30" s="109">
        <f t="shared" si="0"/>
        <v>10</v>
      </c>
      <c r="F30" s="109" t="s">
        <v>40</v>
      </c>
      <c r="G30" s="2" t="s">
        <v>45</v>
      </c>
      <c r="H30" s="2" t="s">
        <v>42</v>
      </c>
      <c r="I30" s="2" t="s">
        <v>43</v>
      </c>
      <c r="J30" s="112">
        <v>500894.52181999997</v>
      </c>
    </row>
    <row r="31" spans="1:10">
      <c r="A31" s="2" t="s">
        <v>37</v>
      </c>
      <c r="B31" s="2" t="s">
        <v>38</v>
      </c>
      <c r="C31" s="2" t="s">
        <v>39</v>
      </c>
      <c r="D31" s="108">
        <v>41579</v>
      </c>
      <c r="E31" s="109">
        <f t="shared" si="0"/>
        <v>11</v>
      </c>
      <c r="F31" s="109" t="s">
        <v>40</v>
      </c>
      <c r="G31" s="2" t="s">
        <v>45</v>
      </c>
      <c r="H31" s="2" t="s">
        <v>42</v>
      </c>
      <c r="I31" s="2" t="s">
        <v>43</v>
      </c>
      <c r="J31" s="112">
        <v>528921.80225499999</v>
      </c>
    </row>
    <row r="32" spans="1:10">
      <c r="A32" s="2" t="s">
        <v>37</v>
      </c>
      <c r="B32" s="2" t="s">
        <v>38</v>
      </c>
      <c r="C32" s="2" t="s">
        <v>39</v>
      </c>
      <c r="D32" s="108">
        <v>41609</v>
      </c>
      <c r="E32" s="109">
        <f t="shared" si="0"/>
        <v>12</v>
      </c>
      <c r="F32" s="109" t="s">
        <v>40</v>
      </c>
      <c r="G32" s="2" t="s">
        <v>45</v>
      </c>
      <c r="H32" s="2" t="s">
        <v>42</v>
      </c>
      <c r="I32" s="2" t="s">
        <v>43</v>
      </c>
      <c r="J32" s="112">
        <v>516139.86934125004</v>
      </c>
    </row>
    <row r="33" spans="1:10">
      <c r="A33" s="2" t="s">
        <v>37</v>
      </c>
      <c r="B33" s="2" t="s">
        <v>38</v>
      </c>
      <c r="C33" s="2" t="s">
        <v>39</v>
      </c>
      <c r="D33" s="108">
        <v>41640</v>
      </c>
      <c r="E33" s="109">
        <f t="shared" si="0"/>
        <v>1</v>
      </c>
      <c r="F33" s="109" t="s">
        <v>40</v>
      </c>
      <c r="G33" s="2" t="s">
        <v>45</v>
      </c>
      <c r="H33" s="2" t="s">
        <v>42</v>
      </c>
      <c r="I33" s="2" t="s">
        <v>43</v>
      </c>
      <c r="J33" s="112">
        <v>750350.5826162498</v>
      </c>
    </row>
    <row r="34" spans="1:10">
      <c r="A34" s="2" t="s">
        <v>37</v>
      </c>
      <c r="B34" s="2" t="s">
        <v>38</v>
      </c>
      <c r="C34" s="2" t="s">
        <v>39</v>
      </c>
      <c r="D34" s="108">
        <v>41671</v>
      </c>
      <c r="E34" s="109">
        <f t="shared" si="0"/>
        <v>2</v>
      </c>
      <c r="F34" s="109" t="s">
        <v>40</v>
      </c>
      <c r="G34" s="2" t="s">
        <v>45</v>
      </c>
      <c r="H34" s="2" t="s">
        <v>42</v>
      </c>
      <c r="I34" s="2" t="s">
        <v>43</v>
      </c>
      <c r="J34" s="112">
        <v>664187.25334499998</v>
      </c>
    </row>
    <row r="35" spans="1:10">
      <c r="A35" s="2" t="s">
        <v>37</v>
      </c>
      <c r="B35" s="2" t="s">
        <v>38</v>
      </c>
      <c r="C35" s="2" t="s">
        <v>39</v>
      </c>
      <c r="D35" s="108">
        <v>41699</v>
      </c>
      <c r="E35" s="109">
        <f t="shared" si="0"/>
        <v>3</v>
      </c>
      <c r="F35" s="109" t="s">
        <v>40</v>
      </c>
      <c r="G35" s="2" t="s">
        <v>45</v>
      </c>
      <c r="H35" s="2" t="s">
        <v>42</v>
      </c>
      <c r="I35" s="2" t="s">
        <v>43</v>
      </c>
      <c r="J35" s="112">
        <v>700010.31850749988</v>
      </c>
    </row>
    <row r="36" spans="1:10">
      <c r="A36" s="2" t="s">
        <v>37</v>
      </c>
      <c r="B36" s="2" t="s">
        <v>38</v>
      </c>
      <c r="C36" s="2" t="s">
        <v>39</v>
      </c>
      <c r="D36" s="108">
        <v>41730</v>
      </c>
      <c r="E36" s="109">
        <f t="shared" si="0"/>
        <v>4</v>
      </c>
      <c r="F36" s="109" t="s">
        <v>40</v>
      </c>
      <c r="G36" s="2" t="s">
        <v>45</v>
      </c>
      <c r="H36" s="2" t="s">
        <v>42</v>
      </c>
      <c r="I36" s="2" t="s">
        <v>43</v>
      </c>
      <c r="J36" s="112">
        <v>511473.14805125003</v>
      </c>
    </row>
    <row r="37" spans="1:10">
      <c r="A37" s="2" t="s">
        <v>37</v>
      </c>
      <c r="B37" s="2" t="s">
        <v>38</v>
      </c>
      <c r="C37" s="2" t="s">
        <v>39</v>
      </c>
      <c r="D37" s="108">
        <v>41760</v>
      </c>
      <c r="E37" s="109">
        <f t="shared" si="0"/>
        <v>5</v>
      </c>
      <c r="F37" s="109" t="s">
        <v>40</v>
      </c>
      <c r="G37" s="2" t="s">
        <v>45</v>
      </c>
      <c r="H37" s="2" t="s">
        <v>42</v>
      </c>
      <c r="I37" s="2" t="s">
        <v>43</v>
      </c>
      <c r="J37" s="112">
        <v>517485.15337749996</v>
      </c>
    </row>
    <row r="38" spans="1:10">
      <c r="A38" s="2" t="s">
        <v>37</v>
      </c>
      <c r="B38" s="2" t="s">
        <v>38</v>
      </c>
      <c r="C38" s="2" t="s">
        <v>39</v>
      </c>
      <c r="D38" s="108">
        <v>41791</v>
      </c>
      <c r="E38" s="109">
        <f t="shared" si="0"/>
        <v>6</v>
      </c>
      <c r="F38" s="109" t="s">
        <v>40</v>
      </c>
      <c r="G38" s="2" t="s">
        <v>45</v>
      </c>
      <c r="H38" s="2" t="s">
        <v>42</v>
      </c>
      <c r="I38" s="2" t="s">
        <v>43</v>
      </c>
      <c r="J38" s="112">
        <v>497269.5163975</v>
      </c>
    </row>
    <row r="39" spans="1:10">
      <c r="A39" s="2" t="s">
        <v>37</v>
      </c>
      <c r="B39" s="2" t="s">
        <v>38</v>
      </c>
      <c r="C39" s="2" t="s">
        <v>39</v>
      </c>
      <c r="D39" s="108">
        <v>41456</v>
      </c>
      <c r="E39" s="109">
        <f t="shared" si="0"/>
        <v>7</v>
      </c>
      <c r="F39" s="109" t="s">
        <v>40</v>
      </c>
      <c r="G39" s="2" t="s">
        <v>45</v>
      </c>
      <c r="H39" s="2" t="s">
        <v>44</v>
      </c>
      <c r="I39" s="2" t="s">
        <v>43</v>
      </c>
      <c r="J39" s="112">
        <v>955954.05451507494</v>
      </c>
    </row>
    <row r="40" spans="1:10">
      <c r="A40" s="2" t="s">
        <v>37</v>
      </c>
      <c r="B40" s="2" t="s">
        <v>38</v>
      </c>
      <c r="C40" s="2" t="s">
        <v>39</v>
      </c>
      <c r="D40" s="108">
        <v>41487</v>
      </c>
      <c r="E40" s="109">
        <f t="shared" si="0"/>
        <v>8</v>
      </c>
      <c r="F40" s="109" t="s">
        <v>40</v>
      </c>
      <c r="G40" s="2" t="s">
        <v>45</v>
      </c>
      <c r="H40" s="2" t="s">
        <v>44</v>
      </c>
      <c r="I40" s="2" t="s">
        <v>43</v>
      </c>
      <c r="J40" s="112">
        <v>920732.86263468117</v>
      </c>
    </row>
    <row r="41" spans="1:10">
      <c r="A41" s="2" t="s">
        <v>37</v>
      </c>
      <c r="B41" s="2" t="s">
        <v>38</v>
      </c>
      <c r="C41" s="2" t="s">
        <v>39</v>
      </c>
      <c r="D41" s="108">
        <v>41518</v>
      </c>
      <c r="E41" s="109">
        <f t="shared" si="0"/>
        <v>9</v>
      </c>
      <c r="F41" s="109" t="s">
        <v>40</v>
      </c>
      <c r="G41" s="2" t="s">
        <v>45</v>
      </c>
      <c r="H41" s="2" t="s">
        <v>44</v>
      </c>
      <c r="I41" s="2" t="s">
        <v>43</v>
      </c>
      <c r="J41" s="112">
        <v>850266.47815724998</v>
      </c>
    </row>
    <row r="42" spans="1:10">
      <c r="A42" s="2" t="s">
        <v>37</v>
      </c>
      <c r="B42" s="2" t="s">
        <v>38</v>
      </c>
      <c r="C42" s="2" t="s">
        <v>39</v>
      </c>
      <c r="D42" s="108">
        <v>41548</v>
      </c>
      <c r="E42" s="109">
        <f t="shared" si="0"/>
        <v>10</v>
      </c>
      <c r="F42" s="109" t="s">
        <v>40</v>
      </c>
      <c r="G42" s="2" t="s">
        <v>45</v>
      </c>
      <c r="H42" s="2" t="s">
        <v>44</v>
      </c>
      <c r="I42" s="2" t="s">
        <v>43</v>
      </c>
      <c r="J42" s="112">
        <v>844007.26926670002</v>
      </c>
    </row>
    <row r="43" spans="1:10">
      <c r="A43" s="2" t="s">
        <v>37</v>
      </c>
      <c r="B43" s="2" t="s">
        <v>38</v>
      </c>
      <c r="C43" s="2" t="s">
        <v>39</v>
      </c>
      <c r="D43" s="108">
        <v>41579</v>
      </c>
      <c r="E43" s="109">
        <f t="shared" si="0"/>
        <v>11</v>
      </c>
      <c r="F43" s="109" t="s">
        <v>40</v>
      </c>
      <c r="G43" s="2" t="s">
        <v>45</v>
      </c>
      <c r="H43" s="2" t="s">
        <v>44</v>
      </c>
      <c r="I43" s="2" t="s">
        <v>43</v>
      </c>
      <c r="J43" s="112">
        <v>891233.23679967504</v>
      </c>
    </row>
    <row r="44" spans="1:10">
      <c r="A44" s="2" t="s">
        <v>37</v>
      </c>
      <c r="B44" s="2" t="s">
        <v>38</v>
      </c>
      <c r="C44" s="2" t="s">
        <v>39</v>
      </c>
      <c r="D44" s="108">
        <v>41609</v>
      </c>
      <c r="E44" s="109">
        <f t="shared" si="0"/>
        <v>12</v>
      </c>
      <c r="F44" s="109" t="s">
        <v>40</v>
      </c>
      <c r="G44" s="2" t="s">
        <v>45</v>
      </c>
      <c r="H44" s="2" t="s">
        <v>44</v>
      </c>
      <c r="I44" s="2" t="s">
        <v>43</v>
      </c>
      <c r="J44" s="112">
        <v>869695.6798400064</v>
      </c>
    </row>
    <row r="45" spans="1:10">
      <c r="A45" s="2" t="s">
        <v>37</v>
      </c>
      <c r="B45" s="2" t="s">
        <v>38</v>
      </c>
      <c r="C45" s="2" t="s">
        <v>39</v>
      </c>
      <c r="D45" s="108">
        <v>41640</v>
      </c>
      <c r="E45" s="109">
        <f t="shared" si="0"/>
        <v>1</v>
      </c>
      <c r="F45" s="109" t="s">
        <v>40</v>
      </c>
      <c r="G45" s="2" t="s">
        <v>45</v>
      </c>
      <c r="H45" s="2" t="s">
        <v>44</v>
      </c>
      <c r="I45" s="2" t="s">
        <v>43</v>
      </c>
      <c r="J45" s="112">
        <v>1264340.7317083809</v>
      </c>
    </row>
    <row r="46" spans="1:10">
      <c r="A46" s="2" t="s">
        <v>37</v>
      </c>
      <c r="B46" s="2" t="s">
        <v>38</v>
      </c>
      <c r="C46" s="2" t="s">
        <v>39</v>
      </c>
      <c r="D46" s="108">
        <v>41671</v>
      </c>
      <c r="E46" s="109">
        <f t="shared" si="0"/>
        <v>2</v>
      </c>
      <c r="F46" s="109" t="s">
        <v>40</v>
      </c>
      <c r="G46" s="2" t="s">
        <v>45</v>
      </c>
      <c r="H46" s="2" t="s">
        <v>44</v>
      </c>
      <c r="I46" s="2" t="s">
        <v>43</v>
      </c>
      <c r="J46" s="112">
        <v>1119155.521886325</v>
      </c>
    </row>
    <row r="47" spans="1:10">
      <c r="A47" s="2" t="s">
        <v>37</v>
      </c>
      <c r="B47" s="2" t="s">
        <v>38</v>
      </c>
      <c r="C47" s="2" t="s">
        <v>39</v>
      </c>
      <c r="D47" s="108">
        <v>41699</v>
      </c>
      <c r="E47" s="109">
        <f t="shared" si="0"/>
        <v>3</v>
      </c>
      <c r="F47" s="109" t="s">
        <v>40</v>
      </c>
      <c r="G47" s="2" t="s">
        <v>45</v>
      </c>
      <c r="H47" s="2" t="s">
        <v>44</v>
      </c>
      <c r="I47" s="2" t="s">
        <v>43</v>
      </c>
      <c r="J47" s="112">
        <v>1179517.3866851374</v>
      </c>
    </row>
    <row r="48" spans="1:10">
      <c r="A48" s="2" t="s">
        <v>37</v>
      </c>
      <c r="B48" s="2" t="s">
        <v>38</v>
      </c>
      <c r="C48" s="2" t="s">
        <v>39</v>
      </c>
      <c r="D48" s="108">
        <v>41730</v>
      </c>
      <c r="E48" s="109">
        <f t="shared" si="0"/>
        <v>4</v>
      </c>
      <c r="F48" s="109" t="s">
        <v>40</v>
      </c>
      <c r="G48" s="2" t="s">
        <v>45</v>
      </c>
      <c r="H48" s="2" t="s">
        <v>44</v>
      </c>
      <c r="I48" s="2" t="s">
        <v>43</v>
      </c>
      <c r="J48" s="112">
        <v>861832.25446635636</v>
      </c>
    </row>
    <row r="49" spans="1:10">
      <c r="A49" s="2" t="s">
        <v>37</v>
      </c>
      <c r="B49" s="2" t="s">
        <v>38</v>
      </c>
      <c r="C49" s="2" t="s">
        <v>39</v>
      </c>
      <c r="D49" s="108">
        <v>41760</v>
      </c>
      <c r="E49" s="109">
        <f t="shared" si="0"/>
        <v>5</v>
      </c>
      <c r="F49" s="109" t="s">
        <v>40</v>
      </c>
      <c r="G49" s="2" t="s">
        <v>45</v>
      </c>
      <c r="H49" s="2" t="s">
        <v>44</v>
      </c>
      <c r="I49" s="2" t="s">
        <v>43</v>
      </c>
      <c r="J49" s="112">
        <v>871962.48344108742</v>
      </c>
    </row>
    <row r="50" spans="1:10">
      <c r="A50" s="2" t="s">
        <v>37</v>
      </c>
      <c r="B50" s="2" t="s">
        <v>38</v>
      </c>
      <c r="C50" s="2" t="s">
        <v>39</v>
      </c>
      <c r="D50" s="108">
        <v>41791</v>
      </c>
      <c r="E50" s="109">
        <f t="shared" si="0"/>
        <v>6</v>
      </c>
      <c r="F50" s="109" t="s">
        <v>40</v>
      </c>
      <c r="G50" s="2" t="s">
        <v>45</v>
      </c>
      <c r="H50" s="2" t="s">
        <v>44</v>
      </c>
      <c r="I50" s="2" t="s">
        <v>43</v>
      </c>
      <c r="J50" s="112">
        <v>837899.13512978749</v>
      </c>
    </row>
    <row r="51" spans="1:10">
      <c r="A51" s="2" t="s">
        <v>37</v>
      </c>
      <c r="B51" s="2" t="s">
        <v>38</v>
      </c>
      <c r="C51" s="2" t="s">
        <v>39</v>
      </c>
      <c r="D51" s="108">
        <v>41456</v>
      </c>
      <c r="E51" s="109">
        <f t="shared" si="0"/>
        <v>7</v>
      </c>
      <c r="F51" s="109" t="s">
        <v>40</v>
      </c>
      <c r="G51" s="2" t="s">
        <v>46</v>
      </c>
      <c r="H51" s="2" t="s">
        <v>42</v>
      </c>
      <c r="I51" s="2" t="s">
        <v>43</v>
      </c>
      <c r="J51" s="112">
        <v>1296758.36136</v>
      </c>
    </row>
    <row r="52" spans="1:10">
      <c r="A52" s="2" t="s">
        <v>37</v>
      </c>
      <c r="B52" s="2" t="s">
        <v>38</v>
      </c>
      <c r="C52" s="2" t="s">
        <v>39</v>
      </c>
      <c r="D52" s="108">
        <v>41487</v>
      </c>
      <c r="E52" s="109">
        <f t="shared" si="0"/>
        <v>8</v>
      </c>
      <c r="F52" s="109" t="s">
        <v>40</v>
      </c>
      <c r="G52" s="2" t="s">
        <v>46</v>
      </c>
      <c r="H52" s="2" t="s">
        <v>42</v>
      </c>
      <c r="I52" s="2" t="s">
        <v>43</v>
      </c>
      <c r="J52" s="112">
        <v>1248980.56822</v>
      </c>
    </row>
    <row r="53" spans="1:10">
      <c r="A53" s="2" t="s">
        <v>37</v>
      </c>
      <c r="B53" s="2" t="s">
        <v>38</v>
      </c>
      <c r="C53" s="2" t="s">
        <v>39</v>
      </c>
      <c r="D53" s="108">
        <v>41518</v>
      </c>
      <c r="E53" s="109">
        <f t="shared" si="0"/>
        <v>9</v>
      </c>
      <c r="F53" s="109" t="s">
        <v>40</v>
      </c>
      <c r="G53" s="2" t="s">
        <v>46</v>
      </c>
      <c r="H53" s="2" t="s">
        <v>42</v>
      </c>
      <c r="I53" s="2" t="s">
        <v>43</v>
      </c>
      <c r="J53" s="112">
        <v>1153392.4247999999</v>
      </c>
    </row>
    <row r="54" spans="1:10">
      <c r="A54" s="2" t="s">
        <v>37</v>
      </c>
      <c r="B54" s="2" t="s">
        <v>38</v>
      </c>
      <c r="C54" s="2" t="s">
        <v>39</v>
      </c>
      <c r="D54" s="108">
        <v>41548</v>
      </c>
      <c r="E54" s="109">
        <f t="shared" si="0"/>
        <v>10</v>
      </c>
      <c r="F54" s="109" t="s">
        <v>40</v>
      </c>
      <c r="G54" s="2" t="s">
        <v>46</v>
      </c>
      <c r="H54" s="2" t="s">
        <v>42</v>
      </c>
      <c r="I54" s="2" t="s">
        <v>43</v>
      </c>
      <c r="J54" s="112">
        <v>1144901.76416</v>
      </c>
    </row>
    <row r="55" spans="1:10">
      <c r="A55" s="2" t="s">
        <v>37</v>
      </c>
      <c r="B55" s="2" t="s">
        <v>38</v>
      </c>
      <c r="C55" s="2" t="s">
        <v>39</v>
      </c>
      <c r="D55" s="108">
        <v>41579</v>
      </c>
      <c r="E55" s="109">
        <f t="shared" si="0"/>
        <v>11</v>
      </c>
      <c r="F55" s="109" t="s">
        <v>40</v>
      </c>
      <c r="G55" s="2" t="s">
        <v>46</v>
      </c>
      <c r="H55" s="2" t="s">
        <v>42</v>
      </c>
      <c r="I55" s="2" t="s">
        <v>43</v>
      </c>
      <c r="J55" s="112">
        <v>1208964.11944</v>
      </c>
    </row>
    <row r="56" spans="1:10">
      <c r="A56" s="2" t="s">
        <v>37</v>
      </c>
      <c r="B56" s="2" t="s">
        <v>38</v>
      </c>
      <c r="C56" s="2" t="s">
        <v>39</v>
      </c>
      <c r="D56" s="108">
        <v>41609</v>
      </c>
      <c r="E56" s="109">
        <f t="shared" si="0"/>
        <v>12</v>
      </c>
      <c r="F56" s="109" t="s">
        <v>40</v>
      </c>
      <c r="G56" s="2" t="s">
        <v>46</v>
      </c>
      <c r="H56" s="2" t="s">
        <v>42</v>
      </c>
      <c r="I56" s="2" t="s">
        <v>43</v>
      </c>
      <c r="J56" s="112">
        <v>1179748.2727800002</v>
      </c>
    </row>
    <row r="57" spans="1:10">
      <c r="A57" s="2" t="s">
        <v>37</v>
      </c>
      <c r="B57" s="2" t="s">
        <v>38</v>
      </c>
      <c r="C57" s="2" t="s">
        <v>39</v>
      </c>
      <c r="D57" s="108">
        <v>41640</v>
      </c>
      <c r="E57" s="109">
        <f t="shared" si="0"/>
        <v>1</v>
      </c>
      <c r="F57" s="109" t="s">
        <v>40</v>
      </c>
      <c r="G57" s="2" t="s">
        <v>46</v>
      </c>
      <c r="H57" s="2" t="s">
        <v>42</v>
      </c>
      <c r="I57" s="2" t="s">
        <v>43</v>
      </c>
      <c r="J57" s="112">
        <v>1715087.0459799999</v>
      </c>
    </row>
    <row r="58" spans="1:10">
      <c r="A58" s="2" t="s">
        <v>37</v>
      </c>
      <c r="B58" s="2" t="s">
        <v>38</v>
      </c>
      <c r="C58" s="2" t="s">
        <v>39</v>
      </c>
      <c r="D58" s="108">
        <v>41671</v>
      </c>
      <c r="E58" s="109">
        <f t="shared" si="0"/>
        <v>2</v>
      </c>
      <c r="F58" s="109" t="s">
        <v>40</v>
      </c>
      <c r="G58" s="2" t="s">
        <v>46</v>
      </c>
      <c r="H58" s="2" t="s">
        <v>42</v>
      </c>
      <c r="I58" s="2" t="s">
        <v>43</v>
      </c>
      <c r="J58" s="112">
        <v>1518142.2933600002</v>
      </c>
    </row>
    <row r="59" spans="1:10">
      <c r="A59" s="2" t="s">
        <v>37</v>
      </c>
      <c r="B59" s="2" t="s">
        <v>38</v>
      </c>
      <c r="C59" s="2" t="s">
        <v>39</v>
      </c>
      <c r="D59" s="108">
        <v>41699</v>
      </c>
      <c r="E59" s="109">
        <f t="shared" si="0"/>
        <v>3</v>
      </c>
      <c r="F59" s="109" t="s">
        <v>40</v>
      </c>
      <c r="G59" s="2" t="s">
        <v>46</v>
      </c>
      <c r="H59" s="2" t="s">
        <v>42</v>
      </c>
      <c r="I59" s="2" t="s">
        <v>43</v>
      </c>
      <c r="J59" s="112">
        <v>1600023.58516</v>
      </c>
    </row>
    <row r="60" spans="1:10">
      <c r="A60" s="2" t="s">
        <v>37</v>
      </c>
      <c r="B60" s="2" t="s">
        <v>38</v>
      </c>
      <c r="C60" s="2" t="s">
        <v>39</v>
      </c>
      <c r="D60" s="108">
        <v>41730</v>
      </c>
      <c r="E60" s="109">
        <f t="shared" si="0"/>
        <v>4</v>
      </c>
      <c r="F60" s="109" t="s">
        <v>40</v>
      </c>
      <c r="G60" s="2" t="s">
        <v>46</v>
      </c>
      <c r="H60" s="2" t="s">
        <v>42</v>
      </c>
      <c r="I60" s="2" t="s">
        <v>43</v>
      </c>
      <c r="J60" s="112">
        <v>1169081.4812600003</v>
      </c>
    </row>
    <row r="61" spans="1:10">
      <c r="A61" s="2" t="s">
        <v>37</v>
      </c>
      <c r="B61" s="2" t="s">
        <v>38</v>
      </c>
      <c r="C61" s="2" t="s">
        <v>39</v>
      </c>
      <c r="D61" s="108">
        <v>41760</v>
      </c>
      <c r="E61" s="109">
        <f t="shared" si="0"/>
        <v>5</v>
      </c>
      <c r="F61" s="109" t="s">
        <v>40</v>
      </c>
      <c r="G61" s="2" t="s">
        <v>46</v>
      </c>
      <c r="H61" s="2" t="s">
        <v>42</v>
      </c>
      <c r="I61" s="2" t="s">
        <v>43</v>
      </c>
      <c r="J61" s="112">
        <v>1182823.2077200001</v>
      </c>
    </row>
    <row r="62" spans="1:10">
      <c r="A62" s="2" t="s">
        <v>37</v>
      </c>
      <c r="B62" s="2" t="s">
        <v>38</v>
      </c>
      <c r="C62" s="2" t="s">
        <v>39</v>
      </c>
      <c r="D62" s="108">
        <v>41791</v>
      </c>
      <c r="E62" s="109">
        <f t="shared" si="0"/>
        <v>6</v>
      </c>
      <c r="F62" s="109" t="s">
        <v>40</v>
      </c>
      <c r="G62" s="2" t="s">
        <v>46</v>
      </c>
      <c r="H62" s="2" t="s">
        <v>42</v>
      </c>
      <c r="I62" s="2" t="s">
        <v>43</v>
      </c>
      <c r="J62" s="112">
        <v>1136616.0374800002</v>
      </c>
    </row>
    <row r="63" spans="1:10">
      <c r="A63" s="2" t="s">
        <v>37</v>
      </c>
      <c r="B63" s="2" t="s">
        <v>38</v>
      </c>
      <c r="C63" s="2" t="s">
        <v>47</v>
      </c>
      <c r="D63" s="108">
        <v>41456</v>
      </c>
      <c r="E63" s="109">
        <f>MONTH(D63)</f>
        <v>7</v>
      </c>
      <c r="F63" s="109" t="s">
        <v>40</v>
      </c>
      <c r="G63" s="2" t="s">
        <v>41</v>
      </c>
      <c r="H63" s="2" t="s">
        <v>42</v>
      </c>
      <c r="I63" s="2" t="s">
        <v>43</v>
      </c>
      <c r="J63" s="112">
        <v>2406673.7462499999</v>
      </c>
    </row>
    <row r="64" spans="1:10">
      <c r="A64" s="2" t="s">
        <v>37</v>
      </c>
      <c r="B64" s="2" t="s">
        <v>38</v>
      </c>
      <c r="C64" s="2" t="s">
        <v>47</v>
      </c>
      <c r="D64" s="108">
        <v>41487</v>
      </c>
      <c r="E64" s="109">
        <f t="shared" ref="E64:E122" si="1">MONTH(D64)</f>
        <v>8</v>
      </c>
      <c r="F64" s="109" t="s">
        <v>40</v>
      </c>
      <c r="G64" s="2" t="s">
        <v>41</v>
      </c>
      <c r="H64" s="2" t="s">
        <v>42</v>
      </c>
      <c r="I64" s="2" t="s">
        <v>43</v>
      </c>
      <c r="J64" s="112">
        <v>2028377.0049999999</v>
      </c>
    </row>
    <row r="65" spans="1:10">
      <c r="A65" s="2" t="s">
        <v>37</v>
      </c>
      <c r="B65" s="2" t="s">
        <v>38</v>
      </c>
      <c r="C65" s="2" t="s">
        <v>47</v>
      </c>
      <c r="D65" s="108">
        <v>41518</v>
      </c>
      <c r="E65" s="109">
        <f t="shared" si="1"/>
        <v>9</v>
      </c>
      <c r="F65" s="109" t="s">
        <v>40</v>
      </c>
      <c r="G65" s="2" t="s">
        <v>41</v>
      </c>
      <c r="H65" s="2" t="s">
        <v>42</v>
      </c>
      <c r="I65" s="2" t="s">
        <v>43</v>
      </c>
      <c r="J65" s="112">
        <v>2241097.23875</v>
      </c>
    </row>
    <row r="66" spans="1:10">
      <c r="A66" s="2" t="s">
        <v>37</v>
      </c>
      <c r="B66" s="2" t="s">
        <v>38</v>
      </c>
      <c r="C66" s="2" t="s">
        <v>47</v>
      </c>
      <c r="D66" s="108">
        <v>41548</v>
      </c>
      <c r="E66" s="109">
        <f t="shared" si="1"/>
        <v>10</v>
      </c>
      <c r="F66" s="109" t="s">
        <v>40</v>
      </c>
      <c r="G66" s="2" t="s">
        <v>41</v>
      </c>
      <c r="H66" s="2" t="s">
        <v>42</v>
      </c>
      <c r="I66" s="2" t="s">
        <v>43</v>
      </c>
      <c r="J66" s="112">
        <v>2104393.5099999998</v>
      </c>
    </row>
    <row r="67" spans="1:10">
      <c r="A67" s="2" t="s">
        <v>37</v>
      </c>
      <c r="B67" s="2" t="s">
        <v>38</v>
      </c>
      <c r="C67" s="2" t="s">
        <v>47</v>
      </c>
      <c r="D67" s="108">
        <v>41579</v>
      </c>
      <c r="E67" s="109">
        <f t="shared" si="1"/>
        <v>11</v>
      </c>
      <c r="F67" s="109" t="s">
        <v>40</v>
      </c>
      <c r="G67" s="2" t="s">
        <v>41</v>
      </c>
      <c r="H67" s="2" t="s">
        <v>42</v>
      </c>
      <c r="I67" s="2" t="s">
        <v>43</v>
      </c>
      <c r="J67" s="112">
        <v>1921236.2224999999</v>
      </c>
    </row>
    <row r="68" spans="1:10">
      <c r="A68" s="2" t="s">
        <v>37</v>
      </c>
      <c r="B68" s="2" t="s">
        <v>38</v>
      </c>
      <c r="C68" s="2" t="s">
        <v>47</v>
      </c>
      <c r="D68" s="108">
        <v>41609</v>
      </c>
      <c r="E68" s="109">
        <f t="shared" si="1"/>
        <v>12</v>
      </c>
      <c r="F68" s="109" t="s">
        <v>40</v>
      </c>
      <c r="G68" s="2" t="s">
        <v>41</v>
      </c>
      <c r="H68" s="2" t="s">
        <v>42</v>
      </c>
      <c r="I68" s="2" t="s">
        <v>43</v>
      </c>
      <c r="J68" s="112">
        <v>2161522.17</v>
      </c>
    </row>
    <row r="69" spans="1:10">
      <c r="A69" s="2" t="s">
        <v>37</v>
      </c>
      <c r="B69" s="2" t="s">
        <v>38</v>
      </c>
      <c r="C69" s="2" t="s">
        <v>47</v>
      </c>
      <c r="D69" s="108">
        <v>41640</v>
      </c>
      <c r="E69" s="109">
        <f t="shared" si="1"/>
        <v>1</v>
      </c>
      <c r="F69" s="109" t="s">
        <v>40</v>
      </c>
      <c r="G69" s="2" t="s">
        <v>41</v>
      </c>
      <c r="H69" s="2" t="s">
        <v>42</v>
      </c>
      <c r="I69" s="2" t="s">
        <v>43</v>
      </c>
      <c r="J69" s="112">
        <v>3104730.2250000001</v>
      </c>
    </row>
    <row r="70" spans="1:10">
      <c r="A70" s="2" t="s">
        <v>37</v>
      </c>
      <c r="B70" s="2" t="s">
        <v>38</v>
      </c>
      <c r="C70" s="2" t="s">
        <v>47</v>
      </c>
      <c r="D70" s="108">
        <v>41671</v>
      </c>
      <c r="E70" s="109">
        <f t="shared" si="1"/>
        <v>2</v>
      </c>
      <c r="F70" s="109" t="s">
        <v>40</v>
      </c>
      <c r="G70" s="2" t="s">
        <v>41</v>
      </c>
      <c r="H70" s="2" t="s">
        <v>42</v>
      </c>
      <c r="I70" s="2" t="s">
        <v>43</v>
      </c>
      <c r="J70" s="112">
        <v>2116798.7124999999</v>
      </c>
    </row>
    <row r="71" spans="1:10">
      <c r="A71" s="2" t="s">
        <v>37</v>
      </c>
      <c r="B71" s="2" t="s">
        <v>38</v>
      </c>
      <c r="C71" s="2" t="s">
        <v>47</v>
      </c>
      <c r="D71" s="108">
        <v>41699</v>
      </c>
      <c r="E71" s="109">
        <f t="shared" si="1"/>
        <v>3</v>
      </c>
      <c r="F71" s="109" t="s">
        <v>40</v>
      </c>
      <c r="G71" s="2" t="s">
        <v>41</v>
      </c>
      <c r="H71" s="2" t="s">
        <v>42</v>
      </c>
      <c r="I71" s="2" t="s">
        <v>43</v>
      </c>
      <c r="J71" s="112">
        <v>2728427.88625</v>
      </c>
    </row>
    <row r="72" spans="1:10">
      <c r="A72" s="2" t="s">
        <v>37</v>
      </c>
      <c r="B72" s="2" t="s">
        <v>38</v>
      </c>
      <c r="C72" s="2" t="s">
        <v>47</v>
      </c>
      <c r="D72" s="108">
        <v>41730</v>
      </c>
      <c r="E72" s="109">
        <f t="shared" si="1"/>
        <v>4</v>
      </c>
      <c r="F72" s="109" t="s">
        <v>40</v>
      </c>
      <c r="G72" s="2" t="s">
        <v>41</v>
      </c>
      <c r="H72" s="2" t="s">
        <v>42</v>
      </c>
      <c r="I72" s="2" t="s">
        <v>43</v>
      </c>
      <c r="J72" s="112">
        <v>2259504.8675000002</v>
      </c>
    </row>
    <row r="73" spans="1:10">
      <c r="A73" s="2" t="s">
        <v>37</v>
      </c>
      <c r="B73" s="2" t="s">
        <v>38</v>
      </c>
      <c r="C73" s="2" t="s">
        <v>47</v>
      </c>
      <c r="D73" s="108">
        <v>41760</v>
      </c>
      <c r="E73" s="109">
        <f t="shared" si="1"/>
        <v>5</v>
      </c>
      <c r="F73" s="109" t="s">
        <v>40</v>
      </c>
      <c r="G73" s="2" t="s">
        <v>41</v>
      </c>
      <c r="H73" s="2" t="s">
        <v>42</v>
      </c>
      <c r="I73" s="2" t="s">
        <v>43</v>
      </c>
      <c r="J73" s="112">
        <v>2031569.2350000001</v>
      </c>
    </row>
    <row r="74" spans="1:10">
      <c r="A74" s="2" t="s">
        <v>37</v>
      </c>
      <c r="B74" s="2" t="s">
        <v>38</v>
      </c>
      <c r="C74" s="2" t="s">
        <v>47</v>
      </c>
      <c r="D74" s="108">
        <v>41791</v>
      </c>
      <c r="E74" s="109">
        <f t="shared" si="1"/>
        <v>6</v>
      </c>
      <c r="F74" s="109" t="s">
        <v>40</v>
      </c>
      <c r="G74" s="2" t="s">
        <v>41</v>
      </c>
      <c r="H74" s="2" t="s">
        <v>42</v>
      </c>
      <c r="I74" s="2" t="s">
        <v>43</v>
      </c>
      <c r="J74" s="112">
        <v>2245023.2324999999</v>
      </c>
    </row>
    <row r="75" spans="1:10">
      <c r="A75" s="2" t="s">
        <v>37</v>
      </c>
      <c r="B75" s="2" t="s">
        <v>38</v>
      </c>
      <c r="C75" s="2" t="s">
        <v>47</v>
      </c>
      <c r="D75" s="108">
        <v>41456</v>
      </c>
      <c r="E75" s="109">
        <f t="shared" si="1"/>
        <v>7</v>
      </c>
      <c r="F75" s="109" t="s">
        <v>40</v>
      </c>
      <c r="G75" s="2" t="s">
        <v>41</v>
      </c>
      <c r="H75" s="2" t="s">
        <v>44</v>
      </c>
      <c r="I75" s="2" t="s">
        <v>43</v>
      </c>
      <c r="J75" s="112">
        <v>4813347.4924999997</v>
      </c>
    </row>
    <row r="76" spans="1:10">
      <c r="A76" s="2" t="s">
        <v>37</v>
      </c>
      <c r="B76" s="2" t="s">
        <v>38</v>
      </c>
      <c r="C76" s="2" t="s">
        <v>47</v>
      </c>
      <c r="D76" s="108">
        <v>41487</v>
      </c>
      <c r="E76" s="109">
        <f t="shared" si="1"/>
        <v>8</v>
      </c>
      <c r="F76" s="109" t="s">
        <v>40</v>
      </c>
      <c r="G76" s="2" t="s">
        <v>41</v>
      </c>
      <c r="H76" s="2" t="s">
        <v>44</v>
      </c>
      <c r="I76" s="2" t="s">
        <v>43</v>
      </c>
      <c r="J76" s="112">
        <v>4056754.01</v>
      </c>
    </row>
    <row r="77" spans="1:10">
      <c r="A77" s="2" t="s">
        <v>37</v>
      </c>
      <c r="B77" s="2" t="s">
        <v>38</v>
      </c>
      <c r="C77" s="2" t="s">
        <v>47</v>
      </c>
      <c r="D77" s="108">
        <v>41518</v>
      </c>
      <c r="E77" s="109">
        <f t="shared" si="1"/>
        <v>9</v>
      </c>
      <c r="F77" s="109" t="s">
        <v>40</v>
      </c>
      <c r="G77" s="2" t="s">
        <v>41</v>
      </c>
      <c r="H77" s="2" t="s">
        <v>44</v>
      </c>
      <c r="I77" s="2" t="s">
        <v>43</v>
      </c>
      <c r="J77" s="112">
        <v>4482194.4775</v>
      </c>
    </row>
    <row r="78" spans="1:10">
      <c r="A78" s="2" t="s">
        <v>37</v>
      </c>
      <c r="B78" s="2" t="s">
        <v>38</v>
      </c>
      <c r="C78" s="2" t="s">
        <v>47</v>
      </c>
      <c r="D78" s="108">
        <v>41548</v>
      </c>
      <c r="E78" s="109">
        <f t="shared" si="1"/>
        <v>10</v>
      </c>
      <c r="F78" s="109" t="s">
        <v>40</v>
      </c>
      <c r="G78" s="2" t="s">
        <v>41</v>
      </c>
      <c r="H78" s="2" t="s">
        <v>44</v>
      </c>
      <c r="I78" s="2" t="s">
        <v>43</v>
      </c>
      <c r="J78" s="112">
        <v>4208787.0199999996</v>
      </c>
    </row>
    <row r="79" spans="1:10">
      <c r="A79" s="2" t="s">
        <v>37</v>
      </c>
      <c r="B79" s="2" t="s">
        <v>38</v>
      </c>
      <c r="C79" s="2" t="s">
        <v>47</v>
      </c>
      <c r="D79" s="108">
        <v>41579</v>
      </c>
      <c r="E79" s="109">
        <f t="shared" si="1"/>
        <v>11</v>
      </c>
      <c r="F79" s="109" t="s">
        <v>40</v>
      </c>
      <c r="G79" s="2" t="s">
        <v>41</v>
      </c>
      <c r="H79" s="2" t="s">
        <v>44</v>
      </c>
      <c r="I79" s="2" t="s">
        <v>43</v>
      </c>
      <c r="J79" s="112">
        <v>3842472.4449999998</v>
      </c>
    </row>
    <row r="80" spans="1:10">
      <c r="A80" s="2" t="s">
        <v>37</v>
      </c>
      <c r="B80" s="2" t="s">
        <v>38</v>
      </c>
      <c r="C80" s="2" t="s">
        <v>47</v>
      </c>
      <c r="D80" s="108">
        <v>41609</v>
      </c>
      <c r="E80" s="109">
        <f t="shared" si="1"/>
        <v>12</v>
      </c>
      <c r="F80" s="109" t="s">
        <v>40</v>
      </c>
      <c r="G80" s="2" t="s">
        <v>41</v>
      </c>
      <c r="H80" s="2" t="s">
        <v>44</v>
      </c>
      <c r="I80" s="2" t="s">
        <v>43</v>
      </c>
      <c r="J80" s="112">
        <v>4323044.34</v>
      </c>
    </row>
    <row r="81" spans="1:10">
      <c r="A81" s="2" t="s">
        <v>37</v>
      </c>
      <c r="B81" s="2" t="s">
        <v>38</v>
      </c>
      <c r="C81" s="2" t="s">
        <v>47</v>
      </c>
      <c r="D81" s="108">
        <v>41640</v>
      </c>
      <c r="E81" s="109">
        <f t="shared" si="1"/>
        <v>1</v>
      </c>
      <c r="F81" s="109" t="s">
        <v>40</v>
      </c>
      <c r="G81" s="2" t="s">
        <v>41</v>
      </c>
      <c r="H81" s="2" t="s">
        <v>44</v>
      </c>
      <c r="I81" s="2" t="s">
        <v>43</v>
      </c>
      <c r="J81" s="112">
        <v>6209460.4500000002</v>
      </c>
    </row>
    <row r="82" spans="1:10">
      <c r="A82" s="2" t="s">
        <v>37</v>
      </c>
      <c r="B82" s="2" t="s">
        <v>38</v>
      </c>
      <c r="C82" s="2" t="s">
        <v>47</v>
      </c>
      <c r="D82" s="108">
        <v>41671</v>
      </c>
      <c r="E82" s="109">
        <f t="shared" si="1"/>
        <v>2</v>
      </c>
      <c r="F82" s="109" t="s">
        <v>40</v>
      </c>
      <c r="G82" s="2" t="s">
        <v>41</v>
      </c>
      <c r="H82" s="2" t="s">
        <v>44</v>
      </c>
      <c r="I82" s="2" t="s">
        <v>43</v>
      </c>
      <c r="J82" s="112">
        <v>4633597.4249999998</v>
      </c>
    </row>
    <row r="83" spans="1:10">
      <c r="A83" s="2" t="s">
        <v>37</v>
      </c>
      <c r="B83" s="2" t="s">
        <v>38</v>
      </c>
      <c r="C83" s="2" t="s">
        <v>47</v>
      </c>
      <c r="D83" s="108">
        <v>41699</v>
      </c>
      <c r="E83" s="109">
        <f t="shared" si="1"/>
        <v>3</v>
      </c>
      <c r="F83" s="109" t="s">
        <v>40</v>
      </c>
      <c r="G83" s="2" t="s">
        <v>41</v>
      </c>
      <c r="H83" s="2" t="s">
        <v>44</v>
      </c>
      <c r="I83" s="2" t="s">
        <v>43</v>
      </c>
      <c r="J83" s="112">
        <v>5456855.7725</v>
      </c>
    </row>
    <row r="84" spans="1:10">
      <c r="A84" s="2" t="s">
        <v>37</v>
      </c>
      <c r="B84" s="2" t="s">
        <v>38</v>
      </c>
      <c r="C84" s="2" t="s">
        <v>47</v>
      </c>
      <c r="D84" s="108">
        <v>41730</v>
      </c>
      <c r="E84" s="109">
        <f t="shared" si="1"/>
        <v>4</v>
      </c>
      <c r="F84" s="109" t="s">
        <v>40</v>
      </c>
      <c r="G84" s="2" t="s">
        <v>41</v>
      </c>
      <c r="H84" s="2" t="s">
        <v>44</v>
      </c>
      <c r="I84" s="2" t="s">
        <v>43</v>
      </c>
      <c r="J84" s="112">
        <v>4519009.7350000003</v>
      </c>
    </row>
    <row r="85" spans="1:10">
      <c r="A85" s="2" t="s">
        <v>37</v>
      </c>
      <c r="B85" s="2" t="s">
        <v>38</v>
      </c>
      <c r="C85" s="2" t="s">
        <v>47</v>
      </c>
      <c r="D85" s="108">
        <v>41760</v>
      </c>
      <c r="E85" s="109">
        <f t="shared" si="1"/>
        <v>5</v>
      </c>
      <c r="F85" s="109" t="s">
        <v>40</v>
      </c>
      <c r="G85" s="2" t="s">
        <v>41</v>
      </c>
      <c r="H85" s="2" t="s">
        <v>44</v>
      </c>
      <c r="I85" s="2" t="s">
        <v>43</v>
      </c>
      <c r="J85" s="112">
        <v>4063138.47</v>
      </c>
    </row>
    <row r="86" spans="1:10">
      <c r="A86" s="2" t="s">
        <v>37</v>
      </c>
      <c r="B86" s="2" t="s">
        <v>38</v>
      </c>
      <c r="C86" s="2" t="s">
        <v>47</v>
      </c>
      <c r="D86" s="108">
        <v>41791</v>
      </c>
      <c r="E86" s="109">
        <f t="shared" si="1"/>
        <v>6</v>
      </c>
      <c r="F86" s="109" t="s">
        <v>40</v>
      </c>
      <c r="G86" s="2" t="s">
        <v>41</v>
      </c>
      <c r="H86" s="2" t="s">
        <v>44</v>
      </c>
      <c r="I86" s="2" t="s">
        <v>43</v>
      </c>
      <c r="J86" s="112">
        <v>4490046.4649999999</v>
      </c>
    </row>
    <row r="87" spans="1:10">
      <c r="A87" s="2" t="s">
        <v>37</v>
      </c>
      <c r="B87" s="2" t="s">
        <v>38</v>
      </c>
      <c r="C87" s="2" t="s">
        <v>47</v>
      </c>
      <c r="D87" s="108">
        <v>41456</v>
      </c>
      <c r="E87" s="109">
        <f t="shared" si="1"/>
        <v>7</v>
      </c>
      <c r="F87" s="109" t="s">
        <v>40</v>
      </c>
      <c r="G87" s="2" t="s">
        <v>45</v>
      </c>
      <c r="H87" s="2" t="s">
        <v>42</v>
      </c>
      <c r="I87" s="2" t="s">
        <v>43</v>
      </c>
      <c r="J87" s="112">
        <v>2117872.8966999999</v>
      </c>
    </row>
    <row r="88" spans="1:10">
      <c r="A88" s="2" t="s">
        <v>37</v>
      </c>
      <c r="B88" s="2" t="s">
        <v>38</v>
      </c>
      <c r="C88" s="2" t="s">
        <v>47</v>
      </c>
      <c r="D88" s="108">
        <v>41487</v>
      </c>
      <c r="E88" s="109">
        <f t="shared" si="1"/>
        <v>8</v>
      </c>
      <c r="F88" s="109" t="s">
        <v>40</v>
      </c>
      <c r="G88" s="2" t="s">
        <v>45</v>
      </c>
      <c r="H88" s="2" t="s">
        <v>42</v>
      </c>
      <c r="I88" s="2" t="s">
        <v>43</v>
      </c>
      <c r="J88" s="112">
        <v>1784971.7644</v>
      </c>
    </row>
    <row r="89" spans="1:10">
      <c r="A89" s="2" t="s">
        <v>37</v>
      </c>
      <c r="B89" s="2" t="s">
        <v>38</v>
      </c>
      <c r="C89" s="2" t="s">
        <v>47</v>
      </c>
      <c r="D89" s="108">
        <v>41518</v>
      </c>
      <c r="E89" s="109">
        <f t="shared" si="1"/>
        <v>9</v>
      </c>
      <c r="F89" s="109" t="s">
        <v>40</v>
      </c>
      <c r="G89" s="2" t="s">
        <v>45</v>
      </c>
      <c r="H89" s="2" t="s">
        <v>42</v>
      </c>
      <c r="I89" s="2" t="s">
        <v>43</v>
      </c>
      <c r="J89" s="112">
        <v>1972165.5701000001</v>
      </c>
    </row>
    <row r="90" spans="1:10">
      <c r="A90" s="2" t="s">
        <v>37</v>
      </c>
      <c r="B90" s="2" t="s">
        <v>38</v>
      </c>
      <c r="C90" s="2" t="s">
        <v>47</v>
      </c>
      <c r="D90" s="108">
        <v>41548</v>
      </c>
      <c r="E90" s="109">
        <f t="shared" si="1"/>
        <v>10</v>
      </c>
      <c r="F90" s="109" t="s">
        <v>40</v>
      </c>
      <c r="G90" s="2" t="s">
        <v>45</v>
      </c>
      <c r="H90" s="2" t="s">
        <v>42</v>
      </c>
      <c r="I90" s="2" t="s">
        <v>43</v>
      </c>
      <c r="J90" s="112">
        <v>1851866.2887999997</v>
      </c>
    </row>
    <row r="91" spans="1:10">
      <c r="A91" s="2" t="s">
        <v>37</v>
      </c>
      <c r="B91" s="2" t="s">
        <v>38</v>
      </c>
      <c r="C91" s="2" t="s">
        <v>47</v>
      </c>
      <c r="D91" s="108">
        <v>41579</v>
      </c>
      <c r="E91" s="109">
        <f t="shared" si="1"/>
        <v>11</v>
      </c>
      <c r="F91" s="109" t="s">
        <v>40</v>
      </c>
      <c r="G91" s="2" t="s">
        <v>45</v>
      </c>
      <c r="H91" s="2" t="s">
        <v>42</v>
      </c>
      <c r="I91" s="2" t="s">
        <v>43</v>
      </c>
      <c r="J91" s="112">
        <v>1690687.8758</v>
      </c>
    </row>
    <row r="92" spans="1:10">
      <c r="A92" s="2" t="s">
        <v>37</v>
      </c>
      <c r="B92" s="2" t="s">
        <v>38</v>
      </c>
      <c r="C92" s="2" t="s">
        <v>47</v>
      </c>
      <c r="D92" s="108">
        <v>41609</v>
      </c>
      <c r="E92" s="109">
        <f t="shared" si="1"/>
        <v>12</v>
      </c>
      <c r="F92" s="109" t="s">
        <v>40</v>
      </c>
      <c r="G92" s="2" t="s">
        <v>45</v>
      </c>
      <c r="H92" s="2" t="s">
        <v>42</v>
      </c>
      <c r="I92" s="2" t="s">
        <v>43</v>
      </c>
      <c r="J92" s="112">
        <v>1902139.5096</v>
      </c>
    </row>
    <row r="93" spans="1:10">
      <c r="A93" s="2" t="s">
        <v>37</v>
      </c>
      <c r="B93" s="2" t="s">
        <v>38</v>
      </c>
      <c r="C93" s="2" t="s">
        <v>47</v>
      </c>
      <c r="D93" s="108">
        <v>41640</v>
      </c>
      <c r="E93" s="109">
        <f t="shared" si="1"/>
        <v>1</v>
      </c>
      <c r="F93" s="109" t="s">
        <v>40</v>
      </c>
      <c r="G93" s="2" t="s">
        <v>45</v>
      </c>
      <c r="H93" s="2" t="s">
        <v>42</v>
      </c>
      <c r="I93" s="2" t="s">
        <v>43</v>
      </c>
      <c r="J93" s="112">
        <v>2732162.5980000002</v>
      </c>
    </row>
    <row r="94" spans="1:10">
      <c r="A94" s="2" t="s">
        <v>37</v>
      </c>
      <c r="B94" s="2" t="s">
        <v>38</v>
      </c>
      <c r="C94" s="2" t="s">
        <v>47</v>
      </c>
      <c r="D94" s="108">
        <v>41671</v>
      </c>
      <c r="E94" s="109">
        <f t="shared" si="1"/>
        <v>2</v>
      </c>
      <c r="F94" s="109" t="s">
        <v>40</v>
      </c>
      <c r="G94" s="2" t="s">
        <v>45</v>
      </c>
      <c r="H94" s="2" t="s">
        <v>42</v>
      </c>
      <c r="I94" s="2" t="s">
        <v>43</v>
      </c>
      <c r="J94" s="112">
        <v>2478782.8670000001</v>
      </c>
    </row>
    <row r="95" spans="1:10">
      <c r="A95" s="2" t="s">
        <v>37</v>
      </c>
      <c r="B95" s="2" t="s">
        <v>38</v>
      </c>
      <c r="C95" s="2" t="s">
        <v>47</v>
      </c>
      <c r="D95" s="108">
        <v>41699</v>
      </c>
      <c r="E95" s="109">
        <f t="shared" si="1"/>
        <v>3</v>
      </c>
      <c r="F95" s="109" t="s">
        <v>40</v>
      </c>
      <c r="G95" s="2" t="s">
        <v>45</v>
      </c>
      <c r="H95" s="2" t="s">
        <v>42</v>
      </c>
      <c r="I95" s="2" t="s">
        <v>43</v>
      </c>
      <c r="J95" s="112">
        <v>2401016.5399000002</v>
      </c>
    </row>
    <row r="96" spans="1:10">
      <c r="A96" s="2" t="s">
        <v>37</v>
      </c>
      <c r="B96" s="2" t="s">
        <v>38</v>
      </c>
      <c r="C96" s="2" t="s">
        <v>47</v>
      </c>
      <c r="D96" s="108">
        <v>41730</v>
      </c>
      <c r="E96" s="109">
        <f t="shared" si="1"/>
        <v>4</v>
      </c>
      <c r="F96" s="109" t="s">
        <v>40</v>
      </c>
      <c r="G96" s="2" t="s">
        <v>45</v>
      </c>
      <c r="H96" s="2" t="s">
        <v>42</v>
      </c>
      <c r="I96" s="2" t="s">
        <v>43</v>
      </c>
      <c r="J96" s="112">
        <v>1988364.2834000001</v>
      </c>
    </row>
    <row r="97" spans="1:10">
      <c r="A97" s="2" t="s">
        <v>37</v>
      </c>
      <c r="B97" s="2" t="s">
        <v>38</v>
      </c>
      <c r="C97" s="2" t="s">
        <v>47</v>
      </c>
      <c r="D97" s="108">
        <v>41760</v>
      </c>
      <c r="E97" s="109">
        <f t="shared" si="1"/>
        <v>5</v>
      </c>
      <c r="F97" s="109" t="s">
        <v>40</v>
      </c>
      <c r="G97" s="2" t="s">
        <v>45</v>
      </c>
      <c r="H97" s="2" t="s">
        <v>42</v>
      </c>
      <c r="I97" s="2" t="s">
        <v>43</v>
      </c>
      <c r="J97" s="112">
        <v>1787780.9268</v>
      </c>
    </row>
    <row r="98" spans="1:10">
      <c r="A98" s="2" t="s">
        <v>37</v>
      </c>
      <c r="B98" s="2" t="s">
        <v>38</v>
      </c>
      <c r="C98" s="2" t="s">
        <v>47</v>
      </c>
      <c r="D98" s="108">
        <v>41791</v>
      </c>
      <c r="E98" s="109">
        <f t="shared" si="1"/>
        <v>6</v>
      </c>
      <c r="F98" s="109" t="s">
        <v>40</v>
      </c>
      <c r="G98" s="2" t="s">
        <v>45</v>
      </c>
      <c r="H98" s="2" t="s">
        <v>42</v>
      </c>
      <c r="I98" s="2" t="s">
        <v>43</v>
      </c>
      <c r="J98" s="112">
        <v>1975620.4446</v>
      </c>
    </row>
    <row r="99" spans="1:10">
      <c r="A99" s="2" t="s">
        <v>37</v>
      </c>
      <c r="B99" s="2" t="s">
        <v>38</v>
      </c>
      <c r="C99" s="2" t="s">
        <v>47</v>
      </c>
      <c r="D99" s="108">
        <v>41456</v>
      </c>
      <c r="E99" s="109">
        <f t="shared" si="1"/>
        <v>7</v>
      </c>
      <c r="F99" s="109" t="s">
        <v>40</v>
      </c>
      <c r="G99" s="2" t="s">
        <v>45</v>
      </c>
      <c r="H99" s="2" t="s">
        <v>44</v>
      </c>
      <c r="I99" s="2" t="s">
        <v>43</v>
      </c>
      <c r="J99" s="112">
        <v>3850677.9939999999</v>
      </c>
    </row>
    <row r="100" spans="1:10">
      <c r="A100" s="2" t="s">
        <v>37</v>
      </c>
      <c r="B100" s="2" t="s">
        <v>38</v>
      </c>
      <c r="C100" s="2" t="s">
        <v>47</v>
      </c>
      <c r="D100" s="108">
        <v>41487</v>
      </c>
      <c r="E100" s="109">
        <f t="shared" si="1"/>
        <v>8</v>
      </c>
      <c r="F100" s="109" t="s">
        <v>40</v>
      </c>
      <c r="G100" s="2" t="s">
        <v>45</v>
      </c>
      <c r="H100" s="2" t="s">
        <v>44</v>
      </c>
      <c r="I100" s="2" t="s">
        <v>43</v>
      </c>
      <c r="J100" s="112">
        <v>3245403.2080000001</v>
      </c>
    </row>
    <row r="101" spans="1:10">
      <c r="A101" s="2" t="s">
        <v>37</v>
      </c>
      <c r="B101" s="2" t="s">
        <v>38</v>
      </c>
      <c r="C101" s="2" t="s">
        <v>47</v>
      </c>
      <c r="D101" s="108">
        <v>41518</v>
      </c>
      <c r="E101" s="109">
        <f t="shared" si="1"/>
        <v>9</v>
      </c>
      <c r="F101" s="109" t="s">
        <v>40</v>
      </c>
      <c r="G101" s="2" t="s">
        <v>45</v>
      </c>
      <c r="H101" s="2" t="s">
        <v>44</v>
      </c>
      <c r="I101" s="2" t="s">
        <v>43</v>
      </c>
      <c r="J101" s="112">
        <v>3585755.5820000004</v>
      </c>
    </row>
    <row r="102" spans="1:10">
      <c r="A102" s="2" t="s">
        <v>37</v>
      </c>
      <c r="B102" s="2" t="s">
        <v>38</v>
      </c>
      <c r="C102" s="2" t="s">
        <v>47</v>
      </c>
      <c r="D102" s="108">
        <v>41548</v>
      </c>
      <c r="E102" s="109">
        <f t="shared" si="1"/>
        <v>10</v>
      </c>
      <c r="F102" s="109" t="s">
        <v>40</v>
      </c>
      <c r="G102" s="2" t="s">
        <v>45</v>
      </c>
      <c r="H102" s="2" t="s">
        <v>44</v>
      </c>
      <c r="I102" s="2" t="s">
        <v>43</v>
      </c>
      <c r="J102" s="112">
        <v>3367029.6159999999</v>
      </c>
    </row>
    <row r="103" spans="1:10">
      <c r="A103" s="2" t="s">
        <v>37</v>
      </c>
      <c r="B103" s="2" t="s">
        <v>38</v>
      </c>
      <c r="C103" s="2" t="s">
        <v>47</v>
      </c>
      <c r="D103" s="108">
        <v>41579</v>
      </c>
      <c r="E103" s="109">
        <f t="shared" si="1"/>
        <v>11</v>
      </c>
      <c r="F103" s="109" t="s">
        <v>40</v>
      </c>
      <c r="G103" s="2" t="s">
        <v>45</v>
      </c>
      <c r="H103" s="2" t="s">
        <v>44</v>
      </c>
      <c r="I103" s="2" t="s">
        <v>43</v>
      </c>
      <c r="J103" s="112">
        <v>3073977.9560000002</v>
      </c>
    </row>
    <row r="104" spans="1:10">
      <c r="A104" s="2" t="s">
        <v>37</v>
      </c>
      <c r="B104" s="2" t="s">
        <v>38</v>
      </c>
      <c r="C104" s="2" t="s">
        <v>47</v>
      </c>
      <c r="D104" s="108">
        <v>41609</v>
      </c>
      <c r="E104" s="109">
        <f t="shared" si="1"/>
        <v>12</v>
      </c>
      <c r="F104" s="109" t="s">
        <v>40</v>
      </c>
      <c r="G104" s="2" t="s">
        <v>45</v>
      </c>
      <c r="H104" s="2" t="s">
        <v>44</v>
      </c>
      <c r="I104" s="2" t="s">
        <v>43</v>
      </c>
      <c r="J104" s="112">
        <v>3458435.4720000001</v>
      </c>
    </row>
    <row r="105" spans="1:10">
      <c r="A105" s="2" t="s">
        <v>37</v>
      </c>
      <c r="B105" s="2" t="s">
        <v>38</v>
      </c>
      <c r="C105" s="2" t="s">
        <v>47</v>
      </c>
      <c r="D105" s="108">
        <v>41640</v>
      </c>
      <c r="E105" s="109">
        <f t="shared" si="1"/>
        <v>1</v>
      </c>
      <c r="F105" s="109" t="s">
        <v>40</v>
      </c>
      <c r="G105" s="2" t="s">
        <v>45</v>
      </c>
      <c r="H105" s="2" t="s">
        <v>44</v>
      </c>
      <c r="I105" s="2" t="s">
        <v>43</v>
      </c>
      <c r="J105" s="112">
        <v>4967568.3600000003</v>
      </c>
    </row>
    <row r="106" spans="1:10">
      <c r="A106" s="2" t="s">
        <v>37</v>
      </c>
      <c r="B106" s="2" t="s">
        <v>38</v>
      </c>
      <c r="C106" s="2" t="s">
        <v>47</v>
      </c>
      <c r="D106" s="108">
        <v>41671</v>
      </c>
      <c r="E106" s="109">
        <f t="shared" si="1"/>
        <v>2</v>
      </c>
      <c r="F106" s="109" t="s">
        <v>40</v>
      </c>
      <c r="G106" s="2" t="s">
        <v>45</v>
      </c>
      <c r="H106" s="2" t="s">
        <v>44</v>
      </c>
      <c r="I106" s="2" t="s">
        <v>43</v>
      </c>
      <c r="J106" s="112">
        <v>4506877.9400000004</v>
      </c>
    </row>
    <row r="107" spans="1:10">
      <c r="A107" s="2" t="s">
        <v>37</v>
      </c>
      <c r="B107" s="2" t="s">
        <v>38</v>
      </c>
      <c r="C107" s="2" t="s">
        <v>47</v>
      </c>
      <c r="D107" s="108">
        <v>41699</v>
      </c>
      <c r="E107" s="109">
        <f t="shared" si="1"/>
        <v>3</v>
      </c>
      <c r="F107" s="109" t="s">
        <v>40</v>
      </c>
      <c r="G107" s="2" t="s">
        <v>45</v>
      </c>
      <c r="H107" s="2" t="s">
        <v>44</v>
      </c>
      <c r="I107" s="2" t="s">
        <v>43</v>
      </c>
      <c r="J107" s="112">
        <v>4365484.6179999998</v>
      </c>
    </row>
    <row r="108" spans="1:10">
      <c r="A108" s="2" t="s">
        <v>37</v>
      </c>
      <c r="B108" s="2" t="s">
        <v>38</v>
      </c>
      <c r="C108" s="2" t="s">
        <v>47</v>
      </c>
      <c r="D108" s="108">
        <v>41730</v>
      </c>
      <c r="E108" s="109">
        <f t="shared" si="1"/>
        <v>4</v>
      </c>
      <c r="F108" s="109" t="s">
        <v>40</v>
      </c>
      <c r="G108" s="2" t="s">
        <v>45</v>
      </c>
      <c r="H108" s="2" t="s">
        <v>44</v>
      </c>
      <c r="I108" s="2" t="s">
        <v>43</v>
      </c>
      <c r="J108" s="112">
        <v>4615207.7879999997</v>
      </c>
    </row>
    <row r="109" spans="1:10">
      <c r="A109" s="2" t="s">
        <v>37</v>
      </c>
      <c r="B109" s="2" t="s">
        <v>38</v>
      </c>
      <c r="C109" s="2" t="s">
        <v>47</v>
      </c>
      <c r="D109" s="108">
        <v>41760</v>
      </c>
      <c r="E109" s="109">
        <f t="shared" si="1"/>
        <v>5</v>
      </c>
      <c r="F109" s="109" t="s">
        <v>40</v>
      </c>
      <c r="G109" s="2" t="s">
        <v>45</v>
      </c>
      <c r="H109" s="2" t="s">
        <v>44</v>
      </c>
      <c r="I109" s="2" t="s">
        <v>43</v>
      </c>
      <c r="J109" s="112">
        <v>3250510.7760000005</v>
      </c>
    </row>
    <row r="110" spans="1:10">
      <c r="A110" s="2" t="s">
        <v>37</v>
      </c>
      <c r="B110" s="2" t="s">
        <v>38</v>
      </c>
      <c r="C110" s="2" t="s">
        <v>47</v>
      </c>
      <c r="D110" s="108">
        <v>41791</v>
      </c>
      <c r="E110" s="109">
        <f t="shared" si="1"/>
        <v>6</v>
      </c>
      <c r="F110" s="109" t="s">
        <v>40</v>
      </c>
      <c r="G110" s="2" t="s">
        <v>45</v>
      </c>
      <c r="H110" s="2" t="s">
        <v>44</v>
      </c>
      <c r="I110" s="2" t="s">
        <v>43</v>
      </c>
      <c r="J110" s="112">
        <v>3592037.1720000003</v>
      </c>
    </row>
    <row r="111" spans="1:10">
      <c r="A111" s="2" t="s">
        <v>37</v>
      </c>
      <c r="B111" s="2" t="s">
        <v>38</v>
      </c>
      <c r="C111" s="2" t="s">
        <v>47</v>
      </c>
      <c r="D111" s="108">
        <v>41456</v>
      </c>
      <c r="E111" s="109">
        <f t="shared" si="1"/>
        <v>7</v>
      </c>
      <c r="F111" s="109" t="s">
        <v>40</v>
      </c>
      <c r="G111" s="2" t="s">
        <v>46</v>
      </c>
      <c r="H111" s="2" t="s">
        <v>42</v>
      </c>
      <c r="I111" s="2" t="s">
        <v>43</v>
      </c>
      <c r="J111" s="112">
        <v>4139478.8435499985</v>
      </c>
    </row>
    <row r="112" spans="1:10">
      <c r="A112" s="2" t="s">
        <v>37</v>
      </c>
      <c r="B112" s="2" t="s">
        <v>38</v>
      </c>
      <c r="C112" s="2" t="s">
        <v>47</v>
      </c>
      <c r="D112" s="108">
        <v>41487</v>
      </c>
      <c r="E112" s="109">
        <f t="shared" si="1"/>
        <v>8</v>
      </c>
      <c r="F112" s="109" t="s">
        <v>40</v>
      </c>
      <c r="G112" s="2" t="s">
        <v>46</v>
      </c>
      <c r="H112" s="2" t="s">
        <v>42</v>
      </c>
      <c r="I112" s="2" t="s">
        <v>43</v>
      </c>
      <c r="J112" s="112">
        <v>3488808.4485999988</v>
      </c>
    </row>
    <row r="113" spans="1:10">
      <c r="A113" s="2" t="s">
        <v>37</v>
      </c>
      <c r="B113" s="2" t="s">
        <v>38</v>
      </c>
      <c r="C113" s="2" t="s">
        <v>47</v>
      </c>
      <c r="D113" s="108">
        <v>41518</v>
      </c>
      <c r="E113" s="109">
        <f t="shared" si="1"/>
        <v>9</v>
      </c>
      <c r="F113" s="109" t="s">
        <v>40</v>
      </c>
      <c r="G113" s="2" t="s">
        <v>46</v>
      </c>
      <c r="H113" s="2" t="s">
        <v>42</v>
      </c>
      <c r="I113" s="2" t="s">
        <v>43</v>
      </c>
      <c r="J113" s="112">
        <v>3854687.2506499989</v>
      </c>
    </row>
    <row r="114" spans="1:10">
      <c r="A114" s="2" t="s">
        <v>37</v>
      </c>
      <c r="B114" s="2" t="s">
        <v>38</v>
      </c>
      <c r="C114" s="2" t="s">
        <v>47</v>
      </c>
      <c r="D114" s="108">
        <v>41548</v>
      </c>
      <c r="E114" s="109">
        <f t="shared" si="1"/>
        <v>10</v>
      </c>
      <c r="F114" s="109" t="s">
        <v>40</v>
      </c>
      <c r="G114" s="2" t="s">
        <v>46</v>
      </c>
      <c r="H114" s="2" t="s">
        <v>42</v>
      </c>
      <c r="I114" s="2" t="s">
        <v>43</v>
      </c>
      <c r="J114" s="112">
        <v>3619556.8371999986</v>
      </c>
    </row>
    <row r="115" spans="1:10">
      <c r="A115" s="2" t="s">
        <v>37</v>
      </c>
      <c r="B115" s="2" t="s">
        <v>38</v>
      </c>
      <c r="C115" s="2" t="s">
        <v>47</v>
      </c>
      <c r="D115" s="108">
        <v>41579</v>
      </c>
      <c r="E115" s="109">
        <f t="shared" si="1"/>
        <v>11</v>
      </c>
      <c r="F115" s="109" t="s">
        <v>40</v>
      </c>
      <c r="G115" s="2" t="s">
        <v>46</v>
      </c>
      <c r="H115" s="2" t="s">
        <v>42</v>
      </c>
      <c r="I115" s="2" t="s">
        <v>43</v>
      </c>
      <c r="J115" s="112">
        <v>3304526.302699999</v>
      </c>
    </row>
    <row r="116" spans="1:10">
      <c r="A116" s="2" t="s">
        <v>37</v>
      </c>
      <c r="B116" s="2" t="s">
        <v>38</v>
      </c>
      <c r="C116" s="2" t="s">
        <v>47</v>
      </c>
      <c r="D116" s="108">
        <v>41609</v>
      </c>
      <c r="E116" s="109">
        <f t="shared" si="1"/>
        <v>12</v>
      </c>
      <c r="F116" s="109" t="s">
        <v>40</v>
      </c>
      <c r="G116" s="2" t="s">
        <v>46</v>
      </c>
      <c r="H116" s="2" t="s">
        <v>42</v>
      </c>
      <c r="I116" s="2" t="s">
        <v>43</v>
      </c>
      <c r="J116" s="112">
        <v>3717818.1323999991</v>
      </c>
    </row>
    <row r="117" spans="1:10">
      <c r="A117" s="2" t="s">
        <v>37</v>
      </c>
      <c r="B117" s="2" t="s">
        <v>38</v>
      </c>
      <c r="C117" s="2" t="s">
        <v>47</v>
      </c>
      <c r="D117" s="108">
        <v>41640</v>
      </c>
      <c r="E117" s="109">
        <f t="shared" si="1"/>
        <v>1</v>
      </c>
      <c r="F117" s="109" t="s">
        <v>40</v>
      </c>
      <c r="G117" s="2" t="s">
        <v>46</v>
      </c>
      <c r="H117" s="2" t="s">
        <v>42</v>
      </c>
      <c r="I117" s="2" t="s">
        <v>43</v>
      </c>
      <c r="J117" s="112">
        <v>5340135.9869999988</v>
      </c>
    </row>
    <row r="118" spans="1:10">
      <c r="A118" s="2" t="s">
        <v>37</v>
      </c>
      <c r="B118" s="2" t="s">
        <v>38</v>
      </c>
      <c r="C118" s="2" t="s">
        <v>47</v>
      </c>
      <c r="D118" s="108">
        <v>41671</v>
      </c>
      <c r="E118" s="109">
        <f t="shared" si="1"/>
        <v>2</v>
      </c>
      <c r="F118" s="109" t="s">
        <v>40</v>
      </c>
      <c r="G118" s="2" t="s">
        <v>46</v>
      </c>
      <c r="H118" s="2" t="s">
        <v>42</v>
      </c>
      <c r="I118" s="2" t="s">
        <v>43</v>
      </c>
      <c r="J118" s="112">
        <v>4844893.7854999984</v>
      </c>
    </row>
    <row r="119" spans="1:10">
      <c r="A119" s="2" t="s">
        <v>37</v>
      </c>
      <c r="B119" s="2" t="s">
        <v>38</v>
      </c>
      <c r="C119" s="2" t="s">
        <v>47</v>
      </c>
      <c r="D119" s="108">
        <v>41699</v>
      </c>
      <c r="E119" s="109">
        <f t="shared" si="1"/>
        <v>3</v>
      </c>
      <c r="F119" s="109" t="s">
        <v>40</v>
      </c>
      <c r="G119" s="2" t="s">
        <v>46</v>
      </c>
      <c r="H119" s="2" t="s">
        <v>42</v>
      </c>
      <c r="I119" s="2" t="s">
        <v>43</v>
      </c>
      <c r="J119" s="112">
        <v>4692895.9643499991</v>
      </c>
    </row>
    <row r="120" spans="1:10">
      <c r="A120" s="2" t="s">
        <v>37</v>
      </c>
      <c r="B120" s="2" t="s">
        <v>38</v>
      </c>
      <c r="C120" s="2" t="s">
        <v>47</v>
      </c>
      <c r="D120" s="108">
        <v>41730</v>
      </c>
      <c r="E120" s="109">
        <f t="shared" si="1"/>
        <v>4</v>
      </c>
      <c r="F120" s="109" t="s">
        <v>40</v>
      </c>
      <c r="G120" s="2" t="s">
        <v>46</v>
      </c>
      <c r="H120" s="2" t="s">
        <v>42</v>
      </c>
      <c r="I120" s="2" t="s">
        <v>43</v>
      </c>
      <c r="J120" s="112">
        <v>4886348.3721000003</v>
      </c>
    </row>
    <row r="121" spans="1:10">
      <c r="A121" s="2" t="s">
        <v>37</v>
      </c>
      <c r="B121" s="2" t="s">
        <v>38</v>
      </c>
      <c r="C121" s="2" t="s">
        <v>47</v>
      </c>
      <c r="D121" s="108">
        <v>41760</v>
      </c>
      <c r="E121" s="109">
        <f t="shared" si="1"/>
        <v>5</v>
      </c>
      <c r="F121" s="109" t="s">
        <v>40</v>
      </c>
      <c r="G121" s="2" t="s">
        <v>46</v>
      </c>
      <c r="H121" s="2" t="s">
        <v>42</v>
      </c>
      <c r="I121" s="2" t="s">
        <v>43</v>
      </c>
      <c r="J121" s="112">
        <v>3494299.084199999</v>
      </c>
    </row>
    <row r="122" spans="1:10">
      <c r="A122" s="2" t="s">
        <v>37</v>
      </c>
      <c r="B122" s="2" t="s">
        <v>38</v>
      </c>
      <c r="C122" s="2" t="s">
        <v>47</v>
      </c>
      <c r="D122" s="108">
        <v>41791</v>
      </c>
      <c r="E122" s="109">
        <f t="shared" si="1"/>
        <v>6</v>
      </c>
      <c r="F122" s="109" t="s">
        <v>40</v>
      </c>
      <c r="G122" s="2" t="s">
        <v>46</v>
      </c>
      <c r="H122" s="2" t="s">
        <v>42</v>
      </c>
      <c r="I122" s="2" t="s">
        <v>43</v>
      </c>
      <c r="J122" s="112">
        <v>3861439.9598999987</v>
      </c>
    </row>
    <row r="123" spans="1:10">
      <c r="A123" s="2" t="s">
        <v>37</v>
      </c>
      <c r="B123" s="2" t="s">
        <v>38</v>
      </c>
      <c r="C123" s="2" t="s">
        <v>48</v>
      </c>
      <c r="D123" s="108">
        <v>41456</v>
      </c>
      <c r="E123" s="109">
        <f>MONTH(D123)</f>
        <v>7</v>
      </c>
      <c r="F123" s="109" t="s">
        <v>40</v>
      </c>
      <c r="G123" s="2" t="s">
        <v>41</v>
      </c>
      <c r="H123" s="2" t="s">
        <v>42</v>
      </c>
      <c r="I123" s="2" t="s">
        <v>43</v>
      </c>
      <c r="J123" s="112">
        <v>1766228.7212499999</v>
      </c>
    </row>
    <row r="124" spans="1:10">
      <c r="A124" s="2" t="s">
        <v>37</v>
      </c>
      <c r="B124" s="2" t="s">
        <v>38</v>
      </c>
      <c r="C124" s="2" t="s">
        <v>48</v>
      </c>
      <c r="D124" s="108">
        <v>41487</v>
      </c>
      <c r="E124" s="109">
        <f t="shared" ref="E124:E187" si="2">MONTH(D124)</f>
        <v>8</v>
      </c>
      <c r="F124" s="109" t="s">
        <v>40</v>
      </c>
      <c r="G124" s="2" t="s">
        <v>41</v>
      </c>
      <c r="H124" s="2" t="s">
        <v>42</v>
      </c>
      <c r="I124" s="2" t="s">
        <v>43</v>
      </c>
      <c r="J124" s="112">
        <v>1951422.76125</v>
      </c>
    </row>
    <row r="125" spans="1:10">
      <c r="A125" s="2" t="s">
        <v>37</v>
      </c>
      <c r="B125" s="2" t="s">
        <v>38</v>
      </c>
      <c r="C125" s="2" t="s">
        <v>48</v>
      </c>
      <c r="D125" s="108">
        <v>41518</v>
      </c>
      <c r="E125" s="109">
        <f t="shared" si="2"/>
        <v>9</v>
      </c>
      <c r="F125" s="109" t="s">
        <v>40</v>
      </c>
      <c r="G125" s="2" t="s">
        <v>41</v>
      </c>
      <c r="H125" s="2" t="s">
        <v>42</v>
      </c>
      <c r="I125" s="2" t="s">
        <v>43</v>
      </c>
      <c r="J125" s="112">
        <v>1699371.23875</v>
      </c>
    </row>
    <row r="126" spans="1:10">
      <c r="A126" s="2" t="s">
        <v>37</v>
      </c>
      <c r="B126" s="2" t="s">
        <v>38</v>
      </c>
      <c r="C126" s="2" t="s">
        <v>48</v>
      </c>
      <c r="D126" s="108">
        <v>41548</v>
      </c>
      <c r="E126" s="109">
        <f t="shared" si="2"/>
        <v>10</v>
      </c>
      <c r="F126" s="109" t="s">
        <v>40</v>
      </c>
      <c r="G126" s="2" t="s">
        <v>41</v>
      </c>
      <c r="H126" s="2" t="s">
        <v>42</v>
      </c>
      <c r="I126" s="2" t="s">
        <v>43</v>
      </c>
      <c r="J126" s="112">
        <v>1502189.2037500001</v>
      </c>
    </row>
    <row r="127" spans="1:10">
      <c r="A127" s="2" t="s">
        <v>37</v>
      </c>
      <c r="B127" s="2" t="s">
        <v>38</v>
      </c>
      <c r="C127" s="2" t="s">
        <v>48</v>
      </c>
      <c r="D127" s="108">
        <v>41579</v>
      </c>
      <c r="E127" s="109">
        <f t="shared" si="2"/>
        <v>11</v>
      </c>
      <c r="F127" s="109" t="s">
        <v>40</v>
      </c>
      <c r="G127" s="2" t="s">
        <v>41</v>
      </c>
      <c r="H127" s="2" t="s">
        <v>42</v>
      </c>
      <c r="I127" s="2" t="s">
        <v>43</v>
      </c>
      <c r="J127" s="112">
        <v>1650239.5062500001</v>
      </c>
    </row>
    <row r="128" spans="1:10">
      <c r="A128" s="2" t="s">
        <v>37</v>
      </c>
      <c r="B128" s="2" t="s">
        <v>38</v>
      </c>
      <c r="C128" s="2" t="s">
        <v>48</v>
      </c>
      <c r="D128" s="108">
        <v>41609</v>
      </c>
      <c r="E128" s="109">
        <f t="shared" si="2"/>
        <v>12</v>
      </c>
      <c r="F128" s="109" t="s">
        <v>40</v>
      </c>
      <c r="G128" s="2" t="s">
        <v>41</v>
      </c>
      <c r="H128" s="2" t="s">
        <v>42</v>
      </c>
      <c r="I128" s="2" t="s">
        <v>43</v>
      </c>
      <c r="J128" s="112">
        <v>1406546.085</v>
      </c>
    </row>
    <row r="129" spans="1:10">
      <c r="A129" s="2" t="s">
        <v>37</v>
      </c>
      <c r="B129" s="2" t="s">
        <v>38</v>
      </c>
      <c r="C129" s="2" t="s">
        <v>48</v>
      </c>
      <c r="D129" s="108">
        <v>41640</v>
      </c>
      <c r="E129" s="109">
        <f t="shared" si="2"/>
        <v>1</v>
      </c>
      <c r="F129" s="109" t="s">
        <v>40</v>
      </c>
      <c r="G129" s="2" t="s">
        <v>41</v>
      </c>
      <c r="H129" s="2" t="s">
        <v>42</v>
      </c>
      <c r="I129" s="2" t="s">
        <v>43</v>
      </c>
      <c r="J129" s="112">
        <v>2151540.1949999998</v>
      </c>
    </row>
    <row r="130" spans="1:10">
      <c r="A130" s="2" t="s">
        <v>37</v>
      </c>
      <c r="B130" s="2" t="s">
        <v>38</v>
      </c>
      <c r="C130" s="2" t="s">
        <v>48</v>
      </c>
      <c r="D130" s="108">
        <v>41671</v>
      </c>
      <c r="E130" s="109">
        <f t="shared" si="2"/>
        <v>2</v>
      </c>
      <c r="F130" s="109" t="s">
        <v>40</v>
      </c>
      <c r="G130" s="2" t="s">
        <v>41</v>
      </c>
      <c r="H130" s="2" t="s">
        <v>42</v>
      </c>
      <c r="I130" s="2" t="s">
        <v>43</v>
      </c>
      <c r="J130" s="112">
        <v>2191228.2262499998</v>
      </c>
    </row>
    <row r="131" spans="1:10">
      <c r="A131" s="2" t="s">
        <v>37</v>
      </c>
      <c r="B131" s="2" t="s">
        <v>38</v>
      </c>
      <c r="C131" s="2" t="s">
        <v>48</v>
      </c>
      <c r="D131" s="108">
        <v>41699</v>
      </c>
      <c r="E131" s="109">
        <f t="shared" si="2"/>
        <v>3</v>
      </c>
      <c r="F131" s="109" t="s">
        <v>40</v>
      </c>
      <c r="G131" s="2" t="s">
        <v>41</v>
      </c>
      <c r="H131" s="2" t="s">
        <v>42</v>
      </c>
      <c r="I131" s="2" t="s">
        <v>43</v>
      </c>
      <c r="J131" s="112">
        <v>1965526.61625</v>
      </c>
    </row>
    <row r="132" spans="1:10">
      <c r="A132" s="2" t="s">
        <v>37</v>
      </c>
      <c r="B132" s="2" t="s">
        <v>38</v>
      </c>
      <c r="C132" s="2" t="s">
        <v>48</v>
      </c>
      <c r="D132" s="108">
        <v>41730</v>
      </c>
      <c r="E132" s="109">
        <f t="shared" si="2"/>
        <v>4</v>
      </c>
      <c r="F132" s="109" t="s">
        <v>40</v>
      </c>
      <c r="G132" s="2" t="s">
        <v>41</v>
      </c>
      <c r="H132" s="2" t="s">
        <v>42</v>
      </c>
      <c r="I132" s="2" t="s">
        <v>43</v>
      </c>
      <c r="J132" s="112">
        <v>2084911.36</v>
      </c>
    </row>
    <row r="133" spans="1:10">
      <c r="A133" s="2" t="s">
        <v>37</v>
      </c>
      <c r="B133" s="2" t="s">
        <v>38</v>
      </c>
      <c r="C133" s="2" t="s">
        <v>48</v>
      </c>
      <c r="D133" s="108">
        <v>41760</v>
      </c>
      <c r="E133" s="109">
        <f t="shared" si="2"/>
        <v>5</v>
      </c>
      <c r="F133" s="109" t="s">
        <v>40</v>
      </c>
      <c r="G133" s="2" t="s">
        <v>41</v>
      </c>
      <c r="H133" s="2" t="s">
        <v>42</v>
      </c>
      <c r="I133" s="2" t="s">
        <v>43</v>
      </c>
      <c r="J133" s="112">
        <v>2053699.35375</v>
      </c>
    </row>
    <row r="134" spans="1:10">
      <c r="A134" s="2" t="s">
        <v>37</v>
      </c>
      <c r="B134" s="2" t="s">
        <v>38</v>
      </c>
      <c r="C134" s="2" t="s">
        <v>48</v>
      </c>
      <c r="D134" s="108">
        <v>41791</v>
      </c>
      <c r="E134" s="109">
        <f t="shared" si="2"/>
        <v>6</v>
      </c>
      <c r="F134" s="109" t="s">
        <v>40</v>
      </c>
      <c r="G134" s="2" t="s">
        <v>41</v>
      </c>
      <c r="H134" s="2" t="s">
        <v>42</v>
      </c>
      <c r="I134" s="2" t="s">
        <v>43</v>
      </c>
      <c r="J134" s="112">
        <v>2197266.9237500001</v>
      </c>
    </row>
    <row r="135" spans="1:10">
      <c r="A135" s="2" t="s">
        <v>37</v>
      </c>
      <c r="B135" s="2" t="s">
        <v>38</v>
      </c>
      <c r="C135" s="2" t="s">
        <v>48</v>
      </c>
      <c r="D135" s="108">
        <v>41456</v>
      </c>
      <c r="E135" s="109">
        <f t="shared" si="2"/>
        <v>7</v>
      </c>
      <c r="F135" s="109" t="s">
        <v>40</v>
      </c>
      <c r="G135" s="2" t="s">
        <v>41</v>
      </c>
      <c r="H135" s="2" t="s">
        <v>44</v>
      </c>
      <c r="I135" s="2" t="s">
        <v>43</v>
      </c>
      <c r="J135" s="112">
        <v>3532457.4424999999</v>
      </c>
    </row>
    <row r="136" spans="1:10">
      <c r="A136" s="2" t="s">
        <v>37</v>
      </c>
      <c r="B136" s="2" t="s">
        <v>38</v>
      </c>
      <c r="C136" s="2" t="s">
        <v>48</v>
      </c>
      <c r="D136" s="108">
        <v>41487</v>
      </c>
      <c r="E136" s="109">
        <f t="shared" si="2"/>
        <v>8</v>
      </c>
      <c r="F136" s="109" t="s">
        <v>40</v>
      </c>
      <c r="G136" s="2" t="s">
        <v>41</v>
      </c>
      <c r="H136" s="2" t="s">
        <v>44</v>
      </c>
      <c r="I136" s="2" t="s">
        <v>43</v>
      </c>
      <c r="J136" s="112">
        <v>3902845.5225</v>
      </c>
    </row>
    <row r="137" spans="1:10">
      <c r="A137" s="2" t="s">
        <v>37</v>
      </c>
      <c r="B137" s="2" t="s">
        <v>38</v>
      </c>
      <c r="C137" s="2" t="s">
        <v>48</v>
      </c>
      <c r="D137" s="108">
        <v>41518</v>
      </c>
      <c r="E137" s="109">
        <f t="shared" si="2"/>
        <v>9</v>
      </c>
      <c r="F137" s="109" t="s">
        <v>40</v>
      </c>
      <c r="G137" s="2" t="s">
        <v>41</v>
      </c>
      <c r="H137" s="2" t="s">
        <v>44</v>
      </c>
      <c r="I137" s="2" t="s">
        <v>43</v>
      </c>
      <c r="J137" s="112">
        <v>3398742.4775</v>
      </c>
    </row>
    <row r="138" spans="1:10">
      <c r="A138" s="2" t="s">
        <v>37</v>
      </c>
      <c r="B138" s="2" t="s">
        <v>38</v>
      </c>
      <c r="C138" s="2" t="s">
        <v>48</v>
      </c>
      <c r="D138" s="108">
        <v>41548</v>
      </c>
      <c r="E138" s="109">
        <f t="shared" si="2"/>
        <v>10</v>
      </c>
      <c r="F138" s="109" t="s">
        <v>40</v>
      </c>
      <c r="G138" s="2" t="s">
        <v>41</v>
      </c>
      <c r="H138" s="2" t="s">
        <v>44</v>
      </c>
      <c r="I138" s="2" t="s">
        <v>43</v>
      </c>
      <c r="J138" s="112">
        <v>3004378.4075000002</v>
      </c>
    </row>
    <row r="139" spans="1:10">
      <c r="A139" s="2" t="s">
        <v>37</v>
      </c>
      <c r="B139" s="2" t="s">
        <v>38</v>
      </c>
      <c r="C139" s="2" t="s">
        <v>48</v>
      </c>
      <c r="D139" s="108">
        <v>41579</v>
      </c>
      <c r="E139" s="109">
        <f t="shared" si="2"/>
        <v>11</v>
      </c>
      <c r="F139" s="109" t="s">
        <v>40</v>
      </c>
      <c r="G139" s="2" t="s">
        <v>41</v>
      </c>
      <c r="H139" s="2" t="s">
        <v>44</v>
      </c>
      <c r="I139" s="2" t="s">
        <v>43</v>
      </c>
      <c r="J139" s="112">
        <v>3300479.0125000002</v>
      </c>
    </row>
    <row r="140" spans="1:10">
      <c r="A140" s="2" t="s">
        <v>37</v>
      </c>
      <c r="B140" s="2" t="s">
        <v>38</v>
      </c>
      <c r="C140" s="2" t="s">
        <v>48</v>
      </c>
      <c r="D140" s="108">
        <v>41609</v>
      </c>
      <c r="E140" s="109">
        <f t="shared" si="2"/>
        <v>12</v>
      </c>
      <c r="F140" s="109" t="s">
        <v>40</v>
      </c>
      <c r="G140" s="2" t="s">
        <v>41</v>
      </c>
      <c r="H140" s="2" t="s">
        <v>44</v>
      </c>
      <c r="I140" s="2" t="s">
        <v>43</v>
      </c>
      <c r="J140" s="112">
        <v>2813092.17</v>
      </c>
    </row>
    <row r="141" spans="1:10">
      <c r="A141" s="2" t="s">
        <v>37</v>
      </c>
      <c r="B141" s="2" t="s">
        <v>38</v>
      </c>
      <c r="C141" s="2" t="s">
        <v>48</v>
      </c>
      <c r="D141" s="108">
        <v>41640</v>
      </c>
      <c r="E141" s="109">
        <f t="shared" si="2"/>
        <v>1</v>
      </c>
      <c r="F141" s="109" t="s">
        <v>40</v>
      </c>
      <c r="G141" s="2" t="s">
        <v>41</v>
      </c>
      <c r="H141" s="2" t="s">
        <v>44</v>
      </c>
      <c r="I141" s="2" t="s">
        <v>43</v>
      </c>
      <c r="J141" s="112">
        <v>4303080.3899999997</v>
      </c>
    </row>
    <row r="142" spans="1:10">
      <c r="A142" s="2" t="s">
        <v>37</v>
      </c>
      <c r="B142" s="2" t="s">
        <v>38</v>
      </c>
      <c r="C142" s="2" t="s">
        <v>48</v>
      </c>
      <c r="D142" s="108">
        <v>41671</v>
      </c>
      <c r="E142" s="109">
        <f t="shared" si="2"/>
        <v>2</v>
      </c>
      <c r="F142" s="109" t="s">
        <v>40</v>
      </c>
      <c r="G142" s="2" t="s">
        <v>41</v>
      </c>
      <c r="H142" s="2" t="s">
        <v>44</v>
      </c>
      <c r="I142" s="2" t="s">
        <v>43</v>
      </c>
      <c r="J142" s="112">
        <v>4382456.4524999997</v>
      </c>
    </row>
    <row r="143" spans="1:10">
      <c r="A143" s="2" t="s">
        <v>37</v>
      </c>
      <c r="B143" s="2" t="s">
        <v>38</v>
      </c>
      <c r="C143" s="2" t="s">
        <v>48</v>
      </c>
      <c r="D143" s="108">
        <v>41699</v>
      </c>
      <c r="E143" s="109">
        <f t="shared" si="2"/>
        <v>3</v>
      </c>
      <c r="F143" s="109" t="s">
        <v>40</v>
      </c>
      <c r="G143" s="2" t="s">
        <v>41</v>
      </c>
      <c r="H143" s="2" t="s">
        <v>44</v>
      </c>
      <c r="I143" s="2" t="s">
        <v>43</v>
      </c>
      <c r="J143" s="112">
        <v>3931053.2324999999</v>
      </c>
    </row>
    <row r="144" spans="1:10">
      <c r="A144" s="2" t="s">
        <v>37</v>
      </c>
      <c r="B144" s="2" t="s">
        <v>38</v>
      </c>
      <c r="C144" s="2" t="s">
        <v>48</v>
      </c>
      <c r="D144" s="108">
        <v>41730</v>
      </c>
      <c r="E144" s="109">
        <f t="shared" si="2"/>
        <v>4</v>
      </c>
      <c r="F144" s="109" t="s">
        <v>40</v>
      </c>
      <c r="G144" s="2" t="s">
        <v>41</v>
      </c>
      <c r="H144" s="2" t="s">
        <v>44</v>
      </c>
      <c r="I144" s="2" t="s">
        <v>43</v>
      </c>
      <c r="J144" s="112">
        <v>4169822.72</v>
      </c>
    </row>
    <row r="145" spans="1:10">
      <c r="A145" s="2" t="s">
        <v>37</v>
      </c>
      <c r="B145" s="2" t="s">
        <v>38</v>
      </c>
      <c r="C145" s="2" t="s">
        <v>48</v>
      </c>
      <c r="D145" s="108">
        <v>41760</v>
      </c>
      <c r="E145" s="109">
        <f t="shared" si="2"/>
        <v>5</v>
      </c>
      <c r="F145" s="109" t="s">
        <v>40</v>
      </c>
      <c r="G145" s="2" t="s">
        <v>41</v>
      </c>
      <c r="H145" s="2" t="s">
        <v>44</v>
      </c>
      <c r="I145" s="2" t="s">
        <v>43</v>
      </c>
      <c r="J145" s="112">
        <v>4107398.7075</v>
      </c>
    </row>
    <row r="146" spans="1:10">
      <c r="A146" s="2" t="s">
        <v>37</v>
      </c>
      <c r="B146" s="2" t="s">
        <v>38</v>
      </c>
      <c r="C146" s="2" t="s">
        <v>48</v>
      </c>
      <c r="D146" s="108">
        <v>41791</v>
      </c>
      <c r="E146" s="109">
        <f t="shared" si="2"/>
        <v>6</v>
      </c>
      <c r="F146" s="109" t="s">
        <v>40</v>
      </c>
      <c r="G146" s="2" t="s">
        <v>41</v>
      </c>
      <c r="H146" s="2" t="s">
        <v>44</v>
      </c>
      <c r="I146" s="2" t="s">
        <v>43</v>
      </c>
      <c r="J146" s="112">
        <v>4394533.8475000001</v>
      </c>
    </row>
    <row r="147" spans="1:10">
      <c r="A147" s="2" t="s">
        <v>37</v>
      </c>
      <c r="B147" s="2" t="s">
        <v>38</v>
      </c>
      <c r="C147" s="2" t="s">
        <v>48</v>
      </c>
      <c r="D147" s="108">
        <v>41456</v>
      </c>
      <c r="E147" s="109">
        <f t="shared" si="2"/>
        <v>7</v>
      </c>
      <c r="F147" s="109" t="s">
        <v>40</v>
      </c>
      <c r="G147" s="2" t="s">
        <v>45</v>
      </c>
      <c r="H147" s="2" t="s">
        <v>42</v>
      </c>
      <c r="I147" s="2" t="s">
        <v>43</v>
      </c>
      <c r="J147" s="112">
        <v>1554281.2747</v>
      </c>
    </row>
    <row r="148" spans="1:10">
      <c r="A148" s="2" t="s">
        <v>37</v>
      </c>
      <c r="B148" s="2" t="s">
        <v>38</v>
      </c>
      <c r="C148" s="2" t="s">
        <v>48</v>
      </c>
      <c r="D148" s="108">
        <v>41487</v>
      </c>
      <c r="E148" s="109">
        <f t="shared" si="2"/>
        <v>8</v>
      </c>
      <c r="F148" s="109" t="s">
        <v>40</v>
      </c>
      <c r="G148" s="2" t="s">
        <v>45</v>
      </c>
      <c r="H148" s="2" t="s">
        <v>42</v>
      </c>
      <c r="I148" s="2" t="s">
        <v>43</v>
      </c>
      <c r="J148" s="112">
        <v>1717252.0299</v>
      </c>
    </row>
    <row r="149" spans="1:10">
      <c r="A149" s="2" t="s">
        <v>37</v>
      </c>
      <c r="B149" s="2" t="s">
        <v>38</v>
      </c>
      <c r="C149" s="2" t="s">
        <v>48</v>
      </c>
      <c r="D149" s="108">
        <v>41518</v>
      </c>
      <c r="E149" s="109">
        <f t="shared" si="2"/>
        <v>9</v>
      </c>
      <c r="F149" s="109" t="s">
        <v>40</v>
      </c>
      <c r="G149" s="2" t="s">
        <v>45</v>
      </c>
      <c r="H149" s="2" t="s">
        <v>42</v>
      </c>
      <c r="I149" s="2" t="s">
        <v>43</v>
      </c>
      <c r="J149" s="112">
        <v>1495446.6901</v>
      </c>
    </row>
    <row r="150" spans="1:10">
      <c r="A150" s="2" t="s">
        <v>37</v>
      </c>
      <c r="B150" s="2" t="s">
        <v>38</v>
      </c>
      <c r="C150" s="2" t="s">
        <v>48</v>
      </c>
      <c r="D150" s="108">
        <v>41548</v>
      </c>
      <c r="E150" s="109">
        <f t="shared" si="2"/>
        <v>10</v>
      </c>
      <c r="F150" s="109" t="s">
        <v>40</v>
      </c>
      <c r="G150" s="2" t="s">
        <v>45</v>
      </c>
      <c r="H150" s="2" t="s">
        <v>42</v>
      </c>
      <c r="I150" s="2" t="s">
        <v>43</v>
      </c>
      <c r="J150" s="112">
        <v>1321926.4993</v>
      </c>
    </row>
    <row r="151" spans="1:10">
      <c r="A151" s="2" t="s">
        <v>37</v>
      </c>
      <c r="B151" s="2" t="s">
        <v>38</v>
      </c>
      <c r="C151" s="2" t="s">
        <v>48</v>
      </c>
      <c r="D151" s="108">
        <v>41579</v>
      </c>
      <c r="E151" s="109">
        <f t="shared" si="2"/>
        <v>11</v>
      </c>
      <c r="F151" s="109" t="s">
        <v>40</v>
      </c>
      <c r="G151" s="2" t="s">
        <v>45</v>
      </c>
      <c r="H151" s="2" t="s">
        <v>42</v>
      </c>
      <c r="I151" s="2" t="s">
        <v>43</v>
      </c>
      <c r="J151" s="112">
        <v>1452210.7655</v>
      </c>
    </row>
    <row r="152" spans="1:10">
      <c r="A152" s="2" t="s">
        <v>37</v>
      </c>
      <c r="B152" s="2" t="s">
        <v>38</v>
      </c>
      <c r="C152" s="2" t="s">
        <v>48</v>
      </c>
      <c r="D152" s="108">
        <v>41609</v>
      </c>
      <c r="E152" s="109">
        <f t="shared" si="2"/>
        <v>12</v>
      </c>
      <c r="F152" s="109" t="s">
        <v>40</v>
      </c>
      <c r="G152" s="2" t="s">
        <v>45</v>
      </c>
      <c r="H152" s="2" t="s">
        <v>42</v>
      </c>
      <c r="I152" s="2" t="s">
        <v>43</v>
      </c>
      <c r="J152" s="112">
        <v>1237760.5548</v>
      </c>
    </row>
    <row r="153" spans="1:10">
      <c r="A153" s="2" t="s">
        <v>37</v>
      </c>
      <c r="B153" s="2" t="s">
        <v>38</v>
      </c>
      <c r="C153" s="2" t="s">
        <v>48</v>
      </c>
      <c r="D153" s="108">
        <v>41640</v>
      </c>
      <c r="E153" s="109">
        <f t="shared" si="2"/>
        <v>1</v>
      </c>
      <c r="F153" s="109" t="s">
        <v>40</v>
      </c>
      <c r="G153" s="2" t="s">
        <v>45</v>
      </c>
      <c r="H153" s="2" t="s">
        <v>42</v>
      </c>
      <c r="I153" s="2" t="s">
        <v>43</v>
      </c>
      <c r="J153" s="112">
        <v>1893355.3716</v>
      </c>
    </row>
    <row r="154" spans="1:10">
      <c r="A154" s="2" t="s">
        <v>37</v>
      </c>
      <c r="B154" s="2" t="s">
        <v>38</v>
      </c>
      <c r="C154" s="2" t="s">
        <v>48</v>
      </c>
      <c r="D154" s="108">
        <v>41671</v>
      </c>
      <c r="E154" s="109">
        <f t="shared" si="2"/>
        <v>2</v>
      </c>
      <c r="F154" s="109" t="s">
        <v>40</v>
      </c>
      <c r="G154" s="2" t="s">
        <v>45</v>
      </c>
      <c r="H154" s="2" t="s">
        <v>42</v>
      </c>
      <c r="I154" s="2" t="s">
        <v>43</v>
      </c>
      <c r="J154" s="112">
        <v>1928280.8390999998</v>
      </c>
    </row>
    <row r="155" spans="1:10">
      <c r="A155" s="2" t="s">
        <v>37</v>
      </c>
      <c r="B155" s="2" t="s">
        <v>38</v>
      </c>
      <c r="C155" s="2" t="s">
        <v>48</v>
      </c>
      <c r="D155" s="108">
        <v>41699</v>
      </c>
      <c r="E155" s="109">
        <f t="shared" si="2"/>
        <v>3</v>
      </c>
      <c r="F155" s="109" t="s">
        <v>40</v>
      </c>
      <c r="G155" s="2" t="s">
        <v>45</v>
      </c>
      <c r="H155" s="2" t="s">
        <v>42</v>
      </c>
      <c r="I155" s="2" t="s">
        <v>43</v>
      </c>
      <c r="J155" s="112">
        <v>1729663.4223</v>
      </c>
    </row>
    <row r="156" spans="1:10">
      <c r="A156" s="2" t="s">
        <v>37</v>
      </c>
      <c r="B156" s="2" t="s">
        <v>38</v>
      </c>
      <c r="C156" s="2" t="s">
        <v>48</v>
      </c>
      <c r="D156" s="108">
        <v>41730</v>
      </c>
      <c r="E156" s="109">
        <f t="shared" si="2"/>
        <v>4</v>
      </c>
      <c r="F156" s="109" t="s">
        <v>40</v>
      </c>
      <c r="G156" s="2" t="s">
        <v>45</v>
      </c>
      <c r="H156" s="2" t="s">
        <v>42</v>
      </c>
      <c r="I156" s="2" t="s">
        <v>43</v>
      </c>
      <c r="J156" s="112">
        <v>1834721.9968000001</v>
      </c>
    </row>
    <row r="157" spans="1:10">
      <c r="A157" s="2" t="s">
        <v>37</v>
      </c>
      <c r="B157" s="2" t="s">
        <v>38</v>
      </c>
      <c r="C157" s="2" t="s">
        <v>48</v>
      </c>
      <c r="D157" s="108">
        <v>41760</v>
      </c>
      <c r="E157" s="109">
        <f t="shared" si="2"/>
        <v>5</v>
      </c>
      <c r="F157" s="109" t="s">
        <v>40</v>
      </c>
      <c r="G157" s="2" t="s">
        <v>45</v>
      </c>
      <c r="H157" s="2" t="s">
        <v>42</v>
      </c>
      <c r="I157" s="2" t="s">
        <v>43</v>
      </c>
      <c r="J157" s="112">
        <v>1807255.4313000001</v>
      </c>
    </row>
    <row r="158" spans="1:10">
      <c r="A158" s="2" t="s">
        <v>37</v>
      </c>
      <c r="B158" s="2" t="s">
        <v>38</v>
      </c>
      <c r="C158" s="2" t="s">
        <v>48</v>
      </c>
      <c r="D158" s="108">
        <v>41791</v>
      </c>
      <c r="E158" s="109">
        <f t="shared" si="2"/>
        <v>6</v>
      </c>
      <c r="F158" s="109" t="s">
        <v>40</v>
      </c>
      <c r="G158" s="2" t="s">
        <v>45</v>
      </c>
      <c r="H158" s="2" t="s">
        <v>42</v>
      </c>
      <c r="I158" s="2" t="s">
        <v>43</v>
      </c>
      <c r="J158" s="112">
        <v>1933594.8929000001</v>
      </c>
    </row>
    <row r="159" spans="1:10">
      <c r="A159" s="2" t="s">
        <v>37</v>
      </c>
      <c r="B159" s="2" t="s">
        <v>38</v>
      </c>
      <c r="C159" s="2" t="s">
        <v>48</v>
      </c>
      <c r="D159" s="108">
        <v>41456</v>
      </c>
      <c r="E159" s="109">
        <f t="shared" si="2"/>
        <v>7</v>
      </c>
      <c r="F159" s="109" t="s">
        <v>40</v>
      </c>
      <c r="G159" s="2" t="s">
        <v>45</v>
      </c>
      <c r="H159" s="2" t="s">
        <v>44</v>
      </c>
      <c r="I159" s="2" t="s">
        <v>43</v>
      </c>
      <c r="J159" s="112">
        <v>2825965.9539999999</v>
      </c>
    </row>
    <row r="160" spans="1:10">
      <c r="A160" s="2" t="s">
        <v>37</v>
      </c>
      <c r="B160" s="2" t="s">
        <v>38</v>
      </c>
      <c r="C160" s="2" t="s">
        <v>48</v>
      </c>
      <c r="D160" s="108">
        <v>41487</v>
      </c>
      <c r="E160" s="109">
        <f t="shared" si="2"/>
        <v>8</v>
      </c>
      <c r="F160" s="109" t="s">
        <v>40</v>
      </c>
      <c r="G160" s="2" t="s">
        <v>45</v>
      </c>
      <c r="H160" s="2" t="s">
        <v>44</v>
      </c>
      <c r="I160" s="2" t="s">
        <v>43</v>
      </c>
      <c r="J160" s="112">
        <v>2122276.4180000001</v>
      </c>
    </row>
    <row r="161" spans="1:10">
      <c r="A161" s="2" t="s">
        <v>37</v>
      </c>
      <c r="B161" s="2" t="s">
        <v>38</v>
      </c>
      <c r="C161" s="2" t="s">
        <v>48</v>
      </c>
      <c r="D161" s="108">
        <v>41518</v>
      </c>
      <c r="E161" s="109">
        <f t="shared" si="2"/>
        <v>9</v>
      </c>
      <c r="F161" s="109" t="s">
        <v>40</v>
      </c>
      <c r="G161" s="2" t="s">
        <v>45</v>
      </c>
      <c r="H161" s="2" t="s">
        <v>44</v>
      </c>
      <c r="I161" s="2" t="s">
        <v>43</v>
      </c>
      <c r="J161" s="112">
        <v>3718993.9819999998</v>
      </c>
    </row>
    <row r="162" spans="1:10">
      <c r="A162" s="2" t="s">
        <v>37</v>
      </c>
      <c r="B162" s="2" t="s">
        <v>38</v>
      </c>
      <c r="C162" s="2" t="s">
        <v>48</v>
      </c>
      <c r="D162" s="108">
        <v>41548</v>
      </c>
      <c r="E162" s="109">
        <f t="shared" si="2"/>
        <v>10</v>
      </c>
      <c r="F162" s="109" t="s">
        <v>40</v>
      </c>
      <c r="G162" s="2" t="s">
        <v>45</v>
      </c>
      <c r="H162" s="2" t="s">
        <v>44</v>
      </c>
      <c r="I162" s="2" t="s">
        <v>43</v>
      </c>
      <c r="J162" s="112">
        <v>3403502.7259999998</v>
      </c>
    </row>
    <row r="163" spans="1:10">
      <c r="A163" s="2" t="s">
        <v>37</v>
      </c>
      <c r="B163" s="2" t="s">
        <v>38</v>
      </c>
      <c r="C163" s="2" t="s">
        <v>48</v>
      </c>
      <c r="D163" s="108">
        <v>41579</v>
      </c>
      <c r="E163" s="109">
        <f t="shared" si="2"/>
        <v>11</v>
      </c>
      <c r="F163" s="109" t="s">
        <v>40</v>
      </c>
      <c r="G163" s="2" t="s">
        <v>45</v>
      </c>
      <c r="H163" s="2" t="s">
        <v>44</v>
      </c>
      <c r="I163" s="2" t="s">
        <v>43</v>
      </c>
      <c r="J163" s="112">
        <v>2640383.2100000004</v>
      </c>
    </row>
    <row r="164" spans="1:10">
      <c r="A164" s="2" t="s">
        <v>37</v>
      </c>
      <c r="B164" s="2" t="s">
        <v>38</v>
      </c>
      <c r="C164" s="2" t="s">
        <v>48</v>
      </c>
      <c r="D164" s="108">
        <v>41609</v>
      </c>
      <c r="E164" s="109">
        <f t="shared" si="2"/>
        <v>12</v>
      </c>
      <c r="F164" s="109" t="s">
        <v>40</v>
      </c>
      <c r="G164" s="2" t="s">
        <v>45</v>
      </c>
      <c r="H164" s="2" t="s">
        <v>44</v>
      </c>
      <c r="I164" s="2" t="s">
        <v>43</v>
      </c>
      <c r="J164" s="112">
        <v>3250473.736</v>
      </c>
    </row>
    <row r="165" spans="1:10">
      <c r="A165" s="2" t="s">
        <v>37</v>
      </c>
      <c r="B165" s="2" t="s">
        <v>38</v>
      </c>
      <c r="C165" s="2" t="s">
        <v>48</v>
      </c>
      <c r="D165" s="108">
        <v>41640</v>
      </c>
      <c r="E165" s="109">
        <f t="shared" si="2"/>
        <v>1</v>
      </c>
      <c r="F165" s="109" t="s">
        <v>40</v>
      </c>
      <c r="G165" s="2" t="s">
        <v>45</v>
      </c>
      <c r="H165" s="2" t="s">
        <v>44</v>
      </c>
      <c r="I165" s="2" t="s">
        <v>43</v>
      </c>
      <c r="J165" s="112">
        <v>3442464.3119999999</v>
      </c>
    </row>
    <row r="166" spans="1:10">
      <c r="A166" s="2" t="s">
        <v>37</v>
      </c>
      <c r="B166" s="2" t="s">
        <v>38</v>
      </c>
      <c r="C166" s="2" t="s">
        <v>48</v>
      </c>
      <c r="D166" s="108">
        <v>41671</v>
      </c>
      <c r="E166" s="109">
        <f t="shared" si="2"/>
        <v>2</v>
      </c>
      <c r="F166" s="109" t="s">
        <v>40</v>
      </c>
      <c r="G166" s="2" t="s">
        <v>45</v>
      </c>
      <c r="H166" s="2" t="s">
        <v>44</v>
      </c>
      <c r="I166" s="2" t="s">
        <v>43</v>
      </c>
      <c r="J166" s="112">
        <v>3505965.162</v>
      </c>
    </row>
    <row r="167" spans="1:10">
      <c r="A167" s="2" t="s">
        <v>37</v>
      </c>
      <c r="B167" s="2" t="s">
        <v>38</v>
      </c>
      <c r="C167" s="2" t="s">
        <v>48</v>
      </c>
      <c r="D167" s="108">
        <v>41699</v>
      </c>
      <c r="E167" s="109">
        <f t="shared" si="2"/>
        <v>3</v>
      </c>
      <c r="F167" s="109" t="s">
        <v>40</v>
      </c>
      <c r="G167" s="2" t="s">
        <v>45</v>
      </c>
      <c r="H167" s="2" t="s">
        <v>44</v>
      </c>
      <c r="I167" s="2" t="s">
        <v>43</v>
      </c>
      <c r="J167" s="112">
        <v>3144842.5860000001</v>
      </c>
    </row>
    <row r="168" spans="1:10">
      <c r="A168" s="2" t="s">
        <v>37</v>
      </c>
      <c r="B168" s="2" t="s">
        <v>38</v>
      </c>
      <c r="C168" s="2" t="s">
        <v>48</v>
      </c>
      <c r="D168" s="108">
        <v>41730</v>
      </c>
      <c r="E168" s="109">
        <f t="shared" si="2"/>
        <v>4</v>
      </c>
      <c r="F168" s="109" t="s">
        <v>40</v>
      </c>
      <c r="G168" s="2" t="s">
        <v>45</v>
      </c>
      <c r="H168" s="2" t="s">
        <v>44</v>
      </c>
      <c r="I168" s="2" t="s">
        <v>43</v>
      </c>
      <c r="J168" s="112">
        <v>3335858.1760000004</v>
      </c>
    </row>
    <row r="169" spans="1:10">
      <c r="A169" s="2" t="s">
        <v>37</v>
      </c>
      <c r="B169" s="2" t="s">
        <v>38</v>
      </c>
      <c r="C169" s="2" t="s">
        <v>48</v>
      </c>
      <c r="D169" s="108">
        <v>41760</v>
      </c>
      <c r="E169" s="109">
        <f t="shared" si="2"/>
        <v>5</v>
      </c>
      <c r="F169" s="109" t="s">
        <v>40</v>
      </c>
      <c r="G169" s="2" t="s">
        <v>45</v>
      </c>
      <c r="H169" s="2" t="s">
        <v>44</v>
      </c>
      <c r="I169" s="2" t="s">
        <v>43</v>
      </c>
      <c r="J169" s="112">
        <v>3285918.966</v>
      </c>
    </row>
    <row r="170" spans="1:10">
      <c r="A170" s="2" t="s">
        <v>37</v>
      </c>
      <c r="B170" s="2" t="s">
        <v>38</v>
      </c>
      <c r="C170" s="2" t="s">
        <v>48</v>
      </c>
      <c r="D170" s="108">
        <v>41791</v>
      </c>
      <c r="E170" s="109">
        <f t="shared" si="2"/>
        <v>6</v>
      </c>
      <c r="F170" s="109" t="s">
        <v>40</v>
      </c>
      <c r="G170" s="2" t="s">
        <v>45</v>
      </c>
      <c r="H170" s="2" t="s">
        <v>44</v>
      </c>
      <c r="I170" s="2" t="s">
        <v>43</v>
      </c>
      <c r="J170" s="112">
        <v>3515627.0780000002</v>
      </c>
    </row>
    <row r="171" spans="1:10">
      <c r="A171" s="2" t="s">
        <v>37</v>
      </c>
      <c r="B171" s="2" t="s">
        <v>38</v>
      </c>
      <c r="C171" s="2" t="s">
        <v>48</v>
      </c>
      <c r="D171" s="108">
        <v>41456</v>
      </c>
      <c r="E171" s="109">
        <f t="shared" si="2"/>
        <v>7</v>
      </c>
      <c r="F171" s="109" t="s">
        <v>40</v>
      </c>
      <c r="G171" s="2" t="s">
        <v>46</v>
      </c>
      <c r="H171" s="2" t="s">
        <v>42</v>
      </c>
      <c r="I171" s="2" t="s">
        <v>43</v>
      </c>
      <c r="J171" s="112">
        <v>3037913.400549999</v>
      </c>
    </row>
    <row r="172" spans="1:10">
      <c r="A172" s="2" t="s">
        <v>37</v>
      </c>
      <c r="B172" s="2" t="s">
        <v>38</v>
      </c>
      <c r="C172" s="2" t="s">
        <v>48</v>
      </c>
      <c r="D172" s="108">
        <v>41487</v>
      </c>
      <c r="E172" s="109">
        <f t="shared" si="2"/>
        <v>8</v>
      </c>
      <c r="F172" s="109" t="s">
        <v>40</v>
      </c>
      <c r="G172" s="2" t="s">
        <v>46</v>
      </c>
      <c r="H172" s="2" t="s">
        <v>42</v>
      </c>
      <c r="I172" s="2" t="s">
        <v>43</v>
      </c>
      <c r="J172" s="112">
        <v>3356447.1493499991</v>
      </c>
    </row>
    <row r="173" spans="1:10">
      <c r="A173" s="2" t="s">
        <v>37</v>
      </c>
      <c r="B173" s="2" t="s">
        <v>38</v>
      </c>
      <c r="C173" s="2" t="s">
        <v>48</v>
      </c>
      <c r="D173" s="108">
        <v>41518</v>
      </c>
      <c r="E173" s="109">
        <f t="shared" si="2"/>
        <v>9</v>
      </c>
      <c r="F173" s="109" t="s">
        <v>40</v>
      </c>
      <c r="G173" s="2" t="s">
        <v>46</v>
      </c>
      <c r="H173" s="2" t="s">
        <v>42</v>
      </c>
      <c r="I173" s="2" t="s">
        <v>43</v>
      </c>
      <c r="J173" s="112">
        <v>2922918.5306499992</v>
      </c>
    </row>
    <row r="174" spans="1:10">
      <c r="A174" s="2" t="s">
        <v>37</v>
      </c>
      <c r="B174" s="2" t="s">
        <v>38</v>
      </c>
      <c r="C174" s="2" t="s">
        <v>48</v>
      </c>
      <c r="D174" s="108">
        <v>41548</v>
      </c>
      <c r="E174" s="109">
        <f t="shared" si="2"/>
        <v>10</v>
      </c>
      <c r="F174" s="109" t="s">
        <v>40</v>
      </c>
      <c r="G174" s="2" t="s">
        <v>46</v>
      </c>
      <c r="H174" s="2" t="s">
        <v>42</v>
      </c>
      <c r="I174" s="2" t="s">
        <v>43</v>
      </c>
      <c r="J174" s="112">
        <v>2583765.4304499994</v>
      </c>
    </row>
    <row r="175" spans="1:10">
      <c r="A175" s="2" t="s">
        <v>37</v>
      </c>
      <c r="B175" s="2" t="s">
        <v>38</v>
      </c>
      <c r="C175" s="2" t="s">
        <v>48</v>
      </c>
      <c r="D175" s="108">
        <v>41579</v>
      </c>
      <c r="E175" s="109">
        <f t="shared" si="2"/>
        <v>11</v>
      </c>
      <c r="F175" s="109" t="s">
        <v>40</v>
      </c>
      <c r="G175" s="2" t="s">
        <v>46</v>
      </c>
      <c r="H175" s="2" t="s">
        <v>42</v>
      </c>
      <c r="I175" s="2" t="s">
        <v>43</v>
      </c>
      <c r="J175" s="112">
        <v>2838411.9507499994</v>
      </c>
    </row>
    <row r="176" spans="1:10">
      <c r="A176" s="2" t="s">
        <v>37</v>
      </c>
      <c r="B176" s="2" t="s">
        <v>38</v>
      </c>
      <c r="C176" s="2" t="s">
        <v>48</v>
      </c>
      <c r="D176" s="108">
        <v>41609</v>
      </c>
      <c r="E176" s="109">
        <f t="shared" si="2"/>
        <v>12</v>
      </c>
      <c r="F176" s="109" t="s">
        <v>40</v>
      </c>
      <c r="G176" s="2" t="s">
        <v>46</v>
      </c>
      <c r="H176" s="2" t="s">
        <v>42</v>
      </c>
      <c r="I176" s="2" t="s">
        <v>43</v>
      </c>
      <c r="J176" s="112">
        <v>2419259.2661999995</v>
      </c>
    </row>
    <row r="177" spans="1:10">
      <c r="A177" s="2" t="s">
        <v>37</v>
      </c>
      <c r="B177" s="2" t="s">
        <v>38</v>
      </c>
      <c r="C177" s="2" t="s">
        <v>48</v>
      </c>
      <c r="D177" s="108">
        <v>41640</v>
      </c>
      <c r="E177" s="109">
        <f t="shared" si="2"/>
        <v>1</v>
      </c>
      <c r="F177" s="109" t="s">
        <v>40</v>
      </c>
      <c r="G177" s="2" t="s">
        <v>46</v>
      </c>
      <c r="H177" s="2" t="s">
        <v>42</v>
      </c>
      <c r="I177" s="2" t="s">
        <v>43</v>
      </c>
      <c r="J177" s="112">
        <v>3700649.1353999986</v>
      </c>
    </row>
    <row r="178" spans="1:10">
      <c r="A178" s="2" t="s">
        <v>37</v>
      </c>
      <c r="B178" s="2" t="s">
        <v>38</v>
      </c>
      <c r="C178" s="2" t="s">
        <v>48</v>
      </c>
      <c r="D178" s="108">
        <v>41671</v>
      </c>
      <c r="E178" s="109">
        <f t="shared" si="2"/>
        <v>2</v>
      </c>
      <c r="F178" s="109" t="s">
        <v>40</v>
      </c>
      <c r="G178" s="2" t="s">
        <v>46</v>
      </c>
      <c r="H178" s="2" t="s">
        <v>42</v>
      </c>
      <c r="I178" s="2" t="s">
        <v>43</v>
      </c>
      <c r="J178" s="112">
        <v>3768912.5491499985</v>
      </c>
    </row>
    <row r="179" spans="1:10">
      <c r="A179" s="2" t="s">
        <v>37</v>
      </c>
      <c r="B179" s="2" t="s">
        <v>38</v>
      </c>
      <c r="C179" s="2" t="s">
        <v>48</v>
      </c>
      <c r="D179" s="108">
        <v>41699</v>
      </c>
      <c r="E179" s="109">
        <f t="shared" si="2"/>
        <v>3</v>
      </c>
      <c r="F179" s="109" t="s">
        <v>40</v>
      </c>
      <c r="G179" s="2" t="s">
        <v>46</v>
      </c>
      <c r="H179" s="2" t="s">
        <v>42</v>
      </c>
      <c r="I179" s="2" t="s">
        <v>43</v>
      </c>
      <c r="J179" s="112">
        <v>3380705.7799499989</v>
      </c>
    </row>
    <row r="180" spans="1:10">
      <c r="A180" s="2" t="s">
        <v>37</v>
      </c>
      <c r="B180" s="2" t="s">
        <v>38</v>
      </c>
      <c r="C180" s="2" t="s">
        <v>48</v>
      </c>
      <c r="D180" s="108">
        <v>41730</v>
      </c>
      <c r="E180" s="109">
        <f t="shared" si="2"/>
        <v>4</v>
      </c>
      <c r="F180" s="109" t="s">
        <v>40</v>
      </c>
      <c r="G180" s="2" t="s">
        <v>46</v>
      </c>
      <c r="H180" s="2" t="s">
        <v>42</v>
      </c>
      <c r="I180" s="2" t="s">
        <v>43</v>
      </c>
      <c r="J180" s="112">
        <v>3586047.5391999991</v>
      </c>
    </row>
    <row r="181" spans="1:10">
      <c r="A181" s="2" t="s">
        <v>37</v>
      </c>
      <c r="B181" s="2" t="s">
        <v>38</v>
      </c>
      <c r="C181" s="2" t="s">
        <v>48</v>
      </c>
      <c r="D181" s="108">
        <v>41760</v>
      </c>
      <c r="E181" s="109">
        <f t="shared" si="2"/>
        <v>5</v>
      </c>
      <c r="F181" s="109" t="s">
        <v>40</v>
      </c>
      <c r="G181" s="2" t="s">
        <v>46</v>
      </c>
      <c r="H181" s="2" t="s">
        <v>42</v>
      </c>
      <c r="I181" s="2" t="s">
        <v>43</v>
      </c>
      <c r="J181" s="112">
        <v>3032362.88845</v>
      </c>
    </row>
    <row r="182" spans="1:10">
      <c r="A182" s="2" t="s">
        <v>37</v>
      </c>
      <c r="B182" s="2" t="s">
        <v>38</v>
      </c>
      <c r="C182" s="2" t="s">
        <v>48</v>
      </c>
      <c r="D182" s="108">
        <v>41791</v>
      </c>
      <c r="E182" s="109">
        <f t="shared" si="2"/>
        <v>6</v>
      </c>
      <c r="F182" s="109" t="s">
        <v>40</v>
      </c>
      <c r="G182" s="2" t="s">
        <v>46</v>
      </c>
      <c r="H182" s="2" t="s">
        <v>42</v>
      </c>
      <c r="I182" s="2" t="s">
        <v>43</v>
      </c>
      <c r="J182" s="112">
        <v>3079299.10885</v>
      </c>
    </row>
    <row r="183" spans="1:10">
      <c r="A183" s="2" t="s">
        <v>37</v>
      </c>
      <c r="B183" s="2" t="s">
        <v>49</v>
      </c>
      <c r="C183" s="2" t="s">
        <v>39</v>
      </c>
      <c r="D183" s="108">
        <v>41456</v>
      </c>
      <c r="E183" s="109">
        <f t="shared" si="2"/>
        <v>7</v>
      </c>
      <c r="F183" s="109" t="s">
        <v>50</v>
      </c>
      <c r="G183" s="2" t="s">
        <v>51</v>
      </c>
      <c r="H183" s="2" t="s">
        <v>52</v>
      </c>
      <c r="I183" s="2" t="s">
        <v>43</v>
      </c>
      <c r="J183" s="112">
        <v>593751.84077137313</v>
      </c>
    </row>
    <row r="184" spans="1:10">
      <c r="A184" s="2" t="s">
        <v>37</v>
      </c>
      <c r="B184" s="2" t="s">
        <v>49</v>
      </c>
      <c r="C184" s="2" t="s">
        <v>39</v>
      </c>
      <c r="D184" s="108">
        <v>41487</v>
      </c>
      <c r="E184" s="109">
        <f t="shared" si="2"/>
        <v>8</v>
      </c>
      <c r="F184" s="109" t="s">
        <v>50</v>
      </c>
      <c r="G184" s="2" t="s">
        <v>51</v>
      </c>
      <c r="H184" s="2" t="s">
        <v>52</v>
      </c>
      <c r="I184" s="2" t="s">
        <v>43</v>
      </c>
      <c r="J184" s="112">
        <v>820393.03401412489</v>
      </c>
    </row>
    <row r="185" spans="1:10">
      <c r="A185" s="2" t="s">
        <v>37</v>
      </c>
      <c r="B185" s="2" t="s">
        <v>49</v>
      </c>
      <c r="C185" s="2" t="s">
        <v>39</v>
      </c>
      <c r="D185" s="108">
        <v>41518</v>
      </c>
      <c r="E185" s="109">
        <f t="shared" si="2"/>
        <v>9</v>
      </c>
      <c r="F185" s="109" t="s">
        <v>50</v>
      </c>
      <c r="G185" s="2" t="s">
        <v>51</v>
      </c>
      <c r="H185" s="2" t="s">
        <v>52</v>
      </c>
      <c r="I185" s="2" t="s">
        <v>43</v>
      </c>
      <c r="J185" s="112">
        <v>642291.58212862327</v>
      </c>
    </row>
    <row r="186" spans="1:10">
      <c r="A186" s="2" t="s">
        <v>37</v>
      </c>
      <c r="B186" s="2" t="s">
        <v>49</v>
      </c>
      <c r="C186" s="2" t="s">
        <v>39</v>
      </c>
      <c r="D186" s="108">
        <v>41548</v>
      </c>
      <c r="E186" s="109">
        <f t="shared" si="2"/>
        <v>10</v>
      </c>
      <c r="F186" s="109" t="s">
        <v>50</v>
      </c>
      <c r="G186" s="2" t="s">
        <v>51</v>
      </c>
      <c r="H186" s="2" t="s">
        <v>52</v>
      </c>
      <c r="I186" s="2" t="s">
        <v>43</v>
      </c>
      <c r="J186" s="112">
        <v>609639.97288837493</v>
      </c>
    </row>
    <row r="187" spans="1:10">
      <c r="A187" s="2" t="s">
        <v>37</v>
      </c>
      <c r="B187" s="2" t="s">
        <v>49</v>
      </c>
      <c r="C187" s="2" t="s">
        <v>39</v>
      </c>
      <c r="D187" s="108">
        <v>41579</v>
      </c>
      <c r="E187" s="109">
        <f t="shared" si="2"/>
        <v>11</v>
      </c>
      <c r="F187" s="109" t="s">
        <v>50</v>
      </c>
      <c r="G187" s="2" t="s">
        <v>51</v>
      </c>
      <c r="H187" s="2" t="s">
        <v>52</v>
      </c>
      <c r="I187" s="2" t="s">
        <v>43</v>
      </c>
      <c r="J187" s="112">
        <v>626073.16897124995</v>
      </c>
    </row>
    <row r="188" spans="1:10">
      <c r="A188" s="2" t="s">
        <v>37</v>
      </c>
      <c r="B188" s="2" t="s">
        <v>49</v>
      </c>
      <c r="C188" s="2" t="s">
        <v>39</v>
      </c>
      <c r="D188" s="108">
        <v>41609</v>
      </c>
      <c r="E188" s="109">
        <f t="shared" ref="E188:E194" si="3">MONTH(D188)</f>
        <v>12</v>
      </c>
      <c r="F188" s="109" t="s">
        <v>50</v>
      </c>
      <c r="G188" s="2" t="s">
        <v>51</v>
      </c>
      <c r="H188" s="2" t="s">
        <v>52</v>
      </c>
      <c r="I188" s="2" t="s">
        <v>43</v>
      </c>
      <c r="J188" s="112">
        <v>602153.37789750006</v>
      </c>
    </row>
    <row r="189" spans="1:10">
      <c r="A189" s="2" t="s">
        <v>37</v>
      </c>
      <c r="B189" s="2" t="s">
        <v>49</v>
      </c>
      <c r="C189" s="2" t="s">
        <v>39</v>
      </c>
      <c r="D189" s="108">
        <v>41640</v>
      </c>
      <c r="E189" s="109">
        <f t="shared" si="3"/>
        <v>1</v>
      </c>
      <c r="F189" s="109" t="s">
        <v>50</v>
      </c>
      <c r="G189" s="2" t="s">
        <v>51</v>
      </c>
      <c r="H189" s="2" t="s">
        <v>52</v>
      </c>
      <c r="I189" s="2" t="s">
        <v>43</v>
      </c>
      <c r="J189" s="112">
        <v>1146143.9846999997</v>
      </c>
    </row>
    <row r="190" spans="1:10">
      <c r="A190" s="2" t="s">
        <v>37</v>
      </c>
      <c r="B190" s="2" t="s">
        <v>49</v>
      </c>
      <c r="C190" s="2" t="s">
        <v>39</v>
      </c>
      <c r="D190" s="108">
        <v>41671</v>
      </c>
      <c r="E190" s="109">
        <f t="shared" si="3"/>
        <v>2</v>
      </c>
      <c r="F190" s="109" t="s">
        <v>50</v>
      </c>
      <c r="G190" s="2" t="s">
        <v>51</v>
      </c>
      <c r="H190" s="2" t="s">
        <v>52</v>
      </c>
      <c r="I190" s="2" t="s">
        <v>43</v>
      </c>
      <c r="J190" s="112">
        <v>964931.83751249989</v>
      </c>
    </row>
    <row r="191" spans="1:10">
      <c r="A191" s="2" t="s">
        <v>37</v>
      </c>
      <c r="B191" s="2" t="s">
        <v>49</v>
      </c>
      <c r="C191" s="2" t="s">
        <v>39</v>
      </c>
      <c r="D191" s="108">
        <v>41699</v>
      </c>
      <c r="E191" s="109">
        <f t="shared" si="3"/>
        <v>3</v>
      </c>
      <c r="F191" s="109" t="s">
        <v>50</v>
      </c>
      <c r="G191" s="2" t="s">
        <v>51</v>
      </c>
      <c r="H191" s="2" t="s">
        <v>52</v>
      </c>
      <c r="I191" s="2" t="s">
        <v>43</v>
      </c>
      <c r="J191" s="112">
        <v>962733.95790000004</v>
      </c>
    </row>
    <row r="192" spans="1:10">
      <c r="A192" s="2" t="s">
        <v>37</v>
      </c>
      <c r="B192" s="2" t="s">
        <v>49</v>
      </c>
      <c r="C192" s="2" t="s">
        <v>39</v>
      </c>
      <c r="D192" s="108">
        <v>41730</v>
      </c>
      <c r="E192" s="109">
        <f t="shared" si="3"/>
        <v>4</v>
      </c>
      <c r="F192" s="109" t="s">
        <v>50</v>
      </c>
      <c r="G192" s="2" t="s">
        <v>51</v>
      </c>
      <c r="H192" s="2" t="s">
        <v>52</v>
      </c>
      <c r="I192" s="2" t="s">
        <v>43</v>
      </c>
      <c r="J192" s="112">
        <v>964825.21760624985</v>
      </c>
    </row>
    <row r="193" spans="1:12">
      <c r="A193" s="2" t="s">
        <v>37</v>
      </c>
      <c r="B193" s="2" t="s">
        <v>49</v>
      </c>
      <c r="C193" s="2" t="s">
        <v>39</v>
      </c>
      <c r="D193" s="108">
        <v>41760</v>
      </c>
      <c r="E193" s="109">
        <f t="shared" si="3"/>
        <v>5</v>
      </c>
      <c r="F193" s="109" t="s">
        <v>50</v>
      </c>
      <c r="G193" s="2" t="s">
        <v>51</v>
      </c>
      <c r="H193" s="2" t="s">
        <v>52</v>
      </c>
      <c r="I193" s="2" t="s">
        <v>43</v>
      </c>
      <c r="J193" s="112">
        <v>1024534.78359375</v>
      </c>
    </row>
    <row r="194" spans="1:12">
      <c r="A194" s="2" t="s">
        <v>37</v>
      </c>
      <c r="B194" s="2" t="s">
        <v>49</v>
      </c>
      <c r="C194" s="2" t="s">
        <v>39</v>
      </c>
      <c r="D194" s="108">
        <v>41791</v>
      </c>
      <c r="E194" s="109">
        <f t="shared" si="3"/>
        <v>6</v>
      </c>
      <c r="F194" s="109" t="s">
        <v>50</v>
      </c>
      <c r="G194" s="2" t="s">
        <v>51</v>
      </c>
      <c r="H194" s="2" t="s">
        <v>52</v>
      </c>
      <c r="I194" s="2" t="s">
        <v>43</v>
      </c>
      <c r="J194" s="112">
        <v>1168045.22566875</v>
      </c>
    </row>
    <row r="195" spans="1:12">
      <c r="A195" s="2" t="s">
        <v>37</v>
      </c>
      <c r="B195" s="2" t="s">
        <v>49</v>
      </c>
      <c r="C195" s="2" t="s">
        <v>39</v>
      </c>
      <c r="D195" s="108">
        <v>41456</v>
      </c>
      <c r="E195" s="109">
        <f t="shared" ref="E195" si="4">MONTH(D195)</f>
        <v>7</v>
      </c>
      <c r="F195" s="109" t="s">
        <v>50</v>
      </c>
      <c r="G195" s="2" t="s">
        <v>53</v>
      </c>
      <c r="H195" s="2" t="s">
        <v>54</v>
      </c>
      <c r="I195" s="2" t="s">
        <v>43</v>
      </c>
      <c r="J195" s="112">
        <v>276807.38497499918</v>
      </c>
      <c r="K195" s="80"/>
      <c r="L195" s="80"/>
    </row>
    <row r="196" spans="1:12">
      <c r="A196" s="2" t="s">
        <v>37</v>
      </c>
      <c r="B196" s="2" t="s">
        <v>49</v>
      </c>
      <c r="C196" s="2" t="s">
        <v>39</v>
      </c>
      <c r="D196" s="108">
        <v>41487</v>
      </c>
      <c r="E196" s="109">
        <f t="shared" ref="E196:E207" si="5">MONTH(D196)</f>
        <v>8</v>
      </c>
      <c r="F196" s="109" t="s">
        <v>50</v>
      </c>
      <c r="G196" s="2" t="s">
        <v>53</v>
      </c>
      <c r="H196" s="2" t="s">
        <v>54</v>
      </c>
      <c r="I196" s="2" t="s">
        <v>43</v>
      </c>
      <c r="J196" s="112">
        <v>382467.614925</v>
      </c>
      <c r="K196" s="80"/>
      <c r="L196" s="80"/>
    </row>
    <row r="197" spans="1:12">
      <c r="A197" s="2" t="s">
        <v>37</v>
      </c>
      <c r="B197" s="2" t="s">
        <v>49</v>
      </c>
      <c r="C197" s="2" t="s">
        <v>39</v>
      </c>
      <c r="D197" s="108">
        <v>41518</v>
      </c>
      <c r="E197" s="109">
        <f t="shared" si="5"/>
        <v>9</v>
      </c>
      <c r="F197" s="109" t="s">
        <v>50</v>
      </c>
      <c r="G197" s="2" t="s">
        <v>53</v>
      </c>
      <c r="H197" s="2" t="s">
        <v>54</v>
      </c>
      <c r="I197" s="2" t="s">
        <v>43</v>
      </c>
      <c r="J197" s="112">
        <v>299436.63502499921</v>
      </c>
      <c r="K197" s="80"/>
      <c r="L197" s="80"/>
    </row>
    <row r="198" spans="1:12">
      <c r="A198" s="2" t="s">
        <v>37</v>
      </c>
      <c r="B198" s="2" t="s">
        <v>49</v>
      </c>
      <c r="C198" s="2" t="s">
        <v>39</v>
      </c>
      <c r="D198" s="108">
        <v>41548</v>
      </c>
      <c r="E198" s="109">
        <f t="shared" si="5"/>
        <v>10</v>
      </c>
      <c r="F198" s="109" t="s">
        <v>50</v>
      </c>
      <c r="G198" s="2" t="s">
        <v>53</v>
      </c>
      <c r="H198" s="2" t="s">
        <v>54</v>
      </c>
      <c r="I198" s="2" t="s">
        <v>43</v>
      </c>
      <c r="J198" s="112">
        <v>284214.43957499997</v>
      </c>
      <c r="K198" s="80"/>
      <c r="L198" s="80"/>
    </row>
    <row r="199" spans="1:12">
      <c r="A199" s="2" t="s">
        <v>37</v>
      </c>
      <c r="B199" s="2" t="s">
        <v>49</v>
      </c>
      <c r="C199" s="2" t="s">
        <v>39</v>
      </c>
      <c r="D199" s="108">
        <v>41579</v>
      </c>
      <c r="E199" s="109">
        <f t="shared" si="5"/>
        <v>11</v>
      </c>
      <c r="F199" s="109" t="s">
        <v>50</v>
      </c>
      <c r="G199" s="2" t="s">
        <v>53</v>
      </c>
      <c r="H199" s="2" t="s">
        <v>54</v>
      </c>
      <c r="I199" s="2" t="s">
        <v>43</v>
      </c>
      <c r="J199" s="112">
        <v>291875.60325000004</v>
      </c>
      <c r="K199" s="80"/>
      <c r="L199" s="80"/>
    </row>
    <row r="200" spans="1:12">
      <c r="A200" s="2" t="s">
        <v>37</v>
      </c>
      <c r="B200" s="2" t="s">
        <v>49</v>
      </c>
      <c r="C200" s="2" t="s">
        <v>39</v>
      </c>
      <c r="D200" s="108">
        <v>41609</v>
      </c>
      <c r="E200" s="109">
        <f t="shared" si="5"/>
        <v>12</v>
      </c>
      <c r="F200" s="109" t="s">
        <v>50</v>
      </c>
      <c r="G200" s="2" t="s">
        <v>53</v>
      </c>
      <c r="H200" s="2" t="s">
        <v>54</v>
      </c>
      <c r="I200" s="2" t="s">
        <v>43</v>
      </c>
      <c r="J200" s="112">
        <v>280724.18550000002</v>
      </c>
      <c r="K200" s="80"/>
      <c r="L200" s="80"/>
    </row>
    <row r="201" spans="1:12">
      <c r="A201" s="2" t="s">
        <v>37</v>
      </c>
      <c r="B201" s="2" t="s">
        <v>49</v>
      </c>
      <c r="C201" s="2" t="s">
        <v>39</v>
      </c>
      <c r="D201" s="108">
        <v>41640</v>
      </c>
      <c r="E201" s="109">
        <f t="shared" si="5"/>
        <v>1</v>
      </c>
      <c r="F201" s="109" t="s">
        <v>50</v>
      </c>
      <c r="G201" s="2" t="s">
        <v>53</v>
      </c>
      <c r="H201" s="2" t="s">
        <v>54</v>
      </c>
      <c r="I201" s="2" t="s">
        <v>43</v>
      </c>
      <c r="J201" s="112">
        <v>534332.85999999987</v>
      </c>
    </row>
    <row r="202" spans="1:12">
      <c r="A202" s="2" t="s">
        <v>37</v>
      </c>
      <c r="B202" s="2" t="s">
        <v>49</v>
      </c>
      <c r="C202" s="2" t="s">
        <v>39</v>
      </c>
      <c r="D202" s="108">
        <v>41671</v>
      </c>
      <c r="E202" s="109">
        <f t="shared" si="5"/>
        <v>2</v>
      </c>
      <c r="F202" s="109" t="s">
        <v>50</v>
      </c>
      <c r="G202" s="2" t="s">
        <v>53</v>
      </c>
      <c r="H202" s="2" t="s">
        <v>54</v>
      </c>
      <c r="I202" s="2" t="s">
        <v>43</v>
      </c>
      <c r="J202" s="112">
        <v>449851.67249999999</v>
      </c>
    </row>
    <row r="203" spans="1:12">
      <c r="A203" s="2" t="s">
        <v>37</v>
      </c>
      <c r="B203" s="2" t="s">
        <v>49</v>
      </c>
      <c r="C203" s="2" t="s">
        <v>39</v>
      </c>
      <c r="D203" s="108">
        <v>41699</v>
      </c>
      <c r="E203" s="109">
        <f t="shared" si="5"/>
        <v>3</v>
      </c>
      <c r="F203" s="109" t="s">
        <v>50</v>
      </c>
      <c r="G203" s="2" t="s">
        <v>53</v>
      </c>
      <c r="H203" s="2" t="s">
        <v>54</v>
      </c>
      <c r="I203" s="2" t="s">
        <v>43</v>
      </c>
      <c r="J203" s="112">
        <v>448827.02</v>
      </c>
    </row>
    <row r="204" spans="1:12">
      <c r="A204" s="2" t="s">
        <v>37</v>
      </c>
      <c r="B204" s="2" t="s">
        <v>49</v>
      </c>
      <c r="C204" s="2" t="s">
        <v>39</v>
      </c>
      <c r="D204" s="108">
        <v>41730</v>
      </c>
      <c r="E204" s="109">
        <f t="shared" si="5"/>
        <v>4</v>
      </c>
      <c r="F204" s="109" t="s">
        <v>50</v>
      </c>
      <c r="G204" s="2" t="s">
        <v>53</v>
      </c>
      <c r="H204" s="2" t="s">
        <v>54</v>
      </c>
      <c r="I204" s="2" t="s">
        <v>43</v>
      </c>
      <c r="J204" s="112">
        <v>449801.96625</v>
      </c>
    </row>
    <row r="205" spans="1:12">
      <c r="A205" s="2" t="s">
        <v>37</v>
      </c>
      <c r="B205" s="2" t="s">
        <v>49</v>
      </c>
      <c r="C205" s="2" t="s">
        <v>39</v>
      </c>
      <c r="D205" s="108">
        <v>41760</v>
      </c>
      <c r="E205" s="109">
        <f t="shared" si="5"/>
        <v>5</v>
      </c>
      <c r="F205" s="109" t="s">
        <v>50</v>
      </c>
      <c r="G205" s="2" t="s">
        <v>53</v>
      </c>
      <c r="H205" s="2" t="s">
        <v>54</v>
      </c>
      <c r="I205" s="2" t="s">
        <v>43</v>
      </c>
      <c r="J205" s="112">
        <v>477638.59375</v>
      </c>
    </row>
    <row r="206" spans="1:12">
      <c r="A206" s="2" t="s">
        <v>37</v>
      </c>
      <c r="B206" s="2" t="s">
        <v>49</v>
      </c>
      <c r="C206" s="2" t="s">
        <v>39</v>
      </c>
      <c r="D206" s="108">
        <v>41791</v>
      </c>
      <c r="E206" s="109">
        <f t="shared" si="5"/>
        <v>6</v>
      </c>
      <c r="F206" s="109" t="s">
        <v>50</v>
      </c>
      <c r="G206" s="2" t="s">
        <v>53</v>
      </c>
      <c r="H206" s="2" t="s">
        <v>54</v>
      </c>
      <c r="I206" s="2" t="s">
        <v>43</v>
      </c>
      <c r="J206" s="112">
        <v>544543.22875000001</v>
      </c>
    </row>
    <row r="207" spans="1:12">
      <c r="A207" s="2" t="s">
        <v>37</v>
      </c>
      <c r="B207" s="2" t="s">
        <v>49</v>
      </c>
      <c r="C207" s="2" t="s">
        <v>39</v>
      </c>
      <c r="D207" s="108">
        <v>41456</v>
      </c>
      <c r="E207" s="109">
        <f t="shared" si="5"/>
        <v>7</v>
      </c>
      <c r="F207" s="109" t="s">
        <v>50</v>
      </c>
      <c r="G207" s="2" t="s">
        <v>53</v>
      </c>
      <c r="H207" s="2" t="s">
        <v>55</v>
      </c>
      <c r="I207" s="2" t="s">
        <v>43</v>
      </c>
      <c r="J207" s="112">
        <v>415211.07746249868</v>
      </c>
    </row>
    <row r="208" spans="1:12">
      <c r="A208" s="2" t="s">
        <v>37</v>
      </c>
      <c r="B208" s="2" t="s">
        <v>49</v>
      </c>
      <c r="C208" s="2" t="s">
        <v>39</v>
      </c>
      <c r="D208" s="108">
        <v>41487</v>
      </c>
      <c r="E208" s="109">
        <f t="shared" ref="E208:E218" si="6">MONTH(D208)</f>
        <v>8</v>
      </c>
      <c r="F208" s="109" t="s">
        <v>50</v>
      </c>
      <c r="G208" s="2" t="s">
        <v>53</v>
      </c>
      <c r="H208" s="2" t="s">
        <v>55</v>
      </c>
      <c r="I208" s="2" t="s">
        <v>43</v>
      </c>
      <c r="J208" s="112">
        <v>573701.42238750006</v>
      </c>
    </row>
    <row r="209" spans="1:10">
      <c r="A209" s="2" t="s">
        <v>37</v>
      </c>
      <c r="B209" s="2" t="s">
        <v>49</v>
      </c>
      <c r="C209" s="2" t="s">
        <v>39</v>
      </c>
      <c r="D209" s="108">
        <v>41518</v>
      </c>
      <c r="E209" s="109">
        <f t="shared" si="6"/>
        <v>9</v>
      </c>
      <c r="F209" s="109" t="s">
        <v>50</v>
      </c>
      <c r="G209" s="2" t="s">
        <v>53</v>
      </c>
      <c r="H209" s="2" t="s">
        <v>55</v>
      </c>
      <c r="I209" s="2" t="s">
        <v>43</v>
      </c>
      <c r="J209" s="112">
        <v>449154.95253749873</v>
      </c>
    </row>
    <row r="210" spans="1:10">
      <c r="A210" s="2" t="s">
        <v>37</v>
      </c>
      <c r="B210" s="2" t="s">
        <v>49</v>
      </c>
      <c r="C210" s="2" t="s">
        <v>39</v>
      </c>
      <c r="D210" s="108">
        <v>41548</v>
      </c>
      <c r="E210" s="109">
        <f t="shared" si="6"/>
        <v>10</v>
      </c>
      <c r="F210" s="109" t="s">
        <v>50</v>
      </c>
      <c r="G210" s="2" t="s">
        <v>53</v>
      </c>
      <c r="H210" s="2" t="s">
        <v>55</v>
      </c>
      <c r="I210" s="2" t="s">
        <v>43</v>
      </c>
      <c r="J210" s="112">
        <v>426321.65936249989</v>
      </c>
    </row>
    <row r="211" spans="1:10">
      <c r="A211" s="2" t="s">
        <v>37</v>
      </c>
      <c r="B211" s="2" t="s">
        <v>49</v>
      </c>
      <c r="C211" s="2" t="s">
        <v>39</v>
      </c>
      <c r="D211" s="108">
        <v>41579</v>
      </c>
      <c r="E211" s="109">
        <f t="shared" si="6"/>
        <v>11</v>
      </c>
      <c r="F211" s="109" t="s">
        <v>50</v>
      </c>
      <c r="G211" s="2" t="s">
        <v>53</v>
      </c>
      <c r="H211" s="2" t="s">
        <v>55</v>
      </c>
      <c r="I211" s="2" t="s">
        <v>43</v>
      </c>
      <c r="J211" s="112">
        <v>437813.40487499995</v>
      </c>
    </row>
    <row r="212" spans="1:10">
      <c r="A212" s="2" t="s">
        <v>37</v>
      </c>
      <c r="B212" s="2" t="s">
        <v>49</v>
      </c>
      <c r="C212" s="2" t="s">
        <v>39</v>
      </c>
      <c r="D212" s="108">
        <v>41609</v>
      </c>
      <c r="E212" s="109">
        <f t="shared" si="6"/>
        <v>12</v>
      </c>
      <c r="F212" s="109" t="s">
        <v>50</v>
      </c>
      <c r="G212" s="2" t="s">
        <v>53</v>
      </c>
      <c r="H212" s="2" t="s">
        <v>55</v>
      </c>
      <c r="I212" s="2" t="s">
        <v>43</v>
      </c>
      <c r="J212" s="112">
        <v>421086.27824999997</v>
      </c>
    </row>
    <row r="213" spans="1:10">
      <c r="A213" s="2" t="s">
        <v>37</v>
      </c>
      <c r="B213" s="2" t="s">
        <v>49</v>
      </c>
      <c r="C213" s="2" t="s">
        <v>39</v>
      </c>
      <c r="D213" s="108">
        <v>41640</v>
      </c>
      <c r="E213" s="109">
        <f t="shared" si="6"/>
        <v>1</v>
      </c>
      <c r="F213" s="109" t="s">
        <v>50</v>
      </c>
      <c r="G213" s="2" t="s">
        <v>53</v>
      </c>
      <c r="H213" s="2" t="s">
        <v>55</v>
      </c>
      <c r="I213" s="2" t="s">
        <v>43</v>
      </c>
      <c r="J213" s="112">
        <v>801499.2899999998</v>
      </c>
    </row>
    <row r="214" spans="1:10">
      <c r="A214" s="2" t="s">
        <v>37</v>
      </c>
      <c r="B214" s="2" t="s">
        <v>49</v>
      </c>
      <c r="C214" s="2" t="s">
        <v>39</v>
      </c>
      <c r="D214" s="108">
        <v>41671</v>
      </c>
      <c r="E214" s="109">
        <f t="shared" si="6"/>
        <v>2</v>
      </c>
      <c r="F214" s="109" t="s">
        <v>50</v>
      </c>
      <c r="G214" s="2" t="s">
        <v>53</v>
      </c>
      <c r="H214" s="2" t="s">
        <v>55</v>
      </c>
      <c r="I214" s="2" t="s">
        <v>43</v>
      </c>
      <c r="J214" s="112">
        <v>674777.50874999992</v>
      </c>
    </row>
    <row r="215" spans="1:10">
      <c r="A215" s="2" t="s">
        <v>37</v>
      </c>
      <c r="B215" s="2" t="s">
        <v>49</v>
      </c>
      <c r="C215" s="2" t="s">
        <v>39</v>
      </c>
      <c r="D215" s="108">
        <v>41699</v>
      </c>
      <c r="E215" s="109">
        <f t="shared" si="6"/>
        <v>3</v>
      </c>
      <c r="F215" s="109" t="s">
        <v>50</v>
      </c>
      <c r="G215" s="2" t="s">
        <v>53</v>
      </c>
      <c r="H215" s="2" t="s">
        <v>55</v>
      </c>
      <c r="I215" s="2" t="s">
        <v>43</v>
      </c>
      <c r="J215" s="112">
        <v>673240.53</v>
      </c>
    </row>
    <row r="216" spans="1:10">
      <c r="A216" s="2" t="s">
        <v>37</v>
      </c>
      <c r="B216" s="2" t="s">
        <v>49</v>
      </c>
      <c r="C216" s="2" t="s">
        <v>39</v>
      </c>
      <c r="D216" s="108">
        <v>41730</v>
      </c>
      <c r="E216" s="109">
        <f t="shared" si="6"/>
        <v>4</v>
      </c>
      <c r="F216" s="109" t="s">
        <v>50</v>
      </c>
      <c r="G216" s="2" t="s">
        <v>53</v>
      </c>
      <c r="H216" s="2" t="s">
        <v>55</v>
      </c>
      <c r="I216" s="2" t="s">
        <v>43</v>
      </c>
      <c r="J216" s="112">
        <v>674702.94937499997</v>
      </c>
    </row>
    <row r="217" spans="1:10">
      <c r="A217" s="2" t="s">
        <v>37</v>
      </c>
      <c r="B217" s="2" t="s">
        <v>49</v>
      </c>
      <c r="C217" s="2" t="s">
        <v>39</v>
      </c>
      <c r="D217" s="108">
        <v>41760</v>
      </c>
      <c r="E217" s="109">
        <f t="shared" si="6"/>
        <v>5</v>
      </c>
      <c r="F217" s="109" t="s">
        <v>50</v>
      </c>
      <c r="G217" s="2" t="s">
        <v>53</v>
      </c>
      <c r="H217" s="2" t="s">
        <v>55</v>
      </c>
      <c r="I217" s="2" t="s">
        <v>43</v>
      </c>
      <c r="J217" s="112">
        <v>716457.890625</v>
      </c>
    </row>
    <row r="218" spans="1:10">
      <c r="A218" s="2" t="s">
        <v>37</v>
      </c>
      <c r="B218" s="2" t="s">
        <v>49</v>
      </c>
      <c r="C218" s="2" t="s">
        <v>39</v>
      </c>
      <c r="D218" s="108">
        <v>41791</v>
      </c>
      <c r="E218" s="109">
        <f t="shared" si="6"/>
        <v>6</v>
      </c>
      <c r="F218" s="109" t="s">
        <v>50</v>
      </c>
      <c r="G218" s="2" t="s">
        <v>53</v>
      </c>
      <c r="H218" s="2" t="s">
        <v>55</v>
      </c>
      <c r="I218" s="2" t="s">
        <v>43</v>
      </c>
      <c r="J218" s="112">
        <v>816814.8431249999</v>
      </c>
    </row>
    <row r="219" spans="1:10">
      <c r="A219" s="2" t="s">
        <v>37</v>
      </c>
      <c r="B219" s="2" t="s">
        <v>49</v>
      </c>
      <c r="C219" s="2" t="s">
        <v>39</v>
      </c>
      <c r="D219" s="108">
        <v>41456</v>
      </c>
      <c r="E219" s="109">
        <f t="shared" ref="E219:E282" si="7">MONTH(D219)</f>
        <v>7</v>
      </c>
      <c r="F219" s="109" t="s">
        <v>50</v>
      </c>
      <c r="G219" s="2" t="s">
        <v>56</v>
      </c>
      <c r="H219" s="2" t="s">
        <v>57</v>
      </c>
      <c r="I219" s="2" t="s">
        <v>43</v>
      </c>
      <c r="J219" s="112">
        <v>360688.41072499886</v>
      </c>
    </row>
    <row r="220" spans="1:10">
      <c r="A220" s="2" t="s">
        <v>37</v>
      </c>
      <c r="B220" s="2" t="s">
        <v>49</v>
      </c>
      <c r="C220" s="2" t="s">
        <v>39</v>
      </c>
      <c r="D220" s="108">
        <v>41487</v>
      </c>
      <c r="E220" s="109">
        <f t="shared" si="7"/>
        <v>8</v>
      </c>
      <c r="F220" s="109" t="s">
        <v>50</v>
      </c>
      <c r="G220" s="2" t="s">
        <v>56</v>
      </c>
      <c r="H220" s="2" t="s">
        <v>57</v>
      </c>
      <c r="I220" s="2" t="s">
        <v>43</v>
      </c>
      <c r="J220" s="112">
        <v>498366.89217499993</v>
      </c>
    </row>
    <row r="221" spans="1:10">
      <c r="A221" s="2" t="s">
        <v>37</v>
      </c>
      <c r="B221" s="2" t="s">
        <v>49</v>
      </c>
      <c r="C221" s="2" t="s">
        <v>39</v>
      </c>
      <c r="D221" s="108">
        <v>41518</v>
      </c>
      <c r="E221" s="109">
        <f t="shared" si="7"/>
        <v>9</v>
      </c>
      <c r="F221" s="109" t="s">
        <v>50</v>
      </c>
      <c r="G221" s="2" t="s">
        <v>56</v>
      </c>
      <c r="H221" s="2" t="s">
        <v>57</v>
      </c>
      <c r="I221" s="2" t="s">
        <v>43</v>
      </c>
      <c r="J221" s="112">
        <v>390175.00927499885</v>
      </c>
    </row>
    <row r="222" spans="1:10">
      <c r="A222" s="2" t="s">
        <v>37</v>
      </c>
      <c r="B222" s="2" t="s">
        <v>49</v>
      </c>
      <c r="C222" s="2" t="s">
        <v>39</v>
      </c>
      <c r="D222" s="108">
        <v>41548</v>
      </c>
      <c r="E222" s="109">
        <f t="shared" si="7"/>
        <v>10</v>
      </c>
      <c r="F222" s="109" t="s">
        <v>50</v>
      </c>
      <c r="G222" s="2" t="s">
        <v>56</v>
      </c>
      <c r="H222" s="2" t="s">
        <v>57</v>
      </c>
      <c r="I222" s="2" t="s">
        <v>43</v>
      </c>
      <c r="J222" s="112">
        <v>370340.02732499992</v>
      </c>
    </row>
    <row r="223" spans="1:10">
      <c r="A223" s="2" t="s">
        <v>37</v>
      </c>
      <c r="B223" s="2" t="s">
        <v>49</v>
      </c>
      <c r="C223" s="2" t="s">
        <v>39</v>
      </c>
      <c r="D223" s="108">
        <v>41579</v>
      </c>
      <c r="E223" s="109">
        <f t="shared" si="7"/>
        <v>11</v>
      </c>
      <c r="F223" s="109" t="s">
        <v>50</v>
      </c>
      <c r="G223" s="2" t="s">
        <v>56</v>
      </c>
      <c r="H223" s="2" t="s">
        <v>57</v>
      </c>
      <c r="I223" s="2" t="s">
        <v>43</v>
      </c>
      <c r="J223" s="112">
        <v>380322.75574999995</v>
      </c>
    </row>
    <row r="224" spans="1:10">
      <c r="A224" s="2" t="s">
        <v>37</v>
      </c>
      <c r="B224" s="2" t="s">
        <v>49</v>
      </c>
      <c r="C224" s="2" t="s">
        <v>39</v>
      </c>
      <c r="D224" s="108">
        <v>41609</v>
      </c>
      <c r="E224" s="109">
        <f t="shared" si="7"/>
        <v>12</v>
      </c>
      <c r="F224" s="109" t="s">
        <v>50</v>
      </c>
      <c r="G224" s="2" t="s">
        <v>56</v>
      </c>
      <c r="H224" s="2" t="s">
        <v>57</v>
      </c>
      <c r="I224" s="2" t="s">
        <v>43</v>
      </c>
      <c r="J224" s="112">
        <v>365792.12049999996</v>
      </c>
    </row>
    <row r="225" spans="1:10">
      <c r="A225" s="2" t="s">
        <v>37</v>
      </c>
      <c r="B225" s="2" t="s">
        <v>49</v>
      </c>
      <c r="C225" s="2" t="s">
        <v>39</v>
      </c>
      <c r="D225" s="108">
        <v>41640</v>
      </c>
      <c r="E225" s="109">
        <f t="shared" si="7"/>
        <v>1</v>
      </c>
      <c r="F225" s="109" t="s">
        <v>50</v>
      </c>
      <c r="G225" s="2" t="s">
        <v>56</v>
      </c>
      <c r="H225" s="2" t="s">
        <v>57</v>
      </c>
      <c r="I225" s="2" t="s">
        <v>43</v>
      </c>
      <c r="J225" s="112">
        <v>459526.25959999987</v>
      </c>
    </row>
    <row r="226" spans="1:10">
      <c r="A226" s="2" t="s">
        <v>37</v>
      </c>
      <c r="B226" s="2" t="s">
        <v>49</v>
      </c>
      <c r="C226" s="2" t="s">
        <v>39</v>
      </c>
      <c r="D226" s="108">
        <v>41671</v>
      </c>
      <c r="E226" s="109">
        <f t="shared" si="7"/>
        <v>2</v>
      </c>
      <c r="F226" s="109" t="s">
        <v>50</v>
      </c>
      <c r="G226" s="2" t="s">
        <v>56</v>
      </c>
      <c r="H226" s="2" t="s">
        <v>57</v>
      </c>
      <c r="I226" s="2" t="s">
        <v>43</v>
      </c>
      <c r="J226" s="112">
        <v>386872.43834999995</v>
      </c>
    </row>
    <row r="227" spans="1:10">
      <c r="A227" s="2" t="s">
        <v>37</v>
      </c>
      <c r="B227" s="2" t="s">
        <v>49</v>
      </c>
      <c r="C227" s="2" t="s">
        <v>39</v>
      </c>
      <c r="D227" s="108">
        <v>41699</v>
      </c>
      <c r="E227" s="109">
        <f t="shared" si="7"/>
        <v>3</v>
      </c>
      <c r="F227" s="109" t="s">
        <v>50</v>
      </c>
      <c r="G227" s="2" t="s">
        <v>56</v>
      </c>
      <c r="H227" s="2" t="s">
        <v>57</v>
      </c>
      <c r="I227" s="2" t="s">
        <v>43</v>
      </c>
      <c r="J227" s="112">
        <v>385991.23719999997</v>
      </c>
    </row>
    <row r="228" spans="1:10">
      <c r="A228" s="2" t="s">
        <v>37</v>
      </c>
      <c r="B228" s="2" t="s">
        <v>49</v>
      </c>
      <c r="C228" s="2" t="s">
        <v>39</v>
      </c>
      <c r="D228" s="108">
        <v>41730</v>
      </c>
      <c r="E228" s="109">
        <f t="shared" si="7"/>
        <v>4</v>
      </c>
      <c r="F228" s="109" t="s">
        <v>50</v>
      </c>
      <c r="G228" s="2" t="s">
        <v>56</v>
      </c>
      <c r="H228" s="2" t="s">
        <v>57</v>
      </c>
      <c r="I228" s="2" t="s">
        <v>43</v>
      </c>
      <c r="J228" s="112">
        <v>386829.69097499992</v>
      </c>
    </row>
    <row r="229" spans="1:10">
      <c r="A229" s="2" t="s">
        <v>37</v>
      </c>
      <c r="B229" s="2" t="s">
        <v>49</v>
      </c>
      <c r="C229" s="2" t="s">
        <v>39</v>
      </c>
      <c r="D229" s="108">
        <v>41760</v>
      </c>
      <c r="E229" s="109">
        <f t="shared" si="7"/>
        <v>5</v>
      </c>
      <c r="F229" s="109" t="s">
        <v>50</v>
      </c>
      <c r="G229" s="2" t="s">
        <v>56</v>
      </c>
      <c r="H229" s="2" t="s">
        <v>57</v>
      </c>
      <c r="I229" s="2" t="s">
        <v>43</v>
      </c>
      <c r="J229" s="112">
        <v>410769.19062499999</v>
      </c>
    </row>
    <row r="230" spans="1:10">
      <c r="A230" s="2" t="s">
        <v>37</v>
      </c>
      <c r="B230" s="2" t="s">
        <v>49</v>
      </c>
      <c r="C230" s="2" t="s">
        <v>39</v>
      </c>
      <c r="D230" s="108">
        <v>41791</v>
      </c>
      <c r="E230" s="109">
        <f t="shared" si="7"/>
        <v>6</v>
      </c>
      <c r="F230" s="109" t="s">
        <v>50</v>
      </c>
      <c r="G230" s="2" t="s">
        <v>56</v>
      </c>
      <c r="H230" s="2" t="s">
        <v>57</v>
      </c>
      <c r="I230" s="2" t="s">
        <v>43</v>
      </c>
      <c r="J230" s="112">
        <v>468307.17672499991</v>
      </c>
    </row>
    <row r="231" spans="1:10">
      <c r="A231" s="2" t="s">
        <v>37</v>
      </c>
      <c r="B231" s="2" t="s">
        <v>49</v>
      </c>
      <c r="C231" s="2" t="s">
        <v>39</v>
      </c>
      <c r="D231" s="108">
        <v>41456</v>
      </c>
      <c r="E231" s="109">
        <f t="shared" si="7"/>
        <v>7</v>
      </c>
      <c r="F231" s="109" t="s">
        <v>50</v>
      </c>
      <c r="G231" s="2" t="s">
        <v>56</v>
      </c>
      <c r="H231" s="2" t="s">
        <v>58</v>
      </c>
      <c r="I231" s="2" t="s">
        <v>43</v>
      </c>
      <c r="J231" s="112">
        <v>226478.76952499934</v>
      </c>
    </row>
    <row r="232" spans="1:10">
      <c r="A232" s="2" t="s">
        <v>37</v>
      </c>
      <c r="B232" s="2" t="s">
        <v>49</v>
      </c>
      <c r="C232" s="2" t="s">
        <v>39</v>
      </c>
      <c r="D232" s="108">
        <v>41487</v>
      </c>
      <c r="E232" s="109">
        <f t="shared" si="7"/>
        <v>8</v>
      </c>
      <c r="F232" s="109" t="s">
        <v>50</v>
      </c>
      <c r="G232" s="2" t="s">
        <v>56</v>
      </c>
      <c r="H232" s="2" t="s">
        <v>58</v>
      </c>
      <c r="I232" s="2" t="s">
        <v>43</v>
      </c>
      <c r="J232" s="112">
        <v>312928.04857500002</v>
      </c>
    </row>
    <row r="233" spans="1:10">
      <c r="A233" s="2" t="s">
        <v>37</v>
      </c>
      <c r="B233" s="2" t="s">
        <v>49</v>
      </c>
      <c r="C233" s="2" t="s">
        <v>39</v>
      </c>
      <c r="D233" s="108">
        <v>41518</v>
      </c>
      <c r="E233" s="109">
        <f t="shared" si="7"/>
        <v>9</v>
      </c>
      <c r="F233" s="109" t="s">
        <v>50</v>
      </c>
      <c r="G233" s="2" t="s">
        <v>56</v>
      </c>
      <c r="H233" s="2" t="s">
        <v>58</v>
      </c>
      <c r="I233" s="2" t="s">
        <v>43</v>
      </c>
      <c r="J233" s="112">
        <v>244993.61047499935</v>
      </c>
    </row>
    <row r="234" spans="1:10">
      <c r="A234" s="2" t="s">
        <v>37</v>
      </c>
      <c r="B234" s="2" t="s">
        <v>49</v>
      </c>
      <c r="C234" s="2" t="s">
        <v>39</v>
      </c>
      <c r="D234" s="108">
        <v>41548</v>
      </c>
      <c r="E234" s="109">
        <f t="shared" si="7"/>
        <v>10</v>
      </c>
      <c r="F234" s="109" t="s">
        <v>50</v>
      </c>
      <c r="G234" s="2" t="s">
        <v>56</v>
      </c>
      <c r="H234" s="2" t="s">
        <v>58</v>
      </c>
      <c r="I234" s="2" t="s">
        <v>43</v>
      </c>
      <c r="J234" s="112">
        <v>232539.08692499998</v>
      </c>
    </row>
    <row r="235" spans="1:10">
      <c r="A235" s="2" t="s">
        <v>37</v>
      </c>
      <c r="B235" s="2" t="s">
        <v>49</v>
      </c>
      <c r="C235" s="2" t="s">
        <v>39</v>
      </c>
      <c r="D235" s="108">
        <v>41579</v>
      </c>
      <c r="E235" s="109">
        <f t="shared" si="7"/>
        <v>11</v>
      </c>
      <c r="F235" s="109" t="s">
        <v>50</v>
      </c>
      <c r="G235" s="2" t="s">
        <v>56</v>
      </c>
      <c r="H235" s="2" t="s">
        <v>58</v>
      </c>
      <c r="I235" s="2" t="s">
        <v>43</v>
      </c>
      <c r="J235" s="112">
        <v>238807.31175000002</v>
      </c>
    </row>
    <row r="236" spans="1:10">
      <c r="A236" s="2" t="s">
        <v>37</v>
      </c>
      <c r="B236" s="2" t="s">
        <v>49</v>
      </c>
      <c r="C236" s="2" t="s">
        <v>39</v>
      </c>
      <c r="D236" s="108">
        <v>41609</v>
      </c>
      <c r="E236" s="109">
        <f t="shared" si="7"/>
        <v>12</v>
      </c>
      <c r="F236" s="109" t="s">
        <v>50</v>
      </c>
      <c r="G236" s="2" t="s">
        <v>56</v>
      </c>
      <c r="H236" s="2" t="s">
        <v>58</v>
      </c>
      <c r="I236" s="2" t="s">
        <v>43</v>
      </c>
      <c r="J236" s="112">
        <v>229683.42450000002</v>
      </c>
    </row>
    <row r="237" spans="1:10">
      <c r="A237" s="2" t="s">
        <v>37</v>
      </c>
      <c r="B237" s="2" t="s">
        <v>49</v>
      </c>
      <c r="C237" s="2" t="s">
        <v>39</v>
      </c>
      <c r="D237" s="108">
        <v>41640</v>
      </c>
      <c r="E237" s="109">
        <f t="shared" si="7"/>
        <v>1</v>
      </c>
      <c r="F237" s="109" t="s">
        <v>50</v>
      </c>
      <c r="G237" s="2" t="s">
        <v>56</v>
      </c>
      <c r="H237" s="2" t="s">
        <v>58</v>
      </c>
      <c r="I237" s="2" t="s">
        <v>43</v>
      </c>
      <c r="J237" s="112">
        <v>288539.74439999997</v>
      </c>
    </row>
    <row r="238" spans="1:10">
      <c r="A238" s="2" t="s">
        <v>37</v>
      </c>
      <c r="B238" s="2" t="s">
        <v>49</v>
      </c>
      <c r="C238" s="2" t="s">
        <v>39</v>
      </c>
      <c r="D238" s="108">
        <v>41671</v>
      </c>
      <c r="E238" s="109">
        <f t="shared" si="7"/>
        <v>2</v>
      </c>
      <c r="F238" s="109" t="s">
        <v>50</v>
      </c>
      <c r="G238" s="2" t="s">
        <v>56</v>
      </c>
      <c r="H238" s="2" t="s">
        <v>58</v>
      </c>
      <c r="I238" s="2" t="s">
        <v>43</v>
      </c>
      <c r="J238" s="112">
        <v>242919.90315</v>
      </c>
    </row>
    <row r="239" spans="1:10">
      <c r="A239" s="2" t="s">
        <v>37</v>
      </c>
      <c r="B239" s="2" t="s">
        <v>49</v>
      </c>
      <c r="C239" s="2" t="s">
        <v>39</v>
      </c>
      <c r="D239" s="108">
        <v>41699</v>
      </c>
      <c r="E239" s="109">
        <f t="shared" si="7"/>
        <v>3</v>
      </c>
      <c r="F239" s="109" t="s">
        <v>50</v>
      </c>
      <c r="G239" s="2" t="s">
        <v>56</v>
      </c>
      <c r="H239" s="2" t="s">
        <v>58</v>
      </c>
      <c r="I239" s="2" t="s">
        <v>43</v>
      </c>
      <c r="J239" s="112">
        <v>242366.59080000003</v>
      </c>
    </row>
    <row r="240" spans="1:10">
      <c r="A240" s="2" t="s">
        <v>37</v>
      </c>
      <c r="B240" s="2" t="s">
        <v>49</v>
      </c>
      <c r="C240" s="2" t="s">
        <v>39</v>
      </c>
      <c r="D240" s="108">
        <v>41730</v>
      </c>
      <c r="E240" s="109">
        <f t="shared" si="7"/>
        <v>4</v>
      </c>
      <c r="F240" s="109" t="s">
        <v>50</v>
      </c>
      <c r="G240" s="2" t="s">
        <v>56</v>
      </c>
      <c r="H240" s="2" t="s">
        <v>58</v>
      </c>
      <c r="I240" s="2" t="s">
        <v>43</v>
      </c>
      <c r="J240" s="112">
        <v>242893.06177500001</v>
      </c>
    </row>
    <row r="241" spans="1:10">
      <c r="A241" s="2" t="s">
        <v>37</v>
      </c>
      <c r="B241" s="2" t="s">
        <v>49</v>
      </c>
      <c r="C241" s="2" t="s">
        <v>39</v>
      </c>
      <c r="D241" s="108">
        <v>41760</v>
      </c>
      <c r="E241" s="109">
        <f t="shared" si="7"/>
        <v>5</v>
      </c>
      <c r="F241" s="109" t="s">
        <v>50</v>
      </c>
      <c r="G241" s="2" t="s">
        <v>56</v>
      </c>
      <c r="H241" s="2" t="s">
        <v>58</v>
      </c>
      <c r="I241" s="2" t="s">
        <v>43</v>
      </c>
      <c r="J241" s="112">
        <v>257924.84062500004</v>
      </c>
    </row>
    <row r="242" spans="1:10">
      <c r="A242" s="2" t="s">
        <v>37</v>
      </c>
      <c r="B242" s="2" t="s">
        <v>49</v>
      </c>
      <c r="C242" s="2" t="s">
        <v>39</v>
      </c>
      <c r="D242" s="108">
        <v>41791</v>
      </c>
      <c r="E242" s="109">
        <f t="shared" si="7"/>
        <v>6</v>
      </c>
      <c r="F242" s="109" t="s">
        <v>50</v>
      </c>
      <c r="G242" s="2" t="s">
        <v>56</v>
      </c>
      <c r="H242" s="2" t="s">
        <v>58</v>
      </c>
      <c r="I242" s="2" t="s">
        <v>43</v>
      </c>
      <c r="J242" s="112">
        <v>294053.34352500003</v>
      </c>
    </row>
    <row r="243" spans="1:10">
      <c r="A243" s="2" t="s">
        <v>37</v>
      </c>
      <c r="B243" s="2" t="s">
        <v>49</v>
      </c>
      <c r="C243" s="2" t="s">
        <v>39</v>
      </c>
      <c r="D243" s="108">
        <v>41456</v>
      </c>
      <c r="E243" s="109">
        <f t="shared" si="7"/>
        <v>7</v>
      </c>
      <c r="F243" s="109" t="s">
        <v>50</v>
      </c>
      <c r="G243" s="2" t="s">
        <v>56</v>
      </c>
      <c r="H243" s="2" t="s">
        <v>59</v>
      </c>
      <c r="I243" s="2" t="s">
        <v>43</v>
      </c>
      <c r="J243" s="112">
        <v>255837.1285374992</v>
      </c>
    </row>
    <row r="244" spans="1:10">
      <c r="A244" s="2" t="s">
        <v>37</v>
      </c>
      <c r="B244" s="2" t="s">
        <v>49</v>
      </c>
      <c r="C244" s="2" t="s">
        <v>39</v>
      </c>
      <c r="D244" s="108">
        <v>41487</v>
      </c>
      <c r="E244" s="109">
        <f t="shared" si="7"/>
        <v>8</v>
      </c>
      <c r="F244" s="109" t="s">
        <v>50</v>
      </c>
      <c r="G244" s="2" t="s">
        <v>56</v>
      </c>
      <c r="H244" s="2" t="s">
        <v>59</v>
      </c>
      <c r="I244" s="2" t="s">
        <v>43</v>
      </c>
      <c r="J244" s="112">
        <v>353492.79561249999</v>
      </c>
    </row>
    <row r="245" spans="1:10">
      <c r="A245" s="2" t="s">
        <v>37</v>
      </c>
      <c r="B245" s="2" t="s">
        <v>49</v>
      </c>
      <c r="C245" s="2" t="s">
        <v>39</v>
      </c>
      <c r="D245" s="108">
        <v>41518</v>
      </c>
      <c r="E245" s="109">
        <f t="shared" si="7"/>
        <v>9</v>
      </c>
      <c r="F245" s="109" t="s">
        <v>50</v>
      </c>
      <c r="G245" s="2" t="s">
        <v>56</v>
      </c>
      <c r="H245" s="2" t="s">
        <v>59</v>
      </c>
      <c r="I245" s="2" t="s">
        <v>43</v>
      </c>
      <c r="J245" s="112">
        <v>276752.04146249924</v>
      </c>
    </row>
    <row r="246" spans="1:10">
      <c r="A246" s="2" t="s">
        <v>37</v>
      </c>
      <c r="B246" s="2" t="s">
        <v>49</v>
      </c>
      <c r="C246" s="2" t="s">
        <v>39</v>
      </c>
      <c r="D246" s="108">
        <v>41548</v>
      </c>
      <c r="E246" s="109">
        <f t="shared" si="7"/>
        <v>10</v>
      </c>
      <c r="F246" s="109" t="s">
        <v>50</v>
      </c>
      <c r="G246" s="2" t="s">
        <v>56</v>
      </c>
      <c r="H246" s="2" t="s">
        <v>59</v>
      </c>
      <c r="I246" s="2" t="s">
        <v>43</v>
      </c>
      <c r="J246" s="112">
        <v>262683.04263749992</v>
      </c>
    </row>
    <row r="247" spans="1:10">
      <c r="A247" s="2" t="s">
        <v>37</v>
      </c>
      <c r="B247" s="2" t="s">
        <v>49</v>
      </c>
      <c r="C247" s="2" t="s">
        <v>39</v>
      </c>
      <c r="D247" s="108">
        <v>41579</v>
      </c>
      <c r="E247" s="109">
        <f t="shared" si="7"/>
        <v>11</v>
      </c>
      <c r="F247" s="109" t="s">
        <v>50</v>
      </c>
      <c r="G247" s="2" t="s">
        <v>56</v>
      </c>
      <c r="H247" s="2" t="s">
        <v>59</v>
      </c>
      <c r="I247" s="2" t="s">
        <v>43</v>
      </c>
      <c r="J247" s="112">
        <v>269763.81512500002</v>
      </c>
    </row>
    <row r="248" spans="1:10">
      <c r="A248" s="2" t="s">
        <v>37</v>
      </c>
      <c r="B248" s="2" t="s">
        <v>49</v>
      </c>
      <c r="C248" s="2" t="s">
        <v>39</v>
      </c>
      <c r="D248" s="108">
        <v>41609</v>
      </c>
      <c r="E248" s="109">
        <f t="shared" si="7"/>
        <v>12</v>
      </c>
      <c r="F248" s="109" t="s">
        <v>50</v>
      </c>
      <c r="G248" s="2" t="s">
        <v>56</v>
      </c>
      <c r="H248" s="2" t="s">
        <v>59</v>
      </c>
      <c r="I248" s="2" t="s">
        <v>43</v>
      </c>
      <c r="J248" s="112">
        <v>259457.20175000001</v>
      </c>
    </row>
    <row r="249" spans="1:10">
      <c r="A249" s="2" t="s">
        <v>37</v>
      </c>
      <c r="B249" s="2" t="s">
        <v>49</v>
      </c>
      <c r="C249" s="2" t="s">
        <v>39</v>
      </c>
      <c r="D249" s="108">
        <v>41640</v>
      </c>
      <c r="E249" s="109">
        <f t="shared" si="7"/>
        <v>1</v>
      </c>
      <c r="F249" s="109" t="s">
        <v>50</v>
      </c>
      <c r="G249" s="2" t="s">
        <v>56</v>
      </c>
      <c r="H249" s="2" t="s">
        <v>59</v>
      </c>
      <c r="I249" s="2" t="s">
        <v>43</v>
      </c>
      <c r="J249" s="112">
        <v>325943.04459999991</v>
      </c>
    </row>
    <row r="250" spans="1:10">
      <c r="A250" s="2" t="s">
        <v>37</v>
      </c>
      <c r="B250" s="2" t="s">
        <v>49</v>
      </c>
      <c r="C250" s="2" t="s">
        <v>39</v>
      </c>
      <c r="D250" s="108">
        <v>41671</v>
      </c>
      <c r="E250" s="109">
        <f t="shared" si="7"/>
        <v>2</v>
      </c>
      <c r="F250" s="109" t="s">
        <v>50</v>
      </c>
      <c r="G250" s="2" t="s">
        <v>56</v>
      </c>
      <c r="H250" s="2" t="s">
        <v>59</v>
      </c>
      <c r="I250" s="2" t="s">
        <v>43</v>
      </c>
      <c r="J250" s="112">
        <v>274409.52022499999</v>
      </c>
    </row>
    <row r="251" spans="1:10">
      <c r="A251" s="2" t="s">
        <v>37</v>
      </c>
      <c r="B251" s="2" t="s">
        <v>49</v>
      </c>
      <c r="C251" s="2" t="s">
        <v>39</v>
      </c>
      <c r="D251" s="108">
        <v>41699</v>
      </c>
      <c r="E251" s="109">
        <f t="shared" si="7"/>
        <v>3</v>
      </c>
      <c r="F251" s="109" t="s">
        <v>50</v>
      </c>
      <c r="G251" s="2" t="s">
        <v>56</v>
      </c>
      <c r="H251" s="2" t="s">
        <v>59</v>
      </c>
      <c r="I251" s="2" t="s">
        <v>43</v>
      </c>
      <c r="J251" s="112">
        <v>273784.48220000003</v>
      </c>
    </row>
    <row r="252" spans="1:10">
      <c r="A252" s="2" t="s">
        <v>37</v>
      </c>
      <c r="B252" s="2" t="s">
        <v>49</v>
      </c>
      <c r="C252" s="2" t="s">
        <v>39</v>
      </c>
      <c r="D252" s="108">
        <v>41730</v>
      </c>
      <c r="E252" s="109">
        <f t="shared" si="7"/>
        <v>4</v>
      </c>
      <c r="F252" s="109" t="s">
        <v>50</v>
      </c>
      <c r="G252" s="2" t="s">
        <v>56</v>
      </c>
      <c r="H252" s="2" t="s">
        <v>59</v>
      </c>
      <c r="I252" s="2" t="s">
        <v>43</v>
      </c>
      <c r="J252" s="112">
        <v>274379.19941249996</v>
      </c>
    </row>
    <row r="253" spans="1:10">
      <c r="A253" s="2" t="s">
        <v>37</v>
      </c>
      <c r="B253" s="2" t="s">
        <v>49</v>
      </c>
      <c r="C253" s="2" t="s">
        <v>39</v>
      </c>
      <c r="D253" s="108">
        <v>41760</v>
      </c>
      <c r="E253" s="109">
        <f t="shared" si="7"/>
        <v>5</v>
      </c>
      <c r="F253" s="109" t="s">
        <v>50</v>
      </c>
      <c r="G253" s="2" t="s">
        <v>56</v>
      </c>
      <c r="H253" s="2" t="s">
        <v>59</v>
      </c>
      <c r="I253" s="2" t="s">
        <v>43</v>
      </c>
      <c r="J253" s="112">
        <v>291359.54218749999</v>
      </c>
    </row>
    <row r="254" spans="1:10">
      <c r="A254" s="2" t="s">
        <v>37</v>
      </c>
      <c r="B254" s="2" t="s">
        <v>49</v>
      </c>
      <c r="C254" s="2" t="s">
        <v>39</v>
      </c>
      <c r="D254" s="108">
        <v>41791</v>
      </c>
      <c r="E254" s="109">
        <f t="shared" si="7"/>
        <v>6</v>
      </c>
      <c r="F254" s="109" t="s">
        <v>50</v>
      </c>
      <c r="G254" s="2" t="s">
        <v>56</v>
      </c>
      <c r="H254" s="2" t="s">
        <v>59</v>
      </c>
      <c r="I254" s="2" t="s">
        <v>43</v>
      </c>
      <c r="J254" s="112">
        <v>332171.36953749997</v>
      </c>
    </row>
    <row r="255" spans="1:10">
      <c r="A255" s="2" t="s">
        <v>37</v>
      </c>
      <c r="B255" s="2" t="s">
        <v>49</v>
      </c>
      <c r="C255" s="2" t="s">
        <v>39</v>
      </c>
      <c r="D255" s="108">
        <v>41456</v>
      </c>
      <c r="E255" s="109">
        <f t="shared" si="7"/>
        <v>7</v>
      </c>
      <c r="F255" s="109" t="s">
        <v>50</v>
      </c>
      <c r="G255" s="2" t="s">
        <v>56</v>
      </c>
      <c r="H255" s="2" t="s">
        <v>60</v>
      </c>
      <c r="I255" s="2" t="s">
        <v>43</v>
      </c>
      <c r="J255" s="112">
        <v>176150.15407499947</v>
      </c>
    </row>
    <row r="256" spans="1:10">
      <c r="A256" s="2" t="s">
        <v>37</v>
      </c>
      <c r="B256" s="2" t="s">
        <v>49</v>
      </c>
      <c r="C256" s="2" t="s">
        <v>39</v>
      </c>
      <c r="D256" s="108">
        <v>41487</v>
      </c>
      <c r="E256" s="109">
        <f t="shared" si="7"/>
        <v>8</v>
      </c>
      <c r="F256" s="109" t="s">
        <v>50</v>
      </c>
      <c r="G256" s="2" t="s">
        <v>56</v>
      </c>
      <c r="H256" s="2" t="s">
        <v>60</v>
      </c>
      <c r="I256" s="2" t="s">
        <v>43</v>
      </c>
      <c r="J256" s="112">
        <v>243388.48222500001</v>
      </c>
    </row>
    <row r="257" spans="1:10">
      <c r="A257" s="2" t="s">
        <v>37</v>
      </c>
      <c r="B257" s="2" t="s">
        <v>49</v>
      </c>
      <c r="C257" s="2" t="s">
        <v>39</v>
      </c>
      <c r="D257" s="108">
        <v>41518</v>
      </c>
      <c r="E257" s="109">
        <f t="shared" si="7"/>
        <v>9</v>
      </c>
      <c r="F257" s="109" t="s">
        <v>50</v>
      </c>
      <c r="G257" s="2" t="s">
        <v>56</v>
      </c>
      <c r="H257" s="2" t="s">
        <v>60</v>
      </c>
      <c r="I257" s="2" t="s">
        <v>43</v>
      </c>
      <c r="J257" s="112">
        <v>190550.58592499947</v>
      </c>
    </row>
    <row r="258" spans="1:10">
      <c r="A258" s="2" t="s">
        <v>37</v>
      </c>
      <c r="B258" s="2" t="s">
        <v>49</v>
      </c>
      <c r="C258" s="2" t="s">
        <v>39</v>
      </c>
      <c r="D258" s="108">
        <v>41548</v>
      </c>
      <c r="E258" s="109">
        <f t="shared" si="7"/>
        <v>10</v>
      </c>
      <c r="F258" s="109" t="s">
        <v>50</v>
      </c>
      <c r="G258" s="2" t="s">
        <v>56</v>
      </c>
      <c r="H258" s="2" t="s">
        <v>60</v>
      </c>
      <c r="I258" s="2" t="s">
        <v>43</v>
      </c>
      <c r="J258" s="112">
        <v>180863.73427499997</v>
      </c>
    </row>
    <row r="259" spans="1:10">
      <c r="A259" s="2" t="s">
        <v>37</v>
      </c>
      <c r="B259" s="2" t="s">
        <v>49</v>
      </c>
      <c r="C259" s="2" t="s">
        <v>39</v>
      </c>
      <c r="D259" s="108">
        <v>41579</v>
      </c>
      <c r="E259" s="109">
        <f t="shared" si="7"/>
        <v>11</v>
      </c>
      <c r="F259" s="109" t="s">
        <v>50</v>
      </c>
      <c r="G259" s="2" t="s">
        <v>56</v>
      </c>
      <c r="H259" s="2" t="s">
        <v>60</v>
      </c>
      <c r="I259" s="2" t="s">
        <v>43</v>
      </c>
      <c r="J259" s="112">
        <v>185739.02025</v>
      </c>
    </row>
    <row r="260" spans="1:10">
      <c r="A260" s="2" t="s">
        <v>37</v>
      </c>
      <c r="B260" s="2" t="s">
        <v>49</v>
      </c>
      <c r="C260" s="2" t="s">
        <v>39</v>
      </c>
      <c r="D260" s="108">
        <v>41609</v>
      </c>
      <c r="E260" s="109">
        <f t="shared" si="7"/>
        <v>12</v>
      </c>
      <c r="F260" s="109" t="s">
        <v>50</v>
      </c>
      <c r="G260" s="2" t="s">
        <v>56</v>
      </c>
      <c r="H260" s="2" t="s">
        <v>60</v>
      </c>
      <c r="I260" s="2" t="s">
        <v>43</v>
      </c>
      <c r="J260" s="112">
        <v>178642.66350000002</v>
      </c>
    </row>
    <row r="261" spans="1:10">
      <c r="A261" s="2" t="s">
        <v>37</v>
      </c>
      <c r="B261" s="2" t="s">
        <v>49</v>
      </c>
      <c r="C261" s="2" t="s">
        <v>39</v>
      </c>
      <c r="D261" s="108">
        <v>41640</v>
      </c>
      <c r="E261" s="109">
        <f t="shared" si="7"/>
        <v>1</v>
      </c>
      <c r="F261" s="109" t="s">
        <v>50</v>
      </c>
      <c r="G261" s="2" t="s">
        <v>56</v>
      </c>
      <c r="H261" s="2" t="s">
        <v>60</v>
      </c>
      <c r="I261" s="2" t="s">
        <v>43</v>
      </c>
      <c r="J261" s="112">
        <v>224419.80119999996</v>
      </c>
    </row>
    <row r="262" spans="1:10">
      <c r="A262" s="2" t="s">
        <v>37</v>
      </c>
      <c r="B262" s="2" t="s">
        <v>49</v>
      </c>
      <c r="C262" s="2" t="s">
        <v>39</v>
      </c>
      <c r="D262" s="108">
        <v>41671</v>
      </c>
      <c r="E262" s="109">
        <f t="shared" si="7"/>
        <v>2</v>
      </c>
      <c r="F262" s="109" t="s">
        <v>50</v>
      </c>
      <c r="G262" s="2" t="s">
        <v>56</v>
      </c>
      <c r="H262" s="2" t="s">
        <v>60</v>
      </c>
      <c r="I262" s="2" t="s">
        <v>43</v>
      </c>
      <c r="J262" s="112">
        <v>188937.70244999998</v>
      </c>
    </row>
    <row r="263" spans="1:10">
      <c r="A263" s="2" t="s">
        <v>37</v>
      </c>
      <c r="B263" s="2" t="s">
        <v>49</v>
      </c>
      <c r="C263" s="2" t="s">
        <v>39</v>
      </c>
      <c r="D263" s="108">
        <v>41699</v>
      </c>
      <c r="E263" s="109">
        <f t="shared" si="7"/>
        <v>3</v>
      </c>
      <c r="F263" s="109" t="s">
        <v>50</v>
      </c>
      <c r="G263" s="2" t="s">
        <v>56</v>
      </c>
      <c r="H263" s="2" t="s">
        <v>60</v>
      </c>
      <c r="I263" s="2" t="s">
        <v>43</v>
      </c>
      <c r="J263" s="112">
        <v>188507.34840000002</v>
      </c>
    </row>
    <row r="264" spans="1:10">
      <c r="A264" s="2" t="s">
        <v>37</v>
      </c>
      <c r="B264" s="2" t="s">
        <v>49</v>
      </c>
      <c r="C264" s="2" t="s">
        <v>39</v>
      </c>
      <c r="D264" s="108">
        <v>41730</v>
      </c>
      <c r="E264" s="109">
        <f t="shared" si="7"/>
        <v>4</v>
      </c>
      <c r="F264" s="109" t="s">
        <v>50</v>
      </c>
      <c r="G264" s="2" t="s">
        <v>56</v>
      </c>
      <c r="H264" s="2" t="s">
        <v>60</v>
      </c>
      <c r="I264" s="2" t="s">
        <v>43</v>
      </c>
      <c r="J264" s="112">
        <v>188916.82582500001</v>
      </c>
    </row>
    <row r="265" spans="1:10">
      <c r="A265" s="2" t="s">
        <v>37</v>
      </c>
      <c r="B265" s="2" t="s">
        <v>49</v>
      </c>
      <c r="C265" s="2" t="s">
        <v>39</v>
      </c>
      <c r="D265" s="108">
        <v>41760</v>
      </c>
      <c r="E265" s="109">
        <f t="shared" si="7"/>
        <v>5</v>
      </c>
      <c r="F265" s="109" t="s">
        <v>50</v>
      </c>
      <c r="G265" s="2" t="s">
        <v>56</v>
      </c>
      <c r="H265" s="2" t="s">
        <v>60</v>
      </c>
      <c r="I265" s="2" t="s">
        <v>43</v>
      </c>
      <c r="J265" s="112">
        <v>200608.20937500001</v>
      </c>
    </row>
    <row r="266" spans="1:10">
      <c r="A266" s="2" t="s">
        <v>37</v>
      </c>
      <c r="B266" s="2" t="s">
        <v>49</v>
      </c>
      <c r="C266" s="2" t="s">
        <v>39</v>
      </c>
      <c r="D266" s="108">
        <v>41791</v>
      </c>
      <c r="E266" s="109">
        <f t="shared" si="7"/>
        <v>6</v>
      </c>
      <c r="F266" s="109" t="s">
        <v>50</v>
      </c>
      <c r="G266" s="2" t="s">
        <v>56</v>
      </c>
      <c r="H266" s="2" t="s">
        <v>60</v>
      </c>
      <c r="I266" s="2" t="s">
        <v>43</v>
      </c>
      <c r="J266" s="112">
        <v>228708.15607500001</v>
      </c>
    </row>
    <row r="267" spans="1:10">
      <c r="A267" s="2" t="s">
        <v>37</v>
      </c>
      <c r="B267" s="2" t="s">
        <v>49</v>
      </c>
      <c r="C267" s="2" t="s">
        <v>39</v>
      </c>
      <c r="D267" s="108">
        <v>41456</v>
      </c>
      <c r="E267" s="109">
        <f t="shared" si="7"/>
        <v>7</v>
      </c>
      <c r="F267" s="109" t="s">
        <v>50</v>
      </c>
      <c r="G267" s="2" t="s">
        <v>61</v>
      </c>
      <c r="H267" s="2" t="s">
        <v>62</v>
      </c>
      <c r="I267" s="2" t="s">
        <v>43</v>
      </c>
      <c r="J267" s="112">
        <v>1153364.1040624965</v>
      </c>
    </row>
    <row r="268" spans="1:10">
      <c r="A268" s="2" t="s">
        <v>37</v>
      </c>
      <c r="B268" s="2" t="s">
        <v>49</v>
      </c>
      <c r="C268" s="2" t="s">
        <v>39</v>
      </c>
      <c r="D268" s="108">
        <v>41487</v>
      </c>
      <c r="E268" s="109">
        <f t="shared" si="7"/>
        <v>8</v>
      </c>
      <c r="F268" s="109" t="s">
        <v>50</v>
      </c>
      <c r="G268" s="2" t="s">
        <v>61</v>
      </c>
      <c r="H268" s="2" t="s">
        <v>62</v>
      </c>
      <c r="I268" s="2" t="s">
        <v>43</v>
      </c>
      <c r="J268" s="112">
        <v>1593615.0621875001</v>
      </c>
    </row>
    <row r="269" spans="1:10">
      <c r="A269" s="2" t="s">
        <v>37</v>
      </c>
      <c r="B269" s="2" t="s">
        <v>49</v>
      </c>
      <c r="C269" s="2" t="s">
        <v>39</v>
      </c>
      <c r="D269" s="108">
        <v>41518</v>
      </c>
      <c r="E269" s="109">
        <f t="shared" si="7"/>
        <v>9</v>
      </c>
      <c r="F269" s="109" t="s">
        <v>50</v>
      </c>
      <c r="G269" s="2" t="s">
        <v>61</v>
      </c>
      <c r="H269" s="2" t="s">
        <v>62</v>
      </c>
      <c r="I269" s="2" t="s">
        <v>43</v>
      </c>
      <c r="J269" s="112">
        <v>1247652.6459374966</v>
      </c>
    </row>
    <row r="270" spans="1:10">
      <c r="A270" s="2" t="s">
        <v>37</v>
      </c>
      <c r="B270" s="2" t="s">
        <v>49</v>
      </c>
      <c r="C270" s="2" t="s">
        <v>39</v>
      </c>
      <c r="D270" s="108">
        <v>41548</v>
      </c>
      <c r="E270" s="109">
        <f t="shared" si="7"/>
        <v>10</v>
      </c>
      <c r="F270" s="109" t="s">
        <v>50</v>
      </c>
      <c r="G270" s="2" t="s">
        <v>61</v>
      </c>
      <c r="H270" s="2" t="s">
        <v>62</v>
      </c>
      <c r="I270" s="2" t="s">
        <v>43</v>
      </c>
      <c r="J270" s="112">
        <v>1184226.8315625</v>
      </c>
    </row>
    <row r="271" spans="1:10">
      <c r="A271" s="2" t="s">
        <v>37</v>
      </c>
      <c r="B271" s="2" t="s">
        <v>49</v>
      </c>
      <c r="C271" s="2" t="s">
        <v>39</v>
      </c>
      <c r="D271" s="108">
        <v>41579</v>
      </c>
      <c r="E271" s="109">
        <f t="shared" si="7"/>
        <v>11</v>
      </c>
      <c r="F271" s="109" t="s">
        <v>50</v>
      </c>
      <c r="G271" s="2" t="s">
        <v>61</v>
      </c>
      <c r="H271" s="2" t="s">
        <v>62</v>
      </c>
      <c r="I271" s="2" t="s">
        <v>43</v>
      </c>
      <c r="J271" s="112">
        <v>1216148.346875</v>
      </c>
    </row>
    <row r="272" spans="1:10">
      <c r="A272" s="2" t="s">
        <v>37</v>
      </c>
      <c r="B272" s="2" t="s">
        <v>49</v>
      </c>
      <c r="C272" s="2" t="s">
        <v>39</v>
      </c>
      <c r="D272" s="108">
        <v>41609</v>
      </c>
      <c r="E272" s="109">
        <f t="shared" si="7"/>
        <v>12</v>
      </c>
      <c r="F272" s="109" t="s">
        <v>50</v>
      </c>
      <c r="G272" s="2" t="s">
        <v>61</v>
      </c>
      <c r="H272" s="2" t="s">
        <v>62</v>
      </c>
      <c r="I272" s="2" t="s">
        <v>43</v>
      </c>
      <c r="J272" s="112">
        <v>1169684.1062500002</v>
      </c>
    </row>
    <row r="273" spans="1:10">
      <c r="A273" s="2" t="s">
        <v>37</v>
      </c>
      <c r="B273" s="2" t="s">
        <v>49</v>
      </c>
      <c r="C273" s="2" t="s">
        <v>39</v>
      </c>
      <c r="D273" s="108">
        <v>41640</v>
      </c>
      <c r="E273" s="109">
        <f t="shared" si="7"/>
        <v>1</v>
      </c>
      <c r="F273" s="109" t="s">
        <v>50</v>
      </c>
      <c r="G273" s="2" t="s">
        <v>61</v>
      </c>
      <c r="H273" s="2" t="s">
        <v>62</v>
      </c>
      <c r="I273" s="2" t="s">
        <v>43</v>
      </c>
      <c r="J273" s="112">
        <v>1469415.3649999998</v>
      </c>
    </row>
    <row r="274" spans="1:10">
      <c r="A274" s="2" t="s">
        <v>37</v>
      </c>
      <c r="B274" s="2" t="s">
        <v>49</v>
      </c>
      <c r="C274" s="2" t="s">
        <v>39</v>
      </c>
      <c r="D274" s="108">
        <v>41671</v>
      </c>
      <c r="E274" s="109">
        <f t="shared" si="7"/>
        <v>2</v>
      </c>
      <c r="F274" s="109" t="s">
        <v>50</v>
      </c>
      <c r="G274" s="2" t="s">
        <v>61</v>
      </c>
      <c r="H274" s="2" t="s">
        <v>62</v>
      </c>
      <c r="I274" s="2" t="s">
        <v>43</v>
      </c>
      <c r="J274" s="112">
        <v>1237092.099375</v>
      </c>
    </row>
    <row r="275" spans="1:10">
      <c r="A275" s="2" t="s">
        <v>37</v>
      </c>
      <c r="B275" s="2" t="s">
        <v>49</v>
      </c>
      <c r="C275" s="2" t="s">
        <v>39</v>
      </c>
      <c r="D275" s="108">
        <v>41699</v>
      </c>
      <c r="E275" s="109">
        <f t="shared" si="7"/>
        <v>3</v>
      </c>
      <c r="F275" s="109" t="s">
        <v>50</v>
      </c>
      <c r="G275" s="2" t="s">
        <v>61</v>
      </c>
      <c r="H275" s="2" t="s">
        <v>62</v>
      </c>
      <c r="I275" s="2" t="s">
        <v>43</v>
      </c>
      <c r="J275" s="112">
        <v>1234274.3050000002</v>
      </c>
    </row>
    <row r="276" spans="1:10">
      <c r="A276" s="2" t="s">
        <v>37</v>
      </c>
      <c r="B276" s="2" t="s">
        <v>49</v>
      </c>
      <c r="C276" s="2" t="s">
        <v>39</v>
      </c>
      <c r="D276" s="108">
        <v>41730</v>
      </c>
      <c r="E276" s="109">
        <f t="shared" si="7"/>
        <v>4</v>
      </c>
      <c r="F276" s="109" t="s">
        <v>50</v>
      </c>
      <c r="G276" s="2" t="s">
        <v>61</v>
      </c>
      <c r="H276" s="2" t="s">
        <v>62</v>
      </c>
      <c r="I276" s="2" t="s">
        <v>43</v>
      </c>
      <c r="J276" s="112">
        <v>1236955.4071875</v>
      </c>
    </row>
    <row r="277" spans="1:10">
      <c r="A277" s="2" t="s">
        <v>37</v>
      </c>
      <c r="B277" s="2" t="s">
        <v>49</v>
      </c>
      <c r="C277" s="2" t="s">
        <v>39</v>
      </c>
      <c r="D277" s="108">
        <v>41760</v>
      </c>
      <c r="E277" s="109">
        <f t="shared" si="7"/>
        <v>5</v>
      </c>
      <c r="F277" s="109" t="s">
        <v>50</v>
      </c>
      <c r="G277" s="2" t="s">
        <v>61</v>
      </c>
      <c r="H277" s="2" t="s">
        <v>62</v>
      </c>
      <c r="I277" s="2" t="s">
        <v>43</v>
      </c>
      <c r="J277" s="112">
        <v>1313506.1328125</v>
      </c>
    </row>
    <row r="278" spans="1:10">
      <c r="A278" s="2" t="s">
        <v>37</v>
      </c>
      <c r="B278" s="2" t="s">
        <v>49</v>
      </c>
      <c r="C278" s="2" t="s">
        <v>39</v>
      </c>
      <c r="D278" s="108">
        <v>41791</v>
      </c>
      <c r="E278" s="109">
        <f t="shared" si="7"/>
        <v>6</v>
      </c>
      <c r="F278" s="109" t="s">
        <v>50</v>
      </c>
      <c r="G278" s="2" t="s">
        <v>61</v>
      </c>
      <c r="H278" s="2" t="s">
        <v>62</v>
      </c>
      <c r="I278" s="2" t="s">
        <v>43</v>
      </c>
      <c r="J278" s="112">
        <v>1497493.8790625001</v>
      </c>
    </row>
    <row r="279" spans="1:10">
      <c r="A279" s="2" t="s">
        <v>37</v>
      </c>
      <c r="B279" s="2" t="s">
        <v>49</v>
      </c>
      <c r="C279" s="2" t="s">
        <v>47</v>
      </c>
      <c r="D279" s="108">
        <v>41456</v>
      </c>
      <c r="E279" s="109">
        <f t="shared" si="7"/>
        <v>7</v>
      </c>
      <c r="F279" s="109" t="s">
        <v>50</v>
      </c>
      <c r="G279" s="2" t="s">
        <v>51</v>
      </c>
      <c r="H279" s="2" t="s">
        <v>52</v>
      </c>
      <c r="I279" s="2" t="s">
        <v>43</v>
      </c>
      <c r="J279" s="112">
        <v>2533034.5131168002</v>
      </c>
    </row>
    <row r="280" spans="1:10">
      <c r="A280" s="2" t="s">
        <v>37</v>
      </c>
      <c r="B280" s="2" t="s">
        <v>49</v>
      </c>
      <c r="C280" s="2" t="s">
        <v>47</v>
      </c>
      <c r="D280" s="108">
        <v>41487</v>
      </c>
      <c r="E280" s="109">
        <f t="shared" si="7"/>
        <v>8</v>
      </c>
      <c r="F280" s="109" t="s">
        <v>50</v>
      </c>
      <c r="G280" s="2" t="s">
        <v>51</v>
      </c>
      <c r="H280" s="2" t="s">
        <v>52</v>
      </c>
      <c r="I280" s="2" t="s">
        <v>43</v>
      </c>
      <c r="J280" s="112">
        <v>3051574.1625600001</v>
      </c>
    </row>
    <row r="281" spans="1:10">
      <c r="A281" s="2" t="s">
        <v>37</v>
      </c>
      <c r="B281" s="2" t="s">
        <v>49</v>
      </c>
      <c r="C281" s="2" t="s">
        <v>47</v>
      </c>
      <c r="D281" s="108">
        <v>41518</v>
      </c>
      <c r="E281" s="109">
        <f t="shared" si="7"/>
        <v>9</v>
      </c>
      <c r="F281" s="109" t="s">
        <v>50</v>
      </c>
      <c r="G281" s="2" t="s">
        <v>51</v>
      </c>
      <c r="H281" s="2" t="s">
        <v>52</v>
      </c>
      <c r="I281" s="2" t="s">
        <v>43</v>
      </c>
      <c r="J281" s="112">
        <v>3084202.7580672004</v>
      </c>
    </row>
    <row r="282" spans="1:10">
      <c r="A282" s="2" t="s">
        <v>37</v>
      </c>
      <c r="B282" s="2" t="s">
        <v>49</v>
      </c>
      <c r="C282" s="2" t="s">
        <v>47</v>
      </c>
      <c r="D282" s="108">
        <v>41548</v>
      </c>
      <c r="E282" s="109">
        <f t="shared" si="7"/>
        <v>10</v>
      </c>
      <c r="F282" s="109" t="s">
        <v>50</v>
      </c>
      <c r="G282" s="2" t="s">
        <v>51</v>
      </c>
      <c r="H282" s="2" t="s">
        <v>52</v>
      </c>
      <c r="I282" s="2" t="s">
        <v>43</v>
      </c>
      <c r="J282" s="112">
        <v>4135202.765971201</v>
      </c>
    </row>
    <row r="283" spans="1:10">
      <c r="A283" s="2" t="s">
        <v>37</v>
      </c>
      <c r="B283" s="2" t="s">
        <v>49</v>
      </c>
      <c r="C283" s="2" t="s">
        <v>47</v>
      </c>
      <c r="D283" s="108">
        <v>41579</v>
      </c>
      <c r="E283" s="109">
        <f t="shared" ref="E283:E346" si="8">MONTH(D283)</f>
        <v>11</v>
      </c>
      <c r="F283" s="109" t="s">
        <v>50</v>
      </c>
      <c r="G283" s="2" t="s">
        <v>51</v>
      </c>
      <c r="H283" s="2" t="s">
        <v>52</v>
      </c>
      <c r="I283" s="2" t="s">
        <v>43</v>
      </c>
      <c r="J283" s="112">
        <v>4473275.8948415993</v>
      </c>
    </row>
    <row r="284" spans="1:10">
      <c r="A284" s="2" t="s">
        <v>37</v>
      </c>
      <c r="B284" s="2" t="s">
        <v>49</v>
      </c>
      <c r="C284" s="2" t="s">
        <v>47</v>
      </c>
      <c r="D284" s="108">
        <v>41609</v>
      </c>
      <c r="E284" s="109">
        <f t="shared" si="8"/>
        <v>12</v>
      </c>
      <c r="F284" s="109" t="s">
        <v>50</v>
      </c>
      <c r="G284" s="2" t="s">
        <v>51</v>
      </c>
      <c r="H284" s="2" t="s">
        <v>52</v>
      </c>
      <c r="I284" s="2" t="s">
        <v>43</v>
      </c>
      <c r="J284" s="112">
        <v>3464957.9260800011</v>
      </c>
    </row>
    <row r="285" spans="1:10">
      <c r="A285" s="2" t="s">
        <v>37</v>
      </c>
      <c r="B285" s="2" t="s">
        <v>49</v>
      </c>
      <c r="C285" s="2" t="s">
        <v>47</v>
      </c>
      <c r="D285" s="108">
        <v>41640</v>
      </c>
      <c r="E285" s="109">
        <f t="shared" si="8"/>
        <v>1</v>
      </c>
      <c r="F285" s="109" t="s">
        <v>50</v>
      </c>
      <c r="G285" s="2" t="s">
        <v>51</v>
      </c>
      <c r="H285" s="2" t="s">
        <v>52</v>
      </c>
      <c r="I285" s="2" t="s">
        <v>43</v>
      </c>
      <c r="J285" s="112">
        <v>4049642.8266000003</v>
      </c>
    </row>
    <row r="286" spans="1:10">
      <c r="A286" s="2" t="s">
        <v>37</v>
      </c>
      <c r="B286" s="2" t="s">
        <v>49</v>
      </c>
      <c r="C286" s="2" t="s">
        <v>47</v>
      </c>
      <c r="D286" s="108">
        <v>41671</v>
      </c>
      <c r="E286" s="109">
        <f t="shared" si="8"/>
        <v>2</v>
      </c>
      <c r="F286" s="109" t="s">
        <v>50</v>
      </c>
      <c r="G286" s="2" t="s">
        <v>51</v>
      </c>
      <c r="H286" s="2" t="s">
        <v>52</v>
      </c>
      <c r="I286" s="2" t="s">
        <v>43</v>
      </c>
      <c r="J286" s="112">
        <v>4767948.2214000002</v>
      </c>
    </row>
    <row r="287" spans="1:10">
      <c r="A287" s="2" t="s">
        <v>37</v>
      </c>
      <c r="B287" s="2" t="s">
        <v>49</v>
      </c>
      <c r="C287" s="2" t="s">
        <v>47</v>
      </c>
      <c r="D287" s="108">
        <v>41699</v>
      </c>
      <c r="E287" s="109">
        <f t="shared" si="8"/>
        <v>3</v>
      </c>
      <c r="F287" s="109" t="s">
        <v>50</v>
      </c>
      <c r="G287" s="2" t="s">
        <v>51</v>
      </c>
      <c r="H287" s="2" t="s">
        <v>52</v>
      </c>
      <c r="I287" s="2" t="s">
        <v>43</v>
      </c>
      <c r="J287" s="112">
        <v>4346722.8083999995</v>
      </c>
    </row>
    <row r="288" spans="1:10">
      <c r="A288" s="2" t="s">
        <v>37</v>
      </c>
      <c r="B288" s="2" t="s">
        <v>49</v>
      </c>
      <c r="C288" s="2" t="s">
        <v>47</v>
      </c>
      <c r="D288" s="108">
        <v>41730</v>
      </c>
      <c r="E288" s="109">
        <f t="shared" si="8"/>
        <v>4</v>
      </c>
      <c r="F288" s="109" t="s">
        <v>50</v>
      </c>
      <c r="G288" s="2" t="s">
        <v>51</v>
      </c>
      <c r="H288" s="2" t="s">
        <v>52</v>
      </c>
      <c r="I288" s="2" t="s">
        <v>43</v>
      </c>
      <c r="J288" s="112">
        <v>4671541.1274000006</v>
      </c>
    </row>
    <row r="289" spans="1:10">
      <c r="A289" s="2" t="s">
        <v>37</v>
      </c>
      <c r="B289" s="2" t="s">
        <v>49</v>
      </c>
      <c r="C289" s="2" t="s">
        <v>47</v>
      </c>
      <c r="D289" s="108">
        <v>41760</v>
      </c>
      <c r="E289" s="109">
        <f t="shared" si="8"/>
        <v>5</v>
      </c>
      <c r="F289" s="109" t="s">
        <v>50</v>
      </c>
      <c r="G289" s="2" t="s">
        <v>51</v>
      </c>
      <c r="H289" s="2" t="s">
        <v>52</v>
      </c>
      <c r="I289" s="2" t="s">
        <v>43</v>
      </c>
      <c r="J289" s="112">
        <v>5478104.6040000012</v>
      </c>
    </row>
    <row r="290" spans="1:10">
      <c r="A290" s="2" t="s">
        <v>37</v>
      </c>
      <c r="B290" s="2" t="s">
        <v>49</v>
      </c>
      <c r="C290" s="2" t="s">
        <v>47</v>
      </c>
      <c r="D290" s="108">
        <v>41791</v>
      </c>
      <c r="E290" s="109">
        <f t="shared" si="8"/>
        <v>6</v>
      </c>
      <c r="F290" s="109" t="s">
        <v>50</v>
      </c>
      <c r="G290" s="2" t="s">
        <v>51</v>
      </c>
      <c r="H290" s="2" t="s">
        <v>52</v>
      </c>
      <c r="I290" s="2" t="s">
        <v>43</v>
      </c>
      <c r="J290" s="112">
        <v>2269805.1667200001</v>
      </c>
    </row>
    <row r="291" spans="1:10">
      <c r="A291" s="2" t="s">
        <v>37</v>
      </c>
      <c r="B291" s="2" t="s">
        <v>49</v>
      </c>
      <c r="C291" s="2" t="s">
        <v>47</v>
      </c>
      <c r="D291" s="108">
        <v>41456</v>
      </c>
      <c r="E291" s="109">
        <f t="shared" si="8"/>
        <v>7</v>
      </c>
      <c r="F291" s="109" t="s">
        <v>50</v>
      </c>
      <c r="G291" s="2" t="s">
        <v>53</v>
      </c>
      <c r="H291" s="2" t="s">
        <v>54</v>
      </c>
      <c r="I291" s="2" t="s">
        <v>43</v>
      </c>
      <c r="J291" s="112">
        <v>1266517.2565584001</v>
      </c>
    </row>
    <row r="292" spans="1:10">
      <c r="A292" s="2" t="s">
        <v>37</v>
      </c>
      <c r="B292" s="2" t="s">
        <v>49</v>
      </c>
      <c r="C292" s="2" t="s">
        <v>47</v>
      </c>
      <c r="D292" s="108">
        <v>41487</v>
      </c>
      <c r="E292" s="109">
        <f t="shared" si="8"/>
        <v>8</v>
      </c>
      <c r="F292" s="109" t="s">
        <v>50</v>
      </c>
      <c r="G292" s="2" t="s">
        <v>53</v>
      </c>
      <c r="H292" s="2" t="s">
        <v>54</v>
      </c>
      <c r="I292" s="2" t="s">
        <v>43</v>
      </c>
      <c r="J292" s="112">
        <v>1525787.08128</v>
      </c>
    </row>
    <row r="293" spans="1:10">
      <c r="A293" s="2" t="s">
        <v>37</v>
      </c>
      <c r="B293" s="2" t="s">
        <v>49</v>
      </c>
      <c r="C293" s="2" t="s">
        <v>47</v>
      </c>
      <c r="D293" s="108">
        <v>41518</v>
      </c>
      <c r="E293" s="109">
        <f t="shared" si="8"/>
        <v>9</v>
      </c>
      <c r="F293" s="109" t="s">
        <v>50</v>
      </c>
      <c r="G293" s="2" t="s">
        <v>53</v>
      </c>
      <c r="H293" s="2" t="s">
        <v>54</v>
      </c>
      <c r="I293" s="2" t="s">
        <v>43</v>
      </c>
      <c r="J293" s="112">
        <v>1542101.3790336002</v>
      </c>
    </row>
    <row r="294" spans="1:10">
      <c r="A294" s="2" t="s">
        <v>37</v>
      </c>
      <c r="B294" s="2" t="s">
        <v>49</v>
      </c>
      <c r="C294" s="2" t="s">
        <v>47</v>
      </c>
      <c r="D294" s="108">
        <v>41548</v>
      </c>
      <c r="E294" s="109">
        <f t="shared" si="8"/>
        <v>10</v>
      </c>
      <c r="F294" s="109" t="s">
        <v>50</v>
      </c>
      <c r="G294" s="2" t="s">
        <v>53</v>
      </c>
      <c r="H294" s="2" t="s">
        <v>54</v>
      </c>
      <c r="I294" s="2" t="s">
        <v>43</v>
      </c>
      <c r="J294" s="112">
        <v>2067601.3829856005</v>
      </c>
    </row>
    <row r="295" spans="1:10">
      <c r="A295" s="2" t="s">
        <v>37</v>
      </c>
      <c r="B295" s="2" t="s">
        <v>49</v>
      </c>
      <c r="C295" s="2" t="s">
        <v>47</v>
      </c>
      <c r="D295" s="108">
        <v>41579</v>
      </c>
      <c r="E295" s="109">
        <f t="shared" si="8"/>
        <v>11</v>
      </c>
      <c r="F295" s="109" t="s">
        <v>50</v>
      </c>
      <c r="G295" s="2" t="s">
        <v>53</v>
      </c>
      <c r="H295" s="2" t="s">
        <v>54</v>
      </c>
      <c r="I295" s="2" t="s">
        <v>43</v>
      </c>
      <c r="J295" s="112">
        <v>2236637.9474207996</v>
      </c>
    </row>
    <row r="296" spans="1:10">
      <c r="A296" s="2" t="s">
        <v>37</v>
      </c>
      <c r="B296" s="2" t="s">
        <v>49</v>
      </c>
      <c r="C296" s="2" t="s">
        <v>47</v>
      </c>
      <c r="D296" s="108">
        <v>41609</v>
      </c>
      <c r="E296" s="109">
        <f t="shared" si="8"/>
        <v>12</v>
      </c>
      <c r="F296" s="109" t="s">
        <v>50</v>
      </c>
      <c r="G296" s="2" t="s">
        <v>53</v>
      </c>
      <c r="H296" s="2" t="s">
        <v>54</v>
      </c>
      <c r="I296" s="2" t="s">
        <v>43</v>
      </c>
      <c r="J296" s="112">
        <v>1732478.9630400005</v>
      </c>
    </row>
    <row r="297" spans="1:10">
      <c r="A297" s="2" t="s">
        <v>37</v>
      </c>
      <c r="B297" s="2" t="s">
        <v>49</v>
      </c>
      <c r="C297" s="2" t="s">
        <v>47</v>
      </c>
      <c r="D297" s="108">
        <v>41640</v>
      </c>
      <c r="E297" s="109">
        <f t="shared" si="8"/>
        <v>1</v>
      </c>
      <c r="F297" s="109" t="s">
        <v>50</v>
      </c>
      <c r="G297" s="2" t="s">
        <v>53</v>
      </c>
      <c r="H297" s="2" t="s">
        <v>54</v>
      </c>
      <c r="I297" s="2" t="s">
        <v>43</v>
      </c>
      <c r="J297" s="112">
        <v>2024821.4133000001</v>
      </c>
    </row>
    <row r="298" spans="1:10">
      <c r="A298" s="2" t="s">
        <v>37</v>
      </c>
      <c r="B298" s="2" t="s">
        <v>49</v>
      </c>
      <c r="C298" s="2" t="s">
        <v>47</v>
      </c>
      <c r="D298" s="108">
        <v>41671</v>
      </c>
      <c r="E298" s="109">
        <f t="shared" si="8"/>
        <v>2</v>
      </c>
      <c r="F298" s="109" t="s">
        <v>50</v>
      </c>
      <c r="G298" s="2" t="s">
        <v>53</v>
      </c>
      <c r="H298" s="2" t="s">
        <v>54</v>
      </c>
      <c r="I298" s="2" t="s">
        <v>43</v>
      </c>
      <c r="J298" s="112">
        <v>2383974.1107000001</v>
      </c>
    </row>
    <row r="299" spans="1:10">
      <c r="A299" s="2" t="s">
        <v>37</v>
      </c>
      <c r="B299" s="2" t="s">
        <v>49</v>
      </c>
      <c r="C299" s="2" t="s">
        <v>47</v>
      </c>
      <c r="D299" s="108">
        <v>41699</v>
      </c>
      <c r="E299" s="109">
        <f t="shared" si="8"/>
        <v>3</v>
      </c>
      <c r="F299" s="109" t="s">
        <v>50</v>
      </c>
      <c r="G299" s="2" t="s">
        <v>53</v>
      </c>
      <c r="H299" s="2" t="s">
        <v>54</v>
      </c>
      <c r="I299" s="2" t="s">
        <v>43</v>
      </c>
      <c r="J299" s="112">
        <v>2173361.4041999998</v>
      </c>
    </row>
    <row r="300" spans="1:10">
      <c r="A300" s="2" t="s">
        <v>37</v>
      </c>
      <c r="B300" s="2" t="s">
        <v>49</v>
      </c>
      <c r="C300" s="2" t="s">
        <v>47</v>
      </c>
      <c r="D300" s="108">
        <v>41730</v>
      </c>
      <c r="E300" s="109">
        <f t="shared" si="8"/>
        <v>4</v>
      </c>
      <c r="F300" s="109" t="s">
        <v>50</v>
      </c>
      <c r="G300" s="2" t="s">
        <v>53</v>
      </c>
      <c r="H300" s="2" t="s">
        <v>54</v>
      </c>
      <c r="I300" s="2" t="s">
        <v>43</v>
      </c>
      <c r="J300" s="112">
        <v>2335770.5637000003</v>
      </c>
    </row>
    <row r="301" spans="1:10">
      <c r="A301" s="2" t="s">
        <v>37</v>
      </c>
      <c r="B301" s="2" t="s">
        <v>49</v>
      </c>
      <c r="C301" s="2" t="s">
        <v>47</v>
      </c>
      <c r="D301" s="108">
        <v>41760</v>
      </c>
      <c r="E301" s="109">
        <f t="shared" si="8"/>
        <v>5</v>
      </c>
      <c r="F301" s="109" t="s">
        <v>50</v>
      </c>
      <c r="G301" s="2" t="s">
        <v>53</v>
      </c>
      <c r="H301" s="2" t="s">
        <v>54</v>
      </c>
      <c r="I301" s="2" t="s">
        <v>43</v>
      </c>
      <c r="J301" s="112">
        <v>2739052.3020000006</v>
      </c>
    </row>
    <row r="302" spans="1:10">
      <c r="A302" s="2" t="s">
        <v>37</v>
      </c>
      <c r="B302" s="2" t="s">
        <v>49</v>
      </c>
      <c r="C302" s="2" t="s">
        <v>47</v>
      </c>
      <c r="D302" s="108">
        <v>41791</v>
      </c>
      <c r="E302" s="109">
        <f t="shared" si="8"/>
        <v>6</v>
      </c>
      <c r="F302" s="109" t="s">
        <v>50</v>
      </c>
      <c r="G302" s="2" t="s">
        <v>53</v>
      </c>
      <c r="H302" s="2" t="s">
        <v>54</v>
      </c>
      <c r="I302" s="2" t="s">
        <v>43</v>
      </c>
      <c r="J302" s="112">
        <v>1134902.58336</v>
      </c>
    </row>
    <row r="303" spans="1:10">
      <c r="A303" s="2" t="s">
        <v>37</v>
      </c>
      <c r="B303" s="2" t="s">
        <v>49</v>
      </c>
      <c r="C303" s="2" t="s">
        <v>47</v>
      </c>
      <c r="D303" s="108">
        <v>41456</v>
      </c>
      <c r="E303" s="109">
        <f t="shared" si="8"/>
        <v>7</v>
      </c>
      <c r="F303" s="109" t="s">
        <v>50</v>
      </c>
      <c r="G303" s="2" t="s">
        <v>53</v>
      </c>
      <c r="H303" s="2" t="s">
        <v>55</v>
      </c>
      <c r="I303" s="2" t="s">
        <v>43</v>
      </c>
      <c r="J303" s="112">
        <v>1055431.0471320001</v>
      </c>
    </row>
    <row r="304" spans="1:10">
      <c r="A304" s="2" t="s">
        <v>37</v>
      </c>
      <c r="B304" s="2" t="s">
        <v>49</v>
      </c>
      <c r="C304" s="2" t="s">
        <v>47</v>
      </c>
      <c r="D304" s="108">
        <v>41487</v>
      </c>
      <c r="E304" s="109">
        <f t="shared" si="8"/>
        <v>8</v>
      </c>
      <c r="F304" s="109" t="s">
        <v>50</v>
      </c>
      <c r="G304" s="2" t="s">
        <v>53</v>
      </c>
      <c r="H304" s="2" t="s">
        <v>55</v>
      </c>
      <c r="I304" s="2" t="s">
        <v>43</v>
      </c>
      <c r="J304" s="112">
        <v>1271489.2344000002</v>
      </c>
    </row>
    <row r="305" spans="1:10">
      <c r="A305" s="2" t="s">
        <v>37</v>
      </c>
      <c r="B305" s="2" t="s">
        <v>49</v>
      </c>
      <c r="C305" s="2" t="s">
        <v>47</v>
      </c>
      <c r="D305" s="108">
        <v>41518</v>
      </c>
      <c r="E305" s="109">
        <f t="shared" si="8"/>
        <v>9</v>
      </c>
      <c r="F305" s="109" t="s">
        <v>50</v>
      </c>
      <c r="G305" s="2" t="s">
        <v>53</v>
      </c>
      <c r="H305" s="2" t="s">
        <v>55</v>
      </c>
      <c r="I305" s="2" t="s">
        <v>43</v>
      </c>
      <c r="J305" s="112">
        <v>1285084.4825280001</v>
      </c>
    </row>
    <row r="306" spans="1:10">
      <c r="A306" s="2" t="s">
        <v>37</v>
      </c>
      <c r="B306" s="2" t="s">
        <v>49</v>
      </c>
      <c r="C306" s="2" t="s">
        <v>47</v>
      </c>
      <c r="D306" s="108">
        <v>41548</v>
      </c>
      <c r="E306" s="109">
        <f t="shared" si="8"/>
        <v>10</v>
      </c>
      <c r="F306" s="109" t="s">
        <v>50</v>
      </c>
      <c r="G306" s="2" t="s">
        <v>53</v>
      </c>
      <c r="H306" s="2" t="s">
        <v>55</v>
      </c>
      <c r="I306" s="2" t="s">
        <v>43</v>
      </c>
      <c r="J306" s="112">
        <v>1723001.1524880002</v>
      </c>
    </row>
    <row r="307" spans="1:10">
      <c r="A307" s="2" t="s">
        <v>37</v>
      </c>
      <c r="B307" s="2" t="s">
        <v>49</v>
      </c>
      <c r="C307" s="2" t="s">
        <v>47</v>
      </c>
      <c r="D307" s="108">
        <v>41579</v>
      </c>
      <c r="E307" s="109">
        <f t="shared" si="8"/>
        <v>11</v>
      </c>
      <c r="F307" s="109" t="s">
        <v>50</v>
      </c>
      <c r="G307" s="2" t="s">
        <v>53</v>
      </c>
      <c r="H307" s="2" t="s">
        <v>55</v>
      </c>
      <c r="I307" s="2" t="s">
        <v>43</v>
      </c>
      <c r="J307" s="112">
        <v>1863864.9561839998</v>
      </c>
    </row>
    <row r="308" spans="1:10">
      <c r="A308" s="2" t="s">
        <v>37</v>
      </c>
      <c r="B308" s="2" t="s">
        <v>49</v>
      </c>
      <c r="C308" s="2" t="s">
        <v>47</v>
      </c>
      <c r="D308" s="108">
        <v>41609</v>
      </c>
      <c r="E308" s="109">
        <f t="shared" si="8"/>
        <v>12</v>
      </c>
      <c r="F308" s="109" t="s">
        <v>50</v>
      </c>
      <c r="G308" s="2" t="s">
        <v>53</v>
      </c>
      <c r="H308" s="2" t="s">
        <v>55</v>
      </c>
      <c r="I308" s="2" t="s">
        <v>43</v>
      </c>
      <c r="J308" s="112">
        <v>1443732.4692000004</v>
      </c>
    </row>
    <row r="309" spans="1:10">
      <c r="A309" s="2" t="s">
        <v>37</v>
      </c>
      <c r="B309" s="2" t="s">
        <v>49</v>
      </c>
      <c r="C309" s="2" t="s">
        <v>47</v>
      </c>
      <c r="D309" s="108">
        <v>41640</v>
      </c>
      <c r="E309" s="109">
        <f t="shared" si="8"/>
        <v>1</v>
      </c>
      <c r="F309" s="109" t="s">
        <v>50</v>
      </c>
      <c r="G309" s="2" t="s">
        <v>53</v>
      </c>
      <c r="H309" s="2" t="s">
        <v>55</v>
      </c>
      <c r="I309" s="2" t="s">
        <v>43</v>
      </c>
      <c r="J309" s="112">
        <v>1687351.1777500003</v>
      </c>
    </row>
    <row r="310" spans="1:10">
      <c r="A310" s="2" t="s">
        <v>37</v>
      </c>
      <c r="B310" s="2" t="s">
        <v>49</v>
      </c>
      <c r="C310" s="2" t="s">
        <v>47</v>
      </c>
      <c r="D310" s="108">
        <v>41671</v>
      </c>
      <c r="E310" s="109">
        <f t="shared" si="8"/>
        <v>2</v>
      </c>
      <c r="F310" s="109" t="s">
        <v>50</v>
      </c>
      <c r="G310" s="2" t="s">
        <v>53</v>
      </c>
      <c r="H310" s="2" t="s">
        <v>55</v>
      </c>
      <c r="I310" s="2" t="s">
        <v>43</v>
      </c>
      <c r="J310" s="112">
        <v>1986645.0922500002</v>
      </c>
    </row>
    <row r="311" spans="1:10">
      <c r="A311" s="2" t="s">
        <v>37</v>
      </c>
      <c r="B311" s="2" t="s">
        <v>49</v>
      </c>
      <c r="C311" s="2" t="s">
        <v>47</v>
      </c>
      <c r="D311" s="108">
        <v>41699</v>
      </c>
      <c r="E311" s="109">
        <f t="shared" si="8"/>
        <v>3</v>
      </c>
      <c r="F311" s="109" t="s">
        <v>50</v>
      </c>
      <c r="G311" s="2" t="s">
        <v>53</v>
      </c>
      <c r="H311" s="2" t="s">
        <v>55</v>
      </c>
      <c r="I311" s="2" t="s">
        <v>43</v>
      </c>
      <c r="J311" s="112">
        <v>1811134.5035000001</v>
      </c>
    </row>
    <row r="312" spans="1:10">
      <c r="A312" s="2" t="s">
        <v>37</v>
      </c>
      <c r="B312" s="2" t="s">
        <v>49</v>
      </c>
      <c r="C312" s="2" t="s">
        <v>47</v>
      </c>
      <c r="D312" s="108">
        <v>41730</v>
      </c>
      <c r="E312" s="109">
        <f t="shared" si="8"/>
        <v>4</v>
      </c>
      <c r="F312" s="109" t="s">
        <v>50</v>
      </c>
      <c r="G312" s="2" t="s">
        <v>53</v>
      </c>
      <c r="H312" s="2" t="s">
        <v>55</v>
      </c>
      <c r="I312" s="2" t="s">
        <v>43</v>
      </c>
      <c r="J312" s="112">
        <v>1946475.4697500004</v>
      </c>
    </row>
    <row r="313" spans="1:10">
      <c r="A313" s="2" t="s">
        <v>37</v>
      </c>
      <c r="B313" s="2" t="s">
        <v>49</v>
      </c>
      <c r="C313" s="2" t="s">
        <v>47</v>
      </c>
      <c r="D313" s="108">
        <v>41760</v>
      </c>
      <c r="E313" s="109">
        <f t="shared" si="8"/>
        <v>5</v>
      </c>
      <c r="F313" s="109" t="s">
        <v>50</v>
      </c>
      <c r="G313" s="2" t="s">
        <v>53</v>
      </c>
      <c r="H313" s="2" t="s">
        <v>55</v>
      </c>
      <c r="I313" s="2" t="s">
        <v>43</v>
      </c>
      <c r="J313" s="112">
        <v>2282543.5850000004</v>
      </c>
    </row>
    <row r="314" spans="1:10">
      <c r="A314" s="2" t="s">
        <v>37</v>
      </c>
      <c r="B314" s="2" t="s">
        <v>49</v>
      </c>
      <c r="C314" s="2" t="s">
        <v>47</v>
      </c>
      <c r="D314" s="108">
        <v>41791</v>
      </c>
      <c r="E314" s="109">
        <f t="shared" si="8"/>
        <v>6</v>
      </c>
      <c r="F314" s="109" t="s">
        <v>50</v>
      </c>
      <c r="G314" s="2" t="s">
        <v>53</v>
      </c>
      <c r="H314" s="2" t="s">
        <v>55</v>
      </c>
      <c r="I314" s="2" t="s">
        <v>43</v>
      </c>
      <c r="J314" s="112">
        <v>945752.15280000004</v>
      </c>
    </row>
    <row r="315" spans="1:10">
      <c r="A315" s="2" t="s">
        <v>37</v>
      </c>
      <c r="B315" s="2" t="s">
        <v>49</v>
      </c>
      <c r="C315" s="2" t="s">
        <v>47</v>
      </c>
      <c r="D315" s="108">
        <v>41456</v>
      </c>
      <c r="E315" s="109">
        <f t="shared" si="8"/>
        <v>7</v>
      </c>
      <c r="F315" s="109" t="s">
        <v>50</v>
      </c>
      <c r="G315" s="2" t="s">
        <v>56</v>
      </c>
      <c r="H315" s="2" t="s">
        <v>57</v>
      </c>
      <c r="I315" s="2" t="s">
        <v>43</v>
      </c>
      <c r="J315" s="112">
        <v>996326.908492608</v>
      </c>
    </row>
    <row r="316" spans="1:10">
      <c r="A316" s="2" t="s">
        <v>37</v>
      </c>
      <c r="B316" s="2" t="s">
        <v>49</v>
      </c>
      <c r="C316" s="2" t="s">
        <v>47</v>
      </c>
      <c r="D316" s="108">
        <v>41487</v>
      </c>
      <c r="E316" s="109">
        <f t="shared" si="8"/>
        <v>8</v>
      </c>
      <c r="F316" s="109" t="s">
        <v>50</v>
      </c>
      <c r="G316" s="2" t="s">
        <v>56</v>
      </c>
      <c r="H316" s="2" t="s">
        <v>57</v>
      </c>
      <c r="I316" s="2" t="s">
        <v>43</v>
      </c>
      <c r="J316" s="112">
        <v>1200285.8372736</v>
      </c>
    </row>
    <row r="317" spans="1:10">
      <c r="A317" s="2" t="s">
        <v>37</v>
      </c>
      <c r="B317" s="2" t="s">
        <v>49</v>
      </c>
      <c r="C317" s="2" t="s">
        <v>47</v>
      </c>
      <c r="D317" s="108">
        <v>41518</v>
      </c>
      <c r="E317" s="109">
        <f t="shared" si="8"/>
        <v>9</v>
      </c>
      <c r="F317" s="109" t="s">
        <v>50</v>
      </c>
      <c r="G317" s="2" t="s">
        <v>56</v>
      </c>
      <c r="H317" s="2" t="s">
        <v>57</v>
      </c>
      <c r="I317" s="2" t="s">
        <v>43</v>
      </c>
      <c r="J317" s="112">
        <v>1213119.7515064322</v>
      </c>
    </row>
    <row r="318" spans="1:10">
      <c r="A318" s="2" t="s">
        <v>37</v>
      </c>
      <c r="B318" s="2" t="s">
        <v>49</v>
      </c>
      <c r="C318" s="2" t="s">
        <v>47</v>
      </c>
      <c r="D318" s="108">
        <v>41548</v>
      </c>
      <c r="E318" s="109">
        <f t="shared" si="8"/>
        <v>10</v>
      </c>
      <c r="F318" s="109" t="s">
        <v>50</v>
      </c>
      <c r="G318" s="2" t="s">
        <v>56</v>
      </c>
      <c r="H318" s="2" t="s">
        <v>57</v>
      </c>
      <c r="I318" s="2" t="s">
        <v>43</v>
      </c>
      <c r="J318" s="112">
        <v>1626513.0879486722</v>
      </c>
    </row>
    <row r="319" spans="1:10">
      <c r="A319" s="2" t="s">
        <v>37</v>
      </c>
      <c r="B319" s="2" t="s">
        <v>49</v>
      </c>
      <c r="C319" s="2" t="s">
        <v>47</v>
      </c>
      <c r="D319" s="108">
        <v>41579</v>
      </c>
      <c r="E319" s="109">
        <f t="shared" si="8"/>
        <v>11</v>
      </c>
      <c r="F319" s="109" t="s">
        <v>50</v>
      </c>
      <c r="G319" s="2" t="s">
        <v>56</v>
      </c>
      <c r="H319" s="2" t="s">
        <v>57</v>
      </c>
      <c r="I319" s="2" t="s">
        <v>43</v>
      </c>
      <c r="J319" s="112">
        <v>1759488.5186376958</v>
      </c>
    </row>
    <row r="320" spans="1:10">
      <c r="A320" s="2" t="s">
        <v>37</v>
      </c>
      <c r="B320" s="2" t="s">
        <v>49</v>
      </c>
      <c r="C320" s="2" t="s">
        <v>47</v>
      </c>
      <c r="D320" s="108">
        <v>41609</v>
      </c>
      <c r="E320" s="109">
        <f t="shared" si="8"/>
        <v>12</v>
      </c>
      <c r="F320" s="109" t="s">
        <v>50</v>
      </c>
      <c r="G320" s="2" t="s">
        <v>56</v>
      </c>
      <c r="H320" s="2" t="s">
        <v>57</v>
      </c>
      <c r="I320" s="2" t="s">
        <v>43</v>
      </c>
      <c r="J320" s="112">
        <v>1362883.4509248002</v>
      </c>
    </row>
    <row r="321" spans="1:10">
      <c r="A321" s="2" t="s">
        <v>37</v>
      </c>
      <c r="B321" s="2" t="s">
        <v>49</v>
      </c>
      <c r="C321" s="2" t="s">
        <v>47</v>
      </c>
      <c r="D321" s="108">
        <v>41640</v>
      </c>
      <c r="E321" s="109">
        <f t="shared" si="8"/>
        <v>1</v>
      </c>
      <c r="F321" s="109" t="s">
        <v>50</v>
      </c>
      <c r="G321" s="2" t="s">
        <v>56</v>
      </c>
      <c r="H321" s="2" t="s">
        <v>57</v>
      </c>
      <c r="I321" s="2" t="s">
        <v>43</v>
      </c>
      <c r="J321" s="112">
        <v>1592859.5117959999</v>
      </c>
    </row>
    <row r="322" spans="1:10">
      <c r="A322" s="2" t="s">
        <v>37</v>
      </c>
      <c r="B322" s="2" t="s">
        <v>49</v>
      </c>
      <c r="C322" s="2" t="s">
        <v>47</v>
      </c>
      <c r="D322" s="108">
        <v>41671</v>
      </c>
      <c r="E322" s="109">
        <f t="shared" si="8"/>
        <v>2</v>
      </c>
      <c r="F322" s="109" t="s">
        <v>50</v>
      </c>
      <c r="G322" s="2" t="s">
        <v>56</v>
      </c>
      <c r="H322" s="2" t="s">
        <v>57</v>
      </c>
      <c r="I322" s="2" t="s">
        <v>43</v>
      </c>
      <c r="J322" s="112">
        <v>1875392.9670840001</v>
      </c>
    </row>
    <row r="323" spans="1:10">
      <c r="A323" s="2" t="s">
        <v>37</v>
      </c>
      <c r="B323" s="2" t="s">
        <v>49</v>
      </c>
      <c r="C323" s="2" t="s">
        <v>47</v>
      </c>
      <c r="D323" s="108">
        <v>41699</v>
      </c>
      <c r="E323" s="109">
        <f t="shared" si="8"/>
        <v>3</v>
      </c>
      <c r="F323" s="109" t="s">
        <v>50</v>
      </c>
      <c r="G323" s="2" t="s">
        <v>56</v>
      </c>
      <c r="H323" s="2" t="s">
        <v>57</v>
      </c>
      <c r="I323" s="2" t="s">
        <v>43</v>
      </c>
      <c r="J323" s="112">
        <v>1709710.9713039999</v>
      </c>
    </row>
    <row r="324" spans="1:10">
      <c r="A324" s="2" t="s">
        <v>37</v>
      </c>
      <c r="B324" s="2" t="s">
        <v>49</v>
      </c>
      <c r="C324" s="2" t="s">
        <v>47</v>
      </c>
      <c r="D324" s="108">
        <v>41730</v>
      </c>
      <c r="E324" s="109">
        <f t="shared" si="8"/>
        <v>4</v>
      </c>
      <c r="F324" s="109" t="s">
        <v>50</v>
      </c>
      <c r="G324" s="2" t="s">
        <v>56</v>
      </c>
      <c r="H324" s="2" t="s">
        <v>57</v>
      </c>
      <c r="I324" s="2" t="s">
        <v>43</v>
      </c>
      <c r="J324" s="112">
        <v>1837472.8434440002</v>
      </c>
    </row>
    <row r="325" spans="1:10">
      <c r="A325" s="2" t="s">
        <v>37</v>
      </c>
      <c r="B325" s="2" t="s">
        <v>49</v>
      </c>
      <c r="C325" s="2" t="s">
        <v>47</v>
      </c>
      <c r="D325" s="108">
        <v>41760</v>
      </c>
      <c r="E325" s="109">
        <f t="shared" si="8"/>
        <v>5</v>
      </c>
      <c r="F325" s="109" t="s">
        <v>50</v>
      </c>
      <c r="G325" s="2" t="s">
        <v>56</v>
      </c>
      <c r="H325" s="2" t="s">
        <v>57</v>
      </c>
      <c r="I325" s="2" t="s">
        <v>43</v>
      </c>
      <c r="J325" s="112">
        <v>2154721.1442400003</v>
      </c>
    </row>
    <row r="326" spans="1:10">
      <c r="A326" s="2" t="s">
        <v>37</v>
      </c>
      <c r="B326" s="2" t="s">
        <v>49</v>
      </c>
      <c r="C326" s="2" t="s">
        <v>47</v>
      </c>
      <c r="D326" s="108">
        <v>41791</v>
      </c>
      <c r="E326" s="109">
        <f t="shared" si="8"/>
        <v>6</v>
      </c>
      <c r="F326" s="109" t="s">
        <v>50</v>
      </c>
      <c r="G326" s="2" t="s">
        <v>56</v>
      </c>
      <c r="H326" s="2" t="s">
        <v>57</v>
      </c>
      <c r="I326" s="2" t="s">
        <v>43</v>
      </c>
      <c r="J326" s="112">
        <v>892790.0322432</v>
      </c>
    </row>
    <row r="327" spans="1:10">
      <c r="A327" s="2" t="s">
        <v>37</v>
      </c>
      <c r="B327" s="2" t="s">
        <v>49</v>
      </c>
      <c r="C327" s="2" t="s">
        <v>47</v>
      </c>
      <c r="D327" s="108">
        <v>41456</v>
      </c>
      <c r="E327" s="109">
        <f t="shared" si="8"/>
        <v>7</v>
      </c>
      <c r="F327" s="109" t="s">
        <v>50</v>
      </c>
      <c r="G327" s="2" t="s">
        <v>56</v>
      </c>
      <c r="H327" s="2" t="s">
        <v>58</v>
      </c>
      <c r="I327" s="2" t="s">
        <v>43</v>
      </c>
      <c r="J327" s="112">
        <v>869931.04490880016</v>
      </c>
    </row>
    <row r="328" spans="1:10">
      <c r="A328" s="2" t="s">
        <v>37</v>
      </c>
      <c r="B328" s="2" t="s">
        <v>49</v>
      </c>
      <c r="C328" s="2" t="s">
        <v>47</v>
      </c>
      <c r="D328" s="108">
        <v>41487</v>
      </c>
      <c r="E328" s="109">
        <f t="shared" si="8"/>
        <v>8</v>
      </c>
      <c r="F328" s="109" t="s">
        <v>50</v>
      </c>
      <c r="G328" s="2" t="s">
        <v>56</v>
      </c>
      <c r="H328" s="2" t="s">
        <v>58</v>
      </c>
      <c r="I328" s="2" t="s">
        <v>43</v>
      </c>
      <c r="J328" s="112">
        <v>1048015.3689600001</v>
      </c>
    </row>
    <row r="329" spans="1:10">
      <c r="A329" s="2" t="s">
        <v>37</v>
      </c>
      <c r="B329" s="2" t="s">
        <v>49</v>
      </c>
      <c r="C329" s="2" t="s">
        <v>47</v>
      </c>
      <c r="D329" s="108">
        <v>41518</v>
      </c>
      <c r="E329" s="109">
        <f t="shared" si="8"/>
        <v>9</v>
      </c>
      <c r="F329" s="109" t="s">
        <v>50</v>
      </c>
      <c r="G329" s="2" t="s">
        <v>56</v>
      </c>
      <c r="H329" s="2" t="s">
        <v>58</v>
      </c>
      <c r="I329" s="2" t="s">
        <v>43</v>
      </c>
      <c r="J329" s="112">
        <v>1059221.1492352001</v>
      </c>
    </row>
    <row r="330" spans="1:10">
      <c r="A330" s="2" t="s">
        <v>37</v>
      </c>
      <c r="B330" s="2" t="s">
        <v>49</v>
      </c>
      <c r="C330" s="2" t="s">
        <v>47</v>
      </c>
      <c r="D330" s="108">
        <v>41548</v>
      </c>
      <c r="E330" s="109">
        <f t="shared" si="8"/>
        <v>10</v>
      </c>
      <c r="F330" s="109" t="s">
        <v>50</v>
      </c>
      <c r="G330" s="2" t="s">
        <v>56</v>
      </c>
      <c r="H330" s="2" t="s">
        <v>58</v>
      </c>
      <c r="I330" s="2" t="s">
        <v>43</v>
      </c>
      <c r="J330" s="112">
        <v>1420170.6468992003</v>
      </c>
    </row>
    <row r="331" spans="1:10">
      <c r="A331" s="2" t="s">
        <v>37</v>
      </c>
      <c r="B331" s="2" t="s">
        <v>49</v>
      </c>
      <c r="C331" s="2" t="s">
        <v>47</v>
      </c>
      <c r="D331" s="108">
        <v>41579</v>
      </c>
      <c r="E331" s="109">
        <f t="shared" si="8"/>
        <v>11</v>
      </c>
      <c r="F331" s="109" t="s">
        <v>50</v>
      </c>
      <c r="G331" s="2" t="s">
        <v>56</v>
      </c>
      <c r="H331" s="2" t="s">
        <v>58</v>
      </c>
      <c r="I331" s="2" t="s">
        <v>43</v>
      </c>
      <c r="J331" s="112">
        <v>1536276.5699455999</v>
      </c>
    </row>
    <row r="332" spans="1:10">
      <c r="A332" s="2" t="s">
        <v>37</v>
      </c>
      <c r="B332" s="2" t="s">
        <v>49</v>
      </c>
      <c r="C332" s="2" t="s">
        <v>47</v>
      </c>
      <c r="D332" s="108">
        <v>41609</v>
      </c>
      <c r="E332" s="109">
        <f t="shared" si="8"/>
        <v>12</v>
      </c>
      <c r="F332" s="109" t="s">
        <v>50</v>
      </c>
      <c r="G332" s="2" t="s">
        <v>56</v>
      </c>
      <c r="H332" s="2" t="s">
        <v>58</v>
      </c>
      <c r="I332" s="2" t="s">
        <v>43</v>
      </c>
      <c r="J332" s="112">
        <v>785390.46324480022</v>
      </c>
    </row>
    <row r="333" spans="1:10">
      <c r="A333" s="2" t="s">
        <v>37</v>
      </c>
      <c r="B333" s="2" t="s">
        <v>49</v>
      </c>
      <c r="C333" s="2" t="s">
        <v>47</v>
      </c>
      <c r="D333" s="108">
        <v>41640</v>
      </c>
      <c r="E333" s="109">
        <f t="shared" si="8"/>
        <v>1</v>
      </c>
      <c r="F333" s="109" t="s">
        <v>50</v>
      </c>
      <c r="G333" s="2" t="s">
        <v>56</v>
      </c>
      <c r="H333" s="2" t="s">
        <v>58</v>
      </c>
      <c r="I333" s="2" t="s">
        <v>43</v>
      </c>
      <c r="J333" s="112">
        <v>734335.23255680013</v>
      </c>
    </row>
    <row r="334" spans="1:10">
      <c r="A334" s="2" t="s">
        <v>37</v>
      </c>
      <c r="B334" s="2" t="s">
        <v>49</v>
      </c>
      <c r="C334" s="2" t="s">
        <v>47</v>
      </c>
      <c r="D334" s="108">
        <v>41671</v>
      </c>
      <c r="E334" s="109">
        <f t="shared" si="8"/>
        <v>2</v>
      </c>
      <c r="F334" s="109" t="s">
        <v>50</v>
      </c>
      <c r="G334" s="2" t="s">
        <v>56</v>
      </c>
      <c r="H334" s="2" t="s">
        <v>58</v>
      </c>
      <c r="I334" s="2" t="s">
        <v>43</v>
      </c>
      <c r="J334" s="112">
        <v>864587.94414720009</v>
      </c>
    </row>
    <row r="335" spans="1:10">
      <c r="A335" s="2" t="s">
        <v>37</v>
      </c>
      <c r="B335" s="2" t="s">
        <v>49</v>
      </c>
      <c r="C335" s="2" t="s">
        <v>47</v>
      </c>
      <c r="D335" s="108">
        <v>41699</v>
      </c>
      <c r="E335" s="109">
        <f t="shared" si="8"/>
        <v>3</v>
      </c>
      <c r="F335" s="109" t="s">
        <v>50</v>
      </c>
      <c r="G335" s="2" t="s">
        <v>56</v>
      </c>
      <c r="H335" s="2" t="s">
        <v>58</v>
      </c>
      <c r="I335" s="2" t="s">
        <v>43</v>
      </c>
      <c r="J335" s="112">
        <v>788205.73592320003</v>
      </c>
    </row>
    <row r="336" spans="1:10">
      <c r="A336" s="2" t="s">
        <v>37</v>
      </c>
      <c r="B336" s="2" t="s">
        <v>49</v>
      </c>
      <c r="C336" s="2" t="s">
        <v>47</v>
      </c>
      <c r="D336" s="108">
        <v>41730</v>
      </c>
      <c r="E336" s="109">
        <f t="shared" si="8"/>
        <v>4</v>
      </c>
      <c r="F336" s="109" t="s">
        <v>50</v>
      </c>
      <c r="G336" s="2" t="s">
        <v>56</v>
      </c>
      <c r="H336" s="2" t="s">
        <v>58</v>
      </c>
      <c r="I336" s="2" t="s">
        <v>43</v>
      </c>
      <c r="J336" s="112">
        <v>847106.12443520024</v>
      </c>
    </row>
    <row r="337" spans="1:10">
      <c r="A337" s="2" t="s">
        <v>37</v>
      </c>
      <c r="B337" s="2" t="s">
        <v>49</v>
      </c>
      <c r="C337" s="2" t="s">
        <v>47</v>
      </c>
      <c r="D337" s="108">
        <v>41760</v>
      </c>
      <c r="E337" s="109">
        <f t="shared" si="8"/>
        <v>5</v>
      </c>
      <c r="F337" s="109" t="s">
        <v>50</v>
      </c>
      <c r="G337" s="2" t="s">
        <v>56</v>
      </c>
      <c r="H337" s="2" t="s">
        <v>58</v>
      </c>
      <c r="I337" s="2" t="s">
        <v>43</v>
      </c>
      <c r="J337" s="112">
        <v>993362.96819200017</v>
      </c>
    </row>
    <row r="338" spans="1:10">
      <c r="A338" s="2" t="s">
        <v>37</v>
      </c>
      <c r="B338" s="2" t="s">
        <v>49</v>
      </c>
      <c r="C338" s="2" t="s">
        <v>47</v>
      </c>
      <c r="D338" s="108">
        <v>41791</v>
      </c>
      <c r="E338" s="109">
        <f t="shared" si="8"/>
        <v>6</v>
      </c>
      <c r="F338" s="109" t="s">
        <v>50</v>
      </c>
      <c r="G338" s="2" t="s">
        <v>56</v>
      </c>
      <c r="H338" s="2" t="s">
        <v>58</v>
      </c>
      <c r="I338" s="2" t="s">
        <v>43</v>
      </c>
      <c r="J338" s="112">
        <v>514489.17112320004</v>
      </c>
    </row>
    <row r="339" spans="1:10">
      <c r="A339" s="2" t="s">
        <v>37</v>
      </c>
      <c r="B339" s="2" t="s">
        <v>49</v>
      </c>
      <c r="C339" s="2" t="s">
        <v>47</v>
      </c>
      <c r="D339" s="108">
        <v>41456</v>
      </c>
      <c r="E339" s="109">
        <f t="shared" si="8"/>
        <v>7</v>
      </c>
      <c r="F339" s="109" t="s">
        <v>50</v>
      </c>
      <c r="G339" s="2" t="s">
        <v>56</v>
      </c>
      <c r="H339" s="2" t="s">
        <v>59</v>
      </c>
      <c r="I339" s="2" t="s">
        <v>43</v>
      </c>
      <c r="J339" s="112">
        <v>921103.45931519999</v>
      </c>
    </row>
    <row r="340" spans="1:10">
      <c r="A340" s="2" t="s">
        <v>37</v>
      </c>
      <c r="B340" s="2" t="s">
        <v>49</v>
      </c>
      <c r="C340" s="2" t="s">
        <v>47</v>
      </c>
      <c r="D340" s="108">
        <v>41487</v>
      </c>
      <c r="E340" s="109">
        <f t="shared" si="8"/>
        <v>8</v>
      </c>
      <c r="F340" s="109" t="s">
        <v>50</v>
      </c>
      <c r="G340" s="2" t="s">
        <v>56</v>
      </c>
      <c r="H340" s="2" t="s">
        <v>59</v>
      </c>
      <c r="I340" s="2" t="s">
        <v>43</v>
      </c>
      <c r="J340" s="112">
        <v>1109663.3318399999</v>
      </c>
    </row>
    <row r="341" spans="1:10">
      <c r="A341" s="2" t="s">
        <v>37</v>
      </c>
      <c r="B341" s="2" t="s">
        <v>49</v>
      </c>
      <c r="C341" s="2" t="s">
        <v>47</v>
      </c>
      <c r="D341" s="108">
        <v>41518</v>
      </c>
      <c r="E341" s="109">
        <f t="shared" si="8"/>
        <v>9</v>
      </c>
      <c r="F341" s="109" t="s">
        <v>50</v>
      </c>
      <c r="G341" s="2" t="s">
        <v>56</v>
      </c>
      <c r="H341" s="2" t="s">
        <v>59</v>
      </c>
      <c r="I341" s="2" t="s">
        <v>43</v>
      </c>
      <c r="J341" s="112">
        <v>1121528.2756608</v>
      </c>
    </row>
    <row r="342" spans="1:10">
      <c r="A342" s="2" t="s">
        <v>37</v>
      </c>
      <c r="B342" s="2" t="s">
        <v>49</v>
      </c>
      <c r="C342" s="2" t="s">
        <v>47</v>
      </c>
      <c r="D342" s="108">
        <v>41548</v>
      </c>
      <c r="E342" s="109">
        <f t="shared" si="8"/>
        <v>10</v>
      </c>
      <c r="F342" s="109" t="s">
        <v>50</v>
      </c>
      <c r="G342" s="2" t="s">
        <v>56</v>
      </c>
      <c r="H342" s="2" t="s">
        <v>59</v>
      </c>
      <c r="I342" s="2" t="s">
        <v>43</v>
      </c>
      <c r="J342" s="112">
        <v>1503710.0967168</v>
      </c>
    </row>
    <row r="343" spans="1:10">
      <c r="A343" s="2" t="s">
        <v>37</v>
      </c>
      <c r="B343" s="2" t="s">
        <v>49</v>
      </c>
      <c r="C343" s="2" t="s">
        <v>47</v>
      </c>
      <c r="D343" s="108">
        <v>41579</v>
      </c>
      <c r="E343" s="109">
        <f t="shared" si="8"/>
        <v>11</v>
      </c>
      <c r="F343" s="109" t="s">
        <v>50</v>
      </c>
      <c r="G343" s="2" t="s">
        <v>56</v>
      </c>
      <c r="H343" s="2" t="s">
        <v>59</v>
      </c>
      <c r="I343" s="2" t="s">
        <v>43</v>
      </c>
      <c r="J343" s="112">
        <v>1626645.7799423998</v>
      </c>
    </row>
    <row r="344" spans="1:10">
      <c r="A344" s="2" t="s">
        <v>37</v>
      </c>
      <c r="B344" s="2" t="s">
        <v>49</v>
      </c>
      <c r="C344" s="2" t="s">
        <v>47</v>
      </c>
      <c r="D344" s="108">
        <v>41609</v>
      </c>
      <c r="E344" s="109">
        <f t="shared" si="8"/>
        <v>12</v>
      </c>
      <c r="F344" s="109" t="s">
        <v>50</v>
      </c>
      <c r="G344" s="2" t="s">
        <v>56</v>
      </c>
      <c r="H344" s="2" t="s">
        <v>59</v>
      </c>
      <c r="I344" s="2" t="s">
        <v>43</v>
      </c>
      <c r="J344" s="112">
        <v>831589.90225920011</v>
      </c>
    </row>
    <row r="345" spans="1:10">
      <c r="A345" s="2" t="s">
        <v>37</v>
      </c>
      <c r="B345" s="2" t="s">
        <v>49</v>
      </c>
      <c r="C345" s="2" t="s">
        <v>47</v>
      </c>
      <c r="D345" s="108">
        <v>41640</v>
      </c>
      <c r="E345" s="109">
        <f t="shared" si="8"/>
        <v>1</v>
      </c>
      <c r="F345" s="109" t="s">
        <v>50</v>
      </c>
      <c r="G345" s="2" t="s">
        <v>56</v>
      </c>
      <c r="H345" s="2" t="s">
        <v>59</v>
      </c>
      <c r="I345" s="2" t="s">
        <v>43</v>
      </c>
      <c r="J345" s="112">
        <v>777531.42270720005</v>
      </c>
    </row>
    <row r="346" spans="1:10">
      <c r="A346" s="2" t="s">
        <v>37</v>
      </c>
      <c r="B346" s="2" t="s">
        <v>49</v>
      </c>
      <c r="C346" s="2" t="s">
        <v>47</v>
      </c>
      <c r="D346" s="108">
        <v>41671</v>
      </c>
      <c r="E346" s="109">
        <f t="shared" si="8"/>
        <v>2</v>
      </c>
      <c r="F346" s="109" t="s">
        <v>50</v>
      </c>
      <c r="G346" s="2" t="s">
        <v>56</v>
      </c>
      <c r="H346" s="2" t="s">
        <v>59</v>
      </c>
      <c r="I346" s="2" t="s">
        <v>43</v>
      </c>
      <c r="J346" s="112">
        <v>915446.05850879999</v>
      </c>
    </row>
    <row r="347" spans="1:10">
      <c r="A347" s="2" t="s">
        <v>37</v>
      </c>
      <c r="B347" s="2" t="s">
        <v>49</v>
      </c>
      <c r="C347" s="2" t="s">
        <v>47</v>
      </c>
      <c r="D347" s="108">
        <v>41699</v>
      </c>
      <c r="E347" s="109">
        <f t="shared" ref="E347:E374" si="9">MONTH(D347)</f>
        <v>3</v>
      </c>
      <c r="F347" s="109" t="s">
        <v>50</v>
      </c>
      <c r="G347" s="2" t="s">
        <v>56</v>
      </c>
      <c r="H347" s="2" t="s">
        <v>59</v>
      </c>
      <c r="I347" s="2" t="s">
        <v>43</v>
      </c>
      <c r="J347" s="112">
        <v>834570.77921279997</v>
      </c>
    </row>
    <row r="348" spans="1:10">
      <c r="A348" s="2" t="s">
        <v>37</v>
      </c>
      <c r="B348" s="2" t="s">
        <v>49</v>
      </c>
      <c r="C348" s="2" t="s">
        <v>47</v>
      </c>
      <c r="D348" s="108">
        <v>41730</v>
      </c>
      <c r="E348" s="109">
        <f t="shared" si="9"/>
        <v>4</v>
      </c>
      <c r="F348" s="109" t="s">
        <v>50</v>
      </c>
      <c r="G348" s="2" t="s">
        <v>56</v>
      </c>
      <c r="H348" s="2" t="s">
        <v>59</v>
      </c>
      <c r="I348" s="2" t="s">
        <v>43</v>
      </c>
      <c r="J348" s="112">
        <v>896935.89646080008</v>
      </c>
    </row>
    <row r="349" spans="1:10">
      <c r="A349" s="2" t="s">
        <v>37</v>
      </c>
      <c r="B349" s="2" t="s">
        <v>49</v>
      </c>
      <c r="C349" s="2" t="s">
        <v>47</v>
      </c>
      <c r="D349" s="108">
        <v>41760</v>
      </c>
      <c r="E349" s="109">
        <f t="shared" si="9"/>
        <v>5</v>
      </c>
      <c r="F349" s="109" t="s">
        <v>50</v>
      </c>
      <c r="G349" s="2" t="s">
        <v>56</v>
      </c>
      <c r="H349" s="2" t="s">
        <v>59</v>
      </c>
      <c r="I349" s="2" t="s">
        <v>43</v>
      </c>
      <c r="J349" s="112">
        <v>1051796.083968</v>
      </c>
    </row>
    <row r="350" spans="1:10">
      <c r="A350" s="2" t="s">
        <v>37</v>
      </c>
      <c r="B350" s="2" t="s">
        <v>49</v>
      </c>
      <c r="C350" s="2" t="s">
        <v>47</v>
      </c>
      <c r="D350" s="108">
        <v>41791</v>
      </c>
      <c r="E350" s="109">
        <f t="shared" si="9"/>
        <v>6</v>
      </c>
      <c r="F350" s="109" t="s">
        <v>50</v>
      </c>
      <c r="G350" s="2" t="s">
        <v>56</v>
      </c>
      <c r="H350" s="2" t="s">
        <v>59</v>
      </c>
      <c r="I350" s="2" t="s">
        <v>43</v>
      </c>
      <c r="J350" s="112">
        <v>544753.24001279997</v>
      </c>
    </row>
    <row r="351" spans="1:10">
      <c r="A351" s="2" t="s">
        <v>37</v>
      </c>
      <c r="B351" s="2" t="s">
        <v>49</v>
      </c>
      <c r="C351" s="2" t="s">
        <v>47</v>
      </c>
      <c r="D351" s="108">
        <v>41456</v>
      </c>
      <c r="E351" s="109">
        <f t="shared" si="9"/>
        <v>7</v>
      </c>
      <c r="F351" s="109" t="s">
        <v>50</v>
      </c>
      <c r="G351" s="2" t="s">
        <v>56</v>
      </c>
      <c r="H351" s="2" t="s">
        <v>60</v>
      </c>
      <c r="I351" s="2" t="s">
        <v>43</v>
      </c>
      <c r="J351" s="112">
        <v>498931.04046240001</v>
      </c>
    </row>
    <row r="352" spans="1:10">
      <c r="A352" s="2" t="s">
        <v>37</v>
      </c>
      <c r="B352" s="2" t="s">
        <v>49</v>
      </c>
      <c r="C352" s="2" t="s">
        <v>47</v>
      </c>
      <c r="D352" s="108">
        <v>41487</v>
      </c>
      <c r="E352" s="109">
        <f t="shared" si="9"/>
        <v>8</v>
      </c>
      <c r="F352" s="109" t="s">
        <v>50</v>
      </c>
      <c r="G352" s="2" t="s">
        <v>56</v>
      </c>
      <c r="H352" s="2" t="s">
        <v>60</v>
      </c>
      <c r="I352" s="2" t="s">
        <v>43</v>
      </c>
      <c r="J352" s="112">
        <v>601067.63808000006</v>
      </c>
    </row>
    <row r="353" spans="1:10">
      <c r="A353" s="2" t="s">
        <v>37</v>
      </c>
      <c r="B353" s="2" t="s">
        <v>49</v>
      </c>
      <c r="C353" s="2" t="s">
        <v>47</v>
      </c>
      <c r="D353" s="108">
        <v>41518</v>
      </c>
      <c r="E353" s="109">
        <f t="shared" si="9"/>
        <v>9</v>
      </c>
      <c r="F353" s="109" t="s">
        <v>50</v>
      </c>
      <c r="G353" s="2" t="s">
        <v>56</v>
      </c>
      <c r="H353" s="2" t="s">
        <v>60</v>
      </c>
      <c r="I353" s="2" t="s">
        <v>43</v>
      </c>
      <c r="J353" s="112">
        <v>607494.48264960002</v>
      </c>
    </row>
    <row r="354" spans="1:10">
      <c r="A354" s="2" t="s">
        <v>37</v>
      </c>
      <c r="B354" s="2" t="s">
        <v>49</v>
      </c>
      <c r="C354" s="2" t="s">
        <v>47</v>
      </c>
      <c r="D354" s="108">
        <v>41548</v>
      </c>
      <c r="E354" s="109">
        <f t="shared" si="9"/>
        <v>10</v>
      </c>
      <c r="F354" s="109" t="s">
        <v>50</v>
      </c>
      <c r="G354" s="2" t="s">
        <v>56</v>
      </c>
      <c r="H354" s="2" t="s">
        <v>60</v>
      </c>
      <c r="I354" s="2" t="s">
        <v>43</v>
      </c>
      <c r="J354" s="112">
        <v>814509.63572160015</v>
      </c>
    </row>
    <row r="355" spans="1:10">
      <c r="A355" s="2" t="s">
        <v>37</v>
      </c>
      <c r="B355" s="2" t="s">
        <v>49</v>
      </c>
      <c r="C355" s="2" t="s">
        <v>47</v>
      </c>
      <c r="D355" s="108">
        <v>41579</v>
      </c>
      <c r="E355" s="109">
        <f t="shared" si="9"/>
        <v>11</v>
      </c>
      <c r="F355" s="109" t="s">
        <v>50</v>
      </c>
      <c r="G355" s="2" t="s">
        <v>56</v>
      </c>
      <c r="H355" s="2" t="s">
        <v>60</v>
      </c>
      <c r="I355" s="2" t="s">
        <v>43</v>
      </c>
      <c r="J355" s="112">
        <v>881099.79746879986</v>
      </c>
    </row>
    <row r="356" spans="1:10">
      <c r="A356" s="2" t="s">
        <v>37</v>
      </c>
      <c r="B356" s="2" t="s">
        <v>49</v>
      </c>
      <c r="C356" s="2" t="s">
        <v>47</v>
      </c>
      <c r="D356" s="108">
        <v>41609</v>
      </c>
      <c r="E356" s="109">
        <f t="shared" si="9"/>
        <v>12</v>
      </c>
      <c r="F356" s="109" t="s">
        <v>50</v>
      </c>
      <c r="G356" s="2" t="s">
        <v>56</v>
      </c>
      <c r="H356" s="2" t="s">
        <v>60</v>
      </c>
      <c r="I356" s="2" t="s">
        <v>43</v>
      </c>
      <c r="J356" s="112">
        <v>450444.53039040015</v>
      </c>
    </row>
    <row r="357" spans="1:10">
      <c r="A357" s="2" t="s">
        <v>37</v>
      </c>
      <c r="B357" s="2" t="s">
        <v>49</v>
      </c>
      <c r="C357" s="2" t="s">
        <v>47</v>
      </c>
      <c r="D357" s="108">
        <v>41640</v>
      </c>
      <c r="E357" s="109">
        <f t="shared" si="9"/>
        <v>1</v>
      </c>
      <c r="F357" s="109" t="s">
        <v>50</v>
      </c>
      <c r="G357" s="2" t="s">
        <v>56</v>
      </c>
      <c r="H357" s="2" t="s">
        <v>60</v>
      </c>
      <c r="I357" s="2" t="s">
        <v>43</v>
      </c>
      <c r="J357" s="112">
        <v>421162.85396640003</v>
      </c>
    </row>
    <row r="358" spans="1:10">
      <c r="A358" s="2" t="s">
        <v>37</v>
      </c>
      <c r="B358" s="2" t="s">
        <v>49</v>
      </c>
      <c r="C358" s="2" t="s">
        <v>47</v>
      </c>
      <c r="D358" s="108">
        <v>41671</v>
      </c>
      <c r="E358" s="109">
        <f t="shared" si="9"/>
        <v>2</v>
      </c>
      <c r="F358" s="109" t="s">
        <v>50</v>
      </c>
      <c r="G358" s="2" t="s">
        <v>56</v>
      </c>
      <c r="H358" s="2" t="s">
        <v>60</v>
      </c>
      <c r="I358" s="2" t="s">
        <v>43</v>
      </c>
      <c r="J358" s="112">
        <v>495866.61502560001</v>
      </c>
    </row>
    <row r="359" spans="1:10">
      <c r="A359" s="2" t="s">
        <v>37</v>
      </c>
      <c r="B359" s="2" t="s">
        <v>49</v>
      </c>
      <c r="C359" s="2" t="s">
        <v>47</v>
      </c>
      <c r="D359" s="108">
        <v>41699</v>
      </c>
      <c r="E359" s="109">
        <f t="shared" si="9"/>
        <v>3</v>
      </c>
      <c r="F359" s="109" t="s">
        <v>50</v>
      </c>
      <c r="G359" s="2" t="s">
        <v>56</v>
      </c>
      <c r="H359" s="2" t="s">
        <v>60</v>
      </c>
      <c r="I359" s="2" t="s">
        <v>43</v>
      </c>
      <c r="J359" s="112">
        <v>452059.1720736</v>
      </c>
    </row>
    <row r="360" spans="1:10">
      <c r="A360" s="2" t="s">
        <v>37</v>
      </c>
      <c r="B360" s="2" t="s">
        <v>49</v>
      </c>
      <c r="C360" s="2" t="s">
        <v>47</v>
      </c>
      <c r="D360" s="108">
        <v>41730</v>
      </c>
      <c r="E360" s="109">
        <f t="shared" si="9"/>
        <v>4</v>
      </c>
      <c r="F360" s="109" t="s">
        <v>50</v>
      </c>
      <c r="G360" s="2" t="s">
        <v>56</v>
      </c>
      <c r="H360" s="2" t="s">
        <v>60</v>
      </c>
      <c r="I360" s="2" t="s">
        <v>43</v>
      </c>
      <c r="J360" s="112">
        <v>485840.2772496001</v>
      </c>
    </row>
    <row r="361" spans="1:10">
      <c r="A361" s="2" t="s">
        <v>37</v>
      </c>
      <c r="B361" s="2" t="s">
        <v>49</v>
      </c>
      <c r="C361" s="2" t="s">
        <v>47</v>
      </c>
      <c r="D361" s="108">
        <v>41760</v>
      </c>
      <c r="E361" s="109">
        <f t="shared" si="9"/>
        <v>5</v>
      </c>
      <c r="F361" s="109" t="s">
        <v>50</v>
      </c>
      <c r="G361" s="2" t="s">
        <v>56</v>
      </c>
      <c r="H361" s="2" t="s">
        <v>60</v>
      </c>
      <c r="I361" s="2" t="s">
        <v>43</v>
      </c>
      <c r="J361" s="112">
        <v>569722.87881600007</v>
      </c>
    </row>
    <row r="362" spans="1:10">
      <c r="A362" s="2" t="s">
        <v>37</v>
      </c>
      <c r="B362" s="2" t="s">
        <v>49</v>
      </c>
      <c r="C362" s="2" t="s">
        <v>47</v>
      </c>
      <c r="D362" s="108">
        <v>41791</v>
      </c>
      <c r="E362" s="109">
        <f t="shared" si="9"/>
        <v>6</v>
      </c>
      <c r="F362" s="109" t="s">
        <v>50</v>
      </c>
      <c r="G362" s="2" t="s">
        <v>56</v>
      </c>
      <c r="H362" s="2" t="s">
        <v>60</v>
      </c>
      <c r="I362" s="2" t="s">
        <v>43</v>
      </c>
      <c r="J362" s="112">
        <v>295074.67167360004</v>
      </c>
    </row>
    <row r="363" spans="1:10">
      <c r="A363" s="2" t="s">
        <v>37</v>
      </c>
      <c r="B363" s="2" t="s">
        <v>49</v>
      </c>
      <c r="C363" s="2" t="s">
        <v>47</v>
      </c>
      <c r="D363" s="108">
        <v>41456</v>
      </c>
      <c r="E363" s="109">
        <f t="shared" si="9"/>
        <v>7</v>
      </c>
      <c r="F363" s="109" t="s">
        <v>50</v>
      </c>
      <c r="G363" s="2" t="s">
        <v>61</v>
      </c>
      <c r="H363" s="2" t="s">
        <v>62</v>
      </c>
      <c r="I363" s="2" t="s">
        <v>43</v>
      </c>
      <c r="J363" s="112">
        <v>3198275.9004000002</v>
      </c>
    </row>
    <row r="364" spans="1:10">
      <c r="A364" s="2" t="s">
        <v>37</v>
      </c>
      <c r="B364" s="2" t="s">
        <v>49</v>
      </c>
      <c r="C364" s="2" t="s">
        <v>47</v>
      </c>
      <c r="D364" s="108">
        <v>41487</v>
      </c>
      <c r="E364" s="109">
        <f t="shared" si="9"/>
        <v>8</v>
      </c>
      <c r="F364" s="109" t="s">
        <v>50</v>
      </c>
      <c r="G364" s="2" t="s">
        <v>61</v>
      </c>
      <c r="H364" s="2" t="s">
        <v>62</v>
      </c>
      <c r="I364" s="2" t="s">
        <v>43</v>
      </c>
      <c r="J364" s="112">
        <v>3852997.68</v>
      </c>
    </row>
    <row r="365" spans="1:10">
      <c r="A365" s="2" t="s">
        <v>37</v>
      </c>
      <c r="B365" s="2" t="s">
        <v>49</v>
      </c>
      <c r="C365" s="2" t="s">
        <v>47</v>
      </c>
      <c r="D365" s="108">
        <v>41518</v>
      </c>
      <c r="E365" s="109">
        <f t="shared" si="9"/>
        <v>9</v>
      </c>
      <c r="F365" s="109" t="s">
        <v>50</v>
      </c>
      <c r="G365" s="2" t="s">
        <v>61</v>
      </c>
      <c r="H365" s="2" t="s">
        <v>62</v>
      </c>
      <c r="I365" s="2" t="s">
        <v>43</v>
      </c>
      <c r="J365" s="112">
        <v>3894195.4016000004</v>
      </c>
    </row>
    <row r="366" spans="1:10">
      <c r="A366" s="2" t="s">
        <v>37</v>
      </c>
      <c r="B366" s="2" t="s">
        <v>49</v>
      </c>
      <c r="C366" s="2" t="s">
        <v>47</v>
      </c>
      <c r="D366" s="108">
        <v>41548</v>
      </c>
      <c r="E366" s="109">
        <f t="shared" si="9"/>
        <v>10</v>
      </c>
      <c r="F366" s="109" t="s">
        <v>50</v>
      </c>
      <c r="G366" s="2" t="s">
        <v>61</v>
      </c>
      <c r="H366" s="2" t="s">
        <v>62</v>
      </c>
      <c r="I366" s="2" t="s">
        <v>43</v>
      </c>
      <c r="J366" s="112">
        <v>5221215.6136000007</v>
      </c>
    </row>
    <row r="367" spans="1:10">
      <c r="A367" s="2" t="s">
        <v>37</v>
      </c>
      <c r="B367" s="2" t="s">
        <v>49</v>
      </c>
      <c r="C367" s="2" t="s">
        <v>47</v>
      </c>
      <c r="D367" s="108">
        <v>41579</v>
      </c>
      <c r="E367" s="109">
        <f t="shared" si="9"/>
        <v>11</v>
      </c>
      <c r="F367" s="109" t="s">
        <v>50</v>
      </c>
      <c r="G367" s="2" t="s">
        <v>61</v>
      </c>
      <c r="H367" s="2" t="s">
        <v>62</v>
      </c>
      <c r="I367" s="2" t="s">
        <v>43</v>
      </c>
      <c r="J367" s="112">
        <v>5648075.6247999994</v>
      </c>
    </row>
    <row r="368" spans="1:10">
      <c r="A368" s="2" t="s">
        <v>37</v>
      </c>
      <c r="B368" s="2" t="s">
        <v>49</v>
      </c>
      <c r="C368" s="2" t="s">
        <v>47</v>
      </c>
      <c r="D368" s="108">
        <v>41609</v>
      </c>
      <c r="E368" s="109">
        <f t="shared" si="9"/>
        <v>12</v>
      </c>
      <c r="F368" s="109" t="s">
        <v>50</v>
      </c>
      <c r="G368" s="2" t="s">
        <v>61</v>
      </c>
      <c r="H368" s="2" t="s">
        <v>62</v>
      </c>
      <c r="I368" s="2" t="s">
        <v>43</v>
      </c>
      <c r="J368" s="112">
        <v>2887464.9384000008</v>
      </c>
    </row>
    <row r="369" spans="1:10">
      <c r="A369" s="2" t="s">
        <v>37</v>
      </c>
      <c r="B369" s="2" t="s">
        <v>49</v>
      </c>
      <c r="C369" s="2" t="s">
        <v>47</v>
      </c>
      <c r="D369" s="108">
        <v>41640</v>
      </c>
      <c r="E369" s="109">
        <f t="shared" si="9"/>
        <v>1</v>
      </c>
      <c r="F369" s="109" t="s">
        <v>50</v>
      </c>
      <c r="G369" s="2" t="s">
        <v>61</v>
      </c>
      <c r="H369" s="2" t="s">
        <v>62</v>
      </c>
      <c r="I369" s="2" t="s">
        <v>43</v>
      </c>
      <c r="J369" s="112">
        <v>2699761.8844000003</v>
      </c>
    </row>
    <row r="370" spans="1:10">
      <c r="A370" s="2" t="s">
        <v>37</v>
      </c>
      <c r="B370" s="2" t="s">
        <v>49</v>
      </c>
      <c r="C370" s="2" t="s">
        <v>47</v>
      </c>
      <c r="D370" s="108">
        <v>41671</v>
      </c>
      <c r="E370" s="109">
        <f t="shared" si="9"/>
        <v>2</v>
      </c>
      <c r="F370" s="109" t="s">
        <v>50</v>
      </c>
      <c r="G370" s="2" t="s">
        <v>61</v>
      </c>
      <c r="H370" s="2" t="s">
        <v>62</v>
      </c>
      <c r="I370" s="2" t="s">
        <v>43</v>
      </c>
      <c r="J370" s="112">
        <v>3178632.1476000003</v>
      </c>
    </row>
    <row r="371" spans="1:10">
      <c r="A371" s="2" t="s">
        <v>37</v>
      </c>
      <c r="B371" s="2" t="s">
        <v>49</v>
      </c>
      <c r="C371" s="2" t="s">
        <v>47</v>
      </c>
      <c r="D371" s="108">
        <v>41699</v>
      </c>
      <c r="E371" s="109">
        <f t="shared" si="9"/>
        <v>3</v>
      </c>
      <c r="F371" s="109" t="s">
        <v>50</v>
      </c>
      <c r="G371" s="2" t="s">
        <v>61</v>
      </c>
      <c r="H371" s="2" t="s">
        <v>62</v>
      </c>
      <c r="I371" s="2" t="s">
        <v>43</v>
      </c>
      <c r="J371" s="112">
        <v>2897815.2056</v>
      </c>
    </row>
    <row r="372" spans="1:10">
      <c r="A372" s="2" t="s">
        <v>37</v>
      </c>
      <c r="B372" s="2" t="s">
        <v>49</v>
      </c>
      <c r="C372" s="2" t="s">
        <v>47</v>
      </c>
      <c r="D372" s="108">
        <v>41730</v>
      </c>
      <c r="E372" s="109">
        <f t="shared" si="9"/>
        <v>4</v>
      </c>
      <c r="F372" s="109" t="s">
        <v>50</v>
      </c>
      <c r="G372" s="2" t="s">
        <v>61</v>
      </c>
      <c r="H372" s="2" t="s">
        <v>62</v>
      </c>
      <c r="I372" s="2" t="s">
        <v>43</v>
      </c>
      <c r="J372" s="112">
        <v>3114360.7516000005</v>
      </c>
    </row>
    <row r="373" spans="1:10">
      <c r="A373" s="2" t="s">
        <v>37</v>
      </c>
      <c r="B373" s="2" t="s">
        <v>49</v>
      </c>
      <c r="C373" s="2" t="s">
        <v>47</v>
      </c>
      <c r="D373" s="108">
        <v>41760</v>
      </c>
      <c r="E373" s="109">
        <f t="shared" si="9"/>
        <v>5</v>
      </c>
      <c r="F373" s="109" t="s">
        <v>50</v>
      </c>
      <c r="G373" s="2" t="s">
        <v>61</v>
      </c>
      <c r="H373" s="2" t="s">
        <v>62</v>
      </c>
      <c r="I373" s="2" t="s">
        <v>43</v>
      </c>
      <c r="J373" s="112">
        <v>3652069.7360000005</v>
      </c>
    </row>
    <row r="374" spans="1:10">
      <c r="A374" s="2" t="s">
        <v>37</v>
      </c>
      <c r="B374" s="2" t="s">
        <v>49</v>
      </c>
      <c r="C374" s="2" t="s">
        <v>47</v>
      </c>
      <c r="D374" s="108">
        <v>41791</v>
      </c>
      <c r="E374" s="109">
        <f t="shared" si="9"/>
        <v>6</v>
      </c>
      <c r="F374" s="109" t="s">
        <v>50</v>
      </c>
      <c r="G374" s="2" t="s">
        <v>61</v>
      </c>
      <c r="H374" s="2" t="s">
        <v>62</v>
      </c>
      <c r="I374" s="2" t="s">
        <v>43</v>
      </c>
      <c r="J374" s="112">
        <v>1891504.3056000001</v>
      </c>
    </row>
    <row r="375" spans="1:10">
      <c r="A375" s="2" t="s">
        <v>37</v>
      </c>
      <c r="B375" s="2" t="s">
        <v>49</v>
      </c>
      <c r="C375" s="2" t="s">
        <v>48</v>
      </c>
      <c r="D375" s="108">
        <v>41456</v>
      </c>
      <c r="E375" s="2">
        <v>7</v>
      </c>
      <c r="F375" s="2" t="s">
        <v>50</v>
      </c>
      <c r="G375" s="2" t="s">
        <v>51</v>
      </c>
      <c r="H375" s="2" t="s">
        <v>52</v>
      </c>
      <c r="I375" s="2" t="s">
        <v>43</v>
      </c>
      <c r="J375" s="112">
        <v>1625596.3356633</v>
      </c>
    </row>
    <row r="376" spans="1:10">
      <c r="A376" s="2" t="s">
        <v>37</v>
      </c>
      <c r="B376" s="2" t="s">
        <v>49</v>
      </c>
      <c r="C376" s="2" t="s">
        <v>48</v>
      </c>
      <c r="D376" s="108">
        <v>41487</v>
      </c>
      <c r="E376" s="2">
        <v>8</v>
      </c>
      <c r="F376" s="2" t="s">
        <v>50</v>
      </c>
      <c r="G376" s="2" t="s">
        <v>51</v>
      </c>
      <c r="H376" s="2" t="s">
        <v>52</v>
      </c>
      <c r="I376" s="2" t="s">
        <v>43</v>
      </c>
      <c r="J376" s="112">
        <v>1295067.8472731998</v>
      </c>
    </row>
    <row r="377" spans="1:10">
      <c r="A377" s="2" t="s">
        <v>37</v>
      </c>
      <c r="B377" s="2" t="s">
        <v>49</v>
      </c>
      <c r="C377" s="2" t="s">
        <v>48</v>
      </c>
      <c r="D377" s="108">
        <v>41518</v>
      </c>
      <c r="E377" s="2">
        <v>9</v>
      </c>
      <c r="F377" s="2" t="s">
        <v>50</v>
      </c>
      <c r="G377" s="2" t="s">
        <v>51</v>
      </c>
      <c r="H377" s="2" t="s">
        <v>52</v>
      </c>
      <c r="I377" s="2" t="s">
        <v>43</v>
      </c>
      <c r="J377" s="112">
        <v>1750624.8818057997</v>
      </c>
    </row>
    <row r="378" spans="1:10">
      <c r="A378" s="2" t="s">
        <v>37</v>
      </c>
      <c r="B378" s="2" t="s">
        <v>49</v>
      </c>
      <c r="C378" s="2" t="s">
        <v>48</v>
      </c>
      <c r="D378" s="108">
        <v>41548</v>
      </c>
      <c r="E378" s="2">
        <v>10</v>
      </c>
      <c r="F378" s="2" t="s">
        <v>50</v>
      </c>
      <c r="G378" s="2" t="s">
        <v>51</v>
      </c>
      <c r="H378" s="2" t="s">
        <v>52</v>
      </c>
      <c r="I378" s="2" t="s">
        <v>43</v>
      </c>
      <c r="J378" s="112">
        <v>1472529.3869285996</v>
      </c>
    </row>
    <row r="379" spans="1:10">
      <c r="A379" s="2" t="s">
        <v>37</v>
      </c>
      <c r="B379" s="2" t="s">
        <v>49</v>
      </c>
      <c r="C379" s="2" t="s">
        <v>48</v>
      </c>
      <c r="D379" s="108">
        <v>41579</v>
      </c>
      <c r="E379" s="2">
        <v>11</v>
      </c>
      <c r="F379" s="2" t="s">
        <v>50</v>
      </c>
      <c r="G379" s="2" t="s">
        <v>51</v>
      </c>
      <c r="H379" s="2" t="s">
        <v>52</v>
      </c>
      <c r="I379" s="2" t="s">
        <v>43</v>
      </c>
      <c r="J379" s="112">
        <v>1252200.4923928501</v>
      </c>
    </row>
    <row r="380" spans="1:10">
      <c r="A380" s="2" t="s">
        <v>37</v>
      </c>
      <c r="B380" s="2" t="s">
        <v>49</v>
      </c>
      <c r="C380" s="2" t="s">
        <v>48</v>
      </c>
      <c r="D380" s="108">
        <v>41609</v>
      </c>
      <c r="E380" s="2">
        <v>12</v>
      </c>
      <c r="F380" s="2" t="s">
        <v>50</v>
      </c>
      <c r="G380" s="2" t="s">
        <v>51</v>
      </c>
      <c r="H380" s="2" t="s">
        <v>52</v>
      </c>
      <c r="I380" s="2" t="s">
        <v>43</v>
      </c>
      <c r="J380" s="112">
        <v>1406782.6738875001</v>
      </c>
    </row>
    <row r="381" spans="1:10">
      <c r="A381" s="2" t="s">
        <v>37</v>
      </c>
      <c r="B381" s="2" t="s">
        <v>49</v>
      </c>
      <c r="C381" s="2" t="s">
        <v>48</v>
      </c>
      <c r="D381" s="108">
        <v>41640</v>
      </c>
      <c r="E381" s="2">
        <v>1</v>
      </c>
      <c r="F381" s="2" t="s">
        <v>50</v>
      </c>
      <c r="G381" s="2" t="s">
        <v>51</v>
      </c>
      <c r="H381" s="2" t="s">
        <v>52</v>
      </c>
      <c r="I381" s="2" t="s">
        <v>43</v>
      </c>
      <c r="J381" s="112">
        <v>1877449.5046125001</v>
      </c>
    </row>
    <row r="382" spans="1:10">
      <c r="A382" s="2" t="s">
        <v>37</v>
      </c>
      <c r="B382" s="2" t="s">
        <v>49</v>
      </c>
      <c r="C382" s="2" t="s">
        <v>48</v>
      </c>
      <c r="D382" s="108">
        <v>41671</v>
      </c>
      <c r="E382" s="2">
        <v>2</v>
      </c>
      <c r="F382" s="2" t="s">
        <v>50</v>
      </c>
      <c r="G382" s="2" t="s">
        <v>51</v>
      </c>
      <c r="H382" s="2" t="s">
        <v>52</v>
      </c>
      <c r="I382" s="2" t="s">
        <v>43</v>
      </c>
      <c r="J382" s="112">
        <v>1912219.1750437501</v>
      </c>
    </row>
    <row r="383" spans="1:10">
      <c r="A383" s="2" t="s">
        <v>37</v>
      </c>
      <c r="B383" s="2" t="s">
        <v>49</v>
      </c>
      <c r="C383" s="2" t="s">
        <v>48</v>
      </c>
      <c r="D383" s="108">
        <v>41699</v>
      </c>
      <c r="E383" s="2">
        <v>3</v>
      </c>
      <c r="F383" s="2" t="s">
        <v>50</v>
      </c>
      <c r="G383" s="2" t="s">
        <v>51</v>
      </c>
      <c r="H383" s="2" t="s">
        <v>52</v>
      </c>
      <c r="I383" s="2" t="s">
        <v>43</v>
      </c>
      <c r="J383" s="112">
        <v>2266625.1980531253</v>
      </c>
    </row>
    <row r="384" spans="1:10">
      <c r="A384" s="2" t="s">
        <v>37</v>
      </c>
      <c r="B384" s="2" t="s">
        <v>49</v>
      </c>
      <c r="C384" s="2" t="s">
        <v>48</v>
      </c>
      <c r="D384" s="108">
        <v>41730</v>
      </c>
      <c r="E384" s="2">
        <v>4</v>
      </c>
      <c r="F384" s="2" t="s">
        <v>50</v>
      </c>
      <c r="G384" s="2" t="s">
        <v>51</v>
      </c>
      <c r="H384" s="2" t="s">
        <v>52</v>
      </c>
      <c r="I384" s="2" t="s">
        <v>43</v>
      </c>
      <c r="J384" s="112">
        <v>2234200.5744250002</v>
      </c>
    </row>
    <row r="385" spans="1:10">
      <c r="A385" s="2" t="s">
        <v>37</v>
      </c>
      <c r="B385" s="2" t="s">
        <v>49</v>
      </c>
      <c r="C385" s="2" t="s">
        <v>48</v>
      </c>
      <c r="D385" s="108">
        <v>41760</v>
      </c>
      <c r="E385" s="2">
        <v>5</v>
      </c>
      <c r="F385" s="2" t="s">
        <v>50</v>
      </c>
      <c r="G385" s="2" t="s">
        <v>51</v>
      </c>
      <c r="H385" s="2" t="s">
        <v>52</v>
      </c>
      <c r="I385" s="2" t="s">
        <v>43</v>
      </c>
      <c r="J385" s="112">
        <v>2593715.6428375002</v>
      </c>
    </row>
    <row r="386" spans="1:10">
      <c r="A386" s="2" t="s">
        <v>37</v>
      </c>
      <c r="B386" s="2" t="s">
        <v>49</v>
      </c>
      <c r="C386" s="2" t="s">
        <v>48</v>
      </c>
      <c r="D386" s="108">
        <v>41791</v>
      </c>
      <c r="E386" s="2">
        <v>6</v>
      </c>
      <c r="F386" s="2" t="s">
        <v>50</v>
      </c>
      <c r="G386" s="2" t="s">
        <v>51</v>
      </c>
      <c r="H386" s="2" t="s">
        <v>52</v>
      </c>
      <c r="I386" s="2" t="s">
        <v>43</v>
      </c>
      <c r="J386" s="112">
        <v>2274807.7859325004</v>
      </c>
    </row>
    <row r="387" spans="1:10">
      <c r="A387" s="2" t="s">
        <v>37</v>
      </c>
      <c r="B387" s="2" t="s">
        <v>49</v>
      </c>
      <c r="C387" s="2" t="s">
        <v>48</v>
      </c>
      <c r="D387" s="108">
        <v>41456</v>
      </c>
      <c r="E387" s="2">
        <v>7</v>
      </c>
      <c r="F387" s="2" t="s">
        <v>50</v>
      </c>
      <c r="G387" s="2" t="s">
        <v>53</v>
      </c>
      <c r="H387" s="2" t="s">
        <v>54</v>
      </c>
      <c r="I387" s="2" t="s">
        <v>43</v>
      </c>
      <c r="J387" s="112">
        <v>895736.75638589996</v>
      </c>
    </row>
    <row r="388" spans="1:10">
      <c r="A388" s="2" t="s">
        <v>37</v>
      </c>
      <c r="B388" s="2" t="s">
        <v>49</v>
      </c>
      <c r="C388" s="2" t="s">
        <v>48</v>
      </c>
      <c r="D388" s="108">
        <v>41487</v>
      </c>
      <c r="E388" s="2">
        <v>8</v>
      </c>
      <c r="F388" s="2" t="s">
        <v>50</v>
      </c>
      <c r="G388" s="2" t="s">
        <v>53</v>
      </c>
      <c r="H388" s="2" t="s">
        <v>54</v>
      </c>
      <c r="I388" s="2" t="s">
        <v>43</v>
      </c>
      <c r="J388" s="112">
        <v>713608.81380359991</v>
      </c>
    </row>
    <row r="389" spans="1:10">
      <c r="A389" s="2" t="s">
        <v>37</v>
      </c>
      <c r="B389" s="2" t="s">
        <v>49</v>
      </c>
      <c r="C389" s="2" t="s">
        <v>48</v>
      </c>
      <c r="D389" s="108">
        <v>41518</v>
      </c>
      <c r="E389" s="2">
        <v>9</v>
      </c>
      <c r="F389" s="2" t="s">
        <v>50</v>
      </c>
      <c r="G389" s="2" t="s">
        <v>53</v>
      </c>
      <c r="H389" s="2" t="s">
        <v>54</v>
      </c>
      <c r="I389" s="2" t="s">
        <v>43</v>
      </c>
      <c r="J389" s="112">
        <v>964630.03691340005</v>
      </c>
    </row>
    <row r="390" spans="1:10">
      <c r="A390" s="2" t="s">
        <v>37</v>
      </c>
      <c r="B390" s="2" t="s">
        <v>49</v>
      </c>
      <c r="C390" s="2" t="s">
        <v>48</v>
      </c>
      <c r="D390" s="108">
        <v>41548</v>
      </c>
      <c r="E390" s="2">
        <v>10</v>
      </c>
      <c r="F390" s="2" t="s">
        <v>50</v>
      </c>
      <c r="G390" s="2" t="s">
        <v>53</v>
      </c>
      <c r="H390" s="2" t="s">
        <v>54</v>
      </c>
      <c r="I390" s="2" t="s">
        <v>43</v>
      </c>
      <c r="J390" s="112">
        <v>811393.74381779996</v>
      </c>
    </row>
    <row r="391" spans="1:10">
      <c r="A391" s="2" t="s">
        <v>37</v>
      </c>
      <c r="B391" s="2" t="s">
        <v>49</v>
      </c>
      <c r="C391" s="2" t="s">
        <v>48</v>
      </c>
      <c r="D391" s="108">
        <v>41579</v>
      </c>
      <c r="E391" s="2">
        <v>11</v>
      </c>
      <c r="F391" s="2" t="s">
        <v>50</v>
      </c>
      <c r="G391" s="2" t="s">
        <v>53</v>
      </c>
      <c r="H391" s="2" t="s">
        <v>54</v>
      </c>
      <c r="I391" s="2" t="s">
        <v>43</v>
      </c>
      <c r="J391" s="112">
        <v>689988.02642055007</v>
      </c>
    </row>
    <row r="392" spans="1:10">
      <c r="A392" s="2" t="s">
        <v>37</v>
      </c>
      <c r="B392" s="2" t="s">
        <v>49</v>
      </c>
      <c r="C392" s="2" t="s">
        <v>48</v>
      </c>
      <c r="D392" s="108">
        <v>41609</v>
      </c>
      <c r="E392" s="2">
        <v>12</v>
      </c>
      <c r="F392" s="2" t="s">
        <v>50</v>
      </c>
      <c r="G392" s="2" t="s">
        <v>53</v>
      </c>
      <c r="H392" s="2" t="s">
        <v>54</v>
      </c>
      <c r="I392" s="2" t="s">
        <v>43</v>
      </c>
      <c r="J392" s="112">
        <v>775165.96316250006</v>
      </c>
    </row>
    <row r="393" spans="1:10">
      <c r="A393" s="2" t="s">
        <v>37</v>
      </c>
      <c r="B393" s="2" t="s">
        <v>49</v>
      </c>
      <c r="C393" s="2" t="s">
        <v>48</v>
      </c>
      <c r="D393" s="108">
        <v>41640</v>
      </c>
      <c r="E393" s="2">
        <v>1</v>
      </c>
      <c r="F393" s="2" t="s">
        <v>50</v>
      </c>
      <c r="G393" s="2" t="s">
        <v>53</v>
      </c>
      <c r="H393" s="2" t="s">
        <v>54</v>
      </c>
      <c r="I393" s="2" t="s">
        <v>43</v>
      </c>
      <c r="J393" s="112">
        <v>1034512.9923375</v>
      </c>
    </row>
    <row r="394" spans="1:10">
      <c r="A394" s="2" t="s">
        <v>37</v>
      </c>
      <c r="B394" s="2" t="s">
        <v>49</v>
      </c>
      <c r="C394" s="2" t="s">
        <v>48</v>
      </c>
      <c r="D394" s="108">
        <v>41671</v>
      </c>
      <c r="E394" s="2">
        <v>2</v>
      </c>
      <c r="F394" s="2" t="s">
        <v>50</v>
      </c>
      <c r="G394" s="2" t="s">
        <v>53</v>
      </c>
      <c r="H394" s="2" t="s">
        <v>54</v>
      </c>
      <c r="I394" s="2" t="s">
        <v>43</v>
      </c>
      <c r="J394" s="112">
        <v>888365.66788124992</v>
      </c>
    </row>
    <row r="395" spans="1:10">
      <c r="A395" s="2" t="s">
        <v>37</v>
      </c>
      <c r="B395" s="2" t="s">
        <v>49</v>
      </c>
      <c r="C395" s="2" t="s">
        <v>48</v>
      </c>
      <c r="D395" s="108">
        <v>41699</v>
      </c>
      <c r="E395" s="2">
        <v>3</v>
      </c>
      <c r="F395" s="2" t="s">
        <v>50</v>
      </c>
      <c r="G395" s="2" t="s">
        <v>53</v>
      </c>
      <c r="H395" s="2" t="s">
        <v>54</v>
      </c>
      <c r="I395" s="2" t="s">
        <v>43</v>
      </c>
      <c r="J395" s="112">
        <v>1248956.7417843752</v>
      </c>
    </row>
    <row r="396" spans="1:10">
      <c r="A396" s="2" t="s">
        <v>37</v>
      </c>
      <c r="B396" s="2" t="s">
        <v>49</v>
      </c>
      <c r="C396" s="2" t="s">
        <v>48</v>
      </c>
      <c r="D396" s="108">
        <v>41730</v>
      </c>
      <c r="E396" s="2">
        <v>4</v>
      </c>
      <c r="F396" s="2" t="s">
        <v>50</v>
      </c>
      <c r="G396" s="2" t="s">
        <v>53</v>
      </c>
      <c r="H396" s="2" t="s">
        <v>54</v>
      </c>
      <c r="I396" s="2" t="s">
        <v>43</v>
      </c>
      <c r="J396" s="112">
        <v>680069.70427499991</v>
      </c>
    </row>
    <row r="397" spans="1:10">
      <c r="A397" s="2" t="s">
        <v>37</v>
      </c>
      <c r="B397" s="2" t="s">
        <v>49</v>
      </c>
      <c r="C397" s="2" t="s">
        <v>48</v>
      </c>
      <c r="D397" s="108">
        <v>41760</v>
      </c>
      <c r="E397" s="2">
        <v>5</v>
      </c>
      <c r="F397" s="2" t="s">
        <v>50</v>
      </c>
      <c r="G397" s="2" t="s">
        <v>53</v>
      </c>
      <c r="H397" s="2" t="s">
        <v>54</v>
      </c>
      <c r="I397" s="2" t="s">
        <v>43</v>
      </c>
      <c r="J397" s="112">
        <v>878169.84401249979</v>
      </c>
    </row>
    <row r="398" spans="1:10">
      <c r="A398" s="2" t="s">
        <v>37</v>
      </c>
      <c r="B398" s="2" t="s">
        <v>49</v>
      </c>
      <c r="C398" s="2" t="s">
        <v>48</v>
      </c>
      <c r="D398" s="108">
        <v>41791</v>
      </c>
      <c r="E398" s="2">
        <v>6</v>
      </c>
      <c r="F398" s="2" t="s">
        <v>50</v>
      </c>
      <c r="G398" s="2" t="s">
        <v>53</v>
      </c>
      <c r="H398" s="2" t="s">
        <v>54</v>
      </c>
      <c r="I398" s="2" t="s">
        <v>43</v>
      </c>
      <c r="J398" s="112">
        <v>1253465.5146975003</v>
      </c>
    </row>
    <row r="399" spans="1:10">
      <c r="A399" s="2" t="s">
        <v>37</v>
      </c>
      <c r="B399" s="2" t="s">
        <v>49</v>
      </c>
      <c r="C399" s="2" t="s">
        <v>48</v>
      </c>
      <c r="D399" s="108">
        <v>41456</v>
      </c>
      <c r="E399" s="2">
        <v>7</v>
      </c>
      <c r="F399" s="2" t="s">
        <v>50</v>
      </c>
      <c r="G399" s="2" t="s">
        <v>53</v>
      </c>
      <c r="H399" s="2" t="s">
        <v>55</v>
      </c>
      <c r="I399" s="2" t="s">
        <v>43</v>
      </c>
      <c r="J399" s="112">
        <v>829385.88554250007</v>
      </c>
    </row>
    <row r="400" spans="1:10">
      <c r="A400" s="2" t="s">
        <v>37</v>
      </c>
      <c r="B400" s="2" t="s">
        <v>49</v>
      </c>
      <c r="C400" s="2" t="s">
        <v>48</v>
      </c>
      <c r="D400" s="108">
        <v>41487</v>
      </c>
      <c r="E400" s="2">
        <v>8</v>
      </c>
      <c r="F400" s="2" t="s">
        <v>50</v>
      </c>
      <c r="G400" s="2" t="s">
        <v>53</v>
      </c>
      <c r="H400" s="2" t="s">
        <v>55</v>
      </c>
      <c r="I400" s="2" t="s">
        <v>43</v>
      </c>
      <c r="J400" s="112">
        <v>660748.90166999993</v>
      </c>
    </row>
    <row r="401" spans="1:10">
      <c r="A401" s="2" t="s">
        <v>37</v>
      </c>
      <c r="B401" s="2" t="s">
        <v>49</v>
      </c>
      <c r="C401" s="2" t="s">
        <v>48</v>
      </c>
      <c r="D401" s="108">
        <v>41518</v>
      </c>
      <c r="E401" s="2">
        <v>9</v>
      </c>
      <c r="F401" s="2" t="s">
        <v>50</v>
      </c>
      <c r="G401" s="2" t="s">
        <v>53</v>
      </c>
      <c r="H401" s="2" t="s">
        <v>55</v>
      </c>
      <c r="I401" s="2" t="s">
        <v>43</v>
      </c>
      <c r="J401" s="112">
        <v>893175.96010499995</v>
      </c>
    </row>
    <row r="402" spans="1:10">
      <c r="A402" s="2" t="s">
        <v>37</v>
      </c>
      <c r="B402" s="2" t="s">
        <v>49</v>
      </c>
      <c r="C402" s="2" t="s">
        <v>48</v>
      </c>
      <c r="D402" s="108">
        <v>41548</v>
      </c>
      <c r="E402" s="2">
        <v>10</v>
      </c>
      <c r="F402" s="2" t="s">
        <v>50</v>
      </c>
      <c r="G402" s="2" t="s">
        <v>53</v>
      </c>
      <c r="H402" s="2" t="s">
        <v>55</v>
      </c>
      <c r="I402" s="2" t="s">
        <v>43</v>
      </c>
      <c r="J402" s="112">
        <v>751290.50353499991</v>
      </c>
    </row>
    <row r="403" spans="1:10">
      <c r="A403" s="2" t="s">
        <v>37</v>
      </c>
      <c r="B403" s="2" t="s">
        <v>49</v>
      </c>
      <c r="C403" s="2" t="s">
        <v>48</v>
      </c>
      <c r="D403" s="108">
        <v>41579</v>
      </c>
      <c r="E403" s="2">
        <v>11</v>
      </c>
      <c r="F403" s="2" t="s">
        <v>50</v>
      </c>
      <c r="G403" s="2" t="s">
        <v>53</v>
      </c>
      <c r="H403" s="2" t="s">
        <v>55</v>
      </c>
      <c r="I403" s="2" t="s">
        <v>43</v>
      </c>
      <c r="J403" s="112">
        <v>638877.80224125006</v>
      </c>
    </row>
    <row r="404" spans="1:10">
      <c r="A404" s="2" t="s">
        <v>37</v>
      </c>
      <c r="B404" s="2" t="s">
        <v>49</v>
      </c>
      <c r="C404" s="2" t="s">
        <v>48</v>
      </c>
      <c r="D404" s="108">
        <v>41609</v>
      </c>
      <c r="E404" s="2">
        <v>12</v>
      </c>
      <c r="F404" s="2" t="s">
        <v>50</v>
      </c>
      <c r="G404" s="2" t="s">
        <v>53</v>
      </c>
      <c r="H404" s="2" t="s">
        <v>55</v>
      </c>
      <c r="I404" s="2" t="s">
        <v>43</v>
      </c>
      <c r="J404" s="112">
        <v>717746.26218750002</v>
      </c>
    </row>
    <row r="405" spans="1:10">
      <c r="A405" s="2" t="s">
        <v>37</v>
      </c>
      <c r="B405" s="2" t="s">
        <v>49</v>
      </c>
      <c r="C405" s="2" t="s">
        <v>48</v>
      </c>
      <c r="D405" s="108">
        <v>41640</v>
      </c>
      <c r="E405" s="2">
        <v>1</v>
      </c>
      <c r="F405" s="2" t="s">
        <v>50</v>
      </c>
      <c r="G405" s="2" t="s">
        <v>53</v>
      </c>
      <c r="H405" s="2" t="s">
        <v>55</v>
      </c>
      <c r="I405" s="2" t="s">
        <v>43</v>
      </c>
      <c r="J405" s="112">
        <v>957882.40031249996</v>
      </c>
    </row>
    <row r="406" spans="1:10">
      <c r="A406" s="2" t="s">
        <v>37</v>
      </c>
      <c r="B406" s="2" t="s">
        <v>49</v>
      </c>
      <c r="C406" s="2" t="s">
        <v>48</v>
      </c>
      <c r="D406" s="108">
        <v>41671</v>
      </c>
      <c r="E406" s="2">
        <v>2</v>
      </c>
      <c r="F406" s="2" t="s">
        <v>50</v>
      </c>
      <c r="G406" s="2" t="s">
        <v>53</v>
      </c>
      <c r="H406" s="2" t="s">
        <v>55</v>
      </c>
      <c r="I406" s="2" t="s">
        <v>43</v>
      </c>
      <c r="J406" s="112">
        <v>822560.80359374988</v>
      </c>
    </row>
    <row r="407" spans="1:10">
      <c r="A407" s="2" t="s">
        <v>37</v>
      </c>
      <c r="B407" s="2" t="s">
        <v>49</v>
      </c>
      <c r="C407" s="2" t="s">
        <v>48</v>
      </c>
      <c r="D407" s="108">
        <v>41699</v>
      </c>
      <c r="E407" s="2">
        <v>3</v>
      </c>
      <c r="F407" s="2" t="s">
        <v>50</v>
      </c>
      <c r="G407" s="2" t="s">
        <v>53</v>
      </c>
      <c r="H407" s="2" t="s">
        <v>55</v>
      </c>
      <c r="I407" s="2" t="s">
        <v>43</v>
      </c>
      <c r="J407" s="112">
        <v>1156441.4275781249</v>
      </c>
    </row>
    <row r="408" spans="1:10">
      <c r="A408" s="2" t="s">
        <v>37</v>
      </c>
      <c r="B408" s="2" t="s">
        <v>49</v>
      </c>
      <c r="C408" s="2" t="s">
        <v>48</v>
      </c>
      <c r="D408" s="108">
        <v>41730</v>
      </c>
      <c r="E408" s="2">
        <v>4</v>
      </c>
      <c r="F408" s="2" t="s">
        <v>50</v>
      </c>
      <c r="G408" s="2" t="s">
        <v>53</v>
      </c>
      <c r="H408" s="2" t="s">
        <v>55</v>
      </c>
      <c r="I408" s="2" t="s">
        <v>43</v>
      </c>
      <c r="J408" s="112">
        <v>629694.17062500003</v>
      </c>
    </row>
    <row r="409" spans="1:10">
      <c r="A409" s="2" t="s">
        <v>37</v>
      </c>
      <c r="B409" s="2" t="s">
        <v>49</v>
      </c>
      <c r="C409" s="2" t="s">
        <v>48</v>
      </c>
      <c r="D409" s="108">
        <v>41760</v>
      </c>
      <c r="E409" s="2">
        <v>5</v>
      </c>
      <c r="F409" s="2" t="s">
        <v>50</v>
      </c>
      <c r="G409" s="2" t="s">
        <v>53</v>
      </c>
      <c r="H409" s="2" t="s">
        <v>55</v>
      </c>
      <c r="I409" s="2" t="s">
        <v>43</v>
      </c>
      <c r="J409" s="112">
        <v>813120.22593749978</v>
      </c>
    </row>
    <row r="410" spans="1:10">
      <c r="A410" s="2" t="s">
        <v>37</v>
      </c>
      <c r="B410" s="2" t="s">
        <v>49</v>
      </c>
      <c r="C410" s="2" t="s">
        <v>48</v>
      </c>
      <c r="D410" s="108">
        <v>41791</v>
      </c>
      <c r="E410" s="2">
        <v>6</v>
      </c>
      <c r="F410" s="2" t="s">
        <v>50</v>
      </c>
      <c r="G410" s="2" t="s">
        <v>53</v>
      </c>
      <c r="H410" s="2" t="s">
        <v>55</v>
      </c>
      <c r="I410" s="2" t="s">
        <v>43</v>
      </c>
      <c r="J410" s="112">
        <v>1160616.2173125001</v>
      </c>
    </row>
    <row r="411" spans="1:10">
      <c r="A411" s="2" t="s">
        <v>37</v>
      </c>
      <c r="B411" s="2" t="s">
        <v>49</v>
      </c>
      <c r="C411" s="2" t="s">
        <v>48</v>
      </c>
      <c r="D411" s="108">
        <v>41456</v>
      </c>
      <c r="E411" s="2">
        <v>7</v>
      </c>
      <c r="F411" s="2" t="s">
        <v>50</v>
      </c>
      <c r="G411" s="2" t="s">
        <v>56</v>
      </c>
      <c r="H411" s="2" t="s">
        <v>57</v>
      </c>
      <c r="I411" s="2" t="s">
        <v>43</v>
      </c>
      <c r="J411" s="112">
        <v>716589.40510871995</v>
      </c>
    </row>
    <row r="412" spans="1:10">
      <c r="A412" s="2" t="s">
        <v>37</v>
      </c>
      <c r="B412" s="2" t="s">
        <v>49</v>
      </c>
      <c r="C412" s="2" t="s">
        <v>48</v>
      </c>
      <c r="D412" s="108">
        <v>41487</v>
      </c>
      <c r="E412" s="2">
        <v>8</v>
      </c>
      <c r="F412" s="2" t="s">
        <v>50</v>
      </c>
      <c r="G412" s="2" t="s">
        <v>56</v>
      </c>
      <c r="H412" s="2" t="s">
        <v>57</v>
      </c>
      <c r="I412" s="2" t="s">
        <v>43</v>
      </c>
      <c r="J412" s="112">
        <v>570887.05104287993</v>
      </c>
    </row>
    <row r="413" spans="1:10">
      <c r="A413" s="2" t="s">
        <v>37</v>
      </c>
      <c r="B413" s="2" t="s">
        <v>49</v>
      </c>
      <c r="C413" s="2" t="s">
        <v>48</v>
      </c>
      <c r="D413" s="108">
        <v>41518</v>
      </c>
      <c r="E413" s="2">
        <v>9</v>
      </c>
      <c r="F413" s="2" t="s">
        <v>50</v>
      </c>
      <c r="G413" s="2" t="s">
        <v>56</v>
      </c>
      <c r="H413" s="2" t="s">
        <v>57</v>
      </c>
      <c r="I413" s="2" t="s">
        <v>43</v>
      </c>
      <c r="J413" s="112">
        <v>771704.02953071985</v>
      </c>
    </row>
    <row r="414" spans="1:10">
      <c r="A414" s="2" t="s">
        <v>37</v>
      </c>
      <c r="B414" s="2" t="s">
        <v>49</v>
      </c>
      <c r="C414" s="2" t="s">
        <v>48</v>
      </c>
      <c r="D414" s="108">
        <v>41548</v>
      </c>
      <c r="E414" s="2">
        <v>10</v>
      </c>
      <c r="F414" s="2" t="s">
        <v>50</v>
      </c>
      <c r="G414" s="2" t="s">
        <v>56</v>
      </c>
      <c r="H414" s="2" t="s">
        <v>57</v>
      </c>
      <c r="I414" s="2" t="s">
        <v>43</v>
      </c>
      <c r="J414" s="112">
        <v>649114.99505423987</v>
      </c>
    </row>
    <row r="415" spans="1:10">
      <c r="A415" s="2" t="s">
        <v>37</v>
      </c>
      <c r="B415" s="2" t="s">
        <v>49</v>
      </c>
      <c r="C415" s="2" t="s">
        <v>48</v>
      </c>
      <c r="D415" s="108">
        <v>41579</v>
      </c>
      <c r="E415" s="2">
        <v>11</v>
      </c>
      <c r="F415" s="2" t="s">
        <v>50</v>
      </c>
      <c r="G415" s="2" t="s">
        <v>56</v>
      </c>
      <c r="H415" s="2" t="s">
        <v>57</v>
      </c>
      <c r="I415" s="2" t="s">
        <v>43</v>
      </c>
      <c r="J415" s="112">
        <v>551990.42113644001</v>
      </c>
    </row>
    <row r="416" spans="1:10">
      <c r="A416" s="2" t="s">
        <v>37</v>
      </c>
      <c r="B416" s="2" t="s">
        <v>49</v>
      </c>
      <c r="C416" s="2" t="s">
        <v>48</v>
      </c>
      <c r="D416" s="108">
        <v>41609</v>
      </c>
      <c r="E416" s="2">
        <v>12</v>
      </c>
      <c r="F416" s="2" t="s">
        <v>50</v>
      </c>
      <c r="G416" s="2" t="s">
        <v>56</v>
      </c>
      <c r="H416" s="2" t="s">
        <v>57</v>
      </c>
      <c r="I416" s="2" t="s">
        <v>43</v>
      </c>
      <c r="J416" s="112">
        <v>620132.77052999998</v>
      </c>
    </row>
    <row r="417" spans="1:10">
      <c r="A417" s="2" t="s">
        <v>37</v>
      </c>
      <c r="B417" s="2" t="s">
        <v>49</v>
      </c>
      <c r="C417" s="2" t="s">
        <v>48</v>
      </c>
      <c r="D417" s="108">
        <v>41640</v>
      </c>
      <c r="E417" s="2">
        <v>1</v>
      </c>
      <c r="F417" s="2" t="s">
        <v>50</v>
      </c>
      <c r="G417" s="2" t="s">
        <v>56</v>
      </c>
      <c r="H417" s="2" t="s">
        <v>57</v>
      </c>
      <c r="I417" s="2" t="s">
        <v>43</v>
      </c>
      <c r="J417" s="112">
        <v>827610.39387000003</v>
      </c>
    </row>
    <row r="418" spans="1:10">
      <c r="A418" s="2" t="s">
        <v>37</v>
      </c>
      <c r="B418" s="2" t="s">
        <v>49</v>
      </c>
      <c r="C418" s="2" t="s">
        <v>48</v>
      </c>
      <c r="D418" s="108">
        <v>41671</v>
      </c>
      <c r="E418" s="2">
        <v>2</v>
      </c>
      <c r="F418" s="2" t="s">
        <v>50</v>
      </c>
      <c r="G418" s="2" t="s">
        <v>56</v>
      </c>
      <c r="H418" s="2" t="s">
        <v>57</v>
      </c>
      <c r="I418" s="2" t="s">
        <v>43</v>
      </c>
      <c r="J418" s="112">
        <v>710692.53430499986</v>
      </c>
    </row>
    <row r="419" spans="1:10">
      <c r="A419" s="2" t="s">
        <v>37</v>
      </c>
      <c r="B419" s="2" t="s">
        <v>49</v>
      </c>
      <c r="C419" s="2" t="s">
        <v>48</v>
      </c>
      <c r="D419" s="108">
        <v>41699</v>
      </c>
      <c r="E419" s="2">
        <v>3</v>
      </c>
      <c r="F419" s="2" t="s">
        <v>50</v>
      </c>
      <c r="G419" s="2" t="s">
        <v>56</v>
      </c>
      <c r="H419" s="2" t="s">
        <v>57</v>
      </c>
      <c r="I419" s="2" t="s">
        <v>43</v>
      </c>
      <c r="J419" s="112">
        <v>999165.39342749992</v>
      </c>
    </row>
    <row r="420" spans="1:10">
      <c r="A420" s="2" t="s">
        <v>37</v>
      </c>
      <c r="B420" s="2" t="s">
        <v>49</v>
      </c>
      <c r="C420" s="2" t="s">
        <v>48</v>
      </c>
      <c r="D420" s="108">
        <v>41730</v>
      </c>
      <c r="E420" s="2">
        <v>4</v>
      </c>
      <c r="F420" s="2" t="s">
        <v>50</v>
      </c>
      <c r="G420" s="2" t="s">
        <v>56</v>
      </c>
      <c r="H420" s="2" t="s">
        <v>57</v>
      </c>
      <c r="I420" s="2" t="s">
        <v>43</v>
      </c>
      <c r="J420" s="112">
        <v>544055.76341999997</v>
      </c>
    </row>
    <row r="421" spans="1:10">
      <c r="A421" s="2" t="s">
        <v>37</v>
      </c>
      <c r="B421" s="2" t="s">
        <v>49</v>
      </c>
      <c r="C421" s="2" t="s">
        <v>48</v>
      </c>
      <c r="D421" s="108">
        <v>41760</v>
      </c>
      <c r="E421" s="2">
        <v>5</v>
      </c>
      <c r="F421" s="2" t="s">
        <v>50</v>
      </c>
      <c r="G421" s="2" t="s">
        <v>56</v>
      </c>
      <c r="H421" s="2" t="s">
        <v>57</v>
      </c>
      <c r="I421" s="2" t="s">
        <v>43</v>
      </c>
      <c r="J421" s="112">
        <v>702535.87520999974</v>
      </c>
    </row>
    <row r="422" spans="1:10">
      <c r="A422" s="2" t="s">
        <v>37</v>
      </c>
      <c r="B422" s="2" t="s">
        <v>49</v>
      </c>
      <c r="C422" s="2" t="s">
        <v>48</v>
      </c>
      <c r="D422" s="108">
        <v>41791</v>
      </c>
      <c r="E422" s="2">
        <v>6</v>
      </c>
      <c r="F422" s="2" t="s">
        <v>50</v>
      </c>
      <c r="G422" s="2" t="s">
        <v>56</v>
      </c>
      <c r="H422" s="2" t="s">
        <v>57</v>
      </c>
      <c r="I422" s="2" t="s">
        <v>43</v>
      </c>
      <c r="J422" s="112">
        <v>1002772.411758</v>
      </c>
    </row>
    <row r="423" spans="1:10">
      <c r="A423" s="2" t="s">
        <v>37</v>
      </c>
      <c r="B423" s="2" t="s">
        <v>49</v>
      </c>
      <c r="C423" s="2" t="s">
        <v>48</v>
      </c>
      <c r="D423" s="108">
        <v>41456</v>
      </c>
      <c r="E423" s="2">
        <v>7</v>
      </c>
      <c r="F423" s="2" t="s">
        <v>50</v>
      </c>
      <c r="G423" s="2" t="s">
        <v>56</v>
      </c>
      <c r="H423" s="2" t="s">
        <v>58</v>
      </c>
      <c r="I423" s="2" t="s">
        <v>43</v>
      </c>
      <c r="J423" s="112">
        <v>251329.05622500001</v>
      </c>
    </row>
    <row r="424" spans="1:10">
      <c r="A424" s="2" t="s">
        <v>37</v>
      </c>
      <c r="B424" s="2" t="s">
        <v>49</v>
      </c>
      <c r="C424" s="2" t="s">
        <v>48</v>
      </c>
      <c r="D424" s="108">
        <v>41487</v>
      </c>
      <c r="E424" s="2">
        <v>8</v>
      </c>
      <c r="F424" s="2" t="s">
        <v>50</v>
      </c>
      <c r="G424" s="2" t="s">
        <v>56</v>
      </c>
      <c r="H424" s="2" t="s">
        <v>58</v>
      </c>
      <c r="I424" s="2" t="s">
        <v>43</v>
      </c>
      <c r="J424" s="112">
        <v>200226.9399</v>
      </c>
    </row>
    <row r="425" spans="1:10">
      <c r="A425" s="2" t="s">
        <v>37</v>
      </c>
      <c r="B425" s="2" t="s">
        <v>49</v>
      </c>
      <c r="C425" s="2" t="s">
        <v>48</v>
      </c>
      <c r="D425" s="108">
        <v>41518</v>
      </c>
      <c r="E425" s="2">
        <v>9</v>
      </c>
      <c r="F425" s="2" t="s">
        <v>50</v>
      </c>
      <c r="G425" s="2" t="s">
        <v>56</v>
      </c>
      <c r="H425" s="2" t="s">
        <v>58</v>
      </c>
      <c r="I425" s="2" t="s">
        <v>43</v>
      </c>
      <c r="J425" s="112">
        <v>270659.38184999995</v>
      </c>
    </row>
    <row r="426" spans="1:10">
      <c r="A426" s="2" t="s">
        <v>37</v>
      </c>
      <c r="B426" s="2" t="s">
        <v>49</v>
      </c>
      <c r="C426" s="2" t="s">
        <v>48</v>
      </c>
      <c r="D426" s="108">
        <v>41548</v>
      </c>
      <c r="E426" s="2">
        <v>10</v>
      </c>
      <c r="F426" s="2" t="s">
        <v>50</v>
      </c>
      <c r="G426" s="2" t="s">
        <v>56</v>
      </c>
      <c r="H426" s="2" t="s">
        <v>58</v>
      </c>
      <c r="I426" s="2" t="s">
        <v>43</v>
      </c>
      <c r="J426" s="112">
        <v>227663.78894999996</v>
      </c>
    </row>
    <row r="427" spans="1:10">
      <c r="A427" s="2" t="s">
        <v>37</v>
      </c>
      <c r="B427" s="2" t="s">
        <v>49</v>
      </c>
      <c r="C427" s="2" t="s">
        <v>48</v>
      </c>
      <c r="D427" s="108">
        <v>41579</v>
      </c>
      <c r="E427" s="2">
        <v>11</v>
      </c>
      <c r="F427" s="2" t="s">
        <v>50</v>
      </c>
      <c r="G427" s="2" t="s">
        <v>56</v>
      </c>
      <c r="H427" s="2" t="s">
        <v>58</v>
      </c>
      <c r="I427" s="2" t="s">
        <v>43</v>
      </c>
      <c r="J427" s="112">
        <v>193599.33401250001</v>
      </c>
    </row>
    <row r="428" spans="1:10">
      <c r="A428" s="2" t="s">
        <v>37</v>
      </c>
      <c r="B428" s="2" t="s">
        <v>49</v>
      </c>
      <c r="C428" s="2" t="s">
        <v>48</v>
      </c>
      <c r="D428" s="108">
        <v>41609</v>
      </c>
      <c r="E428" s="2">
        <v>12</v>
      </c>
      <c r="F428" s="2" t="s">
        <v>50</v>
      </c>
      <c r="G428" s="2" t="s">
        <v>56</v>
      </c>
      <c r="H428" s="2" t="s">
        <v>58</v>
      </c>
      <c r="I428" s="2" t="s">
        <v>43</v>
      </c>
      <c r="J428" s="112">
        <v>143549.25243750002</v>
      </c>
    </row>
    <row r="429" spans="1:10">
      <c r="A429" s="2" t="s">
        <v>37</v>
      </c>
      <c r="B429" s="2" t="s">
        <v>49</v>
      </c>
      <c r="C429" s="2" t="s">
        <v>48</v>
      </c>
      <c r="D429" s="108">
        <v>41640</v>
      </c>
      <c r="E429" s="2">
        <v>1</v>
      </c>
      <c r="F429" s="2" t="s">
        <v>50</v>
      </c>
      <c r="G429" s="2" t="s">
        <v>56</v>
      </c>
      <c r="H429" s="2" t="s">
        <v>58</v>
      </c>
      <c r="I429" s="2" t="s">
        <v>43</v>
      </c>
      <c r="J429" s="112">
        <v>153261.18405000001</v>
      </c>
    </row>
    <row r="430" spans="1:10">
      <c r="A430" s="2" t="s">
        <v>37</v>
      </c>
      <c r="B430" s="2" t="s">
        <v>49</v>
      </c>
      <c r="C430" s="2" t="s">
        <v>48</v>
      </c>
      <c r="D430" s="108">
        <v>41671</v>
      </c>
      <c r="E430" s="2">
        <v>2</v>
      </c>
      <c r="F430" s="2" t="s">
        <v>50</v>
      </c>
      <c r="G430" s="2" t="s">
        <v>56</v>
      </c>
      <c r="H430" s="2" t="s">
        <v>58</v>
      </c>
      <c r="I430" s="2" t="s">
        <v>43</v>
      </c>
      <c r="J430" s="112">
        <v>131609.72857499999</v>
      </c>
    </row>
    <row r="431" spans="1:10">
      <c r="A431" s="2" t="s">
        <v>37</v>
      </c>
      <c r="B431" s="2" t="s">
        <v>49</v>
      </c>
      <c r="C431" s="2" t="s">
        <v>48</v>
      </c>
      <c r="D431" s="108">
        <v>41699</v>
      </c>
      <c r="E431" s="2">
        <v>3</v>
      </c>
      <c r="F431" s="2" t="s">
        <v>50</v>
      </c>
      <c r="G431" s="2" t="s">
        <v>56</v>
      </c>
      <c r="H431" s="2" t="s">
        <v>58</v>
      </c>
      <c r="I431" s="2" t="s">
        <v>43</v>
      </c>
      <c r="J431" s="112">
        <v>185030.62841250002</v>
      </c>
    </row>
    <row r="432" spans="1:10">
      <c r="A432" s="2" t="s">
        <v>37</v>
      </c>
      <c r="B432" s="2" t="s">
        <v>49</v>
      </c>
      <c r="C432" s="2" t="s">
        <v>48</v>
      </c>
      <c r="D432" s="108">
        <v>41730</v>
      </c>
      <c r="E432" s="2">
        <v>4</v>
      </c>
      <c r="F432" s="2" t="s">
        <v>50</v>
      </c>
      <c r="G432" s="2" t="s">
        <v>56</v>
      </c>
      <c r="H432" s="2" t="s">
        <v>58</v>
      </c>
      <c r="I432" s="2" t="s">
        <v>43</v>
      </c>
      <c r="J432" s="112">
        <v>100751.0673</v>
      </c>
    </row>
    <row r="433" spans="1:10">
      <c r="A433" s="2" t="s">
        <v>37</v>
      </c>
      <c r="B433" s="2" t="s">
        <v>49</v>
      </c>
      <c r="C433" s="2" t="s">
        <v>48</v>
      </c>
      <c r="D433" s="108">
        <v>41760</v>
      </c>
      <c r="E433" s="2">
        <v>5</v>
      </c>
      <c r="F433" s="2" t="s">
        <v>50</v>
      </c>
      <c r="G433" s="2" t="s">
        <v>56</v>
      </c>
      <c r="H433" s="2" t="s">
        <v>58</v>
      </c>
      <c r="I433" s="2" t="s">
        <v>43</v>
      </c>
      <c r="J433" s="112">
        <v>130099.23614999997</v>
      </c>
    </row>
    <row r="434" spans="1:10">
      <c r="A434" s="2" t="s">
        <v>37</v>
      </c>
      <c r="B434" s="2" t="s">
        <v>49</v>
      </c>
      <c r="C434" s="2" t="s">
        <v>48</v>
      </c>
      <c r="D434" s="108">
        <v>41791</v>
      </c>
      <c r="E434" s="2">
        <v>6</v>
      </c>
      <c r="F434" s="2" t="s">
        <v>50</v>
      </c>
      <c r="G434" s="2" t="s">
        <v>56</v>
      </c>
      <c r="H434" s="2" t="s">
        <v>58</v>
      </c>
      <c r="I434" s="2" t="s">
        <v>43</v>
      </c>
      <c r="J434" s="112">
        <v>232123.24346250005</v>
      </c>
    </row>
    <row r="435" spans="1:10">
      <c r="A435" s="2" t="s">
        <v>37</v>
      </c>
      <c r="B435" s="2" t="s">
        <v>49</v>
      </c>
      <c r="C435" s="2" t="s">
        <v>48</v>
      </c>
      <c r="D435" s="108">
        <v>41456</v>
      </c>
      <c r="E435" s="2">
        <v>7</v>
      </c>
      <c r="F435" s="2" t="s">
        <v>50</v>
      </c>
      <c r="G435" s="2" t="s">
        <v>56</v>
      </c>
      <c r="H435" s="2" t="s">
        <v>59</v>
      </c>
      <c r="I435" s="2" t="s">
        <v>43</v>
      </c>
      <c r="J435" s="112">
        <v>623296.05943799997</v>
      </c>
    </row>
    <row r="436" spans="1:10">
      <c r="A436" s="2" t="s">
        <v>37</v>
      </c>
      <c r="B436" s="2" t="s">
        <v>49</v>
      </c>
      <c r="C436" s="2" t="s">
        <v>48</v>
      </c>
      <c r="D436" s="108">
        <v>41487</v>
      </c>
      <c r="E436" s="2">
        <v>8</v>
      </c>
      <c r="F436" s="2" t="s">
        <v>50</v>
      </c>
      <c r="G436" s="2" t="s">
        <v>56</v>
      </c>
      <c r="H436" s="2" t="s">
        <v>59</v>
      </c>
      <c r="I436" s="2" t="s">
        <v>43</v>
      </c>
      <c r="J436" s="112">
        <v>496562.81095199991</v>
      </c>
    </row>
    <row r="437" spans="1:10">
      <c r="A437" s="2" t="s">
        <v>37</v>
      </c>
      <c r="B437" s="2" t="s">
        <v>49</v>
      </c>
      <c r="C437" s="2" t="s">
        <v>48</v>
      </c>
      <c r="D437" s="108">
        <v>41518</v>
      </c>
      <c r="E437" s="2">
        <v>9</v>
      </c>
      <c r="F437" s="2" t="s">
        <v>50</v>
      </c>
      <c r="G437" s="2" t="s">
        <v>56</v>
      </c>
      <c r="H437" s="2" t="s">
        <v>59</v>
      </c>
      <c r="I437" s="2" t="s">
        <v>43</v>
      </c>
      <c r="J437" s="112">
        <v>671235.2669879999</v>
      </c>
    </row>
    <row r="438" spans="1:10">
      <c r="A438" s="2" t="s">
        <v>37</v>
      </c>
      <c r="B438" s="2" t="s">
        <v>49</v>
      </c>
      <c r="C438" s="2" t="s">
        <v>48</v>
      </c>
      <c r="D438" s="108">
        <v>41548</v>
      </c>
      <c r="E438" s="2">
        <v>10</v>
      </c>
      <c r="F438" s="2" t="s">
        <v>50</v>
      </c>
      <c r="G438" s="2" t="s">
        <v>56</v>
      </c>
      <c r="H438" s="2" t="s">
        <v>59</v>
      </c>
      <c r="I438" s="2" t="s">
        <v>43</v>
      </c>
      <c r="J438" s="112">
        <v>564606.19659599988</v>
      </c>
    </row>
    <row r="439" spans="1:10">
      <c r="A439" s="2" t="s">
        <v>37</v>
      </c>
      <c r="B439" s="2" t="s">
        <v>49</v>
      </c>
      <c r="C439" s="2" t="s">
        <v>48</v>
      </c>
      <c r="D439" s="108">
        <v>41579</v>
      </c>
      <c r="E439" s="2">
        <v>11</v>
      </c>
      <c r="F439" s="2" t="s">
        <v>50</v>
      </c>
      <c r="G439" s="2" t="s">
        <v>56</v>
      </c>
      <c r="H439" s="2" t="s">
        <v>59</v>
      </c>
      <c r="I439" s="2" t="s">
        <v>43</v>
      </c>
      <c r="J439" s="112">
        <v>480126.34835100005</v>
      </c>
    </row>
    <row r="440" spans="1:10">
      <c r="A440" s="2" t="s">
        <v>37</v>
      </c>
      <c r="B440" s="2" t="s">
        <v>49</v>
      </c>
      <c r="C440" s="2" t="s">
        <v>48</v>
      </c>
      <c r="D440" s="108">
        <v>41609</v>
      </c>
      <c r="E440" s="2">
        <v>12</v>
      </c>
      <c r="F440" s="2" t="s">
        <v>50</v>
      </c>
      <c r="G440" s="2" t="s">
        <v>56</v>
      </c>
      <c r="H440" s="2" t="s">
        <v>59</v>
      </c>
      <c r="I440" s="2" t="s">
        <v>43</v>
      </c>
      <c r="J440" s="112">
        <v>356002.146045</v>
      </c>
    </row>
    <row r="441" spans="1:10">
      <c r="A441" s="2" t="s">
        <v>37</v>
      </c>
      <c r="B441" s="2" t="s">
        <v>49</v>
      </c>
      <c r="C441" s="2" t="s">
        <v>48</v>
      </c>
      <c r="D441" s="108">
        <v>41640</v>
      </c>
      <c r="E441" s="2">
        <v>1</v>
      </c>
      <c r="F441" s="2" t="s">
        <v>50</v>
      </c>
      <c r="G441" s="2" t="s">
        <v>56</v>
      </c>
      <c r="H441" s="2" t="s">
        <v>59</v>
      </c>
      <c r="I441" s="2" t="s">
        <v>43</v>
      </c>
      <c r="J441" s="112">
        <v>380087.73644399998</v>
      </c>
    </row>
    <row r="442" spans="1:10">
      <c r="A442" s="2" t="s">
        <v>37</v>
      </c>
      <c r="B442" s="2" t="s">
        <v>49</v>
      </c>
      <c r="C442" s="2" t="s">
        <v>48</v>
      </c>
      <c r="D442" s="108">
        <v>41671</v>
      </c>
      <c r="E442" s="2">
        <v>2</v>
      </c>
      <c r="F442" s="2" t="s">
        <v>50</v>
      </c>
      <c r="G442" s="2" t="s">
        <v>56</v>
      </c>
      <c r="H442" s="2" t="s">
        <v>59</v>
      </c>
      <c r="I442" s="2" t="s">
        <v>43</v>
      </c>
      <c r="J442" s="112">
        <v>326392.12686599995</v>
      </c>
    </row>
    <row r="443" spans="1:10">
      <c r="A443" s="2" t="s">
        <v>37</v>
      </c>
      <c r="B443" s="2" t="s">
        <v>49</v>
      </c>
      <c r="C443" s="2" t="s">
        <v>48</v>
      </c>
      <c r="D443" s="108">
        <v>41699</v>
      </c>
      <c r="E443" s="2">
        <v>3</v>
      </c>
      <c r="F443" s="2" t="s">
        <v>50</v>
      </c>
      <c r="G443" s="2" t="s">
        <v>56</v>
      </c>
      <c r="H443" s="2" t="s">
        <v>59</v>
      </c>
      <c r="I443" s="2" t="s">
        <v>43</v>
      </c>
      <c r="J443" s="112">
        <v>458875.95846300002</v>
      </c>
    </row>
    <row r="444" spans="1:10">
      <c r="A444" s="2" t="s">
        <v>37</v>
      </c>
      <c r="B444" s="2" t="s">
        <v>49</v>
      </c>
      <c r="C444" s="2" t="s">
        <v>48</v>
      </c>
      <c r="D444" s="108">
        <v>41730</v>
      </c>
      <c r="E444" s="2">
        <v>4</v>
      </c>
      <c r="F444" s="2" t="s">
        <v>50</v>
      </c>
      <c r="G444" s="2" t="s">
        <v>56</v>
      </c>
      <c r="H444" s="2" t="s">
        <v>59</v>
      </c>
      <c r="I444" s="2" t="s">
        <v>43</v>
      </c>
      <c r="J444" s="112">
        <v>249862.64690399999</v>
      </c>
    </row>
    <row r="445" spans="1:10">
      <c r="A445" s="2" t="s">
        <v>37</v>
      </c>
      <c r="B445" s="2" t="s">
        <v>49</v>
      </c>
      <c r="C445" s="2" t="s">
        <v>48</v>
      </c>
      <c r="D445" s="108">
        <v>41760</v>
      </c>
      <c r="E445" s="2">
        <v>5</v>
      </c>
      <c r="F445" s="2" t="s">
        <v>50</v>
      </c>
      <c r="G445" s="2" t="s">
        <v>56</v>
      </c>
      <c r="H445" s="2" t="s">
        <v>59</v>
      </c>
      <c r="I445" s="2" t="s">
        <v>43</v>
      </c>
      <c r="J445" s="112">
        <v>322646.10565199988</v>
      </c>
    </row>
    <row r="446" spans="1:10">
      <c r="A446" s="2" t="s">
        <v>37</v>
      </c>
      <c r="B446" s="2" t="s">
        <v>49</v>
      </c>
      <c r="C446" s="2" t="s">
        <v>48</v>
      </c>
      <c r="D446" s="108">
        <v>41791</v>
      </c>
      <c r="E446" s="2">
        <v>6</v>
      </c>
      <c r="F446" s="2" t="s">
        <v>50</v>
      </c>
      <c r="G446" s="2" t="s">
        <v>56</v>
      </c>
      <c r="H446" s="2" t="s">
        <v>59</v>
      </c>
      <c r="I446" s="2" t="s">
        <v>43</v>
      </c>
      <c r="J446" s="112">
        <v>575665.6437870001</v>
      </c>
    </row>
    <row r="447" spans="1:10">
      <c r="A447" s="2" t="s">
        <v>37</v>
      </c>
      <c r="B447" s="2" t="s">
        <v>49</v>
      </c>
      <c r="C447" s="2" t="s">
        <v>48</v>
      </c>
      <c r="D447" s="108">
        <v>41456</v>
      </c>
      <c r="E447" s="2">
        <v>7</v>
      </c>
      <c r="F447" s="2" t="s">
        <v>50</v>
      </c>
      <c r="G447" s="2" t="s">
        <v>56</v>
      </c>
      <c r="H447" s="2" t="s">
        <v>60</v>
      </c>
      <c r="I447" s="2" t="s">
        <v>43</v>
      </c>
      <c r="J447" s="112">
        <v>211116.407229</v>
      </c>
    </row>
    <row r="448" spans="1:10">
      <c r="A448" s="2" t="s">
        <v>37</v>
      </c>
      <c r="B448" s="2" t="s">
        <v>49</v>
      </c>
      <c r="C448" s="2" t="s">
        <v>48</v>
      </c>
      <c r="D448" s="108">
        <v>41487</v>
      </c>
      <c r="E448" s="2">
        <v>8</v>
      </c>
      <c r="F448" s="2" t="s">
        <v>50</v>
      </c>
      <c r="G448" s="2" t="s">
        <v>56</v>
      </c>
      <c r="H448" s="2" t="s">
        <v>60</v>
      </c>
      <c r="I448" s="2" t="s">
        <v>43</v>
      </c>
      <c r="J448" s="112">
        <v>168190.62951599999</v>
      </c>
    </row>
    <row r="449" spans="1:10">
      <c r="A449" s="2" t="s">
        <v>37</v>
      </c>
      <c r="B449" s="2" t="s">
        <v>49</v>
      </c>
      <c r="C449" s="2" t="s">
        <v>48</v>
      </c>
      <c r="D449" s="108">
        <v>41518</v>
      </c>
      <c r="E449" s="2">
        <v>9</v>
      </c>
      <c r="F449" s="2" t="s">
        <v>50</v>
      </c>
      <c r="G449" s="2" t="s">
        <v>56</v>
      </c>
      <c r="H449" s="2" t="s">
        <v>60</v>
      </c>
      <c r="I449" s="2" t="s">
        <v>43</v>
      </c>
      <c r="J449" s="112">
        <v>227353.88075399998</v>
      </c>
    </row>
    <row r="450" spans="1:10">
      <c r="A450" s="2" t="s">
        <v>37</v>
      </c>
      <c r="B450" s="2" t="s">
        <v>49</v>
      </c>
      <c r="C450" s="2" t="s">
        <v>48</v>
      </c>
      <c r="D450" s="108">
        <v>41548</v>
      </c>
      <c r="E450" s="2">
        <v>10</v>
      </c>
      <c r="F450" s="2" t="s">
        <v>50</v>
      </c>
      <c r="G450" s="2" t="s">
        <v>56</v>
      </c>
      <c r="H450" s="2" t="s">
        <v>60</v>
      </c>
      <c r="I450" s="2" t="s">
        <v>43</v>
      </c>
      <c r="J450" s="112">
        <v>191237.58271799999</v>
      </c>
    </row>
    <row r="451" spans="1:10">
      <c r="A451" s="2" t="s">
        <v>37</v>
      </c>
      <c r="B451" s="2" t="s">
        <v>49</v>
      </c>
      <c r="C451" s="2" t="s">
        <v>48</v>
      </c>
      <c r="D451" s="108">
        <v>41579</v>
      </c>
      <c r="E451" s="2">
        <v>11</v>
      </c>
      <c r="F451" s="2" t="s">
        <v>50</v>
      </c>
      <c r="G451" s="2" t="s">
        <v>56</v>
      </c>
      <c r="H451" s="2" t="s">
        <v>60</v>
      </c>
      <c r="I451" s="2" t="s">
        <v>43</v>
      </c>
      <c r="J451" s="112">
        <v>162623.44057050001</v>
      </c>
    </row>
    <row r="452" spans="1:10">
      <c r="A452" s="2" t="s">
        <v>37</v>
      </c>
      <c r="B452" s="2" t="s">
        <v>49</v>
      </c>
      <c r="C452" s="2" t="s">
        <v>48</v>
      </c>
      <c r="D452" s="108">
        <v>41609</v>
      </c>
      <c r="E452" s="2">
        <v>12</v>
      </c>
      <c r="F452" s="2" t="s">
        <v>50</v>
      </c>
      <c r="G452" s="2" t="s">
        <v>56</v>
      </c>
      <c r="H452" s="2" t="s">
        <v>60</v>
      </c>
      <c r="I452" s="2" t="s">
        <v>43</v>
      </c>
      <c r="J452" s="112">
        <v>120581.37204750002</v>
      </c>
    </row>
    <row r="453" spans="1:10">
      <c r="A453" s="2" t="s">
        <v>37</v>
      </c>
      <c r="B453" s="2" t="s">
        <v>49</v>
      </c>
      <c r="C453" s="2" t="s">
        <v>48</v>
      </c>
      <c r="D453" s="108">
        <v>41640</v>
      </c>
      <c r="E453" s="2">
        <v>1</v>
      </c>
      <c r="F453" s="2" t="s">
        <v>50</v>
      </c>
      <c r="G453" s="2" t="s">
        <v>56</v>
      </c>
      <c r="H453" s="2" t="s">
        <v>60</v>
      </c>
      <c r="I453" s="2" t="s">
        <v>43</v>
      </c>
      <c r="J453" s="112">
        <v>128739.394602</v>
      </c>
    </row>
    <row r="454" spans="1:10">
      <c r="A454" s="2" t="s">
        <v>37</v>
      </c>
      <c r="B454" s="2" t="s">
        <v>49</v>
      </c>
      <c r="C454" s="2" t="s">
        <v>48</v>
      </c>
      <c r="D454" s="108">
        <v>41671</v>
      </c>
      <c r="E454" s="2">
        <v>2</v>
      </c>
      <c r="F454" s="2" t="s">
        <v>50</v>
      </c>
      <c r="G454" s="2" t="s">
        <v>56</v>
      </c>
      <c r="H454" s="2" t="s">
        <v>60</v>
      </c>
      <c r="I454" s="2" t="s">
        <v>43</v>
      </c>
      <c r="J454" s="112">
        <v>110552.17200299999</v>
      </c>
    </row>
    <row r="455" spans="1:10">
      <c r="A455" s="2" t="s">
        <v>37</v>
      </c>
      <c r="B455" s="2" t="s">
        <v>49</v>
      </c>
      <c r="C455" s="2" t="s">
        <v>48</v>
      </c>
      <c r="D455" s="108">
        <v>41699</v>
      </c>
      <c r="E455" s="2">
        <v>3</v>
      </c>
      <c r="F455" s="2" t="s">
        <v>50</v>
      </c>
      <c r="G455" s="2" t="s">
        <v>56</v>
      </c>
      <c r="H455" s="2" t="s">
        <v>60</v>
      </c>
      <c r="I455" s="2" t="s">
        <v>43</v>
      </c>
      <c r="J455" s="112">
        <v>155425.7278665</v>
      </c>
    </row>
    <row r="456" spans="1:10">
      <c r="A456" s="2" t="s">
        <v>37</v>
      </c>
      <c r="B456" s="2" t="s">
        <v>49</v>
      </c>
      <c r="C456" s="2" t="s">
        <v>48</v>
      </c>
      <c r="D456" s="108">
        <v>41730</v>
      </c>
      <c r="E456" s="2">
        <v>4</v>
      </c>
      <c r="F456" s="2" t="s">
        <v>50</v>
      </c>
      <c r="G456" s="2" t="s">
        <v>56</v>
      </c>
      <c r="H456" s="2" t="s">
        <v>60</v>
      </c>
      <c r="I456" s="2" t="s">
        <v>43</v>
      </c>
      <c r="J456" s="112">
        <v>84630.896531999999</v>
      </c>
    </row>
    <row r="457" spans="1:10">
      <c r="A457" s="2" t="s">
        <v>37</v>
      </c>
      <c r="B457" s="2" t="s">
        <v>49</v>
      </c>
      <c r="C457" s="2" t="s">
        <v>48</v>
      </c>
      <c r="D457" s="108">
        <v>41760</v>
      </c>
      <c r="E457" s="2">
        <v>5</v>
      </c>
      <c r="F457" s="2" t="s">
        <v>50</v>
      </c>
      <c r="G457" s="2" t="s">
        <v>56</v>
      </c>
      <c r="H457" s="2" t="s">
        <v>60</v>
      </c>
      <c r="I457" s="2" t="s">
        <v>43</v>
      </c>
      <c r="J457" s="112">
        <v>109283.35836599997</v>
      </c>
    </row>
    <row r="458" spans="1:10">
      <c r="A458" s="2" t="s">
        <v>37</v>
      </c>
      <c r="B458" s="2" t="s">
        <v>49</v>
      </c>
      <c r="C458" s="2" t="s">
        <v>48</v>
      </c>
      <c r="D458" s="108">
        <v>41791</v>
      </c>
      <c r="E458" s="2">
        <v>6</v>
      </c>
      <c r="F458" s="2" t="s">
        <v>50</v>
      </c>
      <c r="G458" s="2" t="s">
        <v>56</v>
      </c>
      <c r="H458" s="2" t="s">
        <v>60</v>
      </c>
      <c r="I458" s="2" t="s">
        <v>43</v>
      </c>
      <c r="J458" s="112">
        <v>194983.52450850004</v>
      </c>
    </row>
    <row r="459" spans="1:10">
      <c r="A459" s="2" t="s">
        <v>37</v>
      </c>
      <c r="B459" s="2" t="s">
        <v>49</v>
      </c>
      <c r="C459" s="2" t="s">
        <v>48</v>
      </c>
      <c r="D459" s="108">
        <v>41456</v>
      </c>
      <c r="E459" s="2">
        <v>7</v>
      </c>
      <c r="F459" s="2" t="s">
        <v>50</v>
      </c>
      <c r="G459" s="2" t="s">
        <v>61</v>
      </c>
      <c r="H459" s="2" t="s">
        <v>62</v>
      </c>
      <c r="I459" s="2" t="s">
        <v>43</v>
      </c>
      <c r="J459" s="112">
        <v>3015948.6746999999</v>
      </c>
    </row>
    <row r="460" spans="1:10">
      <c r="A460" s="2" t="s">
        <v>37</v>
      </c>
      <c r="B460" s="2" t="s">
        <v>49</v>
      </c>
      <c r="C460" s="2" t="s">
        <v>48</v>
      </c>
      <c r="D460" s="108">
        <v>41487</v>
      </c>
      <c r="E460" s="2">
        <v>8</v>
      </c>
      <c r="F460" s="2" t="s">
        <v>50</v>
      </c>
      <c r="G460" s="2" t="s">
        <v>61</v>
      </c>
      <c r="H460" s="2" t="s">
        <v>62</v>
      </c>
      <c r="I460" s="2" t="s">
        <v>43</v>
      </c>
      <c r="J460" s="112">
        <v>2402723.2787999995</v>
      </c>
    </row>
    <row r="461" spans="1:10">
      <c r="A461" s="2" t="s">
        <v>37</v>
      </c>
      <c r="B461" s="2" t="s">
        <v>49</v>
      </c>
      <c r="C461" s="2" t="s">
        <v>48</v>
      </c>
      <c r="D461" s="108">
        <v>41518</v>
      </c>
      <c r="E461" s="2">
        <v>9</v>
      </c>
      <c r="F461" s="2" t="s">
        <v>50</v>
      </c>
      <c r="G461" s="2" t="s">
        <v>61</v>
      </c>
      <c r="H461" s="2" t="s">
        <v>62</v>
      </c>
      <c r="I461" s="2" t="s">
        <v>43</v>
      </c>
      <c r="J461" s="112">
        <v>3247912.5821999996</v>
      </c>
    </row>
    <row r="462" spans="1:10">
      <c r="A462" s="2" t="s">
        <v>37</v>
      </c>
      <c r="B462" s="2" t="s">
        <v>49</v>
      </c>
      <c r="C462" s="2" t="s">
        <v>48</v>
      </c>
      <c r="D462" s="108">
        <v>41548</v>
      </c>
      <c r="E462" s="2">
        <v>10</v>
      </c>
      <c r="F462" s="2" t="s">
        <v>50</v>
      </c>
      <c r="G462" s="2" t="s">
        <v>61</v>
      </c>
      <c r="H462" s="2" t="s">
        <v>62</v>
      </c>
      <c r="I462" s="2" t="s">
        <v>43</v>
      </c>
      <c r="J462" s="112">
        <v>2731965.4673999995</v>
      </c>
    </row>
    <row r="463" spans="1:10">
      <c r="A463" s="2" t="s">
        <v>37</v>
      </c>
      <c r="B463" s="2" t="s">
        <v>49</v>
      </c>
      <c r="C463" s="2" t="s">
        <v>48</v>
      </c>
      <c r="D463" s="108">
        <v>41579</v>
      </c>
      <c r="E463" s="2">
        <v>11</v>
      </c>
      <c r="F463" s="2" t="s">
        <v>50</v>
      </c>
      <c r="G463" s="2" t="s">
        <v>61</v>
      </c>
      <c r="H463" s="2" t="s">
        <v>62</v>
      </c>
      <c r="I463" s="2" t="s">
        <v>43</v>
      </c>
      <c r="J463" s="112">
        <v>2323192.0081500001</v>
      </c>
    </row>
    <row r="464" spans="1:10">
      <c r="A464" s="2" t="s">
        <v>37</v>
      </c>
      <c r="B464" s="2" t="s">
        <v>49</v>
      </c>
      <c r="C464" s="2" t="s">
        <v>48</v>
      </c>
      <c r="D464" s="108">
        <v>41609</v>
      </c>
      <c r="E464" s="2">
        <v>12</v>
      </c>
      <c r="F464" s="2" t="s">
        <v>50</v>
      </c>
      <c r="G464" s="2" t="s">
        <v>61</v>
      </c>
      <c r="H464" s="2" t="s">
        <v>62</v>
      </c>
      <c r="I464" s="2" t="s">
        <v>43</v>
      </c>
      <c r="J464" s="112">
        <v>1722591.0292499999</v>
      </c>
    </row>
    <row r="465" spans="1:11">
      <c r="A465" s="2" t="s">
        <v>37</v>
      </c>
      <c r="B465" s="2" t="s">
        <v>49</v>
      </c>
      <c r="C465" s="2" t="s">
        <v>48</v>
      </c>
      <c r="D465" s="108">
        <v>41640</v>
      </c>
      <c r="E465" s="2">
        <v>1</v>
      </c>
      <c r="F465" s="2" t="s">
        <v>50</v>
      </c>
      <c r="G465" s="2" t="s">
        <v>61</v>
      </c>
      <c r="H465" s="2" t="s">
        <v>62</v>
      </c>
      <c r="I465" s="2" t="s">
        <v>43</v>
      </c>
      <c r="J465" s="112">
        <v>1839134.2085999998</v>
      </c>
    </row>
    <row r="466" spans="1:11">
      <c r="A466" s="2" t="s">
        <v>37</v>
      </c>
      <c r="B466" s="2" t="s">
        <v>49</v>
      </c>
      <c r="C466" s="2" t="s">
        <v>48</v>
      </c>
      <c r="D466" s="108">
        <v>41671</v>
      </c>
      <c r="E466" s="2">
        <v>2</v>
      </c>
      <c r="F466" s="2" t="s">
        <v>50</v>
      </c>
      <c r="G466" s="2" t="s">
        <v>61</v>
      </c>
      <c r="H466" s="2" t="s">
        <v>62</v>
      </c>
      <c r="I466" s="2" t="s">
        <v>43</v>
      </c>
      <c r="J466" s="112">
        <v>2579316.7429</v>
      </c>
    </row>
    <row r="467" spans="1:11">
      <c r="A467" s="2" t="s">
        <v>37</v>
      </c>
      <c r="B467" s="2" t="s">
        <v>49</v>
      </c>
      <c r="C467" s="2" t="s">
        <v>48</v>
      </c>
      <c r="D467" s="108">
        <v>41699</v>
      </c>
      <c r="E467" s="2">
        <v>3</v>
      </c>
      <c r="F467" s="2" t="s">
        <v>50</v>
      </c>
      <c r="G467" s="2" t="s">
        <v>61</v>
      </c>
      <c r="H467" s="2" t="s">
        <v>62</v>
      </c>
      <c r="I467" s="2" t="s">
        <v>43</v>
      </c>
      <c r="J467" s="112">
        <v>2220367.5409499998</v>
      </c>
    </row>
    <row r="468" spans="1:11">
      <c r="A468" s="2" t="s">
        <v>37</v>
      </c>
      <c r="B468" s="2" t="s">
        <v>49</v>
      </c>
      <c r="C468" s="2" t="s">
        <v>48</v>
      </c>
      <c r="D468" s="108">
        <v>41730</v>
      </c>
      <c r="E468" s="2">
        <v>4</v>
      </c>
      <c r="F468" s="2" t="s">
        <v>50</v>
      </c>
      <c r="G468" s="2" t="s">
        <v>61</v>
      </c>
      <c r="H468" s="2" t="s">
        <v>62</v>
      </c>
      <c r="I468" s="2" t="s">
        <v>43</v>
      </c>
      <c r="J468" s="112">
        <v>2209012.8075999999</v>
      </c>
    </row>
    <row r="469" spans="1:11">
      <c r="A469" s="2" t="s">
        <v>37</v>
      </c>
      <c r="B469" s="2" t="s">
        <v>49</v>
      </c>
      <c r="C469" s="2" t="s">
        <v>48</v>
      </c>
      <c r="D469" s="108">
        <v>41760</v>
      </c>
      <c r="E469" s="2">
        <v>5</v>
      </c>
      <c r="F469" s="2" t="s">
        <v>50</v>
      </c>
      <c r="G469" s="2" t="s">
        <v>61</v>
      </c>
      <c r="H469" s="2" t="s">
        <v>62</v>
      </c>
      <c r="I469" s="2" t="s">
        <v>43</v>
      </c>
      <c r="J469" s="112">
        <v>2561190.8338000001</v>
      </c>
    </row>
    <row r="470" spans="1:11">
      <c r="A470" s="2" t="s">
        <v>37</v>
      </c>
      <c r="B470" s="2" t="s">
        <v>49</v>
      </c>
      <c r="C470" s="2" t="s">
        <v>48</v>
      </c>
      <c r="D470" s="108">
        <v>41791</v>
      </c>
      <c r="E470" s="2">
        <v>6</v>
      </c>
      <c r="F470" s="2" t="s">
        <v>50</v>
      </c>
      <c r="G470" s="2" t="s">
        <v>61</v>
      </c>
      <c r="H470" s="2" t="s">
        <v>62</v>
      </c>
      <c r="I470" s="2" t="s">
        <v>43</v>
      </c>
      <c r="J470" s="112">
        <v>2785478.9215500001</v>
      </c>
    </row>
    <row r="471" spans="1:11">
      <c r="A471" s="2" t="s">
        <v>63</v>
      </c>
      <c r="B471" s="2" t="s">
        <v>38</v>
      </c>
      <c r="C471" s="2" t="s">
        <v>39</v>
      </c>
      <c r="D471" s="108">
        <v>41456</v>
      </c>
      <c r="E471" s="109">
        <f>MONTH(D471)</f>
        <v>7</v>
      </c>
      <c r="F471" s="109" t="s">
        <v>40</v>
      </c>
      <c r="G471" s="2" t="s">
        <v>41</v>
      </c>
      <c r="H471" s="2" t="s">
        <v>42</v>
      </c>
      <c r="I471" s="2" t="s">
        <v>43</v>
      </c>
      <c r="J471" s="112">
        <v>1393573.1617478998</v>
      </c>
      <c r="K471" s="110"/>
    </row>
    <row r="472" spans="1:11">
      <c r="A472" s="2" t="s">
        <v>63</v>
      </c>
      <c r="B472" s="2" t="s">
        <v>38</v>
      </c>
      <c r="C472" s="2" t="s">
        <v>39</v>
      </c>
      <c r="D472" s="108">
        <v>41487</v>
      </c>
      <c r="E472" s="109">
        <f t="shared" ref="E472:E530" si="10">MONTH(D472)</f>
        <v>8</v>
      </c>
      <c r="F472" s="109" t="s">
        <v>40</v>
      </c>
      <c r="G472" s="2" t="s">
        <v>41</v>
      </c>
      <c r="H472" s="2" t="s">
        <v>42</v>
      </c>
      <c r="I472" s="2" t="s">
        <v>43</v>
      </c>
      <c r="J472" s="112">
        <v>1485861.087351725</v>
      </c>
      <c r="K472" s="110"/>
    </row>
    <row r="473" spans="1:11">
      <c r="A473" s="2" t="s">
        <v>63</v>
      </c>
      <c r="B473" s="2" t="s">
        <v>38</v>
      </c>
      <c r="C473" s="2" t="s">
        <v>39</v>
      </c>
      <c r="D473" s="108">
        <v>41518</v>
      </c>
      <c r="E473" s="109">
        <f t="shared" si="10"/>
        <v>9</v>
      </c>
      <c r="F473" s="109" t="s">
        <v>40</v>
      </c>
      <c r="G473" s="2" t="s">
        <v>41</v>
      </c>
      <c r="H473" s="2" t="s">
        <v>42</v>
      </c>
      <c r="I473" s="2" t="s">
        <v>43</v>
      </c>
      <c r="J473" s="112">
        <v>1365590.417499</v>
      </c>
      <c r="K473" s="110"/>
    </row>
    <row r="474" spans="1:11">
      <c r="A474" s="2" t="s">
        <v>63</v>
      </c>
      <c r="B474" s="2" t="s">
        <v>38</v>
      </c>
      <c r="C474" s="2" t="s">
        <v>39</v>
      </c>
      <c r="D474" s="108">
        <v>41548</v>
      </c>
      <c r="E474" s="109">
        <f t="shared" si="10"/>
        <v>10</v>
      </c>
      <c r="F474" s="109" t="s">
        <v>40</v>
      </c>
      <c r="G474" s="2" t="s">
        <v>41</v>
      </c>
      <c r="H474" s="2" t="s">
        <v>42</v>
      </c>
      <c r="I474" s="2" t="s">
        <v>43</v>
      </c>
      <c r="J474" s="112">
        <v>1190958.0396727999</v>
      </c>
      <c r="K474" s="110"/>
    </row>
    <row r="475" spans="1:11">
      <c r="A475" s="2" t="s">
        <v>63</v>
      </c>
      <c r="B475" s="2" t="s">
        <v>38</v>
      </c>
      <c r="C475" s="2" t="s">
        <v>39</v>
      </c>
      <c r="D475" s="108">
        <v>41579</v>
      </c>
      <c r="E475" s="109">
        <f t="shared" si="10"/>
        <v>11</v>
      </c>
      <c r="F475" s="109" t="s">
        <v>40</v>
      </c>
      <c r="G475" s="2" t="s">
        <v>41</v>
      </c>
      <c r="H475" s="2" t="s">
        <v>42</v>
      </c>
      <c r="I475" s="2" t="s">
        <v>43</v>
      </c>
      <c r="J475" s="112">
        <v>1446085.9455937999</v>
      </c>
      <c r="K475" s="110"/>
    </row>
    <row r="476" spans="1:11">
      <c r="A476" s="2" t="s">
        <v>63</v>
      </c>
      <c r="B476" s="2" t="s">
        <v>38</v>
      </c>
      <c r="C476" s="2" t="s">
        <v>39</v>
      </c>
      <c r="D476" s="108">
        <v>41609</v>
      </c>
      <c r="E476" s="109">
        <f t="shared" si="10"/>
        <v>12</v>
      </c>
      <c r="F476" s="109" t="s">
        <v>40</v>
      </c>
      <c r="G476" s="2" t="s">
        <v>41</v>
      </c>
      <c r="H476" s="2" t="s">
        <v>42</v>
      </c>
      <c r="I476" s="2" t="s">
        <v>43</v>
      </c>
      <c r="J476" s="112">
        <v>1339684.6011239251</v>
      </c>
      <c r="K476" s="110"/>
    </row>
    <row r="477" spans="1:11">
      <c r="A477" s="2" t="s">
        <v>63</v>
      </c>
      <c r="B477" s="2" t="s">
        <v>38</v>
      </c>
      <c r="C477" s="2" t="s">
        <v>39</v>
      </c>
      <c r="D477" s="108">
        <v>41640</v>
      </c>
      <c r="E477" s="109">
        <f t="shared" si="10"/>
        <v>1</v>
      </c>
      <c r="F477" s="109" t="s">
        <v>40</v>
      </c>
      <c r="G477" s="2" t="s">
        <v>41</v>
      </c>
      <c r="H477" s="2" t="s">
        <v>42</v>
      </c>
      <c r="I477" s="2" t="s">
        <v>43</v>
      </c>
      <c r="J477" s="112">
        <v>1936684.0881708246</v>
      </c>
      <c r="K477" s="110"/>
    </row>
    <row r="478" spans="1:11">
      <c r="A478" s="2" t="s">
        <v>63</v>
      </c>
      <c r="B478" s="2" t="s">
        <v>38</v>
      </c>
      <c r="C478" s="2" t="s">
        <v>39</v>
      </c>
      <c r="D478" s="108">
        <v>41671</v>
      </c>
      <c r="E478" s="109">
        <f t="shared" si="10"/>
        <v>2</v>
      </c>
      <c r="F478" s="109" t="s">
        <v>40</v>
      </c>
      <c r="G478" s="2" t="s">
        <v>41</v>
      </c>
      <c r="H478" s="2" t="s">
        <v>42</v>
      </c>
      <c r="I478" s="2" t="s">
        <v>43</v>
      </c>
      <c r="J478" s="112">
        <v>1649599.6146714</v>
      </c>
      <c r="K478" s="110"/>
    </row>
    <row r="479" spans="1:11">
      <c r="A479" s="2" t="s">
        <v>63</v>
      </c>
      <c r="B479" s="2" t="s">
        <v>38</v>
      </c>
      <c r="C479" s="2" t="s">
        <v>39</v>
      </c>
      <c r="D479" s="108">
        <v>41699</v>
      </c>
      <c r="E479" s="109">
        <f t="shared" si="10"/>
        <v>3</v>
      </c>
      <c r="F479" s="109" t="s">
        <v>40</v>
      </c>
      <c r="G479" s="2" t="s">
        <v>41</v>
      </c>
      <c r="H479" s="2" t="s">
        <v>42</v>
      </c>
      <c r="I479" s="2" t="s">
        <v>43</v>
      </c>
      <c r="J479" s="112">
        <v>1849481.8077553997</v>
      </c>
      <c r="K479" s="110"/>
    </row>
    <row r="480" spans="1:11">
      <c r="A480" s="2" t="s">
        <v>63</v>
      </c>
      <c r="B480" s="2" t="s">
        <v>38</v>
      </c>
      <c r="C480" s="2" t="s">
        <v>39</v>
      </c>
      <c r="D480" s="108">
        <v>41730</v>
      </c>
      <c r="E480" s="109">
        <f t="shared" si="10"/>
        <v>4</v>
      </c>
      <c r="F480" s="109" t="s">
        <v>40</v>
      </c>
      <c r="G480" s="2" t="s">
        <v>41</v>
      </c>
      <c r="H480" s="2" t="s">
        <v>42</v>
      </c>
      <c r="I480" s="2" t="s">
        <v>43</v>
      </c>
      <c r="J480" s="112">
        <v>1283332.6260195</v>
      </c>
      <c r="K480" s="110"/>
    </row>
    <row r="481" spans="1:11">
      <c r="A481" s="2" t="s">
        <v>63</v>
      </c>
      <c r="B481" s="2" t="s">
        <v>38</v>
      </c>
      <c r="C481" s="2" t="s">
        <v>39</v>
      </c>
      <c r="D481" s="108">
        <v>41760</v>
      </c>
      <c r="E481" s="109">
        <f t="shared" si="10"/>
        <v>5</v>
      </c>
      <c r="F481" s="109" t="s">
        <v>40</v>
      </c>
      <c r="G481" s="2" t="s">
        <v>41</v>
      </c>
      <c r="H481" s="2" t="s">
        <v>42</v>
      </c>
      <c r="I481" s="2" t="s">
        <v>43</v>
      </c>
      <c r="J481" s="112">
        <v>1392102.2684495498</v>
      </c>
      <c r="K481" s="110"/>
    </row>
    <row r="482" spans="1:11">
      <c r="A482" s="2" t="s">
        <v>63</v>
      </c>
      <c r="B482" s="2" t="s">
        <v>38</v>
      </c>
      <c r="C482" s="2" t="s">
        <v>39</v>
      </c>
      <c r="D482" s="108">
        <v>41791</v>
      </c>
      <c r="E482" s="109">
        <f t="shared" si="10"/>
        <v>6</v>
      </c>
      <c r="F482" s="109" t="s">
        <v>40</v>
      </c>
      <c r="G482" s="2" t="s">
        <v>41</v>
      </c>
      <c r="H482" s="2" t="s">
        <v>42</v>
      </c>
      <c r="I482" s="2" t="s">
        <v>43</v>
      </c>
      <c r="J482" s="112">
        <v>1411857.9438288501</v>
      </c>
      <c r="K482" s="110"/>
    </row>
    <row r="483" spans="1:11">
      <c r="A483" s="2" t="s">
        <v>63</v>
      </c>
      <c r="B483" s="2" t="s">
        <v>38</v>
      </c>
      <c r="C483" s="2" t="s">
        <v>39</v>
      </c>
      <c r="D483" s="108">
        <v>41456</v>
      </c>
      <c r="E483" s="109">
        <f t="shared" si="10"/>
        <v>7</v>
      </c>
      <c r="F483" s="109" t="s">
        <v>40</v>
      </c>
      <c r="G483" s="2" t="s">
        <v>41</v>
      </c>
      <c r="H483" s="2" t="s">
        <v>44</v>
      </c>
      <c r="I483" s="2" t="s">
        <v>43</v>
      </c>
      <c r="J483" s="112">
        <v>1625486.6059647598</v>
      </c>
      <c r="K483" s="110"/>
    </row>
    <row r="484" spans="1:11">
      <c r="A484" s="2" t="s">
        <v>63</v>
      </c>
      <c r="B484" s="2" t="s">
        <v>38</v>
      </c>
      <c r="C484" s="2" t="s">
        <v>39</v>
      </c>
      <c r="D484" s="108">
        <v>41487</v>
      </c>
      <c r="E484" s="109">
        <f t="shared" si="10"/>
        <v>8</v>
      </c>
      <c r="F484" s="109" t="s">
        <v>40</v>
      </c>
      <c r="G484" s="2" t="s">
        <v>41</v>
      </c>
      <c r="H484" s="2" t="s">
        <v>44</v>
      </c>
      <c r="I484" s="2" t="s">
        <v>43</v>
      </c>
      <c r="J484" s="112">
        <v>1659895.1751643799</v>
      </c>
      <c r="K484" s="110"/>
    </row>
    <row r="485" spans="1:11">
      <c r="A485" s="2" t="s">
        <v>63</v>
      </c>
      <c r="B485" s="2" t="s">
        <v>38</v>
      </c>
      <c r="C485" s="2" t="s">
        <v>39</v>
      </c>
      <c r="D485" s="108">
        <v>41518</v>
      </c>
      <c r="E485" s="109">
        <f t="shared" si="10"/>
        <v>9</v>
      </c>
      <c r="F485" s="109" t="s">
        <v>40</v>
      </c>
      <c r="G485" s="2" t="s">
        <v>41</v>
      </c>
      <c r="H485" s="2" t="s">
        <v>44</v>
      </c>
      <c r="I485" s="2" t="s">
        <v>43</v>
      </c>
      <c r="J485" s="112">
        <v>1444191.4899026998</v>
      </c>
      <c r="K485" s="110"/>
    </row>
    <row r="486" spans="1:11">
      <c r="A486" s="2" t="s">
        <v>63</v>
      </c>
      <c r="B486" s="2" t="s">
        <v>38</v>
      </c>
      <c r="C486" s="2" t="s">
        <v>39</v>
      </c>
      <c r="D486" s="108">
        <v>41548</v>
      </c>
      <c r="E486" s="109">
        <f t="shared" si="10"/>
        <v>10</v>
      </c>
      <c r="F486" s="109" t="s">
        <v>40</v>
      </c>
      <c r="G486" s="2" t="s">
        <v>41</v>
      </c>
      <c r="H486" s="2" t="s">
        <v>44</v>
      </c>
      <c r="I486" s="2" t="s">
        <v>43</v>
      </c>
      <c r="J486" s="112">
        <v>1446297.1535751198</v>
      </c>
      <c r="K486" s="110"/>
    </row>
    <row r="487" spans="1:11">
      <c r="A487" s="2" t="s">
        <v>63</v>
      </c>
      <c r="B487" s="2" t="s">
        <v>38</v>
      </c>
      <c r="C487" s="2" t="s">
        <v>39</v>
      </c>
      <c r="D487" s="108">
        <v>41579</v>
      </c>
      <c r="E487" s="109">
        <f t="shared" si="10"/>
        <v>11</v>
      </c>
      <c r="F487" s="109" t="s">
        <v>40</v>
      </c>
      <c r="G487" s="2" t="s">
        <v>41</v>
      </c>
      <c r="H487" s="2" t="s">
        <v>44</v>
      </c>
      <c r="I487" s="2" t="s">
        <v>43</v>
      </c>
      <c r="J487" s="112">
        <v>1514832.0416583198</v>
      </c>
      <c r="K487" s="110"/>
    </row>
    <row r="488" spans="1:11">
      <c r="A488" s="2" t="s">
        <v>63</v>
      </c>
      <c r="B488" s="2" t="s">
        <v>38</v>
      </c>
      <c r="C488" s="2" t="s">
        <v>39</v>
      </c>
      <c r="D488" s="108">
        <v>41609</v>
      </c>
      <c r="E488" s="109">
        <f t="shared" si="10"/>
        <v>12</v>
      </c>
      <c r="F488" s="109" t="s">
        <v>40</v>
      </c>
      <c r="G488" s="2" t="s">
        <v>41</v>
      </c>
      <c r="H488" s="2" t="s">
        <v>44</v>
      </c>
      <c r="I488" s="2" t="s">
        <v>43</v>
      </c>
      <c r="J488" s="112">
        <v>1583222.1820707603</v>
      </c>
      <c r="K488" s="110"/>
    </row>
    <row r="489" spans="1:11">
      <c r="A489" s="2" t="s">
        <v>63</v>
      </c>
      <c r="B489" s="2" t="s">
        <v>38</v>
      </c>
      <c r="C489" s="2" t="s">
        <v>39</v>
      </c>
      <c r="D489" s="108">
        <v>41640</v>
      </c>
      <c r="E489" s="109">
        <f t="shared" si="10"/>
        <v>1</v>
      </c>
      <c r="F489" s="109" t="s">
        <v>40</v>
      </c>
      <c r="G489" s="2" t="s">
        <v>41</v>
      </c>
      <c r="H489" s="2" t="s">
        <v>44</v>
      </c>
      <c r="I489" s="2" t="s">
        <v>43</v>
      </c>
      <c r="J489" s="112">
        <v>2185449.6683400148</v>
      </c>
      <c r="K489" s="110"/>
    </row>
    <row r="490" spans="1:11">
      <c r="A490" s="2" t="s">
        <v>63</v>
      </c>
      <c r="B490" s="2" t="s">
        <v>38</v>
      </c>
      <c r="C490" s="2" t="s">
        <v>39</v>
      </c>
      <c r="D490" s="108">
        <v>41671</v>
      </c>
      <c r="E490" s="109">
        <f t="shared" si="10"/>
        <v>2</v>
      </c>
      <c r="F490" s="109" t="s">
        <v>40</v>
      </c>
      <c r="G490" s="2" t="s">
        <v>41</v>
      </c>
      <c r="H490" s="2" t="s">
        <v>44</v>
      </c>
      <c r="I490" s="2" t="s">
        <v>43</v>
      </c>
      <c r="J490" s="112">
        <v>1908874.1661135301</v>
      </c>
      <c r="K490" s="110"/>
    </row>
    <row r="491" spans="1:11">
      <c r="A491" s="2" t="s">
        <v>63</v>
      </c>
      <c r="B491" s="2" t="s">
        <v>38</v>
      </c>
      <c r="C491" s="2" t="s">
        <v>39</v>
      </c>
      <c r="D491" s="108">
        <v>41699</v>
      </c>
      <c r="E491" s="109">
        <f t="shared" si="10"/>
        <v>3</v>
      </c>
      <c r="F491" s="109" t="s">
        <v>40</v>
      </c>
      <c r="G491" s="2" t="s">
        <v>41</v>
      </c>
      <c r="H491" s="2" t="s">
        <v>44</v>
      </c>
      <c r="I491" s="2" t="s">
        <v>43</v>
      </c>
      <c r="J491" s="112">
        <v>2172232.0198028446</v>
      </c>
      <c r="K491" s="110"/>
    </row>
    <row r="492" spans="1:11">
      <c r="A492" s="2" t="s">
        <v>63</v>
      </c>
      <c r="B492" s="2" t="s">
        <v>38</v>
      </c>
      <c r="C492" s="2" t="s">
        <v>39</v>
      </c>
      <c r="D492" s="108">
        <v>41730</v>
      </c>
      <c r="E492" s="109">
        <f t="shared" si="10"/>
        <v>4</v>
      </c>
      <c r="F492" s="109" t="s">
        <v>40</v>
      </c>
      <c r="G492" s="2" t="s">
        <v>41</v>
      </c>
      <c r="H492" s="2" t="s">
        <v>44</v>
      </c>
      <c r="I492" s="2" t="s">
        <v>43</v>
      </c>
      <c r="J492" s="112">
        <v>1578698.4052564728</v>
      </c>
      <c r="K492" s="110"/>
    </row>
    <row r="493" spans="1:11">
      <c r="A493" s="2" t="s">
        <v>63</v>
      </c>
      <c r="B493" s="2" t="s">
        <v>38</v>
      </c>
      <c r="C493" s="2" t="s">
        <v>39</v>
      </c>
      <c r="D493" s="108">
        <v>41760</v>
      </c>
      <c r="E493" s="109">
        <f t="shared" si="10"/>
        <v>5</v>
      </c>
      <c r="F493" s="109" t="s">
        <v>40</v>
      </c>
      <c r="G493" s="2" t="s">
        <v>41</v>
      </c>
      <c r="H493" s="2" t="s">
        <v>44</v>
      </c>
      <c r="I493" s="2" t="s">
        <v>43</v>
      </c>
      <c r="J493" s="112">
        <v>1427519.7588170748</v>
      </c>
      <c r="K493" s="110"/>
    </row>
    <row r="494" spans="1:11">
      <c r="A494" s="2" t="s">
        <v>63</v>
      </c>
      <c r="B494" s="2" t="s">
        <v>38</v>
      </c>
      <c r="C494" s="2" t="s">
        <v>39</v>
      </c>
      <c r="D494" s="108">
        <v>41791</v>
      </c>
      <c r="E494" s="109">
        <f t="shared" si="10"/>
        <v>6</v>
      </c>
      <c r="F494" s="109" t="s">
        <v>40</v>
      </c>
      <c r="G494" s="2" t="s">
        <v>41</v>
      </c>
      <c r="H494" s="2" t="s">
        <v>44</v>
      </c>
      <c r="I494" s="2" t="s">
        <v>43</v>
      </c>
      <c r="J494" s="112">
        <v>1514114.6389280451</v>
      </c>
      <c r="K494" s="110"/>
    </row>
    <row r="495" spans="1:11">
      <c r="A495" s="2" t="s">
        <v>63</v>
      </c>
      <c r="B495" s="2" t="s">
        <v>38</v>
      </c>
      <c r="C495" s="2" t="s">
        <v>39</v>
      </c>
      <c r="D495" s="108">
        <v>41456</v>
      </c>
      <c r="E495" s="109">
        <f t="shared" si="10"/>
        <v>7</v>
      </c>
      <c r="F495" s="109" t="s">
        <v>40</v>
      </c>
      <c r="G495" s="2" t="s">
        <v>45</v>
      </c>
      <c r="H495" s="2" t="s">
        <v>42</v>
      </c>
      <c r="I495" s="2" t="s">
        <v>43</v>
      </c>
      <c r="J495" s="112">
        <v>572721.43503440253</v>
      </c>
      <c r="K495" s="110"/>
    </row>
    <row r="496" spans="1:11">
      <c r="A496" s="2" t="s">
        <v>63</v>
      </c>
      <c r="B496" s="2" t="s">
        <v>38</v>
      </c>
      <c r="C496" s="2" t="s">
        <v>39</v>
      </c>
      <c r="D496" s="108">
        <v>41487</v>
      </c>
      <c r="E496" s="109">
        <f t="shared" si="10"/>
        <v>8</v>
      </c>
      <c r="F496" s="109" t="s">
        <v>40</v>
      </c>
      <c r="G496" s="2" t="s">
        <v>45</v>
      </c>
      <c r="H496" s="2" t="s">
        <v>42</v>
      </c>
      <c r="I496" s="2" t="s">
        <v>43</v>
      </c>
      <c r="J496" s="112">
        <v>553259.36107870308</v>
      </c>
      <c r="K496" s="110"/>
    </row>
    <row r="497" spans="1:11">
      <c r="A497" s="2" t="s">
        <v>63</v>
      </c>
      <c r="B497" s="2" t="s">
        <v>38</v>
      </c>
      <c r="C497" s="2" t="s">
        <v>39</v>
      </c>
      <c r="D497" s="108">
        <v>41518</v>
      </c>
      <c r="E497" s="109">
        <f t="shared" si="10"/>
        <v>9</v>
      </c>
      <c r="F497" s="109" t="s">
        <v>40</v>
      </c>
      <c r="G497" s="2" t="s">
        <v>45</v>
      </c>
      <c r="H497" s="2" t="s">
        <v>42</v>
      </c>
      <c r="I497" s="2" t="s">
        <v>43</v>
      </c>
      <c r="J497" s="112">
        <v>488663.53557713993</v>
      </c>
      <c r="K497" s="110"/>
    </row>
    <row r="498" spans="1:11">
      <c r="A498" s="2" t="s">
        <v>63</v>
      </c>
      <c r="B498" s="2" t="s">
        <v>38</v>
      </c>
      <c r="C498" s="2" t="s">
        <v>39</v>
      </c>
      <c r="D498" s="108">
        <v>41548</v>
      </c>
      <c r="E498" s="109">
        <f t="shared" si="10"/>
        <v>10</v>
      </c>
      <c r="F498" s="109" t="s">
        <v>40</v>
      </c>
      <c r="G498" s="2" t="s">
        <v>45</v>
      </c>
      <c r="H498" s="2" t="s">
        <v>42</v>
      </c>
      <c r="I498" s="2" t="s">
        <v>43</v>
      </c>
      <c r="J498" s="112">
        <v>489975.02124432393</v>
      </c>
      <c r="K498" s="110"/>
    </row>
    <row r="499" spans="1:11">
      <c r="A499" s="2" t="s">
        <v>63</v>
      </c>
      <c r="B499" s="2" t="s">
        <v>38</v>
      </c>
      <c r="C499" s="2" t="s">
        <v>39</v>
      </c>
      <c r="D499" s="108">
        <v>41579</v>
      </c>
      <c r="E499" s="109">
        <f t="shared" si="10"/>
        <v>11</v>
      </c>
      <c r="F499" s="109" t="s">
        <v>40</v>
      </c>
      <c r="G499" s="2" t="s">
        <v>45</v>
      </c>
      <c r="H499" s="2" t="s">
        <v>42</v>
      </c>
      <c r="I499" s="2" t="s">
        <v>43</v>
      </c>
      <c r="J499" s="112">
        <v>529133.37097590195</v>
      </c>
      <c r="K499" s="110"/>
    </row>
    <row r="500" spans="1:11">
      <c r="A500" s="2" t="s">
        <v>63</v>
      </c>
      <c r="B500" s="2" t="s">
        <v>38</v>
      </c>
      <c r="C500" s="2" t="s">
        <v>39</v>
      </c>
      <c r="D500" s="108">
        <v>41609</v>
      </c>
      <c r="E500" s="109">
        <f t="shared" si="10"/>
        <v>12</v>
      </c>
      <c r="F500" s="109" t="s">
        <v>40</v>
      </c>
      <c r="G500" s="2" t="s">
        <v>45</v>
      </c>
      <c r="H500" s="2" t="s">
        <v>42</v>
      </c>
      <c r="I500" s="2" t="s">
        <v>43</v>
      </c>
      <c r="J500" s="112">
        <v>548346.99718814401</v>
      </c>
      <c r="K500" s="110"/>
    </row>
    <row r="501" spans="1:11">
      <c r="A501" s="2" t="s">
        <v>63</v>
      </c>
      <c r="B501" s="2" t="s">
        <v>38</v>
      </c>
      <c r="C501" s="2" t="s">
        <v>39</v>
      </c>
      <c r="D501" s="108">
        <v>41640</v>
      </c>
      <c r="E501" s="109">
        <f t="shared" si="10"/>
        <v>1</v>
      </c>
      <c r="F501" s="109" t="s">
        <v>40</v>
      </c>
      <c r="G501" s="2" t="s">
        <v>45</v>
      </c>
      <c r="H501" s="2" t="s">
        <v>42</v>
      </c>
      <c r="I501" s="2" t="s">
        <v>43</v>
      </c>
      <c r="J501" s="112">
        <v>708180.8798732165</v>
      </c>
      <c r="K501" s="110"/>
    </row>
    <row r="502" spans="1:11">
      <c r="A502" s="2" t="s">
        <v>63</v>
      </c>
      <c r="B502" s="2" t="s">
        <v>38</v>
      </c>
      <c r="C502" s="2" t="s">
        <v>39</v>
      </c>
      <c r="D502" s="108">
        <v>41671</v>
      </c>
      <c r="E502" s="109">
        <f t="shared" si="10"/>
        <v>2</v>
      </c>
      <c r="F502" s="109" t="s">
        <v>40</v>
      </c>
      <c r="G502" s="2" t="s">
        <v>45</v>
      </c>
      <c r="H502" s="2" t="s">
        <v>42</v>
      </c>
      <c r="I502" s="2" t="s">
        <v>43</v>
      </c>
      <c r="J502" s="112">
        <v>640010.83732324198</v>
      </c>
      <c r="K502" s="110"/>
    </row>
    <row r="503" spans="1:11">
      <c r="A503" s="2" t="s">
        <v>63</v>
      </c>
      <c r="B503" s="2" t="s">
        <v>38</v>
      </c>
      <c r="C503" s="2" t="s">
        <v>39</v>
      </c>
      <c r="D503" s="108">
        <v>41699</v>
      </c>
      <c r="E503" s="109">
        <f t="shared" si="10"/>
        <v>3</v>
      </c>
      <c r="F503" s="109" t="s">
        <v>40</v>
      </c>
      <c r="G503" s="2" t="s">
        <v>45</v>
      </c>
      <c r="H503" s="2" t="s">
        <v>42</v>
      </c>
      <c r="I503" s="2" t="s">
        <v>43</v>
      </c>
      <c r="J503" s="112">
        <v>667459.8386969011</v>
      </c>
      <c r="K503" s="110"/>
    </row>
    <row r="504" spans="1:11">
      <c r="A504" s="2" t="s">
        <v>63</v>
      </c>
      <c r="B504" s="2" t="s">
        <v>38</v>
      </c>
      <c r="C504" s="2" t="s">
        <v>39</v>
      </c>
      <c r="D504" s="108">
        <v>41730</v>
      </c>
      <c r="E504" s="109">
        <f t="shared" si="10"/>
        <v>4</v>
      </c>
      <c r="F504" s="109" t="s">
        <v>40</v>
      </c>
      <c r="G504" s="2" t="s">
        <v>45</v>
      </c>
      <c r="H504" s="2" t="s">
        <v>42</v>
      </c>
      <c r="I504" s="2" t="s">
        <v>43</v>
      </c>
      <c r="J504" s="112">
        <v>522776.70462318265</v>
      </c>
      <c r="K504" s="110"/>
    </row>
    <row r="505" spans="1:11">
      <c r="A505" s="2" t="s">
        <v>63</v>
      </c>
      <c r="B505" s="2" t="s">
        <v>38</v>
      </c>
      <c r="C505" s="2" t="s">
        <v>39</v>
      </c>
      <c r="D505" s="108">
        <v>41760</v>
      </c>
      <c r="E505" s="109">
        <f t="shared" si="10"/>
        <v>5</v>
      </c>
      <c r="F505" s="109" t="s">
        <v>40</v>
      </c>
      <c r="G505" s="2" t="s">
        <v>45</v>
      </c>
      <c r="H505" s="2" t="s">
        <v>42</v>
      </c>
      <c r="I505" s="2" t="s">
        <v>43</v>
      </c>
      <c r="J505" s="112">
        <v>512724.28996642696</v>
      </c>
      <c r="K505" s="110"/>
    </row>
    <row r="506" spans="1:11">
      <c r="A506" s="2" t="s">
        <v>63</v>
      </c>
      <c r="B506" s="2" t="s">
        <v>38</v>
      </c>
      <c r="C506" s="2" t="s">
        <v>39</v>
      </c>
      <c r="D506" s="108">
        <v>41791</v>
      </c>
      <c r="E506" s="109">
        <f t="shared" si="10"/>
        <v>6</v>
      </c>
      <c r="F506" s="109" t="s">
        <v>40</v>
      </c>
      <c r="G506" s="2" t="s">
        <v>45</v>
      </c>
      <c r="H506" s="2" t="s">
        <v>42</v>
      </c>
      <c r="I506" s="2" t="s">
        <v>43</v>
      </c>
      <c r="J506" s="112">
        <v>505076.6478049407</v>
      </c>
      <c r="K506" s="110"/>
    </row>
    <row r="507" spans="1:11">
      <c r="A507" s="2" t="s">
        <v>63</v>
      </c>
      <c r="B507" s="2" t="s">
        <v>38</v>
      </c>
      <c r="C507" s="2" t="s">
        <v>39</v>
      </c>
      <c r="D507" s="108">
        <v>41456</v>
      </c>
      <c r="E507" s="109">
        <f t="shared" si="10"/>
        <v>7</v>
      </c>
      <c r="F507" s="109" t="s">
        <v>40</v>
      </c>
      <c r="G507" s="2" t="s">
        <v>45</v>
      </c>
      <c r="H507" s="2" t="s">
        <v>44</v>
      </c>
      <c r="I507" s="2" t="s">
        <v>43</v>
      </c>
      <c r="J507" s="112">
        <v>951843.45208066003</v>
      </c>
      <c r="K507" s="110"/>
    </row>
    <row r="508" spans="1:11">
      <c r="A508" s="2" t="s">
        <v>63</v>
      </c>
      <c r="B508" s="2" t="s">
        <v>38</v>
      </c>
      <c r="C508" s="2" t="s">
        <v>39</v>
      </c>
      <c r="D508" s="108">
        <v>41487</v>
      </c>
      <c r="E508" s="109">
        <f t="shared" si="10"/>
        <v>8</v>
      </c>
      <c r="F508" s="109" t="s">
        <v>40</v>
      </c>
      <c r="G508" s="2" t="s">
        <v>45</v>
      </c>
      <c r="H508" s="2" t="s">
        <v>44</v>
      </c>
      <c r="I508" s="2" t="s">
        <v>43</v>
      </c>
      <c r="J508" s="112">
        <v>948078.62865493121</v>
      </c>
      <c r="K508" s="110"/>
    </row>
    <row r="509" spans="1:11">
      <c r="A509" s="2" t="s">
        <v>63</v>
      </c>
      <c r="B509" s="2" t="s">
        <v>38</v>
      </c>
      <c r="C509" s="2" t="s">
        <v>39</v>
      </c>
      <c r="D509" s="108">
        <v>41518</v>
      </c>
      <c r="E509" s="109">
        <f t="shared" si="10"/>
        <v>9</v>
      </c>
      <c r="F509" s="109" t="s">
        <v>40</v>
      </c>
      <c r="G509" s="2" t="s">
        <v>45</v>
      </c>
      <c r="H509" s="2" t="s">
        <v>44</v>
      </c>
      <c r="I509" s="2" t="s">
        <v>43</v>
      </c>
      <c r="J509" s="112">
        <v>839638.14718028437</v>
      </c>
      <c r="K509" s="110"/>
    </row>
    <row r="510" spans="1:11">
      <c r="A510" s="2" t="s">
        <v>63</v>
      </c>
      <c r="B510" s="2" t="s">
        <v>38</v>
      </c>
      <c r="C510" s="2" t="s">
        <v>39</v>
      </c>
      <c r="D510" s="108">
        <v>41548</v>
      </c>
      <c r="E510" s="109">
        <f t="shared" si="10"/>
        <v>10</v>
      </c>
      <c r="F510" s="109" t="s">
        <v>40</v>
      </c>
      <c r="G510" s="2" t="s">
        <v>45</v>
      </c>
      <c r="H510" s="2" t="s">
        <v>44</v>
      </c>
      <c r="I510" s="2" t="s">
        <v>43</v>
      </c>
      <c r="J510" s="112">
        <v>837761.61547412642</v>
      </c>
      <c r="K510" s="110"/>
    </row>
    <row r="511" spans="1:11">
      <c r="A511" s="2" t="s">
        <v>63</v>
      </c>
      <c r="B511" s="2" t="s">
        <v>38</v>
      </c>
      <c r="C511" s="2" t="s">
        <v>39</v>
      </c>
      <c r="D511" s="108">
        <v>41579</v>
      </c>
      <c r="E511" s="109">
        <f t="shared" si="10"/>
        <v>11</v>
      </c>
      <c r="F511" s="109" t="s">
        <v>40</v>
      </c>
      <c r="G511" s="2" t="s">
        <v>45</v>
      </c>
      <c r="H511" s="2" t="s">
        <v>44</v>
      </c>
      <c r="I511" s="2" t="s">
        <v>43</v>
      </c>
      <c r="J511" s="112">
        <v>825905.84054225881</v>
      </c>
      <c r="K511" s="110"/>
    </row>
    <row r="512" spans="1:11">
      <c r="A512" s="2" t="s">
        <v>63</v>
      </c>
      <c r="B512" s="2" t="s">
        <v>38</v>
      </c>
      <c r="C512" s="2" t="s">
        <v>39</v>
      </c>
      <c r="D512" s="108">
        <v>41609</v>
      </c>
      <c r="E512" s="109">
        <f t="shared" si="10"/>
        <v>12</v>
      </c>
      <c r="F512" s="109" t="s">
        <v>40</v>
      </c>
      <c r="G512" s="2" t="s">
        <v>45</v>
      </c>
      <c r="H512" s="2" t="s">
        <v>44</v>
      </c>
      <c r="I512" s="2" t="s">
        <v>43</v>
      </c>
      <c r="J512" s="112">
        <v>862303.26656136638</v>
      </c>
      <c r="K512" s="110"/>
    </row>
    <row r="513" spans="1:11">
      <c r="A513" s="2" t="s">
        <v>63</v>
      </c>
      <c r="B513" s="2" t="s">
        <v>38</v>
      </c>
      <c r="C513" s="2" t="s">
        <v>39</v>
      </c>
      <c r="D513" s="108">
        <v>41640</v>
      </c>
      <c r="E513" s="109">
        <f t="shared" si="10"/>
        <v>1</v>
      </c>
      <c r="F513" s="109" t="s">
        <v>40</v>
      </c>
      <c r="G513" s="2" t="s">
        <v>45</v>
      </c>
      <c r="H513" s="2" t="s">
        <v>44</v>
      </c>
      <c r="I513" s="2" t="s">
        <v>43</v>
      </c>
      <c r="J513" s="112">
        <v>1253846.7036352013</v>
      </c>
      <c r="K513" s="110"/>
    </row>
    <row r="514" spans="1:11">
      <c r="A514" s="2" t="s">
        <v>63</v>
      </c>
      <c r="B514" s="2" t="s">
        <v>38</v>
      </c>
      <c r="C514" s="2" t="s">
        <v>39</v>
      </c>
      <c r="D514" s="108">
        <v>41671</v>
      </c>
      <c r="E514" s="109">
        <f t="shared" si="10"/>
        <v>2</v>
      </c>
      <c r="F514" s="109" t="s">
        <v>40</v>
      </c>
      <c r="G514" s="2" t="s">
        <v>45</v>
      </c>
      <c r="H514" s="2" t="s">
        <v>44</v>
      </c>
      <c r="I514" s="2" t="s">
        <v>43</v>
      </c>
      <c r="J514" s="112">
        <v>1118819.7752297593</v>
      </c>
      <c r="K514" s="110"/>
    </row>
    <row r="515" spans="1:11">
      <c r="A515" s="2" t="s">
        <v>63</v>
      </c>
      <c r="B515" s="2" t="s">
        <v>38</v>
      </c>
      <c r="C515" s="2" t="s">
        <v>39</v>
      </c>
      <c r="D515" s="108">
        <v>41699</v>
      </c>
      <c r="E515" s="109">
        <f t="shared" si="10"/>
        <v>3</v>
      </c>
      <c r="F515" s="109" t="s">
        <v>40</v>
      </c>
      <c r="G515" s="2" t="s">
        <v>45</v>
      </c>
      <c r="H515" s="2" t="s">
        <v>44</v>
      </c>
      <c r="I515" s="2" t="s">
        <v>43</v>
      </c>
      <c r="J515" s="112">
        <v>1243211.3255661349</v>
      </c>
      <c r="K515" s="110"/>
    </row>
    <row r="516" spans="1:11">
      <c r="A516" s="2" t="s">
        <v>63</v>
      </c>
      <c r="B516" s="2" t="s">
        <v>38</v>
      </c>
      <c r="C516" s="2" t="s">
        <v>39</v>
      </c>
      <c r="D516" s="108">
        <v>41730</v>
      </c>
      <c r="E516" s="109">
        <f t="shared" si="10"/>
        <v>4</v>
      </c>
      <c r="F516" s="109" t="s">
        <v>40</v>
      </c>
      <c r="G516" s="2" t="s">
        <v>45</v>
      </c>
      <c r="H516" s="2" t="s">
        <v>44</v>
      </c>
      <c r="I516" s="2" t="s">
        <v>43</v>
      </c>
      <c r="J516" s="112">
        <v>873553.17312709882</v>
      </c>
      <c r="K516" s="110"/>
    </row>
    <row r="517" spans="1:11">
      <c r="A517" s="2" t="s">
        <v>63</v>
      </c>
      <c r="B517" s="2" t="s">
        <v>38</v>
      </c>
      <c r="C517" s="2" t="s">
        <v>39</v>
      </c>
      <c r="D517" s="108">
        <v>41760</v>
      </c>
      <c r="E517" s="109">
        <f t="shared" si="10"/>
        <v>5</v>
      </c>
      <c r="F517" s="109" t="s">
        <v>40</v>
      </c>
      <c r="G517" s="2" t="s">
        <v>45</v>
      </c>
      <c r="H517" s="2" t="s">
        <v>44</v>
      </c>
      <c r="I517" s="2" t="s">
        <v>43</v>
      </c>
      <c r="J517" s="112">
        <v>904225.09532840759</v>
      </c>
      <c r="K517" s="110"/>
    </row>
    <row r="518" spans="1:11">
      <c r="A518" s="2" t="s">
        <v>63</v>
      </c>
      <c r="B518" s="2" t="s">
        <v>38</v>
      </c>
      <c r="C518" s="2" t="s">
        <v>39</v>
      </c>
      <c r="D518" s="108">
        <v>41791</v>
      </c>
      <c r="E518" s="109">
        <f t="shared" si="10"/>
        <v>6</v>
      </c>
      <c r="F518" s="109" t="s">
        <v>40</v>
      </c>
      <c r="G518" s="2" t="s">
        <v>45</v>
      </c>
      <c r="H518" s="2" t="s">
        <v>44</v>
      </c>
      <c r="I518" s="2" t="s">
        <v>43</v>
      </c>
      <c r="J518" s="112">
        <v>871415.10053497902</v>
      </c>
      <c r="K518" s="110"/>
    </row>
    <row r="519" spans="1:11">
      <c r="A519" s="2" t="s">
        <v>63</v>
      </c>
      <c r="B519" s="2" t="s">
        <v>38</v>
      </c>
      <c r="C519" s="2" t="s">
        <v>39</v>
      </c>
      <c r="D519" s="108">
        <v>41456</v>
      </c>
      <c r="E519" s="109">
        <f t="shared" si="10"/>
        <v>7</v>
      </c>
      <c r="F519" s="109" t="s">
        <v>40</v>
      </c>
      <c r="G519" s="2" t="s">
        <v>46</v>
      </c>
      <c r="H519" s="2" t="s">
        <v>42</v>
      </c>
      <c r="I519" s="2" t="s">
        <v>43</v>
      </c>
      <c r="J519" s="112">
        <v>1297406.74054068</v>
      </c>
      <c r="K519" s="110"/>
    </row>
    <row r="520" spans="1:11">
      <c r="A520" s="2" t="s">
        <v>63</v>
      </c>
      <c r="B520" s="2" t="s">
        <v>38</v>
      </c>
      <c r="C520" s="2" t="s">
        <v>39</v>
      </c>
      <c r="D520" s="108">
        <v>41487</v>
      </c>
      <c r="E520" s="109">
        <f t="shared" si="10"/>
        <v>8</v>
      </c>
      <c r="F520" s="109" t="s">
        <v>40</v>
      </c>
      <c r="G520" s="2" t="s">
        <v>46</v>
      </c>
      <c r="H520" s="2" t="s">
        <v>42</v>
      </c>
      <c r="I520" s="2" t="s">
        <v>43</v>
      </c>
      <c r="J520" s="112">
        <v>1246732.403197204</v>
      </c>
      <c r="K520" s="110"/>
    </row>
    <row r="521" spans="1:11">
      <c r="A521" s="2" t="s">
        <v>63</v>
      </c>
      <c r="B521" s="2" t="s">
        <v>38</v>
      </c>
      <c r="C521" s="2" t="s">
        <v>39</v>
      </c>
      <c r="D521" s="108">
        <v>41518</v>
      </c>
      <c r="E521" s="109">
        <f t="shared" si="10"/>
        <v>9</v>
      </c>
      <c r="F521" s="109" t="s">
        <v>40</v>
      </c>
      <c r="G521" s="2" t="s">
        <v>46</v>
      </c>
      <c r="H521" s="2" t="s">
        <v>42</v>
      </c>
      <c r="I521" s="2" t="s">
        <v>43</v>
      </c>
      <c r="J521" s="112">
        <v>1261003.9380338399</v>
      </c>
      <c r="K521" s="110"/>
    </row>
    <row r="522" spans="1:11">
      <c r="A522" s="2" t="s">
        <v>63</v>
      </c>
      <c r="B522" s="2" t="s">
        <v>38</v>
      </c>
      <c r="C522" s="2" t="s">
        <v>39</v>
      </c>
      <c r="D522" s="108">
        <v>41548</v>
      </c>
      <c r="E522" s="109">
        <f t="shared" si="10"/>
        <v>10</v>
      </c>
      <c r="F522" s="109" t="s">
        <v>40</v>
      </c>
      <c r="G522" s="2" t="s">
        <v>46</v>
      </c>
      <c r="H522" s="2" t="s">
        <v>42</v>
      </c>
      <c r="I522" s="2" t="s">
        <v>43</v>
      </c>
      <c r="J522" s="112">
        <v>1179821.26796688</v>
      </c>
      <c r="K522" s="110"/>
    </row>
    <row r="523" spans="1:11">
      <c r="A523" s="2" t="s">
        <v>63</v>
      </c>
      <c r="B523" s="2" t="s">
        <v>38</v>
      </c>
      <c r="C523" s="2" t="s">
        <v>39</v>
      </c>
      <c r="D523" s="108">
        <v>41579</v>
      </c>
      <c r="E523" s="109">
        <f t="shared" si="10"/>
        <v>11</v>
      </c>
      <c r="F523" s="109" t="s">
        <v>40</v>
      </c>
      <c r="G523" s="2" t="s">
        <v>46</v>
      </c>
      <c r="H523" s="2" t="s">
        <v>42</v>
      </c>
      <c r="I523" s="2" t="s">
        <v>43</v>
      </c>
      <c r="J523" s="112">
        <v>1225043.3422285519</v>
      </c>
      <c r="K523" s="110"/>
    </row>
    <row r="524" spans="1:11">
      <c r="A524" s="2" t="s">
        <v>63</v>
      </c>
      <c r="B524" s="2" t="s">
        <v>38</v>
      </c>
      <c r="C524" s="2" t="s">
        <v>39</v>
      </c>
      <c r="D524" s="108">
        <v>41609</v>
      </c>
      <c r="E524" s="109">
        <f t="shared" si="10"/>
        <v>12</v>
      </c>
      <c r="F524" s="109" t="s">
        <v>40</v>
      </c>
      <c r="G524" s="2" t="s">
        <v>46</v>
      </c>
      <c r="H524" s="2" t="s">
        <v>42</v>
      </c>
      <c r="I524" s="2" t="s">
        <v>43</v>
      </c>
      <c r="J524" s="112">
        <v>1129962.8956686843</v>
      </c>
      <c r="K524" s="110"/>
    </row>
    <row r="525" spans="1:11">
      <c r="A525" s="2" t="s">
        <v>63</v>
      </c>
      <c r="B525" s="2" t="s">
        <v>38</v>
      </c>
      <c r="C525" s="2" t="s">
        <v>39</v>
      </c>
      <c r="D525" s="108">
        <v>41640</v>
      </c>
      <c r="E525" s="109">
        <f t="shared" si="10"/>
        <v>1</v>
      </c>
      <c r="F525" s="109" t="s">
        <v>40</v>
      </c>
      <c r="G525" s="2" t="s">
        <v>46</v>
      </c>
      <c r="H525" s="2" t="s">
        <v>42</v>
      </c>
      <c r="I525" s="2" t="s">
        <v>43</v>
      </c>
      <c r="J525" s="112">
        <v>1834971.6304940018</v>
      </c>
      <c r="K525" s="110"/>
    </row>
    <row r="526" spans="1:11">
      <c r="A526" s="2" t="s">
        <v>63</v>
      </c>
      <c r="B526" s="2" t="s">
        <v>38</v>
      </c>
      <c r="C526" s="2" t="s">
        <v>39</v>
      </c>
      <c r="D526" s="108">
        <v>41671</v>
      </c>
      <c r="E526" s="109">
        <f t="shared" si="10"/>
        <v>2</v>
      </c>
      <c r="F526" s="109" t="s">
        <v>40</v>
      </c>
      <c r="G526" s="2" t="s">
        <v>46</v>
      </c>
      <c r="H526" s="2" t="s">
        <v>42</v>
      </c>
      <c r="I526" s="2" t="s">
        <v>43</v>
      </c>
      <c r="J526" s="112">
        <v>1482921.3921540482</v>
      </c>
      <c r="K526" s="110"/>
    </row>
    <row r="527" spans="1:11">
      <c r="A527" s="2" t="s">
        <v>63</v>
      </c>
      <c r="B527" s="2" t="s">
        <v>38</v>
      </c>
      <c r="C527" s="2" t="s">
        <v>39</v>
      </c>
      <c r="D527" s="108">
        <v>41699</v>
      </c>
      <c r="E527" s="109">
        <f t="shared" si="10"/>
        <v>3</v>
      </c>
      <c r="F527" s="109" t="s">
        <v>40</v>
      </c>
      <c r="G527" s="2" t="s">
        <v>46</v>
      </c>
      <c r="H527" s="2" t="s">
        <v>42</v>
      </c>
      <c r="I527" s="2" t="s">
        <v>43</v>
      </c>
      <c r="J527" s="112">
        <v>1660344.4743205321</v>
      </c>
      <c r="K527" s="110"/>
    </row>
    <row r="528" spans="1:11">
      <c r="A528" s="2" t="s">
        <v>63</v>
      </c>
      <c r="B528" s="2" t="s">
        <v>38</v>
      </c>
      <c r="C528" s="2" t="s">
        <v>39</v>
      </c>
      <c r="D528" s="108">
        <v>41730</v>
      </c>
      <c r="E528" s="109">
        <f t="shared" si="10"/>
        <v>4</v>
      </c>
      <c r="F528" s="109" t="s">
        <v>40</v>
      </c>
      <c r="G528" s="2" t="s">
        <v>46</v>
      </c>
      <c r="H528" s="2" t="s">
        <v>42</v>
      </c>
      <c r="I528" s="2" t="s">
        <v>43</v>
      </c>
      <c r="J528" s="112">
        <v>1113082.4783076462</v>
      </c>
      <c r="K528" s="110"/>
    </row>
    <row r="529" spans="1:11">
      <c r="A529" s="2" t="s">
        <v>63</v>
      </c>
      <c r="B529" s="2" t="s">
        <v>38</v>
      </c>
      <c r="C529" s="2" t="s">
        <v>39</v>
      </c>
      <c r="D529" s="108">
        <v>41760</v>
      </c>
      <c r="E529" s="109">
        <f t="shared" si="10"/>
        <v>5</v>
      </c>
      <c r="F529" s="109" t="s">
        <v>40</v>
      </c>
      <c r="G529" s="2" t="s">
        <v>46</v>
      </c>
      <c r="H529" s="2" t="s">
        <v>42</v>
      </c>
      <c r="I529" s="2" t="s">
        <v>43</v>
      </c>
      <c r="J529" s="112">
        <v>1161768.9546225839</v>
      </c>
      <c r="K529" s="110"/>
    </row>
    <row r="530" spans="1:11">
      <c r="A530" s="2" t="s">
        <v>63</v>
      </c>
      <c r="B530" s="2" t="s">
        <v>38</v>
      </c>
      <c r="C530" s="2" t="s">
        <v>39</v>
      </c>
      <c r="D530" s="108">
        <v>41791</v>
      </c>
      <c r="E530" s="109">
        <f t="shared" si="10"/>
        <v>6</v>
      </c>
      <c r="F530" s="109" t="s">
        <v>40</v>
      </c>
      <c r="G530" s="2" t="s">
        <v>46</v>
      </c>
      <c r="H530" s="2" t="s">
        <v>42</v>
      </c>
      <c r="I530" s="2" t="s">
        <v>43</v>
      </c>
      <c r="J530" s="112">
        <v>1224249.1339697081</v>
      </c>
      <c r="K530" s="110"/>
    </row>
    <row r="531" spans="1:11">
      <c r="A531" s="2" t="s">
        <v>63</v>
      </c>
      <c r="B531" s="2" t="s">
        <v>38</v>
      </c>
      <c r="C531" s="2" t="s">
        <v>47</v>
      </c>
      <c r="D531" s="108">
        <v>41456</v>
      </c>
      <c r="E531" s="109">
        <f>MONTH(D531)</f>
        <v>7</v>
      </c>
      <c r="F531" s="109" t="s">
        <v>40</v>
      </c>
      <c r="G531" s="2" t="s">
        <v>41</v>
      </c>
      <c r="H531" s="2" t="s">
        <v>42</v>
      </c>
      <c r="I531" s="2" t="s">
        <v>43</v>
      </c>
      <c r="J531" s="112">
        <v>2439885.8439482502</v>
      </c>
      <c r="K531" s="110"/>
    </row>
    <row r="532" spans="1:11">
      <c r="A532" s="2" t="s">
        <v>63</v>
      </c>
      <c r="B532" s="2" t="s">
        <v>38</v>
      </c>
      <c r="C532" s="2" t="s">
        <v>47</v>
      </c>
      <c r="D532" s="108">
        <v>41487</v>
      </c>
      <c r="E532" s="109">
        <f t="shared" ref="E532:E590" si="11">MONTH(D532)</f>
        <v>8</v>
      </c>
      <c r="F532" s="109" t="s">
        <v>40</v>
      </c>
      <c r="G532" s="2" t="s">
        <v>41</v>
      </c>
      <c r="H532" s="2" t="s">
        <v>42</v>
      </c>
      <c r="I532" s="2" t="s">
        <v>43</v>
      </c>
      <c r="J532" s="112">
        <v>2069958.7336024998</v>
      </c>
      <c r="K532" s="110"/>
    </row>
    <row r="533" spans="1:11">
      <c r="A533" s="2" t="s">
        <v>63</v>
      </c>
      <c r="B533" s="2" t="s">
        <v>38</v>
      </c>
      <c r="C533" s="2" t="s">
        <v>47</v>
      </c>
      <c r="D533" s="108">
        <v>41518</v>
      </c>
      <c r="E533" s="109">
        <f t="shared" si="11"/>
        <v>9</v>
      </c>
      <c r="F533" s="109" t="s">
        <v>40</v>
      </c>
      <c r="G533" s="2" t="s">
        <v>41</v>
      </c>
      <c r="H533" s="2" t="s">
        <v>42</v>
      </c>
      <c r="I533" s="2" t="s">
        <v>43</v>
      </c>
      <c r="J533" s="112">
        <v>2209497.7676836252</v>
      </c>
      <c r="K533" s="110"/>
    </row>
    <row r="534" spans="1:11">
      <c r="A534" s="2" t="s">
        <v>63</v>
      </c>
      <c r="B534" s="2" t="s">
        <v>38</v>
      </c>
      <c r="C534" s="2" t="s">
        <v>47</v>
      </c>
      <c r="D534" s="108">
        <v>41548</v>
      </c>
      <c r="E534" s="109">
        <f t="shared" si="11"/>
        <v>10</v>
      </c>
      <c r="F534" s="109" t="s">
        <v>40</v>
      </c>
      <c r="G534" s="2" t="s">
        <v>41</v>
      </c>
      <c r="H534" s="2" t="s">
        <v>42</v>
      </c>
      <c r="I534" s="2" t="s">
        <v>43</v>
      </c>
      <c r="J534" s="112">
        <v>2131961.0649809996</v>
      </c>
      <c r="K534" s="110"/>
    </row>
    <row r="535" spans="1:11">
      <c r="A535" s="2" t="s">
        <v>63</v>
      </c>
      <c r="B535" s="2" t="s">
        <v>38</v>
      </c>
      <c r="C535" s="2" t="s">
        <v>47</v>
      </c>
      <c r="D535" s="108">
        <v>41579</v>
      </c>
      <c r="E535" s="109">
        <f t="shared" si="11"/>
        <v>11</v>
      </c>
      <c r="F535" s="109" t="s">
        <v>40</v>
      </c>
      <c r="G535" s="2" t="s">
        <v>41</v>
      </c>
      <c r="H535" s="2" t="s">
        <v>42</v>
      </c>
      <c r="I535" s="2" t="s">
        <v>43</v>
      </c>
      <c r="J535" s="112">
        <v>1933724.25794625</v>
      </c>
      <c r="K535" s="110"/>
    </row>
    <row r="536" spans="1:11">
      <c r="A536" s="2" t="s">
        <v>63</v>
      </c>
      <c r="B536" s="2" t="s">
        <v>38</v>
      </c>
      <c r="C536" s="2" t="s">
        <v>47</v>
      </c>
      <c r="D536" s="108">
        <v>41609</v>
      </c>
      <c r="E536" s="109">
        <f t="shared" si="11"/>
        <v>12</v>
      </c>
      <c r="F536" s="109" t="s">
        <v>40</v>
      </c>
      <c r="G536" s="2" t="s">
        <v>41</v>
      </c>
      <c r="H536" s="2" t="s">
        <v>42</v>
      </c>
      <c r="I536" s="2" t="s">
        <v>43</v>
      </c>
      <c r="J536" s="112">
        <v>2147472.275895</v>
      </c>
      <c r="K536" s="110"/>
    </row>
    <row r="537" spans="1:11">
      <c r="A537" s="2" t="s">
        <v>63</v>
      </c>
      <c r="B537" s="2" t="s">
        <v>38</v>
      </c>
      <c r="C537" s="2" t="s">
        <v>47</v>
      </c>
      <c r="D537" s="108">
        <v>41640</v>
      </c>
      <c r="E537" s="109">
        <f t="shared" si="11"/>
        <v>1</v>
      </c>
      <c r="F537" s="109" t="s">
        <v>40</v>
      </c>
      <c r="G537" s="2" t="s">
        <v>41</v>
      </c>
      <c r="H537" s="2" t="s">
        <v>42</v>
      </c>
      <c r="I537" s="2" t="s">
        <v>43</v>
      </c>
      <c r="J537" s="112">
        <v>2981782.90809</v>
      </c>
      <c r="K537" s="110"/>
    </row>
    <row r="538" spans="1:11">
      <c r="A538" s="2" t="s">
        <v>63</v>
      </c>
      <c r="B538" s="2" t="s">
        <v>38</v>
      </c>
      <c r="C538" s="2" t="s">
        <v>47</v>
      </c>
      <c r="D538" s="108">
        <v>41671</v>
      </c>
      <c r="E538" s="109">
        <f t="shared" si="11"/>
        <v>2</v>
      </c>
      <c r="F538" s="109" t="s">
        <v>40</v>
      </c>
      <c r="G538" s="2" t="s">
        <v>41</v>
      </c>
      <c r="H538" s="2" t="s">
        <v>42</v>
      </c>
      <c r="I538" s="2" t="s">
        <v>43</v>
      </c>
      <c r="J538" s="112">
        <v>2090550.4084649999</v>
      </c>
      <c r="K538" s="110"/>
    </row>
    <row r="539" spans="1:11">
      <c r="A539" s="2" t="s">
        <v>63</v>
      </c>
      <c r="B539" s="2" t="s">
        <v>38</v>
      </c>
      <c r="C539" s="2" t="s">
        <v>47</v>
      </c>
      <c r="D539" s="108">
        <v>41699</v>
      </c>
      <c r="E539" s="109">
        <f t="shared" si="11"/>
        <v>3</v>
      </c>
      <c r="F539" s="109" t="s">
        <v>40</v>
      </c>
      <c r="G539" s="2" t="s">
        <v>41</v>
      </c>
      <c r="H539" s="2" t="s">
        <v>42</v>
      </c>
      <c r="I539" s="2" t="s">
        <v>43</v>
      </c>
      <c r="J539" s="112">
        <v>2633205.7530198749</v>
      </c>
      <c r="K539" s="110"/>
    </row>
    <row r="540" spans="1:11">
      <c r="A540" s="2" t="s">
        <v>63</v>
      </c>
      <c r="B540" s="2" t="s">
        <v>38</v>
      </c>
      <c r="C540" s="2" t="s">
        <v>47</v>
      </c>
      <c r="D540" s="108">
        <v>41730</v>
      </c>
      <c r="E540" s="109">
        <f t="shared" si="11"/>
        <v>4</v>
      </c>
      <c r="F540" s="109" t="s">
        <v>40</v>
      </c>
      <c r="G540" s="2" t="s">
        <v>41</v>
      </c>
      <c r="H540" s="2" t="s">
        <v>42</v>
      </c>
      <c r="I540" s="2" t="s">
        <v>43</v>
      </c>
      <c r="J540" s="112">
        <v>2356889.5272892499</v>
      </c>
      <c r="K540" s="110"/>
    </row>
    <row r="541" spans="1:11">
      <c r="A541" s="2" t="s">
        <v>63</v>
      </c>
      <c r="B541" s="2" t="s">
        <v>38</v>
      </c>
      <c r="C541" s="2" t="s">
        <v>47</v>
      </c>
      <c r="D541" s="108">
        <v>41760</v>
      </c>
      <c r="E541" s="109">
        <f t="shared" si="11"/>
        <v>5</v>
      </c>
      <c r="F541" s="109" t="s">
        <v>40</v>
      </c>
      <c r="G541" s="2" t="s">
        <v>41</v>
      </c>
      <c r="H541" s="2" t="s">
        <v>42</v>
      </c>
      <c r="I541" s="2" t="s">
        <v>43</v>
      </c>
      <c r="J541" s="112">
        <v>2084390.0351099998</v>
      </c>
      <c r="K541" s="110"/>
    </row>
    <row r="542" spans="1:11">
      <c r="A542" s="2" t="s">
        <v>63</v>
      </c>
      <c r="B542" s="2" t="s">
        <v>38</v>
      </c>
      <c r="C542" s="2" t="s">
        <v>47</v>
      </c>
      <c r="D542" s="108">
        <v>41791</v>
      </c>
      <c r="E542" s="109">
        <f t="shared" si="11"/>
        <v>6</v>
      </c>
      <c r="F542" s="109" t="s">
        <v>40</v>
      </c>
      <c r="G542" s="2" t="s">
        <v>41</v>
      </c>
      <c r="H542" s="2" t="s">
        <v>42</v>
      </c>
      <c r="I542" s="2" t="s">
        <v>43</v>
      </c>
      <c r="J542" s="112">
        <v>2138384.6289562499</v>
      </c>
      <c r="K542" s="110"/>
    </row>
    <row r="543" spans="1:11">
      <c r="A543" s="2" t="s">
        <v>63</v>
      </c>
      <c r="B543" s="2" t="s">
        <v>38</v>
      </c>
      <c r="C543" s="2" t="s">
        <v>47</v>
      </c>
      <c r="D543" s="108">
        <v>41456</v>
      </c>
      <c r="E543" s="109">
        <f t="shared" si="11"/>
        <v>7</v>
      </c>
      <c r="F543" s="109" t="s">
        <v>40</v>
      </c>
      <c r="G543" s="2" t="s">
        <v>41</v>
      </c>
      <c r="H543" s="2" t="s">
        <v>44</v>
      </c>
      <c r="I543" s="2" t="s">
        <v>43</v>
      </c>
      <c r="J543" s="112">
        <v>5139211.1177422497</v>
      </c>
      <c r="K543" s="110"/>
    </row>
    <row r="544" spans="1:11">
      <c r="A544" s="2" t="s">
        <v>63</v>
      </c>
      <c r="B544" s="2" t="s">
        <v>38</v>
      </c>
      <c r="C544" s="2" t="s">
        <v>47</v>
      </c>
      <c r="D544" s="108">
        <v>41487</v>
      </c>
      <c r="E544" s="109">
        <f t="shared" si="11"/>
        <v>8</v>
      </c>
      <c r="F544" s="109" t="s">
        <v>40</v>
      </c>
      <c r="G544" s="2" t="s">
        <v>41</v>
      </c>
      <c r="H544" s="2" t="s">
        <v>44</v>
      </c>
      <c r="I544" s="2" t="s">
        <v>43</v>
      </c>
      <c r="J544" s="112">
        <v>3946004.6255270001</v>
      </c>
      <c r="K544" s="110"/>
    </row>
    <row r="545" spans="1:11">
      <c r="A545" s="2" t="s">
        <v>63</v>
      </c>
      <c r="B545" s="2" t="s">
        <v>38</v>
      </c>
      <c r="C545" s="2" t="s">
        <v>47</v>
      </c>
      <c r="D545" s="108">
        <v>41518</v>
      </c>
      <c r="E545" s="109">
        <f t="shared" si="11"/>
        <v>9</v>
      </c>
      <c r="F545" s="109" t="s">
        <v>40</v>
      </c>
      <c r="G545" s="2" t="s">
        <v>41</v>
      </c>
      <c r="H545" s="2" t="s">
        <v>44</v>
      </c>
      <c r="I545" s="2" t="s">
        <v>43</v>
      </c>
      <c r="J545" s="112">
        <v>4346383.9848317504</v>
      </c>
      <c r="K545" s="110"/>
    </row>
    <row r="546" spans="1:11">
      <c r="A546" s="2" t="s">
        <v>63</v>
      </c>
      <c r="B546" s="2" t="s">
        <v>38</v>
      </c>
      <c r="C546" s="2" t="s">
        <v>47</v>
      </c>
      <c r="D546" s="108">
        <v>41548</v>
      </c>
      <c r="E546" s="109">
        <f t="shared" si="11"/>
        <v>10</v>
      </c>
      <c r="F546" s="109" t="s">
        <v>40</v>
      </c>
      <c r="G546" s="2" t="s">
        <v>41</v>
      </c>
      <c r="H546" s="2" t="s">
        <v>44</v>
      </c>
      <c r="I546" s="2" t="s">
        <v>43</v>
      </c>
      <c r="J546" s="112">
        <v>4282440.7928499999</v>
      </c>
      <c r="K546" s="110"/>
    </row>
    <row r="547" spans="1:11">
      <c r="A547" s="2" t="s">
        <v>63</v>
      </c>
      <c r="B547" s="2" t="s">
        <v>38</v>
      </c>
      <c r="C547" s="2" t="s">
        <v>47</v>
      </c>
      <c r="D547" s="108">
        <v>41579</v>
      </c>
      <c r="E547" s="109">
        <f t="shared" si="11"/>
        <v>11</v>
      </c>
      <c r="F547" s="109" t="s">
        <v>40</v>
      </c>
      <c r="G547" s="2" t="s">
        <v>41</v>
      </c>
      <c r="H547" s="2" t="s">
        <v>44</v>
      </c>
      <c r="I547" s="2" t="s">
        <v>43</v>
      </c>
      <c r="J547" s="112">
        <v>4041128.2704065</v>
      </c>
      <c r="K547" s="110"/>
    </row>
    <row r="548" spans="1:11">
      <c r="A548" s="2" t="s">
        <v>63</v>
      </c>
      <c r="B548" s="2" t="s">
        <v>38</v>
      </c>
      <c r="C548" s="2" t="s">
        <v>47</v>
      </c>
      <c r="D548" s="108">
        <v>41609</v>
      </c>
      <c r="E548" s="109">
        <f t="shared" si="11"/>
        <v>12</v>
      </c>
      <c r="F548" s="109" t="s">
        <v>40</v>
      </c>
      <c r="G548" s="2" t="s">
        <v>41</v>
      </c>
      <c r="H548" s="2" t="s">
        <v>44</v>
      </c>
      <c r="I548" s="2" t="s">
        <v>43</v>
      </c>
      <c r="J548" s="112">
        <v>4489049.242656</v>
      </c>
      <c r="K548" s="110"/>
    </row>
    <row r="549" spans="1:11">
      <c r="A549" s="2" t="s">
        <v>63</v>
      </c>
      <c r="B549" s="2" t="s">
        <v>38</v>
      </c>
      <c r="C549" s="2" t="s">
        <v>47</v>
      </c>
      <c r="D549" s="108">
        <v>41640</v>
      </c>
      <c r="E549" s="109">
        <f t="shared" si="11"/>
        <v>1</v>
      </c>
      <c r="F549" s="109" t="s">
        <v>40</v>
      </c>
      <c r="G549" s="2" t="s">
        <v>41</v>
      </c>
      <c r="H549" s="2" t="s">
        <v>44</v>
      </c>
      <c r="I549" s="2" t="s">
        <v>43</v>
      </c>
      <c r="J549" s="112">
        <v>6198904.3672349993</v>
      </c>
      <c r="K549" s="110"/>
    </row>
    <row r="550" spans="1:11">
      <c r="A550" s="2" t="s">
        <v>63</v>
      </c>
      <c r="B550" s="2" t="s">
        <v>38</v>
      </c>
      <c r="C550" s="2" t="s">
        <v>47</v>
      </c>
      <c r="D550" s="108">
        <v>41671</v>
      </c>
      <c r="E550" s="109">
        <f t="shared" si="11"/>
        <v>2</v>
      </c>
      <c r="F550" s="109" t="s">
        <v>40</v>
      </c>
      <c r="G550" s="2" t="s">
        <v>41</v>
      </c>
      <c r="H550" s="2" t="s">
        <v>44</v>
      </c>
      <c r="I550" s="2" t="s">
        <v>43</v>
      </c>
      <c r="J550" s="112">
        <v>4648888.2965024998</v>
      </c>
      <c r="K550" s="110"/>
    </row>
    <row r="551" spans="1:11">
      <c r="A551" s="2" t="s">
        <v>63</v>
      </c>
      <c r="B551" s="2" t="s">
        <v>38</v>
      </c>
      <c r="C551" s="2" t="s">
        <v>47</v>
      </c>
      <c r="D551" s="108">
        <v>41699</v>
      </c>
      <c r="E551" s="109">
        <f t="shared" si="11"/>
        <v>3</v>
      </c>
      <c r="F551" s="109" t="s">
        <v>40</v>
      </c>
      <c r="G551" s="2" t="s">
        <v>41</v>
      </c>
      <c r="H551" s="2" t="s">
        <v>44</v>
      </c>
      <c r="I551" s="2" t="s">
        <v>43</v>
      </c>
      <c r="J551" s="112">
        <v>5898315.4044952495</v>
      </c>
      <c r="K551" s="110"/>
    </row>
    <row r="552" spans="1:11">
      <c r="A552" s="2" t="s">
        <v>63</v>
      </c>
      <c r="B552" s="2" t="s">
        <v>38</v>
      </c>
      <c r="C552" s="2" t="s">
        <v>47</v>
      </c>
      <c r="D552" s="108">
        <v>41730</v>
      </c>
      <c r="E552" s="109">
        <f t="shared" si="11"/>
        <v>4</v>
      </c>
      <c r="F552" s="109" t="s">
        <v>40</v>
      </c>
      <c r="G552" s="2" t="s">
        <v>41</v>
      </c>
      <c r="H552" s="2" t="s">
        <v>44</v>
      </c>
      <c r="I552" s="2" t="s">
        <v>43</v>
      </c>
      <c r="J552" s="112">
        <v>4664521.8484669998</v>
      </c>
      <c r="K552" s="110"/>
    </row>
    <row r="553" spans="1:11">
      <c r="A553" s="2" t="s">
        <v>63</v>
      </c>
      <c r="B553" s="2" t="s">
        <v>38</v>
      </c>
      <c r="C553" s="2" t="s">
        <v>47</v>
      </c>
      <c r="D553" s="108">
        <v>41760</v>
      </c>
      <c r="E553" s="109">
        <f t="shared" si="11"/>
        <v>5</v>
      </c>
      <c r="F553" s="109" t="s">
        <v>40</v>
      </c>
      <c r="G553" s="2" t="s">
        <v>41</v>
      </c>
      <c r="H553" s="2" t="s">
        <v>44</v>
      </c>
      <c r="I553" s="2" t="s">
        <v>43</v>
      </c>
      <c r="J553" s="112">
        <v>4250449.1534670005</v>
      </c>
      <c r="K553" s="110"/>
    </row>
    <row r="554" spans="1:11">
      <c r="A554" s="2" t="s">
        <v>63</v>
      </c>
      <c r="B554" s="2" t="s">
        <v>38</v>
      </c>
      <c r="C554" s="2" t="s">
        <v>47</v>
      </c>
      <c r="D554" s="108">
        <v>41791</v>
      </c>
      <c r="E554" s="109">
        <f t="shared" si="11"/>
        <v>6</v>
      </c>
      <c r="F554" s="109" t="s">
        <v>40</v>
      </c>
      <c r="G554" s="2" t="s">
        <v>41</v>
      </c>
      <c r="H554" s="2" t="s">
        <v>44</v>
      </c>
      <c r="I554" s="2" t="s">
        <v>43</v>
      </c>
      <c r="J554" s="112">
        <v>4197744.4401284996</v>
      </c>
      <c r="K554" s="110"/>
    </row>
    <row r="555" spans="1:11">
      <c r="A555" s="2" t="s">
        <v>63</v>
      </c>
      <c r="B555" s="2" t="s">
        <v>38</v>
      </c>
      <c r="C555" s="2" t="s">
        <v>47</v>
      </c>
      <c r="D555" s="108">
        <v>41456</v>
      </c>
      <c r="E555" s="109">
        <f t="shared" si="11"/>
        <v>7</v>
      </c>
      <c r="F555" s="109" t="s">
        <v>40</v>
      </c>
      <c r="G555" s="2" t="s">
        <v>45</v>
      </c>
      <c r="H555" s="2" t="s">
        <v>42</v>
      </c>
      <c r="I555" s="2" t="s">
        <v>43</v>
      </c>
      <c r="J555" s="112">
        <v>2126344.3882868001</v>
      </c>
      <c r="K555" s="110"/>
    </row>
    <row r="556" spans="1:11">
      <c r="A556" s="2" t="s">
        <v>63</v>
      </c>
      <c r="B556" s="2" t="s">
        <v>38</v>
      </c>
      <c r="C556" s="2" t="s">
        <v>47</v>
      </c>
      <c r="D556" s="108">
        <v>41487</v>
      </c>
      <c r="E556" s="109">
        <f t="shared" si="11"/>
        <v>8</v>
      </c>
      <c r="F556" s="109" t="s">
        <v>40</v>
      </c>
      <c r="G556" s="2" t="s">
        <v>45</v>
      </c>
      <c r="H556" s="2" t="s">
        <v>42</v>
      </c>
      <c r="I556" s="2" t="s">
        <v>43</v>
      </c>
      <c r="J556" s="112">
        <v>1830310.04721576</v>
      </c>
      <c r="K556" s="110"/>
    </row>
    <row r="557" spans="1:11">
      <c r="A557" s="2" t="s">
        <v>63</v>
      </c>
      <c r="B557" s="2" t="s">
        <v>38</v>
      </c>
      <c r="C557" s="2" t="s">
        <v>47</v>
      </c>
      <c r="D557" s="108">
        <v>41518</v>
      </c>
      <c r="E557" s="109">
        <f t="shared" si="11"/>
        <v>9</v>
      </c>
      <c r="F557" s="109" t="s">
        <v>40</v>
      </c>
      <c r="G557" s="2" t="s">
        <v>45</v>
      </c>
      <c r="H557" s="2" t="s">
        <v>42</v>
      </c>
      <c r="I557" s="2" t="s">
        <v>43</v>
      </c>
      <c r="J557" s="112">
        <v>1932722.2586980001</v>
      </c>
      <c r="K557" s="110"/>
    </row>
    <row r="558" spans="1:11">
      <c r="A558" s="2" t="s">
        <v>63</v>
      </c>
      <c r="B558" s="2" t="s">
        <v>38</v>
      </c>
      <c r="C558" s="2" t="s">
        <v>47</v>
      </c>
      <c r="D558" s="108">
        <v>41548</v>
      </c>
      <c r="E558" s="109">
        <f t="shared" si="11"/>
        <v>10</v>
      </c>
      <c r="F558" s="109" t="s">
        <v>40</v>
      </c>
      <c r="G558" s="2" t="s">
        <v>45</v>
      </c>
      <c r="H558" s="2" t="s">
        <v>42</v>
      </c>
      <c r="I558" s="2" t="s">
        <v>43</v>
      </c>
      <c r="J558" s="112">
        <v>1863347.8597905599</v>
      </c>
      <c r="K558" s="110"/>
    </row>
    <row r="559" spans="1:11">
      <c r="A559" s="2" t="s">
        <v>63</v>
      </c>
      <c r="B559" s="2" t="s">
        <v>38</v>
      </c>
      <c r="C559" s="2" t="s">
        <v>47</v>
      </c>
      <c r="D559" s="108">
        <v>41579</v>
      </c>
      <c r="E559" s="109">
        <f t="shared" si="11"/>
        <v>11</v>
      </c>
      <c r="F559" s="109" t="s">
        <v>40</v>
      </c>
      <c r="G559" s="2" t="s">
        <v>45</v>
      </c>
      <c r="H559" s="2" t="s">
        <v>42</v>
      </c>
      <c r="I559" s="2" t="s">
        <v>43</v>
      </c>
      <c r="J559" s="112">
        <v>1772855.3065638801</v>
      </c>
      <c r="K559" s="110"/>
    </row>
    <row r="560" spans="1:11">
      <c r="A560" s="2" t="s">
        <v>63</v>
      </c>
      <c r="B560" s="2" t="s">
        <v>38</v>
      </c>
      <c r="C560" s="2" t="s">
        <v>47</v>
      </c>
      <c r="D560" s="108">
        <v>41609</v>
      </c>
      <c r="E560" s="109">
        <f t="shared" si="11"/>
        <v>12</v>
      </c>
      <c r="F560" s="109" t="s">
        <v>40</v>
      </c>
      <c r="G560" s="2" t="s">
        <v>45</v>
      </c>
      <c r="H560" s="2" t="s">
        <v>42</v>
      </c>
      <c r="I560" s="2" t="s">
        <v>43</v>
      </c>
      <c r="J560" s="112">
        <v>1900808.01194328</v>
      </c>
      <c r="K560" s="110"/>
    </row>
    <row r="561" spans="1:11">
      <c r="A561" s="2" t="s">
        <v>63</v>
      </c>
      <c r="B561" s="2" t="s">
        <v>38</v>
      </c>
      <c r="C561" s="2" t="s">
        <v>47</v>
      </c>
      <c r="D561" s="108">
        <v>41640</v>
      </c>
      <c r="E561" s="109">
        <f t="shared" si="11"/>
        <v>1</v>
      </c>
      <c r="F561" s="109" t="s">
        <v>40</v>
      </c>
      <c r="G561" s="2" t="s">
        <v>45</v>
      </c>
      <c r="H561" s="2" t="s">
        <v>42</v>
      </c>
      <c r="I561" s="2" t="s">
        <v>43</v>
      </c>
      <c r="J561" s="112">
        <v>2656208.4777756003</v>
      </c>
      <c r="K561" s="110"/>
    </row>
    <row r="562" spans="1:11">
      <c r="A562" s="2" t="s">
        <v>63</v>
      </c>
      <c r="B562" s="2" t="s">
        <v>38</v>
      </c>
      <c r="C562" s="2" t="s">
        <v>47</v>
      </c>
      <c r="D562" s="108">
        <v>41671</v>
      </c>
      <c r="E562" s="109">
        <f t="shared" si="11"/>
        <v>2</v>
      </c>
      <c r="F562" s="109" t="s">
        <v>40</v>
      </c>
      <c r="G562" s="2" t="s">
        <v>45</v>
      </c>
      <c r="H562" s="2" t="s">
        <v>42</v>
      </c>
      <c r="I562" s="2" t="s">
        <v>43</v>
      </c>
      <c r="J562" s="112">
        <v>2616107.4378318004</v>
      </c>
      <c r="K562" s="110"/>
    </row>
    <row r="563" spans="1:11">
      <c r="A563" s="2" t="s">
        <v>63</v>
      </c>
      <c r="B563" s="2" t="s">
        <v>38</v>
      </c>
      <c r="C563" s="2" t="s">
        <v>47</v>
      </c>
      <c r="D563" s="108">
        <v>41699</v>
      </c>
      <c r="E563" s="109">
        <f t="shared" si="11"/>
        <v>3</v>
      </c>
      <c r="F563" s="109" t="s">
        <v>40</v>
      </c>
      <c r="G563" s="2" t="s">
        <v>45</v>
      </c>
      <c r="H563" s="2" t="s">
        <v>42</v>
      </c>
      <c r="I563" s="2" t="s">
        <v>43</v>
      </c>
      <c r="J563" s="112">
        <v>2497537.4048039801</v>
      </c>
      <c r="K563" s="110"/>
    </row>
    <row r="564" spans="1:11">
      <c r="A564" s="2" t="s">
        <v>63</v>
      </c>
      <c r="B564" s="2" t="s">
        <v>38</v>
      </c>
      <c r="C564" s="2" t="s">
        <v>47</v>
      </c>
      <c r="D564" s="108">
        <v>41730</v>
      </c>
      <c r="E564" s="109">
        <f t="shared" si="11"/>
        <v>4</v>
      </c>
      <c r="F564" s="109" t="s">
        <v>40</v>
      </c>
      <c r="G564" s="2" t="s">
        <v>45</v>
      </c>
      <c r="H564" s="2" t="s">
        <v>42</v>
      </c>
      <c r="I564" s="2" t="s">
        <v>43</v>
      </c>
      <c r="J564" s="112">
        <v>1880594.9392397199</v>
      </c>
      <c r="K564" s="110"/>
    </row>
    <row r="565" spans="1:11">
      <c r="A565" s="2" t="s">
        <v>63</v>
      </c>
      <c r="B565" s="2" t="s">
        <v>38</v>
      </c>
      <c r="C565" s="2" t="s">
        <v>47</v>
      </c>
      <c r="D565" s="108">
        <v>41760</v>
      </c>
      <c r="E565" s="109">
        <f t="shared" si="11"/>
        <v>5</v>
      </c>
      <c r="F565" s="109" t="s">
        <v>40</v>
      </c>
      <c r="G565" s="2" t="s">
        <v>45</v>
      </c>
      <c r="H565" s="2" t="s">
        <v>42</v>
      </c>
      <c r="I565" s="2" t="s">
        <v>43</v>
      </c>
      <c r="J565" s="112">
        <v>1799580.2809168801</v>
      </c>
      <c r="K565" s="110"/>
    </row>
    <row r="566" spans="1:11">
      <c r="A566" s="2" t="s">
        <v>63</v>
      </c>
      <c r="B566" s="2" t="s">
        <v>38</v>
      </c>
      <c r="C566" s="2" t="s">
        <v>47</v>
      </c>
      <c r="D566" s="108">
        <v>41791</v>
      </c>
      <c r="E566" s="109">
        <f t="shared" si="11"/>
        <v>6</v>
      </c>
      <c r="F566" s="109" t="s">
        <v>40</v>
      </c>
      <c r="G566" s="2" t="s">
        <v>45</v>
      </c>
      <c r="H566" s="2" t="s">
        <v>42</v>
      </c>
      <c r="I566" s="2" t="s">
        <v>43</v>
      </c>
      <c r="J566" s="112">
        <v>1962186.22557672</v>
      </c>
      <c r="K566" s="110"/>
    </row>
    <row r="567" spans="1:11">
      <c r="A567" s="2" t="s">
        <v>63</v>
      </c>
      <c r="B567" s="2" t="s">
        <v>38</v>
      </c>
      <c r="C567" s="2" t="s">
        <v>47</v>
      </c>
      <c r="D567" s="108">
        <v>41456</v>
      </c>
      <c r="E567" s="109">
        <f t="shared" si="11"/>
        <v>7</v>
      </c>
      <c r="F567" s="109" t="s">
        <v>40</v>
      </c>
      <c r="G567" s="2" t="s">
        <v>45</v>
      </c>
      <c r="H567" s="2" t="s">
        <v>44</v>
      </c>
      <c r="I567" s="2" t="s">
        <v>43</v>
      </c>
      <c r="J567" s="112">
        <v>3873782.0619640001</v>
      </c>
      <c r="K567" s="110"/>
    </row>
    <row r="568" spans="1:11">
      <c r="A568" s="2" t="s">
        <v>63</v>
      </c>
      <c r="B568" s="2" t="s">
        <v>38</v>
      </c>
      <c r="C568" s="2" t="s">
        <v>47</v>
      </c>
      <c r="D568" s="108">
        <v>41487</v>
      </c>
      <c r="E568" s="109">
        <f t="shared" si="11"/>
        <v>8</v>
      </c>
      <c r="F568" s="109" t="s">
        <v>40</v>
      </c>
      <c r="G568" s="2" t="s">
        <v>45</v>
      </c>
      <c r="H568" s="2" t="s">
        <v>44</v>
      </c>
      <c r="I568" s="2" t="s">
        <v>43</v>
      </c>
      <c r="J568" s="112">
        <v>3236640.6193384002</v>
      </c>
      <c r="K568" s="110"/>
    </row>
    <row r="569" spans="1:11">
      <c r="A569" s="2" t="s">
        <v>63</v>
      </c>
      <c r="B569" s="2" t="s">
        <v>38</v>
      </c>
      <c r="C569" s="2" t="s">
        <v>47</v>
      </c>
      <c r="D569" s="108">
        <v>41518</v>
      </c>
      <c r="E569" s="109">
        <f t="shared" si="11"/>
        <v>9</v>
      </c>
      <c r="F569" s="109" t="s">
        <v>40</v>
      </c>
      <c r="G569" s="2" t="s">
        <v>45</v>
      </c>
      <c r="H569" s="2" t="s">
        <v>44</v>
      </c>
      <c r="I569" s="2" t="s">
        <v>43</v>
      </c>
      <c r="J569" s="112">
        <v>3452365.4743496003</v>
      </c>
      <c r="K569" s="110"/>
    </row>
    <row r="570" spans="1:11">
      <c r="A570" s="2" t="s">
        <v>63</v>
      </c>
      <c r="B570" s="2" t="s">
        <v>38</v>
      </c>
      <c r="C570" s="2" t="s">
        <v>47</v>
      </c>
      <c r="D570" s="108">
        <v>41548</v>
      </c>
      <c r="E570" s="109">
        <f t="shared" si="11"/>
        <v>10</v>
      </c>
      <c r="F570" s="109" t="s">
        <v>40</v>
      </c>
      <c r="G570" s="2" t="s">
        <v>45</v>
      </c>
      <c r="H570" s="2" t="s">
        <v>44</v>
      </c>
      <c r="I570" s="2" t="s">
        <v>43</v>
      </c>
      <c r="J570" s="112">
        <v>3356591.8241904001</v>
      </c>
      <c r="K570" s="110"/>
    </row>
    <row r="571" spans="1:11">
      <c r="A571" s="2" t="s">
        <v>63</v>
      </c>
      <c r="B571" s="2" t="s">
        <v>38</v>
      </c>
      <c r="C571" s="2" t="s">
        <v>47</v>
      </c>
      <c r="D571" s="108">
        <v>41579</v>
      </c>
      <c r="E571" s="109">
        <f t="shared" si="11"/>
        <v>11</v>
      </c>
      <c r="F571" s="109" t="s">
        <v>40</v>
      </c>
      <c r="G571" s="2" t="s">
        <v>45</v>
      </c>
      <c r="H571" s="2" t="s">
        <v>44</v>
      </c>
      <c r="I571" s="2" t="s">
        <v>43</v>
      </c>
      <c r="J571" s="112">
        <v>3011576.2034932002</v>
      </c>
      <c r="K571" s="110"/>
    </row>
    <row r="572" spans="1:11">
      <c r="A572" s="2" t="s">
        <v>63</v>
      </c>
      <c r="B572" s="2" t="s">
        <v>38</v>
      </c>
      <c r="C572" s="2" t="s">
        <v>47</v>
      </c>
      <c r="D572" s="108">
        <v>41609</v>
      </c>
      <c r="E572" s="109">
        <f t="shared" si="11"/>
        <v>12</v>
      </c>
      <c r="F572" s="109" t="s">
        <v>40</v>
      </c>
      <c r="G572" s="2" t="s">
        <v>45</v>
      </c>
      <c r="H572" s="2" t="s">
        <v>44</v>
      </c>
      <c r="I572" s="2" t="s">
        <v>43</v>
      </c>
      <c r="J572" s="112">
        <v>3605073.1360128</v>
      </c>
      <c r="K572" s="110"/>
    </row>
    <row r="573" spans="1:11">
      <c r="A573" s="2" t="s">
        <v>63</v>
      </c>
      <c r="B573" s="2" t="s">
        <v>38</v>
      </c>
      <c r="C573" s="2" t="s">
        <v>47</v>
      </c>
      <c r="D573" s="108">
        <v>41640</v>
      </c>
      <c r="E573" s="109">
        <f t="shared" si="11"/>
        <v>1</v>
      </c>
      <c r="F573" s="109" t="s">
        <v>40</v>
      </c>
      <c r="G573" s="2" t="s">
        <v>45</v>
      </c>
      <c r="H573" s="2" t="s">
        <v>44</v>
      </c>
      <c r="I573" s="2" t="s">
        <v>43</v>
      </c>
      <c r="J573" s="112">
        <v>5213462.9938199995</v>
      </c>
      <c r="K573" s="110"/>
    </row>
    <row r="574" spans="1:11">
      <c r="A574" s="2" t="s">
        <v>63</v>
      </c>
      <c r="B574" s="2" t="s">
        <v>38</v>
      </c>
      <c r="C574" s="2" t="s">
        <v>47</v>
      </c>
      <c r="D574" s="108">
        <v>41671</v>
      </c>
      <c r="E574" s="109">
        <f t="shared" si="11"/>
        <v>2</v>
      </c>
      <c r="F574" s="109" t="s">
        <v>40</v>
      </c>
      <c r="G574" s="2" t="s">
        <v>45</v>
      </c>
      <c r="H574" s="2" t="s">
        <v>44</v>
      </c>
      <c r="I574" s="2" t="s">
        <v>43</v>
      </c>
      <c r="J574" s="112">
        <v>4601973.0645340011</v>
      </c>
      <c r="K574" s="110"/>
    </row>
    <row r="575" spans="1:11">
      <c r="A575" s="2" t="s">
        <v>63</v>
      </c>
      <c r="B575" s="2" t="s">
        <v>38</v>
      </c>
      <c r="C575" s="2" t="s">
        <v>47</v>
      </c>
      <c r="D575" s="108">
        <v>41699</v>
      </c>
      <c r="E575" s="109">
        <f t="shared" si="11"/>
        <v>3</v>
      </c>
      <c r="F575" s="109" t="s">
        <v>40</v>
      </c>
      <c r="G575" s="2" t="s">
        <v>45</v>
      </c>
      <c r="H575" s="2" t="s">
        <v>44</v>
      </c>
      <c r="I575" s="2" t="s">
        <v>43</v>
      </c>
      <c r="J575" s="112">
        <v>4341474.4526009997</v>
      </c>
      <c r="K575" s="110"/>
    </row>
    <row r="576" spans="1:11">
      <c r="A576" s="2" t="s">
        <v>63</v>
      </c>
      <c r="B576" s="2" t="s">
        <v>38</v>
      </c>
      <c r="C576" s="2" t="s">
        <v>47</v>
      </c>
      <c r="D576" s="108">
        <v>41730</v>
      </c>
      <c r="E576" s="109">
        <f t="shared" si="11"/>
        <v>4</v>
      </c>
      <c r="F576" s="109" t="s">
        <v>40</v>
      </c>
      <c r="G576" s="2" t="s">
        <v>45</v>
      </c>
      <c r="H576" s="2" t="s">
        <v>44</v>
      </c>
      <c r="I576" s="2" t="s">
        <v>43</v>
      </c>
      <c r="J576" s="112">
        <v>4348448.7778535997</v>
      </c>
      <c r="K576" s="110"/>
    </row>
    <row r="577" spans="1:11">
      <c r="A577" s="2" t="s">
        <v>63</v>
      </c>
      <c r="B577" s="2" t="s">
        <v>38</v>
      </c>
      <c r="C577" s="2" t="s">
        <v>47</v>
      </c>
      <c r="D577" s="108">
        <v>41760</v>
      </c>
      <c r="E577" s="109">
        <f t="shared" si="11"/>
        <v>5</v>
      </c>
      <c r="F577" s="109" t="s">
        <v>40</v>
      </c>
      <c r="G577" s="2" t="s">
        <v>45</v>
      </c>
      <c r="H577" s="2" t="s">
        <v>44</v>
      </c>
      <c r="I577" s="2" t="s">
        <v>43</v>
      </c>
      <c r="J577" s="112">
        <v>3249860.6738448003</v>
      </c>
      <c r="K577" s="110"/>
    </row>
    <row r="578" spans="1:11">
      <c r="A578" s="2" t="s">
        <v>63</v>
      </c>
      <c r="B578" s="2" t="s">
        <v>38</v>
      </c>
      <c r="C578" s="2" t="s">
        <v>47</v>
      </c>
      <c r="D578" s="108">
        <v>41791</v>
      </c>
      <c r="E578" s="109">
        <f t="shared" si="11"/>
        <v>6</v>
      </c>
      <c r="F578" s="109" t="s">
        <v>40</v>
      </c>
      <c r="G578" s="2" t="s">
        <v>45</v>
      </c>
      <c r="H578" s="2" t="s">
        <v>44</v>
      </c>
      <c r="I578" s="2" t="s">
        <v>43</v>
      </c>
      <c r="J578" s="112">
        <v>3447637.2776856003</v>
      </c>
      <c r="K578" s="110"/>
    </row>
    <row r="579" spans="1:11">
      <c r="A579" s="2" t="s">
        <v>63</v>
      </c>
      <c r="B579" s="2" t="s">
        <v>38</v>
      </c>
      <c r="C579" s="2" t="s">
        <v>47</v>
      </c>
      <c r="D579" s="108">
        <v>41456</v>
      </c>
      <c r="E579" s="109">
        <f t="shared" si="11"/>
        <v>7</v>
      </c>
      <c r="F579" s="109" t="s">
        <v>40</v>
      </c>
      <c r="G579" s="2" t="s">
        <v>46</v>
      </c>
      <c r="H579" s="2" t="s">
        <v>42</v>
      </c>
      <c r="I579" s="2" t="s">
        <v>43</v>
      </c>
      <c r="J579" s="112">
        <v>4205710.5050467979</v>
      </c>
      <c r="K579" s="110"/>
    </row>
    <row r="580" spans="1:11">
      <c r="A580" s="2" t="s">
        <v>63</v>
      </c>
      <c r="B580" s="2" t="s">
        <v>38</v>
      </c>
      <c r="C580" s="2" t="s">
        <v>47</v>
      </c>
      <c r="D580" s="108">
        <v>41487</v>
      </c>
      <c r="E580" s="109">
        <f t="shared" si="11"/>
        <v>8</v>
      </c>
      <c r="F580" s="109" t="s">
        <v>40</v>
      </c>
      <c r="G580" s="2" t="s">
        <v>46</v>
      </c>
      <c r="H580" s="2" t="s">
        <v>42</v>
      </c>
      <c r="I580" s="2" t="s">
        <v>43</v>
      </c>
      <c r="J580" s="112">
        <v>3388330.7652803189</v>
      </c>
      <c r="K580" s="110"/>
    </row>
    <row r="581" spans="1:11">
      <c r="A581" s="2" t="s">
        <v>63</v>
      </c>
      <c r="B581" s="2" t="s">
        <v>38</v>
      </c>
      <c r="C581" s="2" t="s">
        <v>47</v>
      </c>
      <c r="D581" s="108">
        <v>41518</v>
      </c>
      <c r="E581" s="109">
        <f t="shared" si="11"/>
        <v>9</v>
      </c>
      <c r="F581" s="109" t="s">
        <v>40</v>
      </c>
      <c r="G581" s="2" t="s">
        <v>46</v>
      </c>
      <c r="H581" s="2" t="s">
        <v>42</v>
      </c>
      <c r="I581" s="2" t="s">
        <v>43</v>
      </c>
      <c r="J581" s="112">
        <v>4067080.518160814</v>
      </c>
      <c r="K581" s="110"/>
    </row>
    <row r="582" spans="1:11">
      <c r="A582" s="2" t="s">
        <v>63</v>
      </c>
      <c r="B582" s="2" t="s">
        <v>38</v>
      </c>
      <c r="C582" s="2" t="s">
        <v>47</v>
      </c>
      <c r="D582" s="108">
        <v>41548</v>
      </c>
      <c r="E582" s="109">
        <f t="shared" si="11"/>
        <v>10</v>
      </c>
      <c r="F582" s="109" t="s">
        <v>40</v>
      </c>
      <c r="G582" s="2" t="s">
        <v>46</v>
      </c>
      <c r="H582" s="2" t="s">
        <v>42</v>
      </c>
      <c r="I582" s="2" t="s">
        <v>43</v>
      </c>
      <c r="J582" s="112">
        <v>3744069.5923996787</v>
      </c>
      <c r="K582" s="110"/>
    </row>
    <row r="583" spans="1:11">
      <c r="A583" s="2" t="s">
        <v>63</v>
      </c>
      <c r="B583" s="2" t="s">
        <v>38</v>
      </c>
      <c r="C583" s="2" t="s">
        <v>47</v>
      </c>
      <c r="D583" s="108">
        <v>41579</v>
      </c>
      <c r="E583" s="109">
        <f t="shared" si="11"/>
        <v>11</v>
      </c>
      <c r="F583" s="109" t="s">
        <v>40</v>
      </c>
      <c r="G583" s="2" t="s">
        <v>46</v>
      </c>
      <c r="H583" s="2" t="s">
        <v>42</v>
      </c>
      <c r="I583" s="2" t="s">
        <v>43</v>
      </c>
      <c r="J583" s="112">
        <v>3462813.1125993291</v>
      </c>
      <c r="K583" s="110"/>
    </row>
    <row r="584" spans="1:11">
      <c r="A584" s="2" t="s">
        <v>63</v>
      </c>
      <c r="B584" s="2" t="s">
        <v>38</v>
      </c>
      <c r="C584" s="2" t="s">
        <v>47</v>
      </c>
      <c r="D584" s="108">
        <v>41609</v>
      </c>
      <c r="E584" s="109">
        <f t="shared" si="11"/>
        <v>12</v>
      </c>
      <c r="F584" s="109" t="s">
        <v>40</v>
      </c>
      <c r="G584" s="2" t="s">
        <v>46</v>
      </c>
      <c r="H584" s="2" t="s">
        <v>42</v>
      </c>
      <c r="I584" s="2" t="s">
        <v>43</v>
      </c>
      <c r="J584" s="112">
        <v>3568361.8434775192</v>
      </c>
      <c r="K584" s="110"/>
    </row>
    <row r="585" spans="1:11">
      <c r="A585" s="2" t="s">
        <v>63</v>
      </c>
      <c r="B585" s="2" t="s">
        <v>38</v>
      </c>
      <c r="C585" s="2" t="s">
        <v>47</v>
      </c>
      <c r="D585" s="108">
        <v>41640</v>
      </c>
      <c r="E585" s="109">
        <f t="shared" si="11"/>
        <v>1</v>
      </c>
      <c r="F585" s="109" t="s">
        <v>40</v>
      </c>
      <c r="G585" s="2" t="s">
        <v>46</v>
      </c>
      <c r="H585" s="2" t="s">
        <v>42</v>
      </c>
      <c r="I585" s="2" t="s">
        <v>43</v>
      </c>
      <c r="J585" s="112">
        <v>5471503.3322801981</v>
      </c>
      <c r="K585" s="110"/>
    </row>
    <row r="586" spans="1:11">
      <c r="A586" s="2" t="s">
        <v>63</v>
      </c>
      <c r="B586" s="2" t="s">
        <v>38</v>
      </c>
      <c r="C586" s="2" t="s">
        <v>47</v>
      </c>
      <c r="D586" s="108">
        <v>41671</v>
      </c>
      <c r="E586" s="109">
        <f t="shared" si="11"/>
        <v>2</v>
      </c>
      <c r="F586" s="109" t="s">
        <v>40</v>
      </c>
      <c r="G586" s="2" t="s">
        <v>46</v>
      </c>
      <c r="H586" s="2" t="s">
        <v>42</v>
      </c>
      <c r="I586" s="2" t="s">
        <v>43</v>
      </c>
      <c r="J586" s="112">
        <v>5059522.5801976481</v>
      </c>
      <c r="K586" s="110"/>
    </row>
    <row r="587" spans="1:11">
      <c r="A587" s="2" t="s">
        <v>63</v>
      </c>
      <c r="B587" s="2" t="s">
        <v>38</v>
      </c>
      <c r="C587" s="2" t="s">
        <v>47</v>
      </c>
      <c r="D587" s="108">
        <v>41699</v>
      </c>
      <c r="E587" s="109">
        <f t="shared" si="11"/>
        <v>3</v>
      </c>
      <c r="F587" s="109" t="s">
        <v>40</v>
      </c>
      <c r="G587" s="2" t="s">
        <v>46</v>
      </c>
      <c r="H587" s="2" t="s">
        <v>42</v>
      </c>
      <c r="I587" s="2" t="s">
        <v>43</v>
      </c>
      <c r="J587" s="112">
        <v>4550701.2166301943</v>
      </c>
      <c r="K587" s="110"/>
    </row>
    <row r="588" spans="1:11">
      <c r="A588" s="2" t="s">
        <v>63</v>
      </c>
      <c r="B588" s="2" t="s">
        <v>38</v>
      </c>
      <c r="C588" s="2" t="s">
        <v>47</v>
      </c>
      <c r="D588" s="108">
        <v>41730</v>
      </c>
      <c r="E588" s="109">
        <f t="shared" si="11"/>
        <v>4</v>
      </c>
      <c r="F588" s="109" t="s">
        <v>40</v>
      </c>
      <c r="G588" s="2" t="s">
        <v>46</v>
      </c>
      <c r="H588" s="2" t="s">
        <v>42</v>
      </c>
      <c r="I588" s="2" t="s">
        <v>43</v>
      </c>
      <c r="J588" s="112">
        <v>4783246.4214486899</v>
      </c>
      <c r="K588" s="110"/>
    </row>
    <row r="589" spans="1:11">
      <c r="A589" s="2" t="s">
        <v>63</v>
      </c>
      <c r="B589" s="2" t="s">
        <v>38</v>
      </c>
      <c r="C589" s="2" t="s">
        <v>47</v>
      </c>
      <c r="D589" s="108">
        <v>41760</v>
      </c>
      <c r="E589" s="109">
        <f t="shared" si="11"/>
        <v>5</v>
      </c>
      <c r="F589" s="109" t="s">
        <v>40</v>
      </c>
      <c r="G589" s="2" t="s">
        <v>46</v>
      </c>
      <c r="H589" s="2" t="s">
        <v>42</v>
      </c>
      <c r="I589" s="2" t="s">
        <v>43</v>
      </c>
      <c r="J589" s="112">
        <v>3615900.6923301592</v>
      </c>
      <c r="K589" s="110"/>
    </row>
    <row r="590" spans="1:11">
      <c r="A590" s="2" t="s">
        <v>63</v>
      </c>
      <c r="B590" s="2" t="s">
        <v>38</v>
      </c>
      <c r="C590" s="2" t="s">
        <v>47</v>
      </c>
      <c r="D590" s="108">
        <v>41791</v>
      </c>
      <c r="E590" s="109">
        <f t="shared" si="11"/>
        <v>6</v>
      </c>
      <c r="F590" s="109" t="s">
        <v>40</v>
      </c>
      <c r="G590" s="2" t="s">
        <v>46</v>
      </c>
      <c r="H590" s="2" t="s">
        <v>42</v>
      </c>
      <c r="I590" s="2" t="s">
        <v>43</v>
      </c>
      <c r="J590" s="112">
        <v>3879202.5837155385</v>
      </c>
      <c r="K590" s="110"/>
    </row>
    <row r="591" spans="1:11">
      <c r="A591" s="2" t="s">
        <v>63</v>
      </c>
      <c r="B591" s="2" t="s">
        <v>38</v>
      </c>
      <c r="C591" s="2" t="s">
        <v>48</v>
      </c>
      <c r="D591" s="108">
        <v>41456</v>
      </c>
      <c r="E591" s="109">
        <f>MONTH(D591)</f>
        <v>7</v>
      </c>
      <c r="F591" s="109" t="s">
        <v>40</v>
      </c>
      <c r="G591" s="2" t="s">
        <v>41</v>
      </c>
      <c r="H591" s="2" t="s">
        <v>42</v>
      </c>
      <c r="I591" s="2" t="s">
        <v>43</v>
      </c>
      <c r="J591" s="112">
        <v>1689221.1490034999</v>
      </c>
      <c r="K591" s="110"/>
    </row>
    <row r="592" spans="1:11">
      <c r="A592" s="2" t="s">
        <v>63</v>
      </c>
      <c r="B592" s="2" t="s">
        <v>38</v>
      </c>
      <c r="C592" s="2" t="s">
        <v>48</v>
      </c>
      <c r="D592" s="108">
        <v>41487</v>
      </c>
      <c r="E592" s="109">
        <f t="shared" ref="E592:E655" si="12">MONTH(D592)</f>
        <v>8</v>
      </c>
      <c r="F592" s="109" t="s">
        <v>40</v>
      </c>
      <c r="G592" s="2" t="s">
        <v>41</v>
      </c>
      <c r="H592" s="2" t="s">
        <v>42</v>
      </c>
      <c r="I592" s="2" t="s">
        <v>43</v>
      </c>
      <c r="J592" s="112">
        <v>2059921.8667754997</v>
      </c>
      <c r="K592" s="110"/>
    </row>
    <row r="593" spans="1:11">
      <c r="A593" s="2" t="s">
        <v>63</v>
      </c>
      <c r="B593" s="2" t="s">
        <v>38</v>
      </c>
      <c r="C593" s="2" t="s">
        <v>48</v>
      </c>
      <c r="D593" s="108">
        <v>41518</v>
      </c>
      <c r="E593" s="109">
        <f t="shared" si="12"/>
        <v>9</v>
      </c>
      <c r="F593" s="109" t="s">
        <v>40</v>
      </c>
      <c r="G593" s="2" t="s">
        <v>41</v>
      </c>
      <c r="H593" s="2" t="s">
        <v>42</v>
      </c>
      <c r="I593" s="2" t="s">
        <v>43</v>
      </c>
      <c r="J593" s="112">
        <v>1793176.531129</v>
      </c>
      <c r="K593" s="110"/>
    </row>
    <row r="594" spans="1:11">
      <c r="A594" s="2" t="s">
        <v>63</v>
      </c>
      <c r="B594" s="2" t="s">
        <v>38</v>
      </c>
      <c r="C594" s="2" t="s">
        <v>48</v>
      </c>
      <c r="D594" s="108">
        <v>41548</v>
      </c>
      <c r="E594" s="109">
        <f t="shared" si="12"/>
        <v>10</v>
      </c>
      <c r="F594" s="109" t="s">
        <v>40</v>
      </c>
      <c r="G594" s="2" t="s">
        <v>41</v>
      </c>
      <c r="H594" s="2" t="s">
        <v>42</v>
      </c>
      <c r="I594" s="2" t="s">
        <v>43</v>
      </c>
      <c r="J594" s="112">
        <v>1547855.7555440001</v>
      </c>
      <c r="K594" s="110"/>
    </row>
    <row r="595" spans="1:11">
      <c r="A595" s="2" t="s">
        <v>63</v>
      </c>
      <c r="B595" s="2" t="s">
        <v>38</v>
      </c>
      <c r="C595" s="2" t="s">
        <v>48</v>
      </c>
      <c r="D595" s="108">
        <v>41579</v>
      </c>
      <c r="E595" s="109">
        <f t="shared" si="12"/>
        <v>11</v>
      </c>
      <c r="F595" s="109" t="s">
        <v>40</v>
      </c>
      <c r="G595" s="2" t="s">
        <v>41</v>
      </c>
      <c r="H595" s="2" t="s">
        <v>42</v>
      </c>
      <c r="I595" s="2" t="s">
        <v>43</v>
      </c>
      <c r="J595" s="112">
        <v>1621360.3148906252</v>
      </c>
      <c r="K595" s="110"/>
    </row>
    <row r="596" spans="1:11">
      <c r="A596" s="2" t="s">
        <v>63</v>
      </c>
      <c r="B596" s="2" t="s">
        <v>38</v>
      </c>
      <c r="C596" s="2" t="s">
        <v>48</v>
      </c>
      <c r="D596" s="108">
        <v>41609</v>
      </c>
      <c r="E596" s="109">
        <f t="shared" si="12"/>
        <v>12</v>
      </c>
      <c r="F596" s="109" t="s">
        <v>40</v>
      </c>
      <c r="G596" s="2" t="s">
        <v>41</v>
      </c>
      <c r="H596" s="2" t="s">
        <v>42</v>
      </c>
      <c r="I596" s="2" t="s">
        <v>43</v>
      </c>
      <c r="J596" s="112">
        <v>1330451.9418015</v>
      </c>
      <c r="K596" s="110"/>
    </row>
    <row r="597" spans="1:11">
      <c r="A597" s="2" t="s">
        <v>63</v>
      </c>
      <c r="B597" s="2" t="s">
        <v>38</v>
      </c>
      <c r="C597" s="2" t="s">
        <v>48</v>
      </c>
      <c r="D597" s="108">
        <v>41640</v>
      </c>
      <c r="E597" s="109">
        <f t="shared" si="12"/>
        <v>1</v>
      </c>
      <c r="F597" s="109" t="s">
        <v>40</v>
      </c>
      <c r="G597" s="2" t="s">
        <v>41</v>
      </c>
      <c r="H597" s="2" t="s">
        <v>42</v>
      </c>
      <c r="I597" s="2" t="s">
        <v>43</v>
      </c>
      <c r="J597" s="112">
        <v>2228780.4880005</v>
      </c>
      <c r="K597" s="110"/>
    </row>
    <row r="598" spans="1:11">
      <c r="A598" s="2" t="s">
        <v>63</v>
      </c>
      <c r="B598" s="2" t="s">
        <v>38</v>
      </c>
      <c r="C598" s="2" t="s">
        <v>48</v>
      </c>
      <c r="D598" s="108">
        <v>41671</v>
      </c>
      <c r="E598" s="109">
        <f t="shared" si="12"/>
        <v>2</v>
      </c>
      <c r="F598" s="109" t="s">
        <v>40</v>
      </c>
      <c r="G598" s="2" t="s">
        <v>41</v>
      </c>
      <c r="H598" s="2" t="s">
        <v>42</v>
      </c>
      <c r="I598" s="2" t="s">
        <v>43</v>
      </c>
      <c r="J598" s="112">
        <v>2185969.2785069998</v>
      </c>
      <c r="K598" s="110"/>
    </row>
    <row r="599" spans="1:11">
      <c r="A599" s="2" t="s">
        <v>63</v>
      </c>
      <c r="B599" s="2" t="s">
        <v>38</v>
      </c>
      <c r="C599" s="2" t="s">
        <v>48</v>
      </c>
      <c r="D599" s="108">
        <v>41699</v>
      </c>
      <c r="E599" s="109">
        <f t="shared" si="12"/>
        <v>3</v>
      </c>
      <c r="F599" s="109" t="s">
        <v>40</v>
      </c>
      <c r="G599" s="2" t="s">
        <v>41</v>
      </c>
      <c r="H599" s="2" t="s">
        <v>42</v>
      </c>
      <c r="I599" s="2" t="s">
        <v>43</v>
      </c>
      <c r="J599" s="112">
        <v>1950392.0613048752</v>
      </c>
      <c r="K599" s="110"/>
    </row>
    <row r="600" spans="1:11">
      <c r="A600" s="2" t="s">
        <v>63</v>
      </c>
      <c r="B600" s="2" t="s">
        <v>38</v>
      </c>
      <c r="C600" s="2" t="s">
        <v>48</v>
      </c>
      <c r="D600" s="108">
        <v>41730</v>
      </c>
      <c r="E600" s="109">
        <f t="shared" si="12"/>
        <v>4</v>
      </c>
      <c r="F600" s="109" t="s">
        <v>40</v>
      </c>
      <c r="G600" s="2" t="s">
        <v>41</v>
      </c>
      <c r="H600" s="2" t="s">
        <v>42</v>
      </c>
      <c r="I600" s="2" t="s">
        <v>43</v>
      </c>
      <c r="J600" s="112">
        <v>1986295.0526719999</v>
      </c>
      <c r="K600" s="110"/>
    </row>
    <row r="601" spans="1:11">
      <c r="A601" s="2" t="s">
        <v>63</v>
      </c>
      <c r="B601" s="2" t="s">
        <v>38</v>
      </c>
      <c r="C601" s="2" t="s">
        <v>48</v>
      </c>
      <c r="D601" s="108">
        <v>41760</v>
      </c>
      <c r="E601" s="109">
        <f t="shared" si="12"/>
        <v>5</v>
      </c>
      <c r="F601" s="109" t="s">
        <v>40</v>
      </c>
      <c r="G601" s="2" t="s">
        <v>41</v>
      </c>
      <c r="H601" s="2" t="s">
        <v>42</v>
      </c>
      <c r="I601" s="2" t="s">
        <v>43</v>
      </c>
      <c r="J601" s="112">
        <v>2071155.7982568748</v>
      </c>
      <c r="K601" s="110"/>
    </row>
    <row r="602" spans="1:11">
      <c r="A602" s="2" t="s">
        <v>63</v>
      </c>
      <c r="B602" s="2" t="s">
        <v>38</v>
      </c>
      <c r="C602" s="2" t="s">
        <v>48</v>
      </c>
      <c r="D602" s="108">
        <v>41791</v>
      </c>
      <c r="E602" s="109">
        <f t="shared" si="12"/>
        <v>6</v>
      </c>
      <c r="F602" s="109" t="s">
        <v>40</v>
      </c>
      <c r="G602" s="2" t="s">
        <v>41</v>
      </c>
      <c r="H602" s="2" t="s">
        <v>42</v>
      </c>
      <c r="I602" s="2" t="s">
        <v>43</v>
      </c>
      <c r="J602" s="112">
        <v>2273512.0860041254</v>
      </c>
      <c r="K602" s="110"/>
    </row>
    <row r="603" spans="1:11">
      <c r="A603" s="2" t="s">
        <v>63</v>
      </c>
      <c r="B603" s="2" t="s">
        <v>38</v>
      </c>
      <c r="C603" s="2" t="s">
        <v>48</v>
      </c>
      <c r="D603" s="108">
        <v>41456</v>
      </c>
      <c r="E603" s="109">
        <f t="shared" si="12"/>
        <v>7</v>
      </c>
      <c r="F603" s="109" t="s">
        <v>40</v>
      </c>
      <c r="G603" s="2" t="s">
        <v>41</v>
      </c>
      <c r="H603" s="2" t="s">
        <v>44</v>
      </c>
      <c r="I603" s="2" t="s">
        <v>43</v>
      </c>
      <c r="J603" s="112">
        <v>3229019.3481892501</v>
      </c>
      <c r="K603" s="110"/>
    </row>
    <row r="604" spans="1:11">
      <c r="A604" s="2" t="s">
        <v>63</v>
      </c>
      <c r="B604" s="2" t="s">
        <v>38</v>
      </c>
      <c r="C604" s="2" t="s">
        <v>48</v>
      </c>
      <c r="D604" s="108">
        <v>41487</v>
      </c>
      <c r="E604" s="109">
        <f t="shared" si="12"/>
        <v>8</v>
      </c>
      <c r="F604" s="109" t="s">
        <v>40</v>
      </c>
      <c r="G604" s="2" t="s">
        <v>41</v>
      </c>
      <c r="H604" s="2" t="s">
        <v>44</v>
      </c>
      <c r="I604" s="2" t="s">
        <v>43</v>
      </c>
      <c r="J604" s="112">
        <v>3998074.953249</v>
      </c>
      <c r="K604" s="110"/>
    </row>
    <row r="605" spans="1:11">
      <c r="A605" s="2" t="s">
        <v>63</v>
      </c>
      <c r="B605" s="2" t="s">
        <v>38</v>
      </c>
      <c r="C605" s="2" t="s">
        <v>48</v>
      </c>
      <c r="D605" s="108">
        <v>41518</v>
      </c>
      <c r="E605" s="109">
        <f t="shared" si="12"/>
        <v>9</v>
      </c>
      <c r="F605" s="109" t="s">
        <v>40</v>
      </c>
      <c r="G605" s="2" t="s">
        <v>41</v>
      </c>
      <c r="H605" s="2" t="s">
        <v>44</v>
      </c>
      <c r="I605" s="2" t="s">
        <v>43</v>
      </c>
      <c r="J605" s="112">
        <v>3458560.3451040001</v>
      </c>
      <c r="K605" s="110"/>
    </row>
    <row r="606" spans="1:11">
      <c r="A606" s="2" t="s">
        <v>63</v>
      </c>
      <c r="B606" s="2" t="s">
        <v>38</v>
      </c>
      <c r="C606" s="2" t="s">
        <v>48</v>
      </c>
      <c r="D606" s="108">
        <v>41548</v>
      </c>
      <c r="E606" s="109">
        <f t="shared" si="12"/>
        <v>10</v>
      </c>
      <c r="F606" s="109" t="s">
        <v>40</v>
      </c>
      <c r="G606" s="2" t="s">
        <v>41</v>
      </c>
      <c r="H606" s="2" t="s">
        <v>44</v>
      </c>
      <c r="I606" s="2" t="s">
        <v>43</v>
      </c>
      <c r="J606" s="112">
        <v>2863773.4980290001</v>
      </c>
      <c r="K606" s="110"/>
    </row>
    <row r="607" spans="1:11">
      <c r="A607" s="2" t="s">
        <v>63</v>
      </c>
      <c r="B607" s="2" t="s">
        <v>38</v>
      </c>
      <c r="C607" s="2" t="s">
        <v>48</v>
      </c>
      <c r="D607" s="108">
        <v>41579</v>
      </c>
      <c r="E607" s="109">
        <f t="shared" si="12"/>
        <v>11</v>
      </c>
      <c r="F607" s="109" t="s">
        <v>40</v>
      </c>
      <c r="G607" s="2" t="s">
        <v>41</v>
      </c>
      <c r="H607" s="2" t="s">
        <v>44</v>
      </c>
      <c r="I607" s="2" t="s">
        <v>43</v>
      </c>
      <c r="J607" s="112">
        <v>3126213.72064</v>
      </c>
      <c r="K607" s="110"/>
    </row>
    <row r="608" spans="1:11">
      <c r="A608" s="2" t="s">
        <v>63</v>
      </c>
      <c r="B608" s="2" t="s">
        <v>38</v>
      </c>
      <c r="C608" s="2" t="s">
        <v>48</v>
      </c>
      <c r="D608" s="108">
        <v>41609</v>
      </c>
      <c r="E608" s="109">
        <f t="shared" si="12"/>
        <v>12</v>
      </c>
      <c r="F608" s="109" t="s">
        <v>40</v>
      </c>
      <c r="G608" s="2" t="s">
        <v>41</v>
      </c>
      <c r="H608" s="2" t="s">
        <v>44</v>
      </c>
      <c r="I608" s="2" t="s">
        <v>43</v>
      </c>
      <c r="J608" s="112">
        <v>2691566.5882560001</v>
      </c>
      <c r="K608" s="110"/>
    </row>
    <row r="609" spans="1:11">
      <c r="A609" s="2" t="s">
        <v>63</v>
      </c>
      <c r="B609" s="2" t="s">
        <v>38</v>
      </c>
      <c r="C609" s="2" t="s">
        <v>48</v>
      </c>
      <c r="D609" s="108">
        <v>41640</v>
      </c>
      <c r="E609" s="109">
        <f t="shared" si="12"/>
        <v>1</v>
      </c>
      <c r="F609" s="109" t="s">
        <v>40</v>
      </c>
      <c r="G609" s="2" t="s">
        <v>41</v>
      </c>
      <c r="H609" s="2" t="s">
        <v>44</v>
      </c>
      <c r="I609" s="2" t="s">
        <v>43</v>
      </c>
      <c r="J609" s="112">
        <v>4009179.999363</v>
      </c>
      <c r="K609" s="110"/>
    </row>
    <row r="610" spans="1:11">
      <c r="A610" s="2" t="s">
        <v>63</v>
      </c>
      <c r="B610" s="2" t="s">
        <v>38</v>
      </c>
      <c r="C610" s="2" t="s">
        <v>48</v>
      </c>
      <c r="D610" s="108">
        <v>41671</v>
      </c>
      <c r="E610" s="109">
        <f t="shared" si="12"/>
        <v>2</v>
      </c>
      <c r="F610" s="109" t="s">
        <v>40</v>
      </c>
      <c r="G610" s="2" t="s">
        <v>41</v>
      </c>
      <c r="H610" s="2" t="s">
        <v>44</v>
      </c>
      <c r="I610" s="2" t="s">
        <v>43</v>
      </c>
      <c r="J610" s="112">
        <v>4249229.7763439994</v>
      </c>
      <c r="K610" s="110"/>
    </row>
    <row r="611" spans="1:11">
      <c r="A611" s="2" t="s">
        <v>63</v>
      </c>
      <c r="B611" s="2" t="s">
        <v>38</v>
      </c>
      <c r="C611" s="2" t="s">
        <v>48</v>
      </c>
      <c r="D611" s="108">
        <v>41699</v>
      </c>
      <c r="E611" s="109">
        <f t="shared" si="12"/>
        <v>3</v>
      </c>
      <c r="F611" s="109" t="s">
        <v>40</v>
      </c>
      <c r="G611" s="2" t="s">
        <v>41</v>
      </c>
      <c r="H611" s="2" t="s">
        <v>44</v>
      </c>
      <c r="I611" s="2" t="s">
        <v>43</v>
      </c>
      <c r="J611" s="112">
        <v>3887025.4362960001</v>
      </c>
      <c r="K611" s="110"/>
    </row>
    <row r="612" spans="1:11">
      <c r="A612" s="2" t="s">
        <v>63</v>
      </c>
      <c r="B612" s="2" t="s">
        <v>38</v>
      </c>
      <c r="C612" s="2" t="s">
        <v>48</v>
      </c>
      <c r="D612" s="108">
        <v>41730</v>
      </c>
      <c r="E612" s="109">
        <f t="shared" si="12"/>
        <v>4</v>
      </c>
      <c r="F612" s="109" t="s">
        <v>40</v>
      </c>
      <c r="G612" s="2" t="s">
        <v>41</v>
      </c>
      <c r="H612" s="2" t="s">
        <v>44</v>
      </c>
      <c r="I612" s="2" t="s">
        <v>43</v>
      </c>
      <c r="J612" s="112">
        <v>4377062.9091839995</v>
      </c>
      <c r="K612" s="110"/>
    </row>
    <row r="613" spans="1:11">
      <c r="A613" s="2" t="s">
        <v>63</v>
      </c>
      <c r="B613" s="2" t="s">
        <v>38</v>
      </c>
      <c r="C613" s="2" t="s">
        <v>48</v>
      </c>
      <c r="D613" s="108">
        <v>41760</v>
      </c>
      <c r="E613" s="109">
        <f t="shared" si="12"/>
        <v>5</v>
      </c>
      <c r="F613" s="109" t="s">
        <v>40</v>
      </c>
      <c r="G613" s="2" t="s">
        <v>41</v>
      </c>
      <c r="H613" s="2" t="s">
        <v>44</v>
      </c>
      <c r="I613" s="2" t="s">
        <v>43</v>
      </c>
      <c r="J613" s="112">
        <v>4388344.7790930001</v>
      </c>
      <c r="K613" s="110"/>
    </row>
    <row r="614" spans="1:11">
      <c r="A614" s="2" t="s">
        <v>63</v>
      </c>
      <c r="B614" s="2" t="s">
        <v>38</v>
      </c>
      <c r="C614" s="2" t="s">
        <v>48</v>
      </c>
      <c r="D614" s="108">
        <v>41791</v>
      </c>
      <c r="E614" s="109">
        <f t="shared" si="12"/>
        <v>6</v>
      </c>
      <c r="F614" s="109" t="s">
        <v>40</v>
      </c>
      <c r="G614" s="2" t="s">
        <v>41</v>
      </c>
      <c r="H614" s="2" t="s">
        <v>44</v>
      </c>
      <c r="I614" s="2" t="s">
        <v>43</v>
      </c>
      <c r="J614" s="112">
        <v>4431008.4784342507</v>
      </c>
      <c r="K614" s="110"/>
    </row>
    <row r="615" spans="1:11">
      <c r="A615" s="2" t="s">
        <v>63</v>
      </c>
      <c r="B615" s="2" t="s">
        <v>38</v>
      </c>
      <c r="C615" s="2" t="s">
        <v>48</v>
      </c>
      <c r="D615" s="108">
        <v>41456</v>
      </c>
      <c r="E615" s="109">
        <f t="shared" si="12"/>
        <v>7</v>
      </c>
      <c r="F615" s="109" t="s">
        <v>40</v>
      </c>
      <c r="G615" s="2" t="s">
        <v>45</v>
      </c>
      <c r="H615" s="2" t="s">
        <v>42</v>
      </c>
      <c r="I615" s="2" t="s">
        <v>43</v>
      </c>
      <c r="J615" s="112">
        <v>1665101.5295861098</v>
      </c>
      <c r="K615" s="110"/>
    </row>
    <row r="616" spans="1:11">
      <c r="A616" s="2" t="s">
        <v>63</v>
      </c>
      <c r="B616" s="2" t="s">
        <v>38</v>
      </c>
      <c r="C616" s="2" t="s">
        <v>48</v>
      </c>
      <c r="D616" s="108">
        <v>41487</v>
      </c>
      <c r="E616" s="109">
        <f t="shared" si="12"/>
        <v>8</v>
      </c>
      <c r="F616" s="109" t="s">
        <v>40</v>
      </c>
      <c r="G616" s="2" t="s">
        <v>45</v>
      </c>
      <c r="H616" s="2" t="s">
        <v>42</v>
      </c>
      <c r="I616" s="2" t="s">
        <v>43</v>
      </c>
      <c r="J616" s="112">
        <v>1847076.2833604398</v>
      </c>
      <c r="K616" s="110"/>
    </row>
    <row r="617" spans="1:11">
      <c r="A617" s="2" t="s">
        <v>63</v>
      </c>
      <c r="B617" s="2" t="s">
        <v>38</v>
      </c>
      <c r="C617" s="2" t="s">
        <v>48</v>
      </c>
      <c r="D617" s="108">
        <v>41518</v>
      </c>
      <c r="E617" s="109">
        <f t="shared" si="12"/>
        <v>9</v>
      </c>
      <c r="F617" s="109" t="s">
        <v>40</v>
      </c>
      <c r="G617" s="2" t="s">
        <v>45</v>
      </c>
      <c r="H617" s="2" t="s">
        <v>42</v>
      </c>
      <c r="I617" s="2" t="s">
        <v>43</v>
      </c>
      <c r="J617" s="112">
        <v>1443255.6006155098</v>
      </c>
      <c r="K617" s="110"/>
    </row>
    <row r="618" spans="1:11">
      <c r="A618" s="2" t="s">
        <v>63</v>
      </c>
      <c r="B618" s="2" t="s">
        <v>38</v>
      </c>
      <c r="C618" s="2" t="s">
        <v>48</v>
      </c>
      <c r="D618" s="108">
        <v>41548</v>
      </c>
      <c r="E618" s="109">
        <f t="shared" si="12"/>
        <v>10</v>
      </c>
      <c r="F618" s="109" t="s">
        <v>40</v>
      </c>
      <c r="G618" s="2" t="s">
        <v>45</v>
      </c>
      <c r="H618" s="2" t="s">
        <v>42</v>
      </c>
      <c r="I618" s="2" t="s">
        <v>43</v>
      </c>
      <c r="J618" s="112">
        <v>1340433.4702902001</v>
      </c>
      <c r="K618" s="110"/>
    </row>
    <row r="619" spans="1:11">
      <c r="A619" s="2" t="s">
        <v>63</v>
      </c>
      <c r="B619" s="2" t="s">
        <v>38</v>
      </c>
      <c r="C619" s="2" t="s">
        <v>48</v>
      </c>
      <c r="D619" s="108">
        <v>41579</v>
      </c>
      <c r="E619" s="109">
        <f t="shared" si="12"/>
        <v>11</v>
      </c>
      <c r="F619" s="109" t="s">
        <v>40</v>
      </c>
      <c r="G619" s="2" t="s">
        <v>45</v>
      </c>
      <c r="H619" s="2" t="s">
        <v>42</v>
      </c>
      <c r="I619" s="2" t="s">
        <v>43</v>
      </c>
      <c r="J619" s="112">
        <v>1484304.6234175498</v>
      </c>
      <c r="K619" s="110"/>
    </row>
    <row r="620" spans="1:11">
      <c r="A620" s="2" t="s">
        <v>63</v>
      </c>
      <c r="B620" s="2" t="s">
        <v>38</v>
      </c>
      <c r="C620" s="2" t="s">
        <v>48</v>
      </c>
      <c r="D620" s="108">
        <v>41609</v>
      </c>
      <c r="E620" s="109">
        <f t="shared" si="12"/>
        <v>12</v>
      </c>
      <c r="F620" s="109" t="s">
        <v>40</v>
      </c>
      <c r="G620" s="2" t="s">
        <v>45</v>
      </c>
      <c r="H620" s="2" t="s">
        <v>42</v>
      </c>
      <c r="I620" s="2" t="s">
        <v>43</v>
      </c>
      <c r="J620" s="112">
        <v>1288013.6333248802</v>
      </c>
      <c r="K620" s="110"/>
    </row>
    <row r="621" spans="1:11">
      <c r="A621" s="2" t="s">
        <v>63</v>
      </c>
      <c r="B621" s="2" t="s">
        <v>38</v>
      </c>
      <c r="C621" s="2" t="s">
        <v>48</v>
      </c>
      <c r="D621" s="108">
        <v>41640</v>
      </c>
      <c r="E621" s="109">
        <f t="shared" si="12"/>
        <v>1</v>
      </c>
      <c r="F621" s="109" t="s">
        <v>40</v>
      </c>
      <c r="G621" s="2" t="s">
        <v>45</v>
      </c>
      <c r="H621" s="2" t="s">
        <v>42</v>
      </c>
      <c r="I621" s="2" t="s">
        <v>43</v>
      </c>
      <c r="J621" s="112">
        <v>1934441.18316372</v>
      </c>
      <c r="K621" s="110"/>
    </row>
    <row r="622" spans="1:11">
      <c r="A622" s="2" t="s">
        <v>63</v>
      </c>
      <c r="B622" s="2" t="s">
        <v>38</v>
      </c>
      <c r="C622" s="2" t="s">
        <v>48</v>
      </c>
      <c r="D622" s="108">
        <v>41671</v>
      </c>
      <c r="E622" s="109">
        <f t="shared" si="12"/>
        <v>2</v>
      </c>
      <c r="F622" s="109" t="s">
        <v>40</v>
      </c>
      <c r="G622" s="2" t="s">
        <v>45</v>
      </c>
      <c r="H622" s="2" t="s">
        <v>42</v>
      </c>
      <c r="I622" s="2" t="s">
        <v>43</v>
      </c>
      <c r="J622" s="112">
        <v>1867732.8207522598</v>
      </c>
      <c r="K622" s="110"/>
    </row>
    <row r="623" spans="1:11">
      <c r="A623" s="2" t="s">
        <v>63</v>
      </c>
      <c r="B623" s="2" t="s">
        <v>38</v>
      </c>
      <c r="C623" s="2" t="s">
        <v>48</v>
      </c>
      <c r="D623" s="108">
        <v>41699</v>
      </c>
      <c r="E623" s="109">
        <f t="shared" si="12"/>
        <v>3</v>
      </c>
      <c r="F623" s="109" t="s">
        <v>40</v>
      </c>
      <c r="G623" s="2" t="s">
        <v>45</v>
      </c>
      <c r="H623" s="2" t="s">
        <v>42</v>
      </c>
      <c r="I623" s="2" t="s">
        <v>43</v>
      </c>
      <c r="J623" s="112">
        <v>1632975.2369934299</v>
      </c>
      <c r="K623" s="110"/>
    </row>
    <row r="624" spans="1:11">
      <c r="A624" s="2" t="s">
        <v>63</v>
      </c>
      <c r="B624" s="2" t="s">
        <v>38</v>
      </c>
      <c r="C624" s="2" t="s">
        <v>48</v>
      </c>
      <c r="D624" s="108">
        <v>41730</v>
      </c>
      <c r="E624" s="109">
        <f t="shared" si="12"/>
        <v>4</v>
      </c>
      <c r="F624" s="109" t="s">
        <v>40</v>
      </c>
      <c r="G624" s="2" t="s">
        <v>45</v>
      </c>
      <c r="H624" s="2" t="s">
        <v>42</v>
      </c>
      <c r="I624" s="2" t="s">
        <v>43</v>
      </c>
      <c r="J624" s="112">
        <v>1699686.4578355199</v>
      </c>
      <c r="K624" s="110"/>
    </row>
    <row r="625" spans="1:11">
      <c r="A625" s="2" t="s">
        <v>63</v>
      </c>
      <c r="B625" s="2" t="s">
        <v>38</v>
      </c>
      <c r="C625" s="2" t="s">
        <v>48</v>
      </c>
      <c r="D625" s="108">
        <v>41760</v>
      </c>
      <c r="E625" s="109">
        <f t="shared" si="12"/>
        <v>5</v>
      </c>
      <c r="F625" s="109" t="s">
        <v>40</v>
      </c>
      <c r="G625" s="2" t="s">
        <v>45</v>
      </c>
      <c r="H625" s="2" t="s">
        <v>42</v>
      </c>
      <c r="I625" s="2" t="s">
        <v>43</v>
      </c>
      <c r="J625" s="112">
        <v>1838520.95026149</v>
      </c>
      <c r="K625" s="110"/>
    </row>
    <row r="626" spans="1:11">
      <c r="A626" s="2" t="s">
        <v>63</v>
      </c>
      <c r="B626" s="2" t="s">
        <v>38</v>
      </c>
      <c r="C626" s="2" t="s">
        <v>48</v>
      </c>
      <c r="D626" s="108">
        <v>41791</v>
      </c>
      <c r="E626" s="109">
        <f t="shared" si="12"/>
        <v>6</v>
      </c>
      <c r="F626" s="109" t="s">
        <v>40</v>
      </c>
      <c r="G626" s="2" t="s">
        <v>45</v>
      </c>
      <c r="H626" s="2" t="s">
        <v>42</v>
      </c>
      <c r="I626" s="2" t="s">
        <v>43</v>
      </c>
      <c r="J626" s="112">
        <v>1919092.9312032503</v>
      </c>
      <c r="K626" s="110"/>
    </row>
    <row r="627" spans="1:11">
      <c r="A627" s="2" t="s">
        <v>63</v>
      </c>
      <c r="B627" s="2" t="s">
        <v>38</v>
      </c>
      <c r="C627" s="2" t="s">
        <v>48</v>
      </c>
      <c r="D627" s="108">
        <v>41456</v>
      </c>
      <c r="E627" s="109">
        <f t="shared" si="12"/>
        <v>7</v>
      </c>
      <c r="F627" s="109" t="s">
        <v>40</v>
      </c>
      <c r="G627" s="2" t="s">
        <v>45</v>
      </c>
      <c r="H627" s="2" t="s">
        <v>44</v>
      </c>
      <c r="I627" s="2" t="s">
        <v>43</v>
      </c>
      <c r="J627" s="112">
        <v>2886159.0288201999</v>
      </c>
      <c r="K627" s="110"/>
    </row>
    <row r="628" spans="1:11">
      <c r="A628" s="2" t="s">
        <v>63</v>
      </c>
      <c r="B628" s="2" t="s">
        <v>38</v>
      </c>
      <c r="C628" s="2" t="s">
        <v>48</v>
      </c>
      <c r="D628" s="108">
        <v>41487</v>
      </c>
      <c r="E628" s="109">
        <f t="shared" si="12"/>
        <v>8</v>
      </c>
      <c r="F628" s="109" t="s">
        <v>40</v>
      </c>
      <c r="G628" s="2" t="s">
        <v>45</v>
      </c>
      <c r="H628" s="2" t="s">
        <v>44</v>
      </c>
      <c r="I628" s="2" t="s">
        <v>43</v>
      </c>
      <c r="J628" s="112">
        <v>2138617.9464186002</v>
      </c>
      <c r="K628" s="110"/>
    </row>
    <row r="629" spans="1:11">
      <c r="A629" s="2" t="s">
        <v>63</v>
      </c>
      <c r="B629" s="2" t="s">
        <v>38</v>
      </c>
      <c r="C629" s="2" t="s">
        <v>48</v>
      </c>
      <c r="D629" s="108">
        <v>41518</v>
      </c>
      <c r="E629" s="109">
        <f t="shared" si="12"/>
        <v>9</v>
      </c>
      <c r="F629" s="109" t="s">
        <v>40</v>
      </c>
      <c r="G629" s="2" t="s">
        <v>45</v>
      </c>
      <c r="H629" s="2" t="s">
        <v>44</v>
      </c>
      <c r="I629" s="2" t="s">
        <v>43</v>
      </c>
      <c r="J629" s="112">
        <v>3947712.1118929996</v>
      </c>
      <c r="K629" s="110"/>
    </row>
    <row r="630" spans="1:11">
      <c r="A630" s="2" t="s">
        <v>63</v>
      </c>
      <c r="B630" s="2" t="s">
        <v>38</v>
      </c>
      <c r="C630" s="2" t="s">
        <v>48</v>
      </c>
      <c r="D630" s="108">
        <v>41548</v>
      </c>
      <c r="E630" s="109">
        <f t="shared" si="12"/>
        <v>10</v>
      </c>
      <c r="F630" s="109" t="s">
        <v>40</v>
      </c>
      <c r="G630" s="2" t="s">
        <v>45</v>
      </c>
      <c r="H630" s="2" t="s">
        <v>44</v>
      </c>
      <c r="I630" s="2" t="s">
        <v>43</v>
      </c>
      <c r="J630" s="112">
        <v>3336453.7222977998</v>
      </c>
      <c r="K630" s="110"/>
    </row>
    <row r="631" spans="1:11">
      <c r="A631" s="2" t="s">
        <v>63</v>
      </c>
      <c r="B631" s="2" t="s">
        <v>38</v>
      </c>
      <c r="C631" s="2" t="s">
        <v>48</v>
      </c>
      <c r="D631" s="108">
        <v>41579</v>
      </c>
      <c r="E631" s="109">
        <f t="shared" si="12"/>
        <v>11</v>
      </c>
      <c r="F631" s="109" t="s">
        <v>40</v>
      </c>
      <c r="G631" s="2" t="s">
        <v>45</v>
      </c>
      <c r="H631" s="2" t="s">
        <v>44</v>
      </c>
      <c r="I631" s="2" t="s">
        <v>43</v>
      </c>
      <c r="J631" s="112">
        <v>2581238.6260960004</v>
      </c>
      <c r="K631" s="110"/>
    </row>
    <row r="632" spans="1:11">
      <c r="A632" s="2" t="s">
        <v>63</v>
      </c>
      <c r="B632" s="2" t="s">
        <v>38</v>
      </c>
      <c r="C632" s="2" t="s">
        <v>48</v>
      </c>
      <c r="D632" s="108">
        <v>41609</v>
      </c>
      <c r="E632" s="109">
        <f t="shared" si="12"/>
        <v>12</v>
      </c>
      <c r="F632" s="109" t="s">
        <v>40</v>
      </c>
      <c r="G632" s="2" t="s">
        <v>45</v>
      </c>
      <c r="H632" s="2" t="s">
        <v>44</v>
      </c>
      <c r="I632" s="2" t="s">
        <v>43</v>
      </c>
      <c r="J632" s="112">
        <v>3389594.0119008003</v>
      </c>
      <c r="K632" s="110"/>
    </row>
    <row r="633" spans="1:11">
      <c r="A633" s="2" t="s">
        <v>63</v>
      </c>
      <c r="B633" s="2" t="s">
        <v>38</v>
      </c>
      <c r="C633" s="2" t="s">
        <v>48</v>
      </c>
      <c r="D633" s="108">
        <v>41640</v>
      </c>
      <c r="E633" s="109">
        <f t="shared" si="12"/>
        <v>1</v>
      </c>
      <c r="F633" s="109" t="s">
        <v>40</v>
      </c>
      <c r="G633" s="2" t="s">
        <v>45</v>
      </c>
      <c r="H633" s="2" t="s">
        <v>44</v>
      </c>
      <c r="I633" s="2" t="s">
        <v>43</v>
      </c>
      <c r="J633" s="112">
        <v>3641782.9956648001</v>
      </c>
      <c r="K633" s="110"/>
    </row>
    <row r="634" spans="1:11">
      <c r="A634" s="2" t="s">
        <v>63</v>
      </c>
      <c r="B634" s="2" t="s">
        <v>38</v>
      </c>
      <c r="C634" s="2" t="s">
        <v>48</v>
      </c>
      <c r="D634" s="108">
        <v>41671</v>
      </c>
      <c r="E634" s="109">
        <f t="shared" si="12"/>
        <v>2</v>
      </c>
      <c r="F634" s="109" t="s">
        <v>40</v>
      </c>
      <c r="G634" s="2" t="s">
        <v>45</v>
      </c>
      <c r="H634" s="2" t="s">
        <v>44</v>
      </c>
      <c r="I634" s="2" t="s">
        <v>43</v>
      </c>
      <c r="J634" s="112">
        <v>3637088.2590588001</v>
      </c>
      <c r="K634" s="110"/>
    </row>
    <row r="635" spans="1:11">
      <c r="A635" s="2" t="s">
        <v>63</v>
      </c>
      <c r="B635" s="2" t="s">
        <v>38</v>
      </c>
      <c r="C635" s="2" t="s">
        <v>48</v>
      </c>
      <c r="D635" s="108">
        <v>41699</v>
      </c>
      <c r="E635" s="109">
        <f t="shared" si="12"/>
        <v>3</v>
      </c>
      <c r="F635" s="109" t="s">
        <v>40</v>
      </c>
      <c r="G635" s="2" t="s">
        <v>45</v>
      </c>
      <c r="H635" s="2" t="s">
        <v>44</v>
      </c>
      <c r="I635" s="2" t="s">
        <v>43</v>
      </c>
      <c r="J635" s="112">
        <v>2891368.2735684002</v>
      </c>
      <c r="K635" s="110"/>
    </row>
    <row r="636" spans="1:11">
      <c r="A636" s="2" t="s">
        <v>63</v>
      </c>
      <c r="B636" s="2" t="s">
        <v>38</v>
      </c>
      <c r="C636" s="2" t="s">
        <v>48</v>
      </c>
      <c r="D636" s="108">
        <v>41730</v>
      </c>
      <c r="E636" s="109">
        <f t="shared" si="12"/>
        <v>4</v>
      </c>
      <c r="F636" s="109" t="s">
        <v>40</v>
      </c>
      <c r="G636" s="2" t="s">
        <v>45</v>
      </c>
      <c r="H636" s="2" t="s">
        <v>44</v>
      </c>
      <c r="I636" s="2" t="s">
        <v>43</v>
      </c>
      <c r="J636" s="112">
        <v>3090339.0142464004</v>
      </c>
      <c r="K636" s="110"/>
    </row>
    <row r="637" spans="1:11">
      <c r="A637" s="2" t="s">
        <v>63</v>
      </c>
      <c r="B637" s="2" t="s">
        <v>38</v>
      </c>
      <c r="C637" s="2" t="s">
        <v>48</v>
      </c>
      <c r="D637" s="108">
        <v>41760</v>
      </c>
      <c r="E637" s="109">
        <f t="shared" si="12"/>
        <v>5</v>
      </c>
      <c r="F637" s="109" t="s">
        <v>40</v>
      </c>
      <c r="G637" s="2" t="s">
        <v>45</v>
      </c>
      <c r="H637" s="2" t="s">
        <v>44</v>
      </c>
      <c r="I637" s="2" t="s">
        <v>43</v>
      </c>
      <c r="J637" s="112">
        <v>3395668.6594643998</v>
      </c>
      <c r="K637" s="110"/>
    </row>
    <row r="638" spans="1:11">
      <c r="A638" s="2" t="s">
        <v>63</v>
      </c>
      <c r="B638" s="2" t="s">
        <v>38</v>
      </c>
      <c r="C638" s="2" t="s">
        <v>48</v>
      </c>
      <c r="D638" s="108">
        <v>41791</v>
      </c>
      <c r="E638" s="109">
        <f t="shared" si="12"/>
        <v>6</v>
      </c>
      <c r="F638" s="109" t="s">
        <v>40</v>
      </c>
      <c r="G638" s="2" t="s">
        <v>45</v>
      </c>
      <c r="H638" s="2" t="s">
        <v>44</v>
      </c>
      <c r="I638" s="2" t="s">
        <v>43</v>
      </c>
      <c r="J638" s="112">
        <v>3379572.3100814</v>
      </c>
      <c r="K638" s="110"/>
    </row>
    <row r="639" spans="1:11">
      <c r="A639" s="2" t="s">
        <v>63</v>
      </c>
      <c r="B639" s="2" t="s">
        <v>38</v>
      </c>
      <c r="C639" s="2" t="s">
        <v>48</v>
      </c>
      <c r="D639" s="108">
        <v>41456</v>
      </c>
      <c r="E639" s="109">
        <f t="shared" si="12"/>
        <v>7</v>
      </c>
      <c r="F639" s="109" t="s">
        <v>40</v>
      </c>
      <c r="G639" s="2" t="s">
        <v>46</v>
      </c>
      <c r="H639" s="2" t="s">
        <v>42</v>
      </c>
      <c r="I639" s="2" t="s">
        <v>43</v>
      </c>
      <c r="J639" s="112">
        <v>3083178.310218194</v>
      </c>
      <c r="K639" s="110"/>
    </row>
    <row r="640" spans="1:11">
      <c r="A640" s="2" t="s">
        <v>63</v>
      </c>
      <c r="B640" s="2" t="s">
        <v>38</v>
      </c>
      <c r="C640" s="2" t="s">
        <v>48</v>
      </c>
      <c r="D640" s="108">
        <v>41487</v>
      </c>
      <c r="E640" s="109">
        <f t="shared" si="12"/>
        <v>8</v>
      </c>
      <c r="F640" s="109" t="s">
        <v>40</v>
      </c>
      <c r="G640" s="2" t="s">
        <v>46</v>
      </c>
      <c r="H640" s="2" t="s">
        <v>42</v>
      </c>
      <c r="I640" s="2" t="s">
        <v>43</v>
      </c>
      <c r="J640" s="112">
        <v>3624627.2765830643</v>
      </c>
      <c r="K640" s="110"/>
    </row>
    <row r="641" spans="1:11">
      <c r="A641" s="2" t="s">
        <v>63</v>
      </c>
      <c r="B641" s="2" t="s">
        <v>38</v>
      </c>
      <c r="C641" s="2" t="s">
        <v>48</v>
      </c>
      <c r="D641" s="108">
        <v>41518</v>
      </c>
      <c r="E641" s="109">
        <f t="shared" si="12"/>
        <v>9</v>
      </c>
      <c r="F641" s="109" t="s">
        <v>40</v>
      </c>
      <c r="G641" s="2" t="s">
        <v>46</v>
      </c>
      <c r="H641" s="2" t="s">
        <v>42</v>
      </c>
      <c r="I641" s="2" t="s">
        <v>43</v>
      </c>
      <c r="J641" s="112">
        <v>3090109.4706031792</v>
      </c>
      <c r="K641" s="110"/>
    </row>
    <row r="642" spans="1:11">
      <c r="A642" s="2" t="s">
        <v>63</v>
      </c>
      <c r="B642" s="2" t="s">
        <v>38</v>
      </c>
      <c r="C642" s="2" t="s">
        <v>48</v>
      </c>
      <c r="D642" s="108">
        <v>41548</v>
      </c>
      <c r="E642" s="109">
        <f t="shared" si="12"/>
        <v>10</v>
      </c>
      <c r="F642" s="109" t="s">
        <v>40</v>
      </c>
      <c r="G642" s="2" t="s">
        <v>46</v>
      </c>
      <c r="H642" s="2" t="s">
        <v>42</v>
      </c>
      <c r="I642" s="2" t="s">
        <v>43</v>
      </c>
      <c r="J642" s="112">
        <v>2588932.9613108994</v>
      </c>
      <c r="K642" s="110"/>
    </row>
    <row r="643" spans="1:11">
      <c r="A643" s="2" t="s">
        <v>63</v>
      </c>
      <c r="B643" s="2" t="s">
        <v>38</v>
      </c>
      <c r="C643" s="2" t="s">
        <v>48</v>
      </c>
      <c r="D643" s="108">
        <v>41579</v>
      </c>
      <c r="E643" s="109">
        <f t="shared" si="12"/>
        <v>11</v>
      </c>
      <c r="F643" s="109" t="s">
        <v>40</v>
      </c>
      <c r="G643" s="2" t="s">
        <v>46</v>
      </c>
      <c r="H643" s="2" t="s">
        <v>42</v>
      </c>
      <c r="I643" s="2" t="s">
        <v>43</v>
      </c>
      <c r="J643" s="112">
        <v>2871337.5293786996</v>
      </c>
      <c r="K643" s="110"/>
    </row>
    <row r="644" spans="1:11">
      <c r="A644" s="2" t="s">
        <v>63</v>
      </c>
      <c r="B644" s="2" t="s">
        <v>38</v>
      </c>
      <c r="C644" s="2" t="s">
        <v>48</v>
      </c>
      <c r="D644" s="108">
        <v>41609</v>
      </c>
      <c r="E644" s="109">
        <f t="shared" si="12"/>
        <v>12</v>
      </c>
      <c r="F644" s="109" t="s">
        <v>40</v>
      </c>
      <c r="G644" s="2" t="s">
        <v>46</v>
      </c>
      <c r="H644" s="2" t="s">
        <v>42</v>
      </c>
      <c r="I644" s="2" t="s">
        <v>43</v>
      </c>
      <c r="J644" s="112">
        <v>2476353.7848823196</v>
      </c>
      <c r="K644" s="110"/>
    </row>
    <row r="645" spans="1:11">
      <c r="A645" s="2" t="s">
        <v>63</v>
      </c>
      <c r="B645" s="2" t="s">
        <v>38</v>
      </c>
      <c r="C645" s="2" t="s">
        <v>48</v>
      </c>
      <c r="D645" s="108">
        <v>41640</v>
      </c>
      <c r="E645" s="109">
        <f t="shared" si="12"/>
        <v>1</v>
      </c>
      <c r="F645" s="109" t="s">
        <v>40</v>
      </c>
      <c r="G645" s="2" t="s">
        <v>46</v>
      </c>
      <c r="H645" s="2" t="s">
        <v>42</v>
      </c>
      <c r="I645" s="2" t="s">
        <v>43</v>
      </c>
      <c r="J645" s="112">
        <v>3520427.5225060191</v>
      </c>
      <c r="K645" s="110"/>
    </row>
    <row r="646" spans="1:11">
      <c r="A646" s="2" t="s">
        <v>63</v>
      </c>
      <c r="B646" s="2" t="s">
        <v>38</v>
      </c>
      <c r="C646" s="2" t="s">
        <v>48</v>
      </c>
      <c r="D646" s="108">
        <v>41671</v>
      </c>
      <c r="E646" s="109">
        <f t="shared" si="12"/>
        <v>2</v>
      </c>
      <c r="F646" s="109" t="s">
        <v>40</v>
      </c>
      <c r="G646" s="2" t="s">
        <v>46</v>
      </c>
      <c r="H646" s="2" t="s">
        <v>42</v>
      </c>
      <c r="I646" s="2" t="s">
        <v>43</v>
      </c>
      <c r="J646" s="112">
        <v>3874818.9917811132</v>
      </c>
      <c r="K646" s="110"/>
    </row>
    <row r="647" spans="1:11">
      <c r="A647" s="2" t="s">
        <v>63</v>
      </c>
      <c r="B647" s="2" t="s">
        <v>38</v>
      </c>
      <c r="C647" s="2" t="s">
        <v>48</v>
      </c>
      <c r="D647" s="108">
        <v>41699</v>
      </c>
      <c r="E647" s="109">
        <f t="shared" si="12"/>
        <v>3</v>
      </c>
      <c r="F647" s="109" t="s">
        <v>40</v>
      </c>
      <c r="G647" s="2" t="s">
        <v>46</v>
      </c>
      <c r="H647" s="2" t="s">
        <v>42</v>
      </c>
      <c r="I647" s="2" t="s">
        <v>43</v>
      </c>
      <c r="J647" s="112">
        <v>3237363.8548801187</v>
      </c>
      <c r="K647" s="110"/>
    </row>
    <row r="648" spans="1:11">
      <c r="A648" s="2" t="s">
        <v>63</v>
      </c>
      <c r="B648" s="2" t="s">
        <v>38</v>
      </c>
      <c r="C648" s="2" t="s">
        <v>48</v>
      </c>
      <c r="D648" s="108">
        <v>41730</v>
      </c>
      <c r="E648" s="109">
        <f t="shared" si="12"/>
        <v>4</v>
      </c>
      <c r="F648" s="109" t="s">
        <v>40</v>
      </c>
      <c r="G648" s="2" t="s">
        <v>46</v>
      </c>
      <c r="H648" s="2" t="s">
        <v>42</v>
      </c>
      <c r="I648" s="2" t="s">
        <v>43</v>
      </c>
      <c r="J648" s="112">
        <v>3615453.1290214392</v>
      </c>
      <c r="K648" s="110"/>
    </row>
    <row r="649" spans="1:11">
      <c r="A649" s="2" t="s">
        <v>63</v>
      </c>
      <c r="B649" s="2" t="s">
        <v>38</v>
      </c>
      <c r="C649" s="2" t="s">
        <v>48</v>
      </c>
      <c r="D649" s="108">
        <v>41760</v>
      </c>
      <c r="E649" s="109">
        <f t="shared" si="12"/>
        <v>5</v>
      </c>
      <c r="F649" s="109" t="s">
        <v>40</v>
      </c>
      <c r="G649" s="2" t="s">
        <v>46</v>
      </c>
      <c r="H649" s="2" t="s">
        <v>42</v>
      </c>
      <c r="I649" s="2" t="s">
        <v>43</v>
      </c>
      <c r="J649" s="112">
        <v>2956857.0525275953</v>
      </c>
      <c r="K649" s="110"/>
    </row>
    <row r="650" spans="1:11">
      <c r="A650" s="2" t="s">
        <v>63</v>
      </c>
      <c r="B650" s="2" t="s">
        <v>38</v>
      </c>
      <c r="C650" s="2" t="s">
        <v>48</v>
      </c>
      <c r="D650" s="108">
        <v>41791</v>
      </c>
      <c r="E650" s="109">
        <f t="shared" si="12"/>
        <v>6</v>
      </c>
      <c r="F650" s="109" t="s">
        <v>40</v>
      </c>
      <c r="G650" s="2" t="s">
        <v>46</v>
      </c>
      <c r="H650" s="2" t="s">
        <v>42</v>
      </c>
      <c r="I650" s="2" t="s">
        <v>43</v>
      </c>
      <c r="J650" s="112">
        <v>3215096.199550285</v>
      </c>
      <c r="K650" s="110"/>
    </row>
    <row r="651" spans="1:11">
      <c r="A651" s="2" t="s">
        <v>63</v>
      </c>
      <c r="B651" s="2" t="s">
        <v>49</v>
      </c>
      <c r="C651" s="2" t="s">
        <v>39</v>
      </c>
      <c r="D651" s="108">
        <v>41456</v>
      </c>
      <c r="E651" s="109">
        <f t="shared" si="12"/>
        <v>7</v>
      </c>
      <c r="F651" s="109" t="s">
        <v>50</v>
      </c>
      <c r="G651" s="2" t="s">
        <v>51</v>
      </c>
      <c r="H651" s="2" t="s">
        <v>52</v>
      </c>
      <c r="I651" s="2" t="s">
        <v>43</v>
      </c>
      <c r="J651" s="112">
        <v>859050.95871603675</v>
      </c>
      <c r="K651" s="110"/>
    </row>
    <row r="652" spans="1:11">
      <c r="A652" s="2" t="s">
        <v>63</v>
      </c>
      <c r="B652" s="2" t="s">
        <v>49</v>
      </c>
      <c r="C652" s="2" t="s">
        <v>39</v>
      </c>
      <c r="D652" s="108">
        <v>41487</v>
      </c>
      <c r="E652" s="109">
        <f t="shared" si="12"/>
        <v>8</v>
      </c>
      <c r="F652" s="109" t="s">
        <v>50</v>
      </c>
      <c r="G652" s="2" t="s">
        <v>51</v>
      </c>
      <c r="H652" s="2" t="s">
        <v>52</v>
      </c>
      <c r="I652" s="2" t="s">
        <v>43</v>
      </c>
      <c r="J652" s="112">
        <v>1256568.663764968</v>
      </c>
      <c r="K652" s="110"/>
    </row>
    <row r="653" spans="1:11">
      <c r="A653" s="2" t="s">
        <v>63</v>
      </c>
      <c r="B653" s="2" t="s">
        <v>49</v>
      </c>
      <c r="C653" s="2" t="s">
        <v>39</v>
      </c>
      <c r="D653" s="108">
        <v>41518</v>
      </c>
      <c r="E653" s="109">
        <f t="shared" si="12"/>
        <v>9</v>
      </c>
      <c r="F653" s="109" t="s">
        <v>50</v>
      </c>
      <c r="G653" s="2" t="s">
        <v>51</v>
      </c>
      <c r="H653" s="2" t="s">
        <v>52</v>
      </c>
      <c r="I653" s="2" t="s">
        <v>43</v>
      </c>
      <c r="J653" s="112">
        <v>945239.11169929046</v>
      </c>
      <c r="K653" s="110"/>
    </row>
    <row r="654" spans="1:11">
      <c r="A654" s="2" t="s">
        <v>63</v>
      </c>
      <c r="B654" s="2" t="s">
        <v>49</v>
      </c>
      <c r="C654" s="2" t="s">
        <v>39</v>
      </c>
      <c r="D654" s="108">
        <v>41548</v>
      </c>
      <c r="E654" s="109">
        <f t="shared" si="12"/>
        <v>10</v>
      </c>
      <c r="F654" s="109" t="s">
        <v>50</v>
      </c>
      <c r="G654" s="2" t="s">
        <v>51</v>
      </c>
      <c r="H654" s="2" t="s">
        <v>52</v>
      </c>
      <c r="I654" s="2" t="s">
        <v>43</v>
      </c>
      <c r="J654" s="112">
        <v>897002.08738166792</v>
      </c>
      <c r="K654" s="110"/>
    </row>
    <row r="655" spans="1:11">
      <c r="A655" s="2" t="s">
        <v>63</v>
      </c>
      <c r="B655" s="2" t="s">
        <v>49</v>
      </c>
      <c r="C655" s="2" t="s">
        <v>39</v>
      </c>
      <c r="D655" s="108">
        <v>41579</v>
      </c>
      <c r="E655" s="109">
        <f t="shared" si="12"/>
        <v>11</v>
      </c>
      <c r="F655" s="109" t="s">
        <v>50</v>
      </c>
      <c r="G655" s="2" t="s">
        <v>51</v>
      </c>
      <c r="H655" s="2" t="s">
        <v>52</v>
      </c>
      <c r="I655" s="2" t="s">
        <v>43</v>
      </c>
      <c r="J655" s="112">
        <v>983029.73485591868</v>
      </c>
      <c r="K655" s="110"/>
    </row>
    <row r="656" spans="1:11">
      <c r="A656" s="2" t="s">
        <v>63</v>
      </c>
      <c r="B656" s="2" t="s">
        <v>49</v>
      </c>
      <c r="C656" s="2" t="s">
        <v>39</v>
      </c>
      <c r="D656" s="108">
        <v>41609</v>
      </c>
      <c r="E656" s="109">
        <f t="shared" ref="E656:E719" si="13">MONTH(D656)</f>
        <v>12</v>
      </c>
      <c r="F656" s="109" t="s">
        <v>50</v>
      </c>
      <c r="G656" s="2" t="s">
        <v>51</v>
      </c>
      <c r="H656" s="2" t="s">
        <v>52</v>
      </c>
      <c r="I656" s="2" t="s">
        <v>43</v>
      </c>
      <c r="J656" s="112">
        <v>938538.15127751243</v>
      </c>
      <c r="K656" s="110"/>
    </row>
    <row r="657" spans="1:11">
      <c r="A657" s="2" t="s">
        <v>63</v>
      </c>
      <c r="B657" s="2" t="s">
        <v>49</v>
      </c>
      <c r="C657" s="2" t="s">
        <v>39</v>
      </c>
      <c r="D657" s="108">
        <v>41640</v>
      </c>
      <c r="E657" s="109">
        <f t="shared" si="13"/>
        <v>1</v>
      </c>
      <c r="F657" s="109" t="s">
        <v>50</v>
      </c>
      <c r="G657" s="2" t="s">
        <v>51</v>
      </c>
      <c r="H657" s="2" t="s">
        <v>52</v>
      </c>
      <c r="I657" s="2" t="s">
        <v>43</v>
      </c>
      <c r="J657" s="112">
        <v>1120011.9018488396</v>
      </c>
      <c r="K657" s="110"/>
    </row>
    <row r="658" spans="1:11">
      <c r="A658" s="2" t="s">
        <v>63</v>
      </c>
      <c r="B658" s="2" t="s">
        <v>49</v>
      </c>
      <c r="C658" s="2" t="s">
        <v>39</v>
      </c>
      <c r="D658" s="108">
        <v>41671</v>
      </c>
      <c r="E658" s="109">
        <f t="shared" si="13"/>
        <v>2</v>
      </c>
      <c r="F658" s="109" t="s">
        <v>50</v>
      </c>
      <c r="G658" s="2" t="s">
        <v>51</v>
      </c>
      <c r="H658" s="2" t="s">
        <v>52</v>
      </c>
      <c r="I658" s="2" t="s">
        <v>43</v>
      </c>
      <c r="J658" s="112">
        <v>908869.29775302368</v>
      </c>
      <c r="K658" s="110"/>
    </row>
    <row r="659" spans="1:11">
      <c r="A659" s="2" t="s">
        <v>63</v>
      </c>
      <c r="B659" s="2" t="s">
        <v>49</v>
      </c>
      <c r="C659" s="2" t="s">
        <v>39</v>
      </c>
      <c r="D659" s="108">
        <v>41699</v>
      </c>
      <c r="E659" s="109">
        <f t="shared" si="13"/>
        <v>3</v>
      </c>
      <c r="F659" s="109" t="s">
        <v>50</v>
      </c>
      <c r="G659" s="2" t="s">
        <v>51</v>
      </c>
      <c r="H659" s="2" t="s">
        <v>52</v>
      </c>
      <c r="I659" s="2" t="s">
        <v>43</v>
      </c>
      <c r="J659" s="112">
        <v>962926.50469158008</v>
      </c>
      <c r="K659" s="110"/>
    </row>
    <row r="660" spans="1:11">
      <c r="A660" s="2" t="s">
        <v>63</v>
      </c>
      <c r="B660" s="2" t="s">
        <v>49</v>
      </c>
      <c r="C660" s="2" t="s">
        <v>39</v>
      </c>
      <c r="D660" s="108">
        <v>41730</v>
      </c>
      <c r="E660" s="109">
        <f t="shared" si="13"/>
        <v>4</v>
      </c>
      <c r="F660" s="109" t="s">
        <v>50</v>
      </c>
      <c r="G660" s="2" t="s">
        <v>51</v>
      </c>
      <c r="H660" s="2" t="s">
        <v>52</v>
      </c>
      <c r="I660" s="2" t="s">
        <v>43</v>
      </c>
      <c r="J660" s="112">
        <v>972833.26691238175</v>
      </c>
      <c r="K660" s="110"/>
    </row>
    <row r="661" spans="1:11">
      <c r="A661" s="2" t="s">
        <v>63</v>
      </c>
      <c r="B661" s="2" t="s">
        <v>49</v>
      </c>
      <c r="C661" s="2" t="s">
        <v>39</v>
      </c>
      <c r="D661" s="108">
        <v>41760</v>
      </c>
      <c r="E661" s="109">
        <f t="shared" si="13"/>
        <v>5</v>
      </c>
      <c r="F661" s="109" t="s">
        <v>50</v>
      </c>
      <c r="G661" s="2" t="s">
        <v>51</v>
      </c>
      <c r="H661" s="2" t="s">
        <v>52</v>
      </c>
      <c r="I661" s="2" t="s">
        <v>43</v>
      </c>
      <c r="J661" s="112">
        <v>1071765.8371174217</v>
      </c>
      <c r="K661" s="110"/>
    </row>
    <row r="662" spans="1:11">
      <c r="A662" s="2" t="s">
        <v>63</v>
      </c>
      <c r="B662" s="2" t="s">
        <v>49</v>
      </c>
      <c r="C662" s="2" t="s">
        <v>39</v>
      </c>
      <c r="D662" s="108">
        <v>41791</v>
      </c>
      <c r="E662" s="109">
        <f t="shared" si="13"/>
        <v>6</v>
      </c>
      <c r="F662" s="109" t="s">
        <v>50</v>
      </c>
      <c r="G662" s="2" t="s">
        <v>51</v>
      </c>
      <c r="H662" s="2" t="s">
        <v>52</v>
      </c>
      <c r="I662" s="2" t="s">
        <v>43</v>
      </c>
      <c r="J662" s="112">
        <v>1137792.8543239292</v>
      </c>
      <c r="K662" s="110"/>
    </row>
    <row r="663" spans="1:11">
      <c r="A663" s="2" t="s">
        <v>63</v>
      </c>
      <c r="B663" s="2" t="s">
        <v>49</v>
      </c>
      <c r="C663" s="2" t="s">
        <v>39</v>
      </c>
      <c r="D663" s="108">
        <v>41456</v>
      </c>
      <c r="E663" s="109">
        <f t="shared" si="13"/>
        <v>7</v>
      </c>
      <c r="F663" s="109" t="s">
        <v>50</v>
      </c>
      <c r="G663" s="2" t="s">
        <v>53</v>
      </c>
      <c r="H663" s="2" t="s">
        <v>54</v>
      </c>
      <c r="I663" s="2" t="s">
        <v>43</v>
      </c>
      <c r="J663" s="112">
        <v>411478.37181662378</v>
      </c>
      <c r="K663" s="110"/>
    </row>
    <row r="664" spans="1:11">
      <c r="A664" s="2" t="s">
        <v>63</v>
      </c>
      <c r="B664" s="2" t="s">
        <v>49</v>
      </c>
      <c r="C664" s="2" t="s">
        <v>39</v>
      </c>
      <c r="D664" s="108">
        <v>41487</v>
      </c>
      <c r="E664" s="109">
        <f t="shared" si="13"/>
        <v>8</v>
      </c>
      <c r="F664" s="109" t="s">
        <v>50</v>
      </c>
      <c r="G664" s="2" t="s">
        <v>53</v>
      </c>
      <c r="H664" s="2" t="s">
        <v>54</v>
      </c>
      <c r="I664" s="2" t="s">
        <v>43</v>
      </c>
      <c r="J664" s="112">
        <v>558286.81851324998</v>
      </c>
      <c r="K664" s="110"/>
    </row>
    <row r="665" spans="1:11">
      <c r="A665" s="2" t="s">
        <v>63</v>
      </c>
      <c r="B665" s="2" t="s">
        <v>49</v>
      </c>
      <c r="C665" s="2" t="s">
        <v>39</v>
      </c>
      <c r="D665" s="108">
        <v>41518</v>
      </c>
      <c r="E665" s="109">
        <f t="shared" si="13"/>
        <v>9</v>
      </c>
      <c r="F665" s="109" t="s">
        <v>50</v>
      </c>
      <c r="G665" s="2" t="s">
        <v>53</v>
      </c>
      <c r="H665" s="2" t="s">
        <v>54</v>
      </c>
      <c r="I665" s="2" t="s">
        <v>43</v>
      </c>
      <c r="J665" s="112">
        <v>449699.38278299873</v>
      </c>
      <c r="K665" s="110"/>
    </row>
    <row r="666" spans="1:11">
      <c r="A666" s="2" t="s">
        <v>63</v>
      </c>
      <c r="B666" s="2" t="s">
        <v>49</v>
      </c>
      <c r="C666" s="2" t="s">
        <v>39</v>
      </c>
      <c r="D666" s="108">
        <v>41548</v>
      </c>
      <c r="E666" s="109">
        <f t="shared" si="13"/>
        <v>10</v>
      </c>
      <c r="F666" s="109" t="s">
        <v>50</v>
      </c>
      <c r="G666" s="2" t="s">
        <v>53</v>
      </c>
      <c r="H666" s="2" t="s">
        <v>54</v>
      </c>
      <c r="I666" s="2" t="s">
        <v>43</v>
      </c>
      <c r="J666" s="112">
        <v>427182.91524</v>
      </c>
      <c r="K666" s="110"/>
    </row>
    <row r="667" spans="1:11">
      <c r="A667" s="2" t="s">
        <v>63</v>
      </c>
      <c r="B667" s="2" t="s">
        <v>49</v>
      </c>
      <c r="C667" s="2" t="s">
        <v>39</v>
      </c>
      <c r="D667" s="108">
        <v>41579</v>
      </c>
      <c r="E667" s="109">
        <f t="shared" si="13"/>
        <v>11</v>
      </c>
      <c r="F667" s="109" t="s">
        <v>50</v>
      </c>
      <c r="G667" s="2" t="s">
        <v>53</v>
      </c>
      <c r="H667" s="2" t="s">
        <v>54</v>
      </c>
      <c r="I667" s="2" t="s">
        <v>43</v>
      </c>
      <c r="J667" s="112">
        <v>415259.38098750002</v>
      </c>
      <c r="K667" s="110"/>
    </row>
    <row r="668" spans="1:11">
      <c r="A668" s="2" t="s">
        <v>63</v>
      </c>
      <c r="B668" s="2" t="s">
        <v>49</v>
      </c>
      <c r="C668" s="2" t="s">
        <v>39</v>
      </c>
      <c r="D668" s="108">
        <v>41609</v>
      </c>
      <c r="E668" s="109">
        <f t="shared" si="13"/>
        <v>12</v>
      </c>
      <c r="F668" s="109" t="s">
        <v>50</v>
      </c>
      <c r="G668" s="2" t="s">
        <v>53</v>
      </c>
      <c r="H668" s="2" t="s">
        <v>54</v>
      </c>
      <c r="I668" s="2" t="s">
        <v>43</v>
      </c>
      <c r="J668" s="112">
        <v>427041.03370000009</v>
      </c>
      <c r="K668" s="110"/>
    </row>
    <row r="669" spans="1:11">
      <c r="A669" s="2" t="s">
        <v>63</v>
      </c>
      <c r="B669" s="2" t="s">
        <v>49</v>
      </c>
      <c r="C669" s="2" t="s">
        <v>39</v>
      </c>
      <c r="D669" s="108">
        <v>41640</v>
      </c>
      <c r="E669" s="109">
        <f t="shared" si="13"/>
        <v>1</v>
      </c>
      <c r="F669" s="109" t="s">
        <v>50</v>
      </c>
      <c r="G669" s="2" t="s">
        <v>53</v>
      </c>
      <c r="H669" s="2" t="s">
        <v>54</v>
      </c>
      <c r="I669" s="2" t="s">
        <v>43</v>
      </c>
      <c r="J669" s="112">
        <v>536309.89158199995</v>
      </c>
      <c r="K669" s="110"/>
    </row>
    <row r="670" spans="1:11">
      <c r="A670" s="2" t="s">
        <v>63</v>
      </c>
      <c r="B670" s="2" t="s">
        <v>49</v>
      </c>
      <c r="C670" s="2" t="s">
        <v>39</v>
      </c>
      <c r="D670" s="108">
        <v>41671</v>
      </c>
      <c r="E670" s="109">
        <f t="shared" si="13"/>
        <v>2</v>
      </c>
      <c r="F670" s="109" t="s">
        <v>50</v>
      </c>
      <c r="G670" s="2" t="s">
        <v>53</v>
      </c>
      <c r="H670" s="2" t="s">
        <v>54</v>
      </c>
      <c r="I670" s="2" t="s">
        <v>43</v>
      </c>
      <c r="J670" s="112">
        <v>414358.37553974998</v>
      </c>
      <c r="K670" s="110"/>
    </row>
    <row r="671" spans="1:11">
      <c r="A671" s="2" t="s">
        <v>63</v>
      </c>
      <c r="B671" s="2" t="s">
        <v>49</v>
      </c>
      <c r="C671" s="2" t="s">
        <v>39</v>
      </c>
      <c r="D671" s="108">
        <v>41699</v>
      </c>
      <c r="E671" s="109">
        <f t="shared" si="13"/>
        <v>3</v>
      </c>
      <c r="F671" s="109" t="s">
        <v>50</v>
      </c>
      <c r="G671" s="2" t="s">
        <v>53</v>
      </c>
      <c r="H671" s="2" t="s">
        <v>54</v>
      </c>
      <c r="I671" s="2" t="s">
        <v>43</v>
      </c>
      <c r="J671" s="112">
        <v>484912.71240800002</v>
      </c>
      <c r="K671" s="110"/>
    </row>
    <row r="672" spans="1:11">
      <c r="A672" s="2" t="s">
        <v>63</v>
      </c>
      <c r="B672" s="2" t="s">
        <v>49</v>
      </c>
      <c r="C672" s="2" t="s">
        <v>39</v>
      </c>
      <c r="D672" s="108">
        <v>41730</v>
      </c>
      <c r="E672" s="109">
        <f t="shared" si="13"/>
        <v>4</v>
      </c>
      <c r="F672" s="109" t="s">
        <v>50</v>
      </c>
      <c r="G672" s="2" t="s">
        <v>53</v>
      </c>
      <c r="H672" s="2" t="s">
        <v>54</v>
      </c>
      <c r="I672" s="2" t="s">
        <v>43</v>
      </c>
      <c r="J672" s="112">
        <v>419935.11569100001</v>
      </c>
      <c r="K672" s="110"/>
    </row>
    <row r="673" spans="1:11">
      <c r="A673" s="2" t="s">
        <v>63</v>
      </c>
      <c r="B673" s="2" t="s">
        <v>49</v>
      </c>
      <c r="C673" s="2" t="s">
        <v>39</v>
      </c>
      <c r="D673" s="108">
        <v>41760</v>
      </c>
      <c r="E673" s="109">
        <f t="shared" si="13"/>
        <v>5</v>
      </c>
      <c r="F673" s="109" t="s">
        <v>50</v>
      </c>
      <c r="G673" s="2" t="s">
        <v>53</v>
      </c>
      <c r="H673" s="2" t="s">
        <v>54</v>
      </c>
      <c r="I673" s="2" t="s">
        <v>43</v>
      </c>
      <c r="J673" s="112">
        <v>448216.05637499999</v>
      </c>
      <c r="K673" s="110"/>
    </row>
    <row r="674" spans="1:11">
      <c r="A674" s="2" t="s">
        <v>63</v>
      </c>
      <c r="B674" s="2" t="s">
        <v>49</v>
      </c>
      <c r="C674" s="2" t="s">
        <v>39</v>
      </c>
      <c r="D674" s="108">
        <v>41791</v>
      </c>
      <c r="E674" s="109">
        <f t="shared" si="13"/>
        <v>6</v>
      </c>
      <c r="F674" s="109" t="s">
        <v>50</v>
      </c>
      <c r="G674" s="2" t="s">
        <v>53</v>
      </c>
      <c r="H674" s="2" t="s">
        <v>54</v>
      </c>
      <c r="I674" s="2" t="s">
        <v>43</v>
      </c>
      <c r="J674" s="112">
        <v>532127.64313450002</v>
      </c>
      <c r="K674" s="110"/>
    </row>
    <row r="675" spans="1:11">
      <c r="A675" s="2" t="s">
        <v>63</v>
      </c>
      <c r="B675" s="2" t="s">
        <v>49</v>
      </c>
      <c r="C675" s="2" t="s">
        <v>39</v>
      </c>
      <c r="D675" s="108">
        <v>41456</v>
      </c>
      <c r="E675" s="109">
        <f t="shared" si="13"/>
        <v>7</v>
      </c>
      <c r="F675" s="109" t="s">
        <v>50</v>
      </c>
      <c r="G675" s="2" t="s">
        <v>53</v>
      </c>
      <c r="H675" s="2" t="s">
        <v>55</v>
      </c>
      <c r="I675" s="2" t="s">
        <v>43</v>
      </c>
      <c r="J675" s="112">
        <v>610297.37310056051</v>
      </c>
      <c r="K675" s="110"/>
    </row>
    <row r="676" spans="1:11">
      <c r="A676" s="2" t="s">
        <v>63</v>
      </c>
      <c r="B676" s="2" t="s">
        <v>49</v>
      </c>
      <c r="C676" s="2" t="s">
        <v>39</v>
      </c>
      <c r="D676" s="108">
        <v>41487</v>
      </c>
      <c r="E676" s="109">
        <f t="shared" si="13"/>
        <v>8</v>
      </c>
      <c r="F676" s="109" t="s">
        <v>50</v>
      </c>
      <c r="G676" s="2" t="s">
        <v>53</v>
      </c>
      <c r="H676" s="2" t="s">
        <v>55</v>
      </c>
      <c r="I676" s="2" t="s">
        <v>43</v>
      </c>
      <c r="J676" s="112">
        <v>908795.20773656247</v>
      </c>
      <c r="K676" s="110"/>
    </row>
    <row r="677" spans="1:11">
      <c r="A677" s="2" t="s">
        <v>63</v>
      </c>
      <c r="B677" s="2" t="s">
        <v>49</v>
      </c>
      <c r="C677" s="2" t="s">
        <v>39</v>
      </c>
      <c r="D677" s="108">
        <v>41518</v>
      </c>
      <c r="E677" s="109">
        <f t="shared" si="13"/>
        <v>9</v>
      </c>
      <c r="F677" s="109" t="s">
        <v>50</v>
      </c>
      <c r="G677" s="2" t="s">
        <v>53</v>
      </c>
      <c r="H677" s="2" t="s">
        <v>55</v>
      </c>
      <c r="I677" s="2" t="s">
        <v>43</v>
      </c>
      <c r="J677" s="112">
        <v>711025.90062299802</v>
      </c>
      <c r="K677" s="110"/>
    </row>
    <row r="678" spans="1:11">
      <c r="A678" s="2" t="s">
        <v>63</v>
      </c>
      <c r="B678" s="2" t="s">
        <v>49</v>
      </c>
      <c r="C678" s="2" t="s">
        <v>39</v>
      </c>
      <c r="D678" s="108">
        <v>41548</v>
      </c>
      <c r="E678" s="109">
        <f t="shared" si="13"/>
        <v>10</v>
      </c>
      <c r="F678" s="109" t="s">
        <v>50</v>
      </c>
      <c r="G678" s="2" t="s">
        <v>53</v>
      </c>
      <c r="H678" s="2" t="s">
        <v>55</v>
      </c>
      <c r="I678" s="2" t="s">
        <v>43</v>
      </c>
      <c r="J678" s="112">
        <v>699813.46326262481</v>
      </c>
      <c r="K678" s="110"/>
    </row>
    <row r="679" spans="1:11">
      <c r="A679" s="2" t="s">
        <v>63</v>
      </c>
      <c r="B679" s="2" t="s">
        <v>49</v>
      </c>
      <c r="C679" s="2" t="s">
        <v>39</v>
      </c>
      <c r="D679" s="108">
        <v>41579</v>
      </c>
      <c r="E679" s="109">
        <f t="shared" si="13"/>
        <v>11</v>
      </c>
      <c r="F679" s="109" t="s">
        <v>50</v>
      </c>
      <c r="G679" s="2" t="s">
        <v>53</v>
      </c>
      <c r="H679" s="2" t="s">
        <v>55</v>
      </c>
      <c r="I679" s="2" t="s">
        <v>43</v>
      </c>
      <c r="J679" s="112">
        <v>619174.29107624991</v>
      </c>
      <c r="K679" s="110"/>
    </row>
    <row r="680" spans="1:11">
      <c r="A680" s="2" t="s">
        <v>63</v>
      </c>
      <c r="B680" s="2" t="s">
        <v>49</v>
      </c>
      <c r="C680" s="2" t="s">
        <v>39</v>
      </c>
      <c r="D680" s="108">
        <v>41609</v>
      </c>
      <c r="E680" s="109">
        <f t="shared" si="13"/>
        <v>12</v>
      </c>
      <c r="F680" s="109" t="s">
        <v>50</v>
      </c>
      <c r="G680" s="2" t="s">
        <v>53</v>
      </c>
      <c r="H680" s="2" t="s">
        <v>55</v>
      </c>
      <c r="I680" s="2" t="s">
        <v>43</v>
      </c>
      <c r="J680" s="112">
        <v>641582.36576999992</v>
      </c>
      <c r="K680" s="110"/>
    </row>
    <row r="681" spans="1:11">
      <c r="A681" s="2" t="s">
        <v>63</v>
      </c>
      <c r="B681" s="2" t="s">
        <v>49</v>
      </c>
      <c r="C681" s="2" t="s">
        <v>39</v>
      </c>
      <c r="D681" s="108">
        <v>41640</v>
      </c>
      <c r="E681" s="109">
        <f t="shared" si="13"/>
        <v>1</v>
      </c>
      <c r="F681" s="109" t="s">
        <v>50</v>
      </c>
      <c r="G681" s="2" t="s">
        <v>53</v>
      </c>
      <c r="H681" s="2" t="s">
        <v>55</v>
      </c>
      <c r="I681" s="2" t="s">
        <v>43</v>
      </c>
      <c r="J681" s="112">
        <v>740585.34395999974</v>
      </c>
      <c r="K681" s="110"/>
    </row>
    <row r="682" spans="1:11">
      <c r="A682" s="2" t="s">
        <v>63</v>
      </c>
      <c r="B682" s="2" t="s">
        <v>49</v>
      </c>
      <c r="C682" s="2" t="s">
        <v>39</v>
      </c>
      <c r="D682" s="108">
        <v>41671</v>
      </c>
      <c r="E682" s="109">
        <f t="shared" si="13"/>
        <v>2</v>
      </c>
      <c r="F682" s="109" t="s">
        <v>50</v>
      </c>
      <c r="G682" s="2" t="s">
        <v>53</v>
      </c>
      <c r="H682" s="2" t="s">
        <v>55</v>
      </c>
      <c r="I682" s="2" t="s">
        <v>43</v>
      </c>
      <c r="J682" s="112">
        <v>665533.05688012496</v>
      </c>
      <c r="K682" s="110"/>
    </row>
    <row r="683" spans="1:11">
      <c r="A683" s="2" t="s">
        <v>63</v>
      </c>
      <c r="B683" s="2" t="s">
        <v>49</v>
      </c>
      <c r="C683" s="2" t="s">
        <v>39</v>
      </c>
      <c r="D683" s="108">
        <v>41699</v>
      </c>
      <c r="E683" s="109">
        <f t="shared" si="13"/>
        <v>3</v>
      </c>
      <c r="F683" s="109" t="s">
        <v>50</v>
      </c>
      <c r="G683" s="2" t="s">
        <v>53</v>
      </c>
      <c r="H683" s="2" t="s">
        <v>55</v>
      </c>
      <c r="I683" s="2" t="s">
        <v>43</v>
      </c>
      <c r="J683" s="112">
        <v>608946.05938500003</v>
      </c>
      <c r="K683" s="110"/>
    </row>
    <row r="684" spans="1:11">
      <c r="A684" s="2" t="s">
        <v>63</v>
      </c>
      <c r="B684" s="2" t="s">
        <v>49</v>
      </c>
      <c r="C684" s="2" t="s">
        <v>39</v>
      </c>
      <c r="D684" s="108">
        <v>41730</v>
      </c>
      <c r="E684" s="109">
        <f t="shared" si="13"/>
        <v>4</v>
      </c>
      <c r="F684" s="109" t="s">
        <v>50</v>
      </c>
      <c r="G684" s="2" t="s">
        <v>53</v>
      </c>
      <c r="H684" s="2" t="s">
        <v>55</v>
      </c>
      <c r="I684" s="2" t="s">
        <v>43</v>
      </c>
      <c r="J684" s="112">
        <v>706548.92858549999</v>
      </c>
      <c r="K684" s="110"/>
    </row>
    <row r="685" spans="1:11">
      <c r="A685" s="2" t="s">
        <v>63</v>
      </c>
      <c r="B685" s="2" t="s">
        <v>49</v>
      </c>
      <c r="C685" s="2" t="s">
        <v>39</v>
      </c>
      <c r="D685" s="108">
        <v>41760</v>
      </c>
      <c r="E685" s="109">
        <f t="shared" si="13"/>
        <v>5</v>
      </c>
      <c r="F685" s="109" t="s">
        <v>50</v>
      </c>
      <c r="G685" s="2" t="s">
        <v>53</v>
      </c>
      <c r="H685" s="2" t="s">
        <v>55</v>
      </c>
      <c r="I685" s="2" t="s">
        <v>43</v>
      </c>
      <c r="J685" s="112">
        <v>684073.99396875</v>
      </c>
      <c r="K685" s="110"/>
    </row>
    <row r="686" spans="1:11">
      <c r="A686" s="2" t="s">
        <v>63</v>
      </c>
      <c r="B686" s="2" t="s">
        <v>49</v>
      </c>
      <c r="C686" s="2" t="s">
        <v>39</v>
      </c>
      <c r="D686" s="108">
        <v>41791</v>
      </c>
      <c r="E686" s="109">
        <f t="shared" si="13"/>
        <v>6</v>
      </c>
      <c r="F686" s="109" t="s">
        <v>50</v>
      </c>
      <c r="G686" s="2" t="s">
        <v>53</v>
      </c>
      <c r="H686" s="2" t="s">
        <v>55</v>
      </c>
      <c r="I686" s="2" t="s">
        <v>43</v>
      </c>
      <c r="J686" s="112">
        <v>795822.70165668742</v>
      </c>
      <c r="K686" s="110"/>
    </row>
    <row r="687" spans="1:11">
      <c r="A687" s="2" t="s">
        <v>63</v>
      </c>
      <c r="B687" s="2" t="s">
        <v>49</v>
      </c>
      <c r="C687" s="2" t="s">
        <v>39</v>
      </c>
      <c r="D687" s="108">
        <v>41456</v>
      </c>
      <c r="E687" s="109">
        <f t="shared" si="13"/>
        <v>7</v>
      </c>
      <c r="F687" s="109" t="s">
        <v>50</v>
      </c>
      <c r="G687" s="2" t="s">
        <v>56</v>
      </c>
      <c r="H687" s="2" t="s">
        <v>57</v>
      </c>
      <c r="I687" s="2" t="s">
        <v>43</v>
      </c>
      <c r="J687" s="112">
        <v>334574.56978850893</v>
      </c>
      <c r="K687" s="110"/>
    </row>
    <row r="688" spans="1:11">
      <c r="A688" s="2" t="s">
        <v>63</v>
      </c>
      <c r="B688" s="2" t="s">
        <v>49</v>
      </c>
      <c r="C688" s="2" t="s">
        <v>39</v>
      </c>
      <c r="D688" s="108">
        <v>41487</v>
      </c>
      <c r="E688" s="109">
        <f t="shared" si="13"/>
        <v>8</v>
      </c>
      <c r="F688" s="109" t="s">
        <v>50</v>
      </c>
      <c r="G688" s="2" t="s">
        <v>56</v>
      </c>
      <c r="H688" s="2" t="s">
        <v>57</v>
      </c>
      <c r="I688" s="2" t="s">
        <v>43</v>
      </c>
      <c r="J688" s="112">
        <v>492735.34629342239</v>
      </c>
      <c r="K688" s="110"/>
    </row>
    <row r="689" spans="1:11">
      <c r="A689" s="2" t="s">
        <v>63</v>
      </c>
      <c r="B689" s="2" t="s">
        <v>49</v>
      </c>
      <c r="C689" s="2" t="s">
        <v>39</v>
      </c>
      <c r="D689" s="108">
        <v>41518</v>
      </c>
      <c r="E689" s="109">
        <f t="shared" si="13"/>
        <v>9</v>
      </c>
      <c r="F689" s="109" t="s">
        <v>50</v>
      </c>
      <c r="G689" s="2" t="s">
        <v>56</v>
      </c>
      <c r="H689" s="2" t="s">
        <v>57</v>
      </c>
      <c r="I689" s="2" t="s">
        <v>43</v>
      </c>
      <c r="J689" s="112">
        <v>423886.13007635879</v>
      </c>
      <c r="K689" s="110"/>
    </row>
    <row r="690" spans="1:11">
      <c r="A690" s="2" t="s">
        <v>63</v>
      </c>
      <c r="B690" s="2" t="s">
        <v>49</v>
      </c>
      <c r="C690" s="2" t="s">
        <v>39</v>
      </c>
      <c r="D690" s="108">
        <v>41548</v>
      </c>
      <c r="E690" s="109">
        <f t="shared" si="13"/>
        <v>10</v>
      </c>
      <c r="F690" s="109" t="s">
        <v>50</v>
      </c>
      <c r="G690" s="2" t="s">
        <v>56</v>
      </c>
      <c r="H690" s="2" t="s">
        <v>57</v>
      </c>
      <c r="I690" s="2" t="s">
        <v>43</v>
      </c>
      <c r="J690" s="112">
        <v>370340.02732499992</v>
      </c>
      <c r="K690" s="110"/>
    </row>
    <row r="691" spans="1:11">
      <c r="A691" s="2" t="s">
        <v>63</v>
      </c>
      <c r="B691" s="2" t="s">
        <v>49</v>
      </c>
      <c r="C691" s="2" t="s">
        <v>39</v>
      </c>
      <c r="D691" s="108">
        <v>41579</v>
      </c>
      <c r="E691" s="109">
        <f t="shared" si="13"/>
        <v>11</v>
      </c>
      <c r="F691" s="109" t="s">
        <v>50</v>
      </c>
      <c r="G691" s="2" t="s">
        <v>56</v>
      </c>
      <c r="H691" s="2" t="s">
        <v>57</v>
      </c>
      <c r="I691" s="2" t="s">
        <v>43</v>
      </c>
      <c r="J691" s="112">
        <v>388537.72727419995</v>
      </c>
      <c r="K691" s="110"/>
    </row>
    <row r="692" spans="1:11">
      <c r="A692" s="2" t="s">
        <v>63</v>
      </c>
      <c r="B692" s="2" t="s">
        <v>49</v>
      </c>
      <c r="C692" s="2" t="s">
        <v>39</v>
      </c>
      <c r="D692" s="108">
        <v>41609</v>
      </c>
      <c r="E692" s="109">
        <f t="shared" si="13"/>
        <v>12</v>
      </c>
      <c r="F692" s="109" t="s">
        <v>50</v>
      </c>
      <c r="G692" s="2" t="s">
        <v>56</v>
      </c>
      <c r="H692" s="2" t="s">
        <v>57</v>
      </c>
      <c r="I692" s="2" t="s">
        <v>43</v>
      </c>
      <c r="J692" s="112">
        <v>338577.18673479994</v>
      </c>
      <c r="K692" s="110"/>
    </row>
    <row r="693" spans="1:11">
      <c r="A693" s="2" t="s">
        <v>63</v>
      </c>
      <c r="B693" s="2" t="s">
        <v>49</v>
      </c>
      <c r="C693" s="2" t="s">
        <v>39</v>
      </c>
      <c r="D693" s="108">
        <v>41640</v>
      </c>
      <c r="E693" s="109">
        <f t="shared" si="13"/>
        <v>1</v>
      </c>
      <c r="F693" s="109" t="s">
        <v>50</v>
      </c>
      <c r="G693" s="2" t="s">
        <v>56</v>
      </c>
      <c r="H693" s="2" t="s">
        <v>57</v>
      </c>
      <c r="I693" s="2" t="s">
        <v>43</v>
      </c>
      <c r="J693" s="112">
        <v>466373.20086803986</v>
      </c>
      <c r="K693" s="110"/>
    </row>
    <row r="694" spans="1:11">
      <c r="A694" s="2" t="s">
        <v>63</v>
      </c>
      <c r="B694" s="2" t="s">
        <v>49</v>
      </c>
      <c r="C694" s="2" t="s">
        <v>39</v>
      </c>
      <c r="D694" s="108">
        <v>41671</v>
      </c>
      <c r="E694" s="109">
        <f t="shared" si="13"/>
        <v>2</v>
      </c>
      <c r="F694" s="109" t="s">
        <v>50</v>
      </c>
      <c r="G694" s="2" t="s">
        <v>56</v>
      </c>
      <c r="H694" s="2" t="s">
        <v>57</v>
      </c>
      <c r="I694" s="2" t="s">
        <v>43</v>
      </c>
      <c r="J694" s="112">
        <v>388574.67707873997</v>
      </c>
      <c r="K694" s="110"/>
    </row>
    <row r="695" spans="1:11">
      <c r="A695" s="2" t="s">
        <v>63</v>
      </c>
      <c r="B695" s="2" t="s">
        <v>49</v>
      </c>
      <c r="C695" s="2" t="s">
        <v>39</v>
      </c>
      <c r="D695" s="108">
        <v>41699</v>
      </c>
      <c r="E695" s="109">
        <f t="shared" si="13"/>
        <v>3</v>
      </c>
      <c r="F695" s="109" t="s">
        <v>50</v>
      </c>
      <c r="G695" s="2" t="s">
        <v>56</v>
      </c>
      <c r="H695" s="2" t="s">
        <v>57</v>
      </c>
      <c r="I695" s="2" t="s">
        <v>43</v>
      </c>
      <c r="J695" s="112">
        <v>356192.71368815994</v>
      </c>
      <c r="K695" s="110"/>
    </row>
    <row r="696" spans="1:11">
      <c r="A696" s="2" t="s">
        <v>63</v>
      </c>
      <c r="B696" s="2" t="s">
        <v>49</v>
      </c>
      <c r="C696" s="2" t="s">
        <v>39</v>
      </c>
      <c r="D696" s="108">
        <v>41730</v>
      </c>
      <c r="E696" s="109">
        <f t="shared" si="13"/>
        <v>4</v>
      </c>
      <c r="F696" s="109" t="s">
        <v>50</v>
      </c>
      <c r="G696" s="2" t="s">
        <v>56</v>
      </c>
      <c r="H696" s="2" t="s">
        <v>57</v>
      </c>
      <c r="I696" s="2" t="s">
        <v>43</v>
      </c>
      <c r="J696" s="112">
        <v>381723.53905412991</v>
      </c>
      <c r="K696" s="110"/>
    </row>
    <row r="697" spans="1:11">
      <c r="A697" s="2" t="s">
        <v>63</v>
      </c>
      <c r="B697" s="2" t="s">
        <v>49</v>
      </c>
      <c r="C697" s="2" t="s">
        <v>39</v>
      </c>
      <c r="D697" s="108">
        <v>41760</v>
      </c>
      <c r="E697" s="109">
        <f t="shared" si="13"/>
        <v>5</v>
      </c>
      <c r="F697" s="109" t="s">
        <v>50</v>
      </c>
      <c r="G697" s="2" t="s">
        <v>56</v>
      </c>
      <c r="H697" s="2" t="s">
        <v>57</v>
      </c>
      <c r="I697" s="2" t="s">
        <v>43</v>
      </c>
      <c r="J697" s="112">
        <v>429911.03490812494</v>
      </c>
      <c r="K697" s="110"/>
    </row>
    <row r="698" spans="1:11">
      <c r="A698" s="2" t="s">
        <v>63</v>
      </c>
      <c r="B698" s="2" t="s">
        <v>49</v>
      </c>
      <c r="C698" s="2" t="s">
        <v>39</v>
      </c>
      <c r="D698" s="108">
        <v>41791</v>
      </c>
      <c r="E698" s="109">
        <f t="shared" si="13"/>
        <v>6</v>
      </c>
      <c r="F698" s="109" t="s">
        <v>50</v>
      </c>
      <c r="G698" s="2" t="s">
        <v>56</v>
      </c>
      <c r="H698" s="2" t="s">
        <v>57</v>
      </c>
      <c r="I698" s="2" t="s">
        <v>43</v>
      </c>
      <c r="J698" s="112">
        <v>476034.24514096242</v>
      </c>
      <c r="K698" s="110"/>
    </row>
    <row r="699" spans="1:11">
      <c r="A699" s="2" t="s">
        <v>63</v>
      </c>
      <c r="B699" s="2" t="s">
        <v>49</v>
      </c>
      <c r="C699" s="2" t="s">
        <v>39</v>
      </c>
      <c r="D699" s="108">
        <v>41456</v>
      </c>
      <c r="E699" s="109">
        <f t="shared" si="13"/>
        <v>7</v>
      </c>
      <c r="F699" s="109" t="s">
        <v>50</v>
      </c>
      <c r="G699" s="2" t="s">
        <v>56</v>
      </c>
      <c r="H699" s="2" t="s">
        <v>58</v>
      </c>
      <c r="I699" s="2" t="s">
        <v>43</v>
      </c>
      <c r="J699" s="112">
        <v>221632.12385716435</v>
      </c>
      <c r="K699" s="110"/>
    </row>
    <row r="700" spans="1:11">
      <c r="A700" s="2" t="s">
        <v>63</v>
      </c>
      <c r="B700" s="2" t="s">
        <v>49</v>
      </c>
      <c r="C700" s="2" t="s">
        <v>39</v>
      </c>
      <c r="D700" s="108">
        <v>41487</v>
      </c>
      <c r="E700" s="109">
        <f t="shared" si="13"/>
        <v>8</v>
      </c>
      <c r="F700" s="109" t="s">
        <v>50</v>
      </c>
      <c r="G700" s="2" t="s">
        <v>56</v>
      </c>
      <c r="H700" s="2" t="s">
        <v>58</v>
      </c>
      <c r="I700" s="2" t="s">
        <v>43</v>
      </c>
      <c r="J700" s="112">
        <v>298721.115169695</v>
      </c>
      <c r="K700" s="110"/>
    </row>
    <row r="701" spans="1:11">
      <c r="A701" s="2" t="s">
        <v>63</v>
      </c>
      <c r="B701" s="2" t="s">
        <v>49</v>
      </c>
      <c r="C701" s="2" t="s">
        <v>39</v>
      </c>
      <c r="D701" s="108">
        <v>41518</v>
      </c>
      <c r="E701" s="109">
        <f t="shared" si="13"/>
        <v>9</v>
      </c>
      <c r="F701" s="109" t="s">
        <v>50</v>
      </c>
      <c r="G701" s="2" t="s">
        <v>56</v>
      </c>
      <c r="H701" s="2" t="s">
        <v>58</v>
      </c>
      <c r="I701" s="2" t="s">
        <v>43</v>
      </c>
      <c r="J701" s="112">
        <v>263980.61528681178</v>
      </c>
      <c r="K701" s="110"/>
    </row>
    <row r="702" spans="1:11">
      <c r="A702" s="2" t="s">
        <v>63</v>
      </c>
      <c r="B702" s="2" t="s">
        <v>49</v>
      </c>
      <c r="C702" s="2" t="s">
        <v>39</v>
      </c>
      <c r="D702" s="108">
        <v>41548</v>
      </c>
      <c r="E702" s="109">
        <f t="shared" si="13"/>
        <v>10</v>
      </c>
      <c r="F702" s="109" t="s">
        <v>50</v>
      </c>
      <c r="G702" s="2" t="s">
        <v>56</v>
      </c>
      <c r="H702" s="2" t="s">
        <v>58</v>
      </c>
      <c r="I702" s="2" t="s">
        <v>43</v>
      </c>
      <c r="J702" s="112">
        <v>219795.94496150999</v>
      </c>
      <c r="K702" s="110"/>
    </row>
    <row r="703" spans="1:11">
      <c r="A703" s="2" t="s">
        <v>63</v>
      </c>
      <c r="B703" s="2" t="s">
        <v>49</v>
      </c>
      <c r="C703" s="2" t="s">
        <v>39</v>
      </c>
      <c r="D703" s="108">
        <v>41579</v>
      </c>
      <c r="E703" s="109">
        <f t="shared" si="13"/>
        <v>11</v>
      </c>
      <c r="F703" s="109" t="s">
        <v>50</v>
      </c>
      <c r="G703" s="2" t="s">
        <v>56</v>
      </c>
      <c r="H703" s="2" t="s">
        <v>58</v>
      </c>
      <c r="I703" s="2" t="s">
        <v>43</v>
      </c>
      <c r="J703" s="112">
        <v>258222.34619527502</v>
      </c>
      <c r="K703" s="110"/>
    </row>
    <row r="704" spans="1:11">
      <c r="A704" s="2" t="s">
        <v>63</v>
      </c>
      <c r="B704" s="2" t="s">
        <v>49</v>
      </c>
      <c r="C704" s="2" t="s">
        <v>39</v>
      </c>
      <c r="D704" s="108">
        <v>41609</v>
      </c>
      <c r="E704" s="109">
        <f t="shared" si="13"/>
        <v>12</v>
      </c>
      <c r="F704" s="109" t="s">
        <v>50</v>
      </c>
      <c r="G704" s="2" t="s">
        <v>56</v>
      </c>
      <c r="H704" s="2" t="s">
        <v>58</v>
      </c>
      <c r="I704" s="2" t="s">
        <v>43</v>
      </c>
      <c r="J704" s="112">
        <v>230372.47477350003</v>
      </c>
      <c r="K704" s="110"/>
    </row>
    <row r="705" spans="1:11">
      <c r="A705" s="2" t="s">
        <v>63</v>
      </c>
      <c r="B705" s="2" t="s">
        <v>49</v>
      </c>
      <c r="C705" s="2" t="s">
        <v>39</v>
      </c>
      <c r="D705" s="108">
        <v>41640</v>
      </c>
      <c r="E705" s="109">
        <f t="shared" si="13"/>
        <v>1</v>
      </c>
      <c r="F705" s="109" t="s">
        <v>50</v>
      </c>
      <c r="G705" s="2" t="s">
        <v>56</v>
      </c>
      <c r="H705" s="2" t="s">
        <v>58</v>
      </c>
      <c r="I705" s="2" t="s">
        <v>43</v>
      </c>
      <c r="J705" s="112">
        <v>269842.36896287993</v>
      </c>
      <c r="K705" s="110"/>
    </row>
    <row r="706" spans="1:11">
      <c r="A706" s="2" t="s">
        <v>63</v>
      </c>
      <c r="B706" s="2" t="s">
        <v>49</v>
      </c>
      <c r="C706" s="2" t="s">
        <v>39</v>
      </c>
      <c r="D706" s="108">
        <v>41671</v>
      </c>
      <c r="E706" s="109">
        <f t="shared" si="13"/>
        <v>2</v>
      </c>
      <c r="F706" s="109" t="s">
        <v>50</v>
      </c>
      <c r="G706" s="2" t="s">
        <v>56</v>
      </c>
      <c r="H706" s="2" t="s">
        <v>58</v>
      </c>
      <c r="I706" s="2" t="s">
        <v>43</v>
      </c>
      <c r="J706" s="112">
        <v>229486.43250580502</v>
      </c>
      <c r="K706" s="110"/>
    </row>
    <row r="707" spans="1:11">
      <c r="A707" s="2" t="s">
        <v>63</v>
      </c>
      <c r="B707" s="2" t="s">
        <v>49</v>
      </c>
      <c r="C707" s="2" t="s">
        <v>39</v>
      </c>
      <c r="D707" s="108">
        <v>41699</v>
      </c>
      <c r="E707" s="109">
        <f t="shared" si="13"/>
        <v>3</v>
      </c>
      <c r="F707" s="109" t="s">
        <v>50</v>
      </c>
      <c r="G707" s="2" t="s">
        <v>56</v>
      </c>
      <c r="H707" s="2" t="s">
        <v>58</v>
      </c>
      <c r="I707" s="2" t="s">
        <v>43</v>
      </c>
      <c r="J707" s="112">
        <v>247771.36577484003</v>
      </c>
      <c r="K707" s="110"/>
    </row>
    <row r="708" spans="1:11">
      <c r="A708" s="2" t="s">
        <v>63</v>
      </c>
      <c r="B708" s="2" t="s">
        <v>49</v>
      </c>
      <c r="C708" s="2" t="s">
        <v>39</v>
      </c>
      <c r="D708" s="108">
        <v>41730</v>
      </c>
      <c r="E708" s="109">
        <f t="shared" si="13"/>
        <v>4</v>
      </c>
      <c r="F708" s="109" t="s">
        <v>50</v>
      </c>
      <c r="G708" s="2" t="s">
        <v>56</v>
      </c>
      <c r="H708" s="2" t="s">
        <v>58</v>
      </c>
      <c r="I708" s="2" t="s">
        <v>43</v>
      </c>
      <c r="J708" s="112">
        <v>247653.76578579002</v>
      </c>
      <c r="K708" s="110"/>
    </row>
    <row r="709" spans="1:11">
      <c r="A709" s="2" t="s">
        <v>63</v>
      </c>
      <c r="B709" s="2" t="s">
        <v>49</v>
      </c>
      <c r="C709" s="2" t="s">
        <v>39</v>
      </c>
      <c r="D709" s="108">
        <v>41760</v>
      </c>
      <c r="E709" s="109">
        <f t="shared" si="13"/>
        <v>5</v>
      </c>
      <c r="F709" s="109" t="s">
        <v>50</v>
      </c>
      <c r="G709" s="2" t="s">
        <v>56</v>
      </c>
      <c r="H709" s="2" t="s">
        <v>58</v>
      </c>
      <c r="I709" s="2" t="s">
        <v>43</v>
      </c>
      <c r="J709" s="112">
        <v>257537.95336406256</v>
      </c>
      <c r="K709" s="110"/>
    </row>
    <row r="710" spans="1:11">
      <c r="A710" s="2" t="s">
        <v>63</v>
      </c>
      <c r="B710" s="2" t="s">
        <v>49</v>
      </c>
      <c r="C710" s="2" t="s">
        <v>39</v>
      </c>
      <c r="D710" s="108">
        <v>41791</v>
      </c>
      <c r="E710" s="109">
        <f t="shared" si="13"/>
        <v>6</v>
      </c>
      <c r="F710" s="109" t="s">
        <v>50</v>
      </c>
      <c r="G710" s="2" t="s">
        <v>56</v>
      </c>
      <c r="H710" s="2" t="s">
        <v>58</v>
      </c>
      <c r="I710" s="2" t="s">
        <v>43</v>
      </c>
      <c r="J710" s="112">
        <v>273028.52946296253</v>
      </c>
      <c r="K710" s="110"/>
    </row>
    <row r="711" spans="1:11">
      <c r="A711" s="2" t="s">
        <v>63</v>
      </c>
      <c r="B711" s="2" t="s">
        <v>49</v>
      </c>
      <c r="C711" s="2" t="s">
        <v>39</v>
      </c>
      <c r="D711" s="108">
        <v>41456</v>
      </c>
      <c r="E711" s="109">
        <f t="shared" si="13"/>
        <v>7</v>
      </c>
      <c r="F711" s="109" t="s">
        <v>50</v>
      </c>
      <c r="G711" s="2" t="s">
        <v>56</v>
      </c>
      <c r="H711" s="2" t="s">
        <v>59</v>
      </c>
      <c r="I711" s="2" t="s">
        <v>43</v>
      </c>
      <c r="J711" s="112">
        <v>270317.51001272164</v>
      </c>
      <c r="K711" s="110"/>
    </row>
    <row r="712" spans="1:11">
      <c r="A712" s="2" t="s">
        <v>63</v>
      </c>
      <c r="B712" s="2" t="s">
        <v>49</v>
      </c>
      <c r="C712" s="2" t="s">
        <v>39</v>
      </c>
      <c r="D712" s="108">
        <v>41487</v>
      </c>
      <c r="E712" s="109">
        <f t="shared" si="13"/>
        <v>8</v>
      </c>
      <c r="F712" s="109" t="s">
        <v>50</v>
      </c>
      <c r="G712" s="2" t="s">
        <v>56</v>
      </c>
      <c r="H712" s="2" t="s">
        <v>59</v>
      </c>
      <c r="I712" s="2" t="s">
        <v>43</v>
      </c>
      <c r="J712" s="112">
        <v>345609.90627034125</v>
      </c>
      <c r="K712" s="110"/>
    </row>
    <row r="713" spans="1:11">
      <c r="A713" s="2" t="s">
        <v>63</v>
      </c>
      <c r="B713" s="2" t="s">
        <v>49</v>
      </c>
      <c r="C713" s="2" t="s">
        <v>39</v>
      </c>
      <c r="D713" s="108">
        <v>41518</v>
      </c>
      <c r="E713" s="109">
        <f t="shared" si="13"/>
        <v>9</v>
      </c>
      <c r="F713" s="109" t="s">
        <v>50</v>
      </c>
      <c r="G713" s="2" t="s">
        <v>56</v>
      </c>
      <c r="H713" s="2" t="s">
        <v>59</v>
      </c>
      <c r="I713" s="2" t="s">
        <v>43</v>
      </c>
      <c r="J713" s="112">
        <v>281982.65504614048</v>
      </c>
      <c r="K713" s="110"/>
    </row>
    <row r="714" spans="1:11">
      <c r="A714" s="2" t="s">
        <v>63</v>
      </c>
      <c r="B714" s="2" t="s">
        <v>49</v>
      </c>
      <c r="C714" s="2" t="s">
        <v>39</v>
      </c>
      <c r="D714" s="108">
        <v>41548</v>
      </c>
      <c r="E714" s="109">
        <f t="shared" si="13"/>
        <v>10</v>
      </c>
      <c r="F714" s="109" t="s">
        <v>50</v>
      </c>
      <c r="G714" s="2" t="s">
        <v>56</v>
      </c>
      <c r="H714" s="2" t="s">
        <v>59</v>
      </c>
      <c r="I714" s="2" t="s">
        <v>43</v>
      </c>
      <c r="J714" s="112">
        <v>262525.43281191739</v>
      </c>
      <c r="K714" s="110"/>
    </row>
    <row r="715" spans="1:11">
      <c r="A715" s="2" t="s">
        <v>63</v>
      </c>
      <c r="B715" s="2" t="s">
        <v>49</v>
      </c>
      <c r="C715" s="2" t="s">
        <v>39</v>
      </c>
      <c r="D715" s="108">
        <v>41579</v>
      </c>
      <c r="E715" s="109">
        <f t="shared" si="13"/>
        <v>11</v>
      </c>
      <c r="F715" s="109" t="s">
        <v>50</v>
      </c>
      <c r="G715" s="2" t="s">
        <v>56</v>
      </c>
      <c r="H715" s="2" t="s">
        <v>59</v>
      </c>
      <c r="I715" s="2" t="s">
        <v>43</v>
      </c>
      <c r="J715" s="112">
        <v>264530.39711157506</v>
      </c>
      <c r="K715" s="110"/>
    </row>
    <row r="716" spans="1:11">
      <c r="A716" s="2" t="s">
        <v>63</v>
      </c>
      <c r="B716" s="2" t="s">
        <v>49</v>
      </c>
      <c r="C716" s="2" t="s">
        <v>39</v>
      </c>
      <c r="D716" s="108">
        <v>41609</v>
      </c>
      <c r="E716" s="109">
        <f t="shared" si="13"/>
        <v>12</v>
      </c>
      <c r="F716" s="109" t="s">
        <v>50</v>
      </c>
      <c r="G716" s="2" t="s">
        <v>56</v>
      </c>
      <c r="H716" s="2" t="s">
        <v>59</v>
      </c>
      <c r="I716" s="2" t="s">
        <v>43</v>
      </c>
      <c r="J716" s="112">
        <v>252866.98882554998</v>
      </c>
      <c r="K716" s="110"/>
    </row>
    <row r="717" spans="1:11">
      <c r="A717" s="2" t="s">
        <v>63</v>
      </c>
      <c r="B717" s="2" t="s">
        <v>49</v>
      </c>
      <c r="C717" s="2" t="s">
        <v>39</v>
      </c>
      <c r="D717" s="108">
        <v>41640</v>
      </c>
      <c r="E717" s="109">
        <f t="shared" si="13"/>
        <v>1</v>
      </c>
      <c r="F717" s="109" t="s">
        <v>50</v>
      </c>
      <c r="G717" s="2" t="s">
        <v>56</v>
      </c>
      <c r="H717" s="2" t="s">
        <v>59</v>
      </c>
      <c r="I717" s="2" t="s">
        <v>43</v>
      </c>
      <c r="J717" s="112">
        <v>306190.89609723992</v>
      </c>
      <c r="K717" s="110"/>
    </row>
    <row r="718" spans="1:11">
      <c r="A718" s="2" t="s">
        <v>63</v>
      </c>
      <c r="B718" s="2" t="s">
        <v>49</v>
      </c>
      <c r="C718" s="2" t="s">
        <v>39</v>
      </c>
      <c r="D718" s="108">
        <v>41671</v>
      </c>
      <c r="E718" s="109">
        <f t="shared" si="13"/>
        <v>2</v>
      </c>
      <c r="F718" s="109" t="s">
        <v>50</v>
      </c>
      <c r="G718" s="2" t="s">
        <v>56</v>
      </c>
      <c r="H718" s="2" t="s">
        <v>59</v>
      </c>
      <c r="I718" s="2" t="s">
        <v>43</v>
      </c>
      <c r="J718" s="112">
        <v>271830.070734885</v>
      </c>
      <c r="K718" s="110"/>
    </row>
    <row r="719" spans="1:11">
      <c r="A719" s="2" t="s">
        <v>63</v>
      </c>
      <c r="B719" s="2" t="s">
        <v>49</v>
      </c>
      <c r="C719" s="2" t="s">
        <v>39</v>
      </c>
      <c r="D719" s="108">
        <v>41699</v>
      </c>
      <c r="E719" s="109">
        <f t="shared" si="13"/>
        <v>3</v>
      </c>
      <c r="F719" s="109" t="s">
        <v>50</v>
      </c>
      <c r="G719" s="2" t="s">
        <v>56</v>
      </c>
      <c r="H719" s="2" t="s">
        <v>59</v>
      </c>
      <c r="I719" s="2" t="s">
        <v>43</v>
      </c>
      <c r="J719" s="112">
        <v>271101.39427444007</v>
      </c>
      <c r="K719" s="110"/>
    </row>
    <row r="720" spans="1:11">
      <c r="A720" s="2" t="s">
        <v>63</v>
      </c>
      <c r="B720" s="2" t="s">
        <v>49</v>
      </c>
      <c r="C720" s="2" t="s">
        <v>39</v>
      </c>
      <c r="D720" s="108">
        <v>41730</v>
      </c>
      <c r="E720" s="109">
        <f t="shared" ref="E720:E783" si="14">MONTH(D720)</f>
        <v>4</v>
      </c>
      <c r="F720" s="109" t="s">
        <v>50</v>
      </c>
      <c r="G720" s="2" t="s">
        <v>56</v>
      </c>
      <c r="H720" s="2" t="s">
        <v>59</v>
      </c>
      <c r="I720" s="2" t="s">
        <v>43</v>
      </c>
      <c r="J720" s="112">
        <v>274351.7614925587</v>
      </c>
      <c r="K720" s="110"/>
    </row>
    <row r="721" spans="1:11">
      <c r="A721" s="2" t="s">
        <v>63</v>
      </c>
      <c r="B721" s="2" t="s">
        <v>49</v>
      </c>
      <c r="C721" s="2" t="s">
        <v>39</v>
      </c>
      <c r="D721" s="108">
        <v>41760</v>
      </c>
      <c r="E721" s="109">
        <f t="shared" si="14"/>
        <v>5</v>
      </c>
      <c r="F721" s="109" t="s">
        <v>50</v>
      </c>
      <c r="G721" s="2" t="s">
        <v>56</v>
      </c>
      <c r="H721" s="2" t="s">
        <v>59</v>
      </c>
      <c r="I721" s="2" t="s">
        <v>43</v>
      </c>
      <c r="J721" s="112">
        <v>294826.72073953127</v>
      </c>
      <c r="K721" s="110"/>
    </row>
    <row r="722" spans="1:11">
      <c r="A722" s="2" t="s">
        <v>63</v>
      </c>
      <c r="B722" s="2" t="s">
        <v>49</v>
      </c>
      <c r="C722" s="2" t="s">
        <v>39</v>
      </c>
      <c r="D722" s="108">
        <v>41791</v>
      </c>
      <c r="E722" s="109">
        <f t="shared" si="14"/>
        <v>6</v>
      </c>
      <c r="F722" s="109" t="s">
        <v>50</v>
      </c>
      <c r="G722" s="2" t="s">
        <v>56</v>
      </c>
      <c r="H722" s="2" t="s">
        <v>59</v>
      </c>
      <c r="I722" s="2" t="s">
        <v>43</v>
      </c>
      <c r="J722" s="112">
        <v>340841.04228242871</v>
      </c>
      <c r="K722" s="110"/>
    </row>
    <row r="723" spans="1:11">
      <c r="A723" s="2" t="s">
        <v>63</v>
      </c>
      <c r="B723" s="2" t="s">
        <v>49</v>
      </c>
      <c r="C723" s="2" t="s">
        <v>39</v>
      </c>
      <c r="D723" s="108">
        <v>41456</v>
      </c>
      <c r="E723" s="109">
        <f t="shared" si="14"/>
        <v>7</v>
      </c>
      <c r="F723" s="109" t="s">
        <v>50</v>
      </c>
      <c r="G723" s="2" t="s">
        <v>56</v>
      </c>
      <c r="H723" s="2" t="s">
        <v>60</v>
      </c>
      <c r="I723" s="2" t="s">
        <v>43</v>
      </c>
      <c r="J723" s="112">
        <v>186895.31347357444</v>
      </c>
      <c r="K723" s="110"/>
    </row>
    <row r="724" spans="1:11">
      <c r="A724" s="2" t="s">
        <v>63</v>
      </c>
      <c r="B724" s="2" t="s">
        <v>49</v>
      </c>
      <c r="C724" s="2" t="s">
        <v>39</v>
      </c>
      <c r="D724" s="108">
        <v>41487</v>
      </c>
      <c r="E724" s="109">
        <f t="shared" si="14"/>
        <v>8</v>
      </c>
      <c r="F724" s="109" t="s">
        <v>50</v>
      </c>
      <c r="G724" s="2" t="s">
        <v>56</v>
      </c>
      <c r="H724" s="2" t="s">
        <v>60</v>
      </c>
      <c r="I724" s="2" t="s">
        <v>43</v>
      </c>
      <c r="J724" s="112">
        <v>232460.33937309752</v>
      </c>
      <c r="K724" s="110"/>
    </row>
    <row r="725" spans="1:11">
      <c r="A725" s="2" t="s">
        <v>63</v>
      </c>
      <c r="B725" s="2" t="s">
        <v>49</v>
      </c>
      <c r="C725" s="2" t="s">
        <v>39</v>
      </c>
      <c r="D725" s="108">
        <v>41518</v>
      </c>
      <c r="E725" s="109">
        <f t="shared" si="14"/>
        <v>9</v>
      </c>
      <c r="F725" s="109" t="s">
        <v>50</v>
      </c>
      <c r="G725" s="2" t="s">
        <v>56</v>
      </c>
      <c r="H725" s="2" t="s">
        <v>60</v>
      </c>
      <c r="I725" s="2" t="s">
        <v>43</v>
      </c>
      <c r="J725" s="112">
        <v>196800.64514333947</v>
      </c>
      <c r="K725" s="110"/>
    </row>
    <row r="726" spans="1:11">
      <c r="A726" s="2" t="s">
        <v>63</v>
      </c>
      <c r="B726" s="2" t="s">
        <v>49</v>
      </c>
      <c r="C726" s="2" t="s">
        <v>39</v>
      </c>
      <c r="D726" s="108">
        <v>41548</v>
      </c>
      <c r="E726" s="109">
        <f t="shared" si="14"/>
        <v>10</v>
      </c>
      <c r="F726" s="109" t="s">
        <v>50</v>
      </c>
      <c r="G726" s="2" t="s">
        <v>56</v>
      </c>
      <c r="H726" s="2" t="s">
        <v>60</v>
      </c>
      <c r="I726" s="2" t="s">
        <v>43</v>
      </c>
      <c r="J726" s="112">
        <v>175238.87213904748</v>
      </c>
      <c r="K726" s="110"/>
    </row>
    <row r="727" spans="1:11">
      <c r="A727" s="2" t="s">
        <v>63</v>
      </c>
      <c r="B727" s="2" t="s">
        <v>49</v>
      </c>
      <c r="C727" s="2" t="s">
        <v>39</v>
      </c>
      <c r="D727" s="108">
        <v>41579</v>
      </c>
      <c r="E727" s="109">
        <f t="shared" si="14"/>
        <v>11</v>
      </c>
      <c r="F727" s="109" t="s">
        <v>50</v>
      </c>
      <c r="G727" s="2" t="s">
        <v>56</v>
      </c>
      <c r="H727" s="2" t="s">
        <v>60</v>
      </c>
      <c r="I727" s="2" t="s">
        <v>43</v>
      </c>
      <c r="J727" s="112">
        <v>184271.68199002498</v>
      </c>
      <c r="K727" s="110"/>
    </row>
    <row r="728" spans="1:11">
      <c r="A728" s="2" t="s">
        <v>63</v>
      </c>
      <c r="B728" s="2" t="s">
        <v>49</v>
      </c>
      <c r="C728" s="2" t="s">
        <v>39</v>
      </c>
      <c r="D728" s="108">
        <v>41609</v>
      </c>
      <c r="E728" s="109">
        <f t="shared" si="14"/>
        <v>12</v>
      </c>
      <c r="F728" s="109" t="s">
        <v>50</v>
      </c>
      <c r="G728" s="2" t="s">
        <v>56</v>
      </c>
      <c r="H728" s="2" t="s">
        <v>60</v>
      </c>
      <c r="I728" s="2" t="s">
        <v>43</v>
      </c>
      <c r="J728" s="112">
        <v>182465.61649890002</v>
      </c>
      <c r="K728" s="110"/>
    </row>
    <row r="729" spans="1:11">
      <c r="A729" s="2" t="s">
        <v>63</v>
      </c>
      <c r="B729" s="2" t="s">
        <v>49</v>
      </c>
      <c r="C729" s="2" t="s">
        <v>39</v>
      </c>
      <c r="D729" s="108">
        <v>41640</v>
      </c>
      <c r="E729" s="109">
        <f t="shared" si="14"/>
        <v>1</v>
      </c>
      <c r="F729" s="109" t="s">
        <v>50</v>
      </c>
      <c r="G729" s="2" t="s">
        <v>56</v>
      </c>
      <c r="H729" s="2" t="s">
        <v>60</v>
      </c>
      <c r="I729" s="2" t="s">
        <v>43</v>
      </c>
      <c r="J729" s="112">
        <v>235865.21106119995</v>
      </c>
      <c r="K729" s="110"/>
    </row>
    <row r="730" spans="1:11">
      <c r="A730" s="2" t="s">
        <v>63</v>
      </c>
      <c r="B730" s="2" t="s">
        <v>49</v>
      </c>
      <c r="C730" s="2" t="s">
        <v>39</v>
      </c>
      <c r="D730" s="108">
        <v>41671</v>
      </c>
      <c r="E730" s="109">
        <f t="shared" si="14"/>
        <v>2</v>
      </c>
      <c r="F730" s="109" t="s">
        <v>50</v>
      </c>
      <c r="G730" s="2" t="s">
        <v>56</v>
      </c>
      <c r="H730" s="2" t="s">
        <v>60</v>
      </c>
      <c r="I730" s="2" t="s">
        <v>43</v>
      </c>
      <c r="J730" s="112">
        <v>184781.07299609997</v>
      </c>
      <c r="K730" s="110"/>
    </row>
    <row r="731" spans="1:11">
      <c r="A731" s="2" t="s">
        <v>63</v>
      </c>
      <c r="B731" s="2" t="s">
        <v>49</v>
      </c>
      <c r="C731" s="2" t="s">
        <v>39</v>
      </c>
      <c r="D731" s="108">
        <v>41699</v>
      </c>
      <c r="E731" s="109">
        <f t="shared" si="14"/>
        <v>3</v>
      </c>
      <c r="F731" s="109" t="s">
        <v>50</v>
      </c>
      <c r="G731" s="2" t="s">
        <v>56</v>
      </c>
      <c r="H731" s="2" t="s">
        <v>60</v>
      </c>
      <c r="I731" s="2" t="s">
        <v>43</v>
      </c>
      <c r="J731" s="112">
        <v>187904.12488512002</v>
      </c>
      <c r="K731" s="110"/>
    </row>
    <row r="732" spans="1:11">
      <c r="A732" s="2" t="s">
        <v>63</v>
      </c>
      <c r="B732" s="2" t="s">
        <v>49</v>
      </c>
      <c r="C732" s="2" t="s">
        <v>39</v>
      </c>
      <c r="D732" s="108">
        <v>41730</v>
      </c>
      <c r="E732" s="109">
        <f t="shared" si="14"/>
        <v>4</v>
      </c>
      <c r="F732" s="109" t="s">
        <v>50</v>
      </c>
      <c r="G732" s="2" t="s">
        <v>56</v>
      </c>
      <c r="H732" s="2" t="s">
        <v>60</v>
      </c>
      <c r="I732" s="2" t="s">
        <v>43</v>
      </c>
      <c r="J732" s="112">
        <v>191788.36157754</v>
      </c>
      <c r="K732" s="110"/>
    </row>
    <row r="733" spans="1:11">
      <c r="A733" s="2" t="s">
        <v>63</v>
      </c>
      <c r="B733" s="2" t="s">
        <v>49</v>
      </c>
      <c r="C733" s="2" t="s">
        <v>39</v>
      </c>
      <c r="D733" s="108">
        <v>41760</v>
      </c>
      <c r="E733" s="109">
        <f t="shared" si="14"/>
        <v>5</v>
      </c>
      <c r="F733" s="109" t="s">
        <v>50</v>
      </c>
      <c r="G733" s="2" t="s">
        <v>56</v>
      </c>
      <c r="H733" s="2" t="s">
        <v>60</v>
      </c>
      <c r="I733" s="2" t="s">
        <v>43</v>
      </c>
      <c r="J733" s="112">
        <v>189293.90636625001</v>
      </c>
      <c r="K733" s="110"/>
    </row>
    <row r="734" spans="1:11">
      <c r="A734" s="2" t="s">
        <v>63</v>
      </c>
      <c r="B734" s="2" t="s">
        <v>49</v>
      </c>
      <c r="C734" s="2" t="s">
        <v>39</v>
      </c>
      <c r="D734" s="108">
        <v>41791</v>
      </c>
      <c r="E734" s="109">
        <f t="shared" si="14"/>
        <v>6</v>
      </c>
      <c r="F734" s="109" t="s">
        <v>50</v>
      </c>
      <c r="G734" s="2" t="s">
        <v>56</v>
      </c>
      <c r="H734" s="2" t="s">
        <v>60</v>
      </c>
      <c r="I734" s="2" t="s">
        <v>43</v>
      </c>
      <c r="J734" s="112">
        <v>230880.88355771248</v>
      </c>
      <c r="K734" s="110"/>
    </row>
    <row r="735" spans="1:11">
      <c r="A735" s="2" t="s">
        <v>63</v>
      </c>
      <c r="B735" s="2" t="s">
        <v>49</v>
      </c>
      <c r="C735" s="2" t="s">
        <v>39</v>
      </c>
      <c r="D735" s="108">
        <v>41456</v>
      </c>
      <c r="E735" s="109">
        <f t="shared" si="14"/>
        <v>7</v>
      </c>
      <c r="F735" s="109" t="s">
        <v>50</v>
      </c>
      <c r="G735" s="2" t="s">
        <v>61</v>
      </c>
      <c r="H735" s="2" t="s">
        <v>62</v>
      </c>
      <c r="I735" s="2" t="s">
        <v>43</v>
      </c>
      <c r="J735" s="112">
        <v>1207341.5441326213</v>
      </c>
      <c r="K735" s="110"/>
    </row>
    <row r="736" spans="1:11">
      <c r="A736" s="2" t="s">
        <v>63</v>
      </c>
      <c r="B736" s="2" t="s">
        <v>49</v>
      </c>
      <c r="C736" s="2" t="s">
        <v>39</v>
      </c>
      <c r="D736" s="108">
        <v>41487</v>
      </c>
      <c r="E736" s="109">
        <f t="shared" si="14"/>
        <v>8</v>
      </c>
      <c r="F736" s="109" t="s">
        <v>50</v>
      </c>
      <c r="G736" s="2" t="s">
        <v>61</v>
      </c>
      <c r="H736" s="2" t="s">
        <v>62</v>
      </c>
      <c r="I736" s="2" t="s">
        <v>43</v>
      </c>
      <c r="J736" s="112">
        <v>1627559.0630120938</v>
      </c>
      <c r="K736" s="110"/>
    </row>
    <row r="737" spans="1:11">
      <c r="A737" s="2" t="s">
        <v>63</v>
      </c>
      <c r="B737" s="2" t="s">
        <v>49</v>
      </c>
      <c r="C737" s="2" t="s">
        <v>39</v>
      </c>
      <c r="D737" s="108">
        <v>41518</v>
      </c>
      <c r="E737" s="109">
        <f t="shared" si="14"/>
        <v>9</v>
      </c>
      <c r="F737" s="109" t="s">
        <v>50</v>
      </c>
      <c r="G737" s="2" t="s">
        <v>61</v>
      </c>
      <c r="H737" s="2" t="s">
        <v>62</v>
      </c>
      <c r="I737" s="2" t="s">
        <v>43</v>
      </c>
      <c r="J737" s="112">
        <v>1247278.3501437153</v>
      </c>
      <c r="K737" s="110"/>
    </row>
    <row r="738" spans="1:11">
      <c r="A738" s="2" t="s">
        <v>63</v>
      </c>
      <c r="B738" s="2" t="s">
        <v>49</v>
      </c>
      <c r="C738" s="2" t="s">
        <v>39</v>
      </c>
      <c r="D738" s="108">
        <v>41548</v>
      </c>
      <c r="E738" s="109">
        <f t="shared" si="14"/>
        <v>10</v>
      </c>
      <c r="F738" s="109" t="s">
        <v>50</v>
      </c>
      <c r="G738" s="2" t="s">
        <v>61</v>
      </c>
      <c r="H738" s="2" t="s">
        <v>62</v>
      </c>
      <c r="I738" s="2" t="s">
        <v>43</v>
      </c>
      <c r="J738" s="112">
        <v>1189437.4296213749</v>
      </c>
      <c r="K738" s="110"/>
    </row>
    <row r="739" spans="1:11">
      <c r="A739" s="2" t="s">
        <v>63</v>
      </c>
      <c r="B739" s="2" t="s">
        <v>49</v>
      </c>
      <c r="C739" s="2" t="s">
        <v>39</v>
      </c>
      <c r="D739" s="108">
        <v>41579</v>
      </c>
      <c r="E739" s="109">
        <f t="shared" si="14"/>
        <v>11</v>
      </c>
      <c r="F739" s="109" t="s">
        <v>50</v>
      </c>
      <c r="G739" s="2" t="s">
        <v>61</v>
      </c>
      <c r="H739" s="2" t="s">
        <v>62</v>
      </c>
      <c r="I739" s="2" t="s">
        <v>43</v>
      </c>
      <c r="J739" s="112">
        <v>1196568.3584903125</v>
      </c>
      <c r="K739" s="110"/>
    </row>
    <row r="740" spans="1:11">
      <c r="A740" s="2" t="s">
        <v>63</v>
      </c>
      <c r="B740" s="2" t="s">
        <v>49</v>
      </c>
      <c r="C740" s="2" t="s">
        <v>39</v>
      </c>
      <c r="D740" s="108">
        <v>41609</v>
      </c>
      <c r="E740" s="109">
        <f t="shared" si="14"/>
        <v>12</v>
      </c>
      <c r="F740" s="109" t="s">
        <v>50</v>
      </c>
      <c r="G740" s="2" t="s">
        <v>61</v>
      </c>
      <c r="H740" s="2" t="s">
        <v>62</v>
      </c>
      <c r="I740" s="2" t="s">
        <v>43</v>
      </c>
      <c r="J740" s="112">
        <v>1176117.3688343752</v>
      </c>
      <c r="K740" s="110"/>
    </row>
    <row r="741" spans="1:11">
      <c r="A741" s="2" t="s">
        <v>63</v>
      </c>
      <c r="B741" s="2" t="s">
        <v>49</v>
      </c>
      <c r="C741" s="2" t="s">
        <v>39</v>
      </c>
      <c r="D741" s="108">
        <v>41640</v>
      </c>
      <c r="E741" s="109">
        <f t="shared" si="14"/>
        <v>1</v>
      </c>
      <c r="F741" s="109" t="s">
        <v>50</v>
      </c>
      <c r="G741" s="2" t="s">
        <v>61</v>
      </c>
      <c r="H741" s="2" t="s">
        <v>62</v>
      </c>
      <c r="I741" s="2" t="s">
        <v>43</v>
      </c>
      <c r="J741" s="112">
        <v>1565368.1883344997</v>
      </c>
      <c r="K741" s="110"/>
    </row>
    <row r="742" spans="1:11">
      <c r="A742" s="2" t="s">
        <v>63</v>
      </c>
      <c r="B742" s="2" t="s">
        <v>49</v>
      </c>
      <c r="C742" s="2" t="s">
        <v>39</v>
      </c>
      <c r="D742" s="108">
        <v>41671</v>
      </c>
      <c r="E742" s="109">
        <f t="shared" si="14"/>
        <v>2</v>
      </c>
      <c r="F742" s="109" t="s">
        <v>50</v>
      </c>
      <c r="G742" s="2" t="s">
        <v>61</v>
      </c>
      <c r="H742" s="2" t="s">
        <v>62</v>
      </c>
      <c r="I742" s="2" t="s">
        <v>43</v>
      </c>
      <c r="J742" s="112">
        <v>1227442.7809998749</v>
      </c>
      <c r="K742" s="110"/>
    </row>
    <row r="743" spans="1:11">
      <c r="A743" s="2" t="s">
        <v>63</v>
      </c>
      <c r="B743" s="2" t="s">
        <v>49</v>
      </c>
      <c r="C743" s="2" t="s">
        <v>39</v>
      </c>
      <c r="D743" s="108">
        <v>41699</v>
      </c>
      <c r="E743" s="109">
        <f t="shared" si="14"/>
        <v>3</v>
      </c>
      <c r="F743" s="109" t="s">
        <v>50</v>
      </c>
      <c r="G743" s="2" t="s">
        <v>61</v>
      </c>
      <c r="H743" s="2" t="s">
        <v>62</v>
      </c>
      <c r="I743" s="2" t="s">
        <v>43</v>
      </c>
      <c r="J743" s="112">
        <v>1290433.7858775002</v>
      </c>
      <c r="K743" s="110"/>
    </row>
    <row r="744" spans="1:11">
      <c r="A744" s="2" t="s">
        <v>63</v>
      </c>
      <c r="B744" s="2" t="s">
        <v>49</v>
      </c>
      <c r="C744" s="2" t="s">
        <v>39</v>
      </c>
      <c r="D744" s="108">
        <v>41730</v>
      </c>
      <c r="E744" s="109">
        <f t="shared" si="14"/>
        <v>4</v>
      </c>
      <c r="F744" s="109" t="s">
        <v>50</v>
      </c>
      <c r="G744" s="2" t="s">
        <v>61</v>
      </c>
      <c r="H744" s="2" t="s">
        <v>62</v>
      </c>
      <c r="I744" s="2" t="s">
        <v>43</v>
      </c>
      <c r="J744" s="112">
        <v>1298308.3953839999</v>
      </c>
      <c r="K744" s="110"/>
    </row>
    <row r="745" spans="1:11">
      <c r="A745" s="2" t="s">
        <v>63</v>
      </c>
      <c r="B745" s="2" t="s">
        <v>49</v>
      </c>
      <c r="C745" s="2" t="s">
        <v>39</v>
      </c>
      <c r="D745" s="108">
        <v>41760</v>
      </c>
      <c r="E745" s="109">
        <f t="shared" si="14"/>
        <v>5</v>
      </c>
      <c r="F745" s="109" t="s">
        <v>50</v>
      </c>
      <c r="G745" s="2" t="s">
        <v>61</v>
      </c>
      <c r="H745" s="2" t="s">
        <v>62</v>
      </c>
      <c r="I745" s="2" t="s">
        <v>43</v>
      </c>
      <c r="J745" s="112">
        <v>1344373.5269335939</v>
      </c>
      <c r="K745" s="110"/>
    </row>
    <row r="746" spans="1:11">
      <c r="A746" s="2" t="s">
        <v>63</v>
      </c>
      <c r="B746" s="2" t="s">
        <v>49</v>
      </c>
      <c r="C746" s="2" t="s">
        <v>39</v>
      </c>
      <c r="D746" s="108">
        <v>41791</v>
      </c>
      <c r="E746" s="109">
        <f t="shared" si="14"/>
        <v>6</v>
      </c>
      <c r="F746" s="109" t="s">
        <v>50</v>
      </c>
      <c r="G746" s="2" t="s">
        <v>61</v>
      </c>
      <c r="H746" s="2" t="s">
        <v>62</v>
      </c>
      <c r="I746" s="2" t="s">
        <v>43</v>
      </c>
      <c r="J746" s="112">
        <v>1507227.5892764062</v>
      </c>
      <c r="K746" s="110"/>
    </row>
    <row r="747" spans="1:11">
      <c r="A747" s="2" t="s">
        <v>63</v>
      </c>
      <c r="B747" s="2" t="s">
        <v>49</v>
      </c>
      <c r="C747" s="2" t="s">
        <v>47</v>
      </c>
      <c r="D747" s="108">
        <v>41456</v>
      </c>
      <c r="E747" s="109">
        <f t="shared" si="14"/>
        <v>7</v>
      </c>
      <c r="F747" s="109" t="s">
        <v>50</v>
      </c>
      <c r="G747" s="2" t="s">
        <v>51</v>
      </c>
      <c r="H747" s="2" t="s">
        <v>52</v>
      </c>
      <c r="I747" s="2" t="s">
        <v>43</v>
      </c>
      <c r="J747" s="112">
        <v>4118100.0493550403</v>
      </c>
      <c r="K747" s="110"/>
    </row>
    <row r="748" spans="1:11">
      <c r="A748" s="2" t="s">
        <v>63</v>
      </c>
      <c r="B748" s="2" t="s">
        <v>49</v>
      </c>
      <c r="C748" s="2" t="s">
        <v>47</v>
      </c>
      <c r="D748" s="108">
        <v>41487</v>
      </c>
      <c r="E748" s="109">
        <f t="shared" si="14"/>
        <v>8</v>
      </c>
      <c r="F748" s="109" t="s">
        <v>50</v>
      </c>
      <c r="G748" s="2" t="s">
        <v>51</v>
      </c>
      <c r="H748" s="2" t="s">
        <v>52</v>
      </c>
      <c r="I748" s="2" t="s">
        <v>43</v>
      </c>
      <c r="J748" s="112">
        <v>4507082.5661568008</v>
      </c>
      <c r="K748" s="110"/>
    </row>
    <row r="749" spans="1:11">
      <c r="A749" s="2" t="s">
        <v>63</v>
      </c>
      <c r="B749" s="2" t="s">
        <v>49</v>
      </c>
      <c r="C749" s="2" t="s">
        <v>47</v>
      </c>
      <c r="D749" s="108">
        <v>41518</v>
      </c>
      <c r="E749" s="109">
        <f t="shared" si="14"/>
        <v>9</v>
      </c>
      <c r="F749" s="109" t="s">
        <v>50</v>
      </c>
      <c r="G749" s="2" t="s">
        <v>51</v>
      </c>
      <c r="H749" s="2" t="s">
        <v>52</v>
      </c>
      <c r="I749" s="2" t="s">
        <v>43</v>
      </c>
      <c r="J749" s="112">
        <v>4703409.2060524803</v>
      </c>
      <c r="K749" s="110"/>
    </row>
    <row r="750" spans="1:11">
      <c r="A750" s="2" t="s">
        <v>63</v>
      </c>
      <c r="B750" s="2" t="s">
        <v>49</v>
      </c>
      <c r="C750" s="2" t="s">
        <v>47</v>
      </c>
      <c r="D750" s="108">
        <v>41548</v>
      </c>
      <c r="E750" s="109">
        <f t="shared" si="14"/>
        <v>10</v>
      </c>
      <c r="F750" s="109" t="s">
        <v>50</v>
      </c>
      <c r="G750" s="2" t="s">
        <v>51</v>
      </c>
      <c r="H750" s="2" t="s">
        <v>52</v>
      </c>
      <c r="I750" s="2" t="s">
        <v>43</v>
      </c>
      <c r="J750" s="112">
        <v>6020479.2997298883</v>
      </c>
      <c r="K750" s="110"/>
    </row>
    <row r="751" spans="1:11">
      <c r="A751" s="2" t="s">
        <v>63</v>
      </c>
      <c r="B751" s="2" t="s">
        <v>49</v>
      </c>
      <c r="C751" s="2" t="s">
        <v>47</v>
      </c>
      <c r="D751" s="108">
        <v>41579</v>
      </c>
      <c r="E751" s="109">
        <f t="shared" si="14"/>
        <v>11</v>
      </c>
      <c r="F751" s="109" t="s">
        <v>50</v>
      </c>
      <c r="G751" s="2" t="s">
        <v>51</v>
      </c>
      <c r="H751" s="2" t="s">
        <v>52</v>
      </c>
      <c r="I751" s="2" t="s">
        <v>43</v>
      </c>
      <c r="J751" s="112">
        <v>6461172.5917462073</v>
      </c>
      <c r="K751" s="110"/>
    </row>
    <row r="752" spans="1:11">
      <c r="A752" s="2" t="s">
        <v>63</v>
      </c>
      <c r="B752" s="2" t="s">
        <v>49</v>
      </c>
      <c r="C752" s="2" t="s">
        <v>47</v>
      </c>
      <c r="D752" s="108">
        <v>41609</v>
      </c>
      <c r="E752" s="109">
        <f t="shared" si="14"/>
        <v>12</v>
      </c>
      <c r="F752" s="109" t="s">
        <v>50</v>
      </c>
      <c r="G752" s="2" t="s">
        <v>51</v>
      </c>
      <c r="H752" s="2" t="s">
        <v>52</v>
      </c>
      <c r="I752" s="2" t="s">
        <v>43</v>
      </c>
      <c r="J752" s="112">
        <v>3399470.2212770889</v>
      </c>
      <c r="K752" s="110"/>
    </row>
    <row r="753" spans="1:11">
      <c r="A753" s="2" t="s">
        <v>63</v>
      </c>
      <c r="B753" s="2" t="s">
        <v>49</v>
      </c>
      <c r="C753" s="2" t="s">
        <v>47</v>
      </c>
      <c r="D753" s="108">
        <v>41640</v>
      </c>
      <c r="E753" s="109">
        <f t="shared" si="14"/>
        <v>1</v>
      </c>
      <c r="F753" s="109" t="s">
        <v>50</v>
      </c>
      <c r="G753" s="2" t="s">
        <v>51</v>
      </c>
      <c r="H753" s="2" t="s">
        <v>52</v>
      </c>
      <c r="I753" s="2" t="s">
        <v>43</v>
      </c>
      <c r="J753" s="112">
        <v>3168116.576105712</v>
      </c>
      <c r="K753" s="110"/>
    </row>
    <row r="754" spans="1:11">
      <c r="A754" s="2" t="s">
        <v>63</v>
      </c>
      <c r="B754" s="2" t="s">
        <v>49</v>
      </c>
      <c r="C754" s="2" t="s">
        <v>47</v>
      </c>
      <c r="D754" s="108">
        <v>41671</v>
      </c>
      <c r="E754" s="109">
        <f t="shared" si="14"/>
        <v>2</v>
      </c>
      <c r="F754" s="109" t="s">
        <v>50</v>
      </c>
      <c r="G754" s="2" t="s">
        <v>51</v>
      </c>
      <c r="H754" s="2" t="s">
        <v>52</v>
      </c>
      <c r="I754" s="2" t="s">
        <v>43</v>
      </c>
      <c r="J754" s="112">
        <v>3601517.3685167041</v>
      </c>
      <c r="K754" s="110"/>
    </row>
    <row r="755" spans="1:11">
      <c r="A755" s="2" t="s">
        <v>63</v>
      </c>
      <c r="B755" s="2" t="s">
        <v>49</v>
      </c>
      <c r="C755" s="2" t="s">
        <v>47</v>
      </c>
      <c r="D755" s="108">
        <v>41699</v>
      </c>
      <c r="E755" s="109">
        <f t="shared" si="14"/>
        <v>3</v>
      </c>
      <c r="F755" s="109" t="s">
        <v>50</v>
      </c>
      <c r="G755" s="2" t="s">
        <v>51</v>
      </c>
      <c r="H755" s="2" t="s">
        <v>52</v>
      </c>
      <c r="I755" s="2" t="s">
        <v>43</v>
      </c>
      <c r="J755" s="112">
        <v>3449559.2207462396</v>
      </c>
      <c r="K755" s="110"/>
    </row>
    <row r="756" spans="1:11">
      <c r="A756" s="2" t="s">
        <v>63</v>
      </c>
      <c r="B756" s="2" t="s">
        <v>49</v>
      </c>
      <c r="C756" s="2" t="s">
        <v>47</v>
      </c>
      <c r="D756" s="108">
        <v>41730</v>
      </c>
      <c r="E756" s="109">
        <f t="shared" si="14"/>
        <v>4</v>
      </c>
      <c r="F756" s="109" t="s">
        <v>50</v>
      </c>
      <c r="G756" s="2" t="s">
        <v>51</v>
      </c>
      <c r="H756" s="2" t="s">
        <v>52</v>
      </c>
      <c r="I756" s="2" t="s">
        <v>43</v>
      </c>
      <c r="J756" s="112">
        <v>3875884.2425812325</v>
      </c>
      <c r="K756" s="110"/>
    </row>
    <row r="757" spans="1:11">
      <c r="A757" s="2" t="s">
        <v>63</v>
      </c>
      <c r="B757" s="2" t="s">
        <v>49</v>
      </c>
      <c r="C757" s="2" t="s">
        <v>47</v>
      </c>
      <c r="D757" s="108">
        <v>41760</v>
      </c>
      <c r="E757" s="109">
        <f t="shared" si="14"/>
        <v>5</v>
      </c>
      <c r="F757" s="109" t="s">
        <v>50</v>
      </c>
      <c r="G757" s="2" t="s">
        <v>51</v>
      </c>
      <c r="H757" s="2" t="s">
        <v>52</v>
      </c>
      <c r="I757" s="2" t="s">
        <v>43</v>
      </c>
      <c r="J757" s="112">
        <v>4224276.0222364804</v>
      </c>
      <c r="K757" s="110"/>
    </row>
    <row r="758" spans="1:11">
      <c r="A758" s="2" t="s">
        <v>63</v>
      </c>
      <c r="B758" s="2" t="s">
        <v>49</v>
      </c>
      <c r="C758" s="2" t="s">
        <v>47</v>
      </c>
      <c r="D758" s="108">
        <v>41791</v>
      </c>
      <c r="E758" s="109">
        <f t="shared" si="14"/>
        <v>6</v>
      </c>
      <c r="F758" s="109" t="s">
        <v>50</v>
      </c>
      <c r="G758" s="2" t="s">
        <v>51</v>
      </c>
      <c r="H758" s="2" t="s">
        <v>52</v>
      </c>
      <c r="I758" s="2" t="s">
        <v>43</v>
      </c>
      <c r="J758" s="112">
        <v>2229175.6542357123</v>
      </c>
      <c r="K758" s="110"/>
    </row>
    <row r="759" spans="1:11">
      <c r="A759" s="2" t="s">
        <v>63</v>
      </c>
      <c r="B759" s="2" t="s">
        <v>49</v>
      </c>
      <c r="C759" s="2" t="s">
        <v>47</v>
      </c>
      <c r="D759" s="108">
        <v>41456</v>
      </c>
      <c r="E759" s="109">
        <f t="shared" si="14"/>
        <v>7</v>
      </c>
      <c r="F759" s="109" t="s">
        <v>50</v>
      </c>
      <c r="G759" s="2" t="s">
        <v>53</v>
      </c>
      <c r="H759" s="2" t="s">
        <v>54</v>
      </c>
      <c r="I759" s="2" t="s">
        <v>43</v>
      </c>
      <c r="J759" s="112">
        <v>1958496.2303689439</v>
      </c>
      <c r="K759" s="110"/>
    </row>
    <row r="760" spans="1:11">
      <c r="A760" s="2" t="s">
        <v>63</v>
      </c>
      <c r="B760" s="2" t="s">
        <v>49</v>
      </c>
      <c r="C760" s="2" t="s">
        <v>47</v>
      </c>
      <c r="D760" s="108">
        <v>41487</v>
      </c>
      <c r="E760" s="109">
        <f t="shared" si="14"/>
        <v>8</v>
      </c>
      <c r="F760" s="109" t="s">
        <v>50</v>
      </c>
      <c r="G760" s="2" t="s">
        <v>53</v>
      </c>
      <c r="H760" s="2" t="s">
        <v>54</v>
      </c>
      <c r="I760" s="2" t="s">
        <v>43</v>
      </c>
      <c r="J760" s="112">
        <v>2195052.7782959999</v>
      </c>
      <c r="K760" s="110"/>
    </row>
    <row r="761" spans="1:11">
      <c r="A761" s="2" t="s">
        <v>63</v>
      </c>
      <c r="B761" s="2" t="s">
        <v>49</v>
      </c>
      <c r="C761" s="2" t="s">
        <v>47</v>
      </c>
      <c r="D761" s="108">
        <v>41518</v>
      </c>
      <c r="E761" s="109">
        <f t="shared" si="14"/>
        <v>9</v>
      </c>
      <c r="F761" s="109" t="s">
        <v>50</v>
      </c>
      <c r="G761" s="2" t="s">
        <v>53</v>
      </c>
      <c r="H761" s="2" t="s">
        <v>54</v>
      </c>
      <c r="I761" s="2" t="s">
        <v>43</v>
      </c>
      <c r="J761" s="112">
        <v>2264552.5099384319</v>
      </c>
      <c r="K761" s="110"/>
    </row>
    <row r="762" spans="1:11">
      <c r="A762" s="2" t="s">
        <v>63</v>
      </c>
      <c r="B762" s="2" t="s">
        <v>49</v>
      </c>
      <c r="C762" s="2" t="s">
        <v>47</v>
      </c>
      <c r="D762" s="108">
        <v>41548</v>
      </c>
      <c r="E762" s="109">
        <f t="shared" si="14"/>
        <v>10</v>
      </c>
      <c r="F762" s="109" t="s">
        <v>50</v>
      </c>
      <c r="G762" s="2" t="s">
        <v>53</v>
      </c>
      <c r="H762" s="2" t="s">
        <v>54</v>
      </c>
      <c r="I762" s="2" t="s">
        <v>43</v>
      </c>
      <c r="J762" s="112">
        <v>2839505.8993002246</v>
      </c>
      <c r="K762" s="110"/>
    </row>
    <row r="763" spans="1:11">
      <c r="A763" s="2" t="s">
        <v>63</v>
      </c>
      <c r="B763" s="2" t="s">
        <v>49</v>
      </c>
      <c r="C763" s="2" t="s">
        <v>47</v>
      </c>
      <c r="D763" s="108">
        <v>41579</v>
      </c>
      <c r="E763" s="109">
        <f t="shared" si="14"/>
        <v>11</v>
      </c>
      <c r="F763" s="109" t="s">
        <v>50</v>
      </c>
      <c r="G763" s="2" t="s">
        <v>53</v>
      </c>
      <c r="H763" s="2" t="s">
        <v>54</v>
      </c>
      <c r="I763" s="2" t="s">
        <v>43</v>
      </c>
      <c r="J763" s="112">
        <v>3159420.5430006236</v>
      </c>
      <c r="K763" s="110"/>
    </row>
    <row r="764" spans="1:11">
      <c r="A764" s="2" t="s">
        <v>63</v>
      </c>
      <c r="B764" s="2" t="s">
        <v>49</v>
      </c>
      <c r="C764" s="2" t="s">
        <v>47</v>
      </c>
      <c r="D764" s="108">
        <v>41609</v>
      </c>
      <c r="E764" s="109">
        <f t="shared" si="14"/>
        <v>12</v>
      </c>
      <c r="F764" s="109" t="s">
        <v>50</v>
      </c>
      <c r="G764" s="2" t="s">
        <v>53</v>
      </c>
      <c r="H764" s="2" t="s">
        <v>54</v>
      </c>
      <c r="I764" s="2" t="s">
        <v>43</v>
      </c>
      <c r="J764" s="112">
        <v>1724509.5598100165</v>
      </c>
      <c r="K764" s="110"/>
    </row>
    <row r="765" spans="1:11">
      <c r="A765" s="2" t="s">
        <v>63</v>
      </c>
      <c r="B765" s="2" t="s">
        <v>49</v>
      </c>
      <c r="C765" s="2" t="s">
        <v>47</v>
      </c>
      <c r="D765" s="108">
        <v>41640</v>
      </c>
      <c r="E765" s="109">
        <f t="shared" si="14"/>
        <v>1</v>
      </c>
      <c r="F765" s="109" t="s">
        <v>50</v>
      </c>
      <c r="G765" s="2" t="s">
        <v>53</v>
      </c>
      <c r="H765" s="2" t="s">
        <v>54</v>
      </c>
      <c r="I765" s="2" t="s">
        <v>43</v>
      </c>
      <c r="J765" s="112">
        <v>1542913.9169346001</v>
      </c>
      <c r="K765" s="110"/>
    </row>
    <row r="766" spans="1:11">
      <c r="A766" s="2" t="s">
        <v>63</v>
      </c>
      <c r="B766" s="2" t="s">
        <v>49</v>
      </c>
      <c r="C766" s="2" t="s">
        <v>47</v>
      </c>
      <c r="D766" s="108">
        <v>41671</v>
      </c>
      <c r="E766" s="109">
        <f t="shared" si="14"/>
        <v>2</v>
      </c>
      <c r="F766" s="109" t="s">
        <v>50</v>
      </c>
      <c r="G766" s="2" t="s">
        <v>53</v>
      </c>
      <c r="H766" s="2" t="s">
        <v>54</v>
      </c>
      <c r="I766" s="2" t="s">
        <v>43</v>
      </c>
      <c r="J766" s="112">
        <v>1820402.6309305201</v>
      </c>
      <c r="K766" s="110"/>
    </row>
    <row r="767" spans="1:11">
      <c r="A767" s="2" t="s">
        <v>63</v>
      </c>
      <c r="B767" s="2" t="s">
        <v>49</v>
      </c>
      <c r="C767" s="2" t="s">
        <v>47</v>
      </c>
      <c r="D767" s="108">
        <v>41699</v>
      </c>
      <c r="E767" s="109">
        <f t="shared" si="14"/>
        <v>3</v>
      </c>
      <c r="F767" s="109" t="s">
        <v>50</v>
      </c>
      <c r="G767" s="2" t="s">
        <v>53</v>
      </c>
      <c r="H767" s="2" t="s">
        <v>54</v>
      </c>
      <c r="I767" s="2" t="s">
        <v>43</v>
      </c>
      <c r="J767" s="112">
        <v>1771550.3477915039</v>
      </c>
      <c r="K767" s="110"/>
    </row>
    <row r="768" spans="1:11">
      <c r="A768" s="2" t="s">
        <v>63</v>
      </c>
      <c r="B768" s="2" t="s">
        <v>49</v>
      </c>
      <c r="C768" s="2" t="s">
        <v>47</v>
      </c>
      <c r="D768" s="108">
        <v>41730</v>
      </c>
      <c r="E768" s="109">
        <f t="shared" si="14"/>
        <v>4</v>
      </c>
      <c r="F768" s="109" t="s">
        <v>50</v>
      </c>
      <c r="G768" s="2" t="s">
        <v>53</v>
      </c>
      <c r="H768" s="2" t="s">
        <v>54</v>
      </c>
      <c r="I768" s="2" t="s">
        <v>43</v>
      </c>
      <c r="J768" s="112">
        <v>1908978.5663007363</v>
      </c>
      <c r="K768" s="110"/>
    </row>
    <row r="769" spans="1:11">
      <c r="A769" s="2" t="s">
        <v>63</v>
      </c>
      <c r="B769" s="2" t="s">
        <v>49</v>
      </c>
      <c r="C769" s="2" t="s">
        <v>47</v>
      </c>
      <c r="D769" s="108">
        <v>41760</v>
      </c>
      <c r="E769" s="109">
        <f t="shared" si="14"/>
        <v>5</v>
      </c>
      <c r="F769" s="109" t="s">
        <v>50</v>
      </c>
      <c r="G769" s="2" t="s">
        <v>53</v>
      </c>
      <c r="H769" s="2" t="s">
        <v>54</v>
      </c>
      <c r="I769" s="2" t="s">
        <v>43</v>
      </c>
      <c r="J769" s="112">
        <v>2224548.7175923204</v>
      </c>
      <c r="K769" s="110"/>
    </row>
    <row r="770" spans="1:11">
      <c r="A770" s="2" t="s">
        <v>63</v>
      </c>
      <c r="B770" s="2" t="s">
        <v>49</v>
      </c>
      <c r="C770" s="2" t="s">
        <v>47</v>
      </c>
      <c r="D770" s="108">
        <v>41791</v>
      </c>
      <c r="E770" s="109">
        <f t="shared" si="14"/>
        <v>6</v>
      </c>
      <c r="F770" s="109" t="s">
        <v>50</v>
      </c>
      <c r="G770" s="2" t="s">
        <v>53</v>
      </c>
      <c r="H770" s="2" t="s">
        <v>54</v>
      </c>
      <c r="I770" s="2" t="s">
        <v>43</v>
      </c>
      <c r="J770" s="112">
        <v>1199138.0695781759</v>
      </c>
      <c r="K770" s="110"/>
    </row>
    <row r="771" spans="1:11">
      <c r="A771" s="2" t="s">
        <v>63</v>
      </c>
      <c r="B771" s="2" t="s">
        <v>49</v>
      </c>
      <c r="C771" s="2" t="s">
        <v>47</v>
      </c>
      <c r="D771" s="108">
        <v>41456</v>
      </c>
      <c r="E771" s="109">
        <f t="shared" si="14"/>
        <v>7</v>
      </c>
      <c r="F771" s="109" t="s">
        <v>50</v>
      </c>
      <c r="G771" s="2" t="s">
        <v>53</v>
      </c>
      <c r="H771" s="2" t="s">
        <v>55</v>
      </c>
      <c r="I771" s="2" t="s">
        <v>43</v>
      </c>
      <c r="J771" s="112">
        <v>1652868.9853267202</v>
      </c>
      <c r="K771" s="110"/>
    </row>
    <row r="772" spans="1:11">
      <c r="A772" s="2" t="s">
        <v>63</v>
      </c>
      <c r="B772" s="2" t="s">
        <v>49</v>
      </c>
      <c r="C772" s="2" t="s">
        <v>47</v>
      </c>
      <c r="D772" s="108">
        <v>41487</v>
      </c>
      <c r="E772" s="109">
        <f t="shared" si="14"/>
        <v>8</v>
      </c>
      <c r="F772" s="109" t="s">
        <v>50</v>
      </c>
      <c r="G772" s="2" t="s">
        <v>53</v>
      </c>
      <c r="H772" s="2" t="s">
        <v>55</v>
      </c>
      <c r="I772" s="2" t="s">
        <v>43</v>
      </c>
      <c r="J772" s="112">
        <v>1940369.6316480001</v>
      </c>
      <c r="K772" s="110"/>
    </row>
    <row r="773" spans="1:11">
      <c r="A773" s="2" t="s">
        <v>63</v>
      </c>
      <c r="B773" s="2" t="s">
        <v>49</v>
      </c>
      <c r="C773" s="2" t="s">
        <v>47</v>
      </c>
      <c r="D773" s="108">
        <v>41518</v>
      </c>
      <c r="E773" s="109">
        <f t="shared" si="14"/>
        <v>9</v>
      </c>
      <c r="F773" s="109" t="s">
        <v>50</v>
      </c>
      <c r="G773" s="2" t="s">
        <v>53</v>
      </c>
      <c r="H773" s="2" t="s">
        <v>55</v>
      </c>
      <c r="I773" s="2" t="s">
        <v>43</v>
      </c>
      <c r="J773" s="112">
        <v>2031601.7410147204</v>
      </c>
      <c r="K773" s="110"/>
    </row>
    <row r="774" spans="1:11">
      <c r="A774" s="2" t="s">
        <v>63</v>
      </c>
      <c r="B774" s="2" t="s">
        <v>49</v>
      </c>
      <c r="C774" s="2" t="s">
        <v>47</v>
      </c>
      <c r="D774" s="108">
        <v>41548</v>
      </c>
      <c r="E774" s="109">
        <f t="shared" si="14"/>
        <v>10</v>
      </c>
      <c r="F774" s="109" t="s">
        <v>50</v>
      </c>
      <c r="G774" s="2" t="s">
        <v>53</v>
      </c>
      <c r="H774" s="2" t="s">
        <v>55</v>
      </c>
      <c r="I774" s="2" t="s">
        <v>43</v>
      </c>
      <c r="J774" s="112">
        <v>2784735.3475135607</v>
      </c>
      <c r="K774" s="110"/>
    </row>
    <row r="775" spans="1:11">
      <c r="A775" s="2" t="s">
        <v>63</v>
      </c>
      <c r="B775" s="2" t="s">
        <v>49</v>
      </c>
      <c r="C775" s="2" t="s">
        <v>47</v>
      </c>
      <c r="D775" s="108">
        <v>41579</v>
      </c>
      <c r="E775" s="109">
        <f t="shared" si="14"/>
        <v>11</v>
      </c>
      <c r="F775" s="109" t="s">
        <v>50</v>
      </c>
      <c r="G775" s="2" t="s">
        <v>53</v>
      </c>
      <c r="H775" s="2" t="s">
        <v>55</v>
      </c>
      <c r="I775" s="2" t="s">
        <v>43</v>
      </c>
      <c r="J775" s="112">
        <v>2777158.7847141596</v>
      </c>
      <c r="K775" s="110"/>
    </row>
    <row r="776" spans="1:11">
      <c r="A776" s="2" t="s">
        <v>63</v>
      </c>
      <c r="B776" s="2" t="s">
        <v>49</v>
      </c>
      <c r="C776" s="2" t="s">
        <v>47</v>
      </c>
      <c r="D776" s="108">
        <v>41609</v>
      </c>
      <c r="E776" s="109">
        <f t="shared" si="14"/>
        <v>12</v>
      </c>
      <c r="F776" s="109" t="s">
        <v>50</v>
      </c>
      <c r="G776" s="2" t="s">
        <v>53</v>
      </c>
      <c r="H776" s="2" t="s">
        <v>55</v>
      </c>
      <c r="I776" s="2" t="s">
        <v>43</v>
      </c>
      <c r="J776" s="112">
        <v>1505235.4723879206</v>
      </c>
      <c r="K776" s="110"/>
    </row>
    <row r="777" spans="1:11">
      <c r="A777" s="2" t="s">
        <v>63</v>
      </c>
      <c r="B777" s="2" t="s">
        <v>49</v>
      </c>
      <c r="C777" s="2" t="s">
        <v>47</v>
      </c>
      <c r="D777" s="108">
        <v>41640</v>
      </c>
      <c r="E777" s="109">
        <f t="shared" si="14"/>
        <v>1</v>
      </c>
      <c r="F777" s="109" t="s">
        <v>50</v>
      </c>
      <c r="G777" s="2" t="s">
        <v>53</v>
      </c>
      <c r="H777" s="2" t="s">
        <v>55</v>
      </c>
      <c r="I777" s="2" t="s">
        <v>43</v>
      </c>
      <c r="J777" s="112">
        <v>1375663.6681960202</v>
      </c>
      <c r="K777" s="110"/>
    </row>
    <row r="778" spans="1:11">
      <c r="A778" s="2" t="s">
        <v>63</v>
      </c>
      <c r="B778" s="2" t="s">
        <v>49</v>
      </c>
      <c r="C778" s="2" t="s">
        <v>47</v>
      </c>
      <c r="D778" s="108">
        <v>41671</v>
      </c>
      <c r="E778" s="109">
        <f t="shared" si="14"/>
        <v>2</v>
      </c>
      <c r="F778" s="109" t="s">
        <v>50</v>
      </c>
      <c r="G778" s="2" t="s">
        <v>53</v>
      </c>
      <c r="H778" s="2" t="s">
        <v>55</v>
      </c>
      <c r="I778" s="2" t="s">
        <v>43</v>
      </c>
      <c r="J778" s="112">
        <v>1475521.04291592</v>
      </c>
      <c r="K778" s="110"/>
    </row>
    <row r="779" spans="1:11">
      <c r="A779" s="2" t="s">
        <v>63</v>
      </c>
      <c r="B779" s="2" t="s">
        <v>49</v>
      </c>
      <c r="C779" s="2" t="s">
        <v>47</v>
      </c>
      <c r="D779" s="108">
        <v>41699</v>
      </c>
      <c r="E779" s="109">
        <f t="shared" si="14"/>
        <v>3</v>
      </c>
      <c r="F779" s="109" t="s">
        <v>50</v>
      </c>
      <c r="G779" s="2" t="s">
        <v>53</v>
      </c>
      <c r="H779" s="2" t="s">
        <v>55</v>
      </c>
      <c r="I779" s="2" t="s">
        <v>43</v>
      </c>
      <c r="J779" s="112">
        <v>1513094.2096040398</v>
      </c>
      <c r="K779" s="110"/>
    </row>
    <row r="780" spans="1:11">
      <c r="A780" s="2" t="s">
        <v>63</v>
      </c>
      <c r="B780" s="2" t="s">
        <v>49</v>
      </c>
      <c r="C780" s="2" t="s">
        <v>47</v>
      </c>
      <c r="D780" s="108">
        <v>41730</v>
      </c>
      <c r="E780" s="109">
        <f t="shared" si="14"/>
        <v>4</v>
      </c>
      <c r="F780" s="109" t="s">
        <v>50</v>
      </c>
      <c r="G780" s="2" t="s">
        <v>53</v>
      </c>
      <c r="H780" s="2" t="s">
        <v>55</v>
      </c>
      <c r="I780" s="2" t="s">
        <v>43</v>
      </c>
      <c r="J780" s="112">
        <v>1628187.8009364803</v>
      </c>
      <c r="K780" s="110"/>
    </row>
    <row r="781" spans="1:11">
      <c r="A781" s="2" t="s">
        <v>63</v>
      </c>
      <c r="B781" s="2" t="s">
        <v>49</v>
      </c>
      <c r="C781" s="2" t="s">
        <v>47</v>
      </c>
      <c r="D781" s="108">
        <v>41760</v>
      </c>
      <c r="E781" s="109">
        <f t="shared" si="14"/>
        <v>5</v>
      </c>
      <c r="F781" s="109" t="s">
        <v>50</v>
      </c>
      <c r="G781" s="2" t="s">
        <v>53</v>
      </c>
      <c r="H781" s="2" t="s">
        <v>55</v>
      </c>
      <c r="I781" s="2" t="s">
        <v>43</v>
      </c>
      <c r="J781" s="112">
        <v>1857077.4607560001</v>
      </c>
      <c r="K781" s="110"/>
    </row>
    <row r="782" spans="1:11">
      <c r="A782" s="2" t="s">
        <v>63</v>
      </c>
      <c r="B782" s="2" t="s">
        <v>49</v>
      </c>
      <c r="C782" s="2" t="s">
        <v>47</v>
      </c>
      <c r="D782" s="108">
        <v>41791</v>
      </c>
      <c r="E782" s="109">
        <f t="shared" si="14"/>
        <v>6</v>
      </c>
      <c r="F782" s="109" t="s">
        <v>50</v>
      </c>
      <c r="G782" s="2" t="s">
        <v>53</v>
      </c>
      <c r="H782" s="2" t="s">
        <v>55</v>
      </c>
      <c r="I782" s="2" t="s">
        <v>43</v>
      </c>
      <c r="J782" s="112">
        <v>981974.46025223995</v>
      </c>
      <c r="K782" s="110"/>
    </row>
    <row r="783" spans="1:11">
      <c r="A783" s="2" t="s">
        <v>63</v>
      </c>
      <c r="B783" s="2" t="s">
        <v>49</v>
      </c>
      <c r="C783" s="2" t="s">
        <v>47</v>
      </c>
      <c r="D783" s="108">
        <v>41456</v>
      </c>
      <c r="E783" s="109">
        <f t="shared" si="14"/>
        <v>7</v>
      </c>
      <c r="F783" s="109" t="s">
        <v>50</v>
      </c>
      <c r="G783" s="2" t="s">
        <v>56</v>
      </c>
      <c r="H783" s="2" t="s">
        <v>57</v>
      </c>
      <c r="I783" s="2" t="s">
        <v>43</v>
      </c>
      <c r="J783" s="112">
        <v>1583857.8672582491</v>
      </c>
      <c r="K783" s="110"/>
    </row>
    <row r="784" spans="1:11">
      <c r="A784" s="2" t="s">
        <v>63</v>
      </c>
      <c r="B784" s="2" t="s">
        <v>49</v>
      </c>
      <c r="C784" s="2" t="s">
        <v>47</v>
      </c>
      <c r="D784" s="108">
        <v>41487</v>
      </c>
      <c r="E784" s="109">
        <f t="shared" ref="E784:E842" si="15">MONTH(D784)</f>
        <v>8</v>
      </c>
      <c r="F784" s="109" t="s">
        <v>50</v>
      </c>
      <c r="G784" s="2" t="s">
        <v>56</v>
      </c>
      <c r="H784" s="2" t="s">
        <v>57</v>
      </c>
      <c r="I784" s="2" t="s">
        <v>43</v>
      </c>
      <c r="J784" s="112">
        <v>1861716.078207552</v>
      </c>
      <c r="K784" s="110"/>
    </row>
    <row r="785" spans="1:11">
      <c r="A785" s="2" t="s">
        <v>63</v>
      </c>
      <c r="B785" s="2" t="s">
        <v>49</v>
      </c>
      <c r="C785" s="2" t="s">
        <v>47</v>
      </c>
      <c r="D785" s="108">
        <v>41518</v>
      </c>
      <c r="E785" s="109">
        <f t="shared" si="15"/>
        <v>9</v>
      </c>
      <c r="F785" s="109" t="s">
        <v>50</v>
      </c>
      <c r="G785" s="2" t="s">
        <v>56</v>
      </c>
      <c r="H785" s="2" t="s">
        <v>57</v>
      </c>
      <c r="I785" s="2" t="s">
        <v>43</v>
      </c>
      <c r="J785" s="112">
        <v>1818760.5971448703</v>
      </c>
      <c r="K785" s="110"/>
    </row>
    <row r="786" spans="1:11">
      <c r="A786" s="2" t="s">
        <v>63</v>
      </c>
      <c r="B786" s="2" t="s">
        <v>49</v>
      </c>
      <c r="C786" s="2" t="s">
        <v>47</v>
      </c>
      <c r="D786" s="108">
        <v>41548</v>
      </c>
      <c r="E786" s="109">
        <f t="shared" si="15"/>
        <v>10</v>
      </c>
      <c r="F786" s="109" t="s">
        <v>50</v>
      </c>
      <c r="G786" s="2" t="s">
        <v>56</v>
      </c>
      <c r="H786" s="2" t="s">
        <v>57</v>
      </c>
      <c r="I786" s="2" t="s">
        <v>43</v>
      </c>
      <c r="J786" s="112">
        <v>2304966.198724838</v>
      </c>
      <c r="K786" s="110"/>
    </row>
    <row r="787" spans="1:11">
      <c r="A787" s="2" t="s">
        <v>63</v>
      </c>
      <c r="B787" s="2" t="s">
        <v>49</v>
      </c>
      <c r="C787" s="2" t="s">
        <v>47</v>
      </c>
      <c r="D787" s="108">
        <v>41579</v>
      </c>
      <c r="E787" s="109">
        <f t="shared" si="15"/>
        <v>11</v>
      </c>
      <c r="F787" s="109" t="s">
        <v>50</v>
      </c>
      <c r="G787" s="2" t="s">
        <v>56</v>
      </c>
      <c r="H787" s="2" t="s">
        <v>57</v>
      </c>
      <c r="I787" s="2" t="s">
        <v>43</v>
      </c>
      <c r="J787" s="112">
        <v>2440357.2575165858</v>
      </c>
      <c r="K787" s="110"/>
    </row>
    <row r="788" spans="1:11">
      <c r="A788" s="2" t="s">
        <v>63</v>
      </c>
      <c r="B788" s="2" t="s">
        <v>49</v>
      </c>
      <c r="C788" s="2" t="s">
        <v>47</v>
      </c>
      <c r="D788" s="108">
        <v>41609</v>
      </c>
      <c r="E788" s="109">
        <f t="shared" si="15"/>
        <v>12</v>
      </c>
      <c r="F788" s="109" t="s">
        <v>50</v>
      </c>
      <c r="G788" s="2" t="s">
        <v>56</v>
      </c>
      <c r="H788" s="2" t="s">
        <v>57</v>
      </c>
      <c r="I788" s="2" t="s">
        <v>43</v>
      </c>
      <c r="J788" s="112">
        <v>1365336.6411364649</v>
      </c>
      <c r="K788" s="110"/>
    </row>
    <row r="789" spans="1:11">
      <c r="A789" s="2" t="s">
        <v>63</v>
      </c>
      <c r="B789" s="2" t="s">
        <v>49</v>
      </c>
      <c r="C789" s="2" t="s">
        <v>47</v>
      </c>
      <c r="D789" s="108">
        <v>41640</v>
      </c>
      <c r="E789" s="109">
        <f t="shared" si="15"/>
        <v>1</v>
      </c>
      <c r="F789" s="109" t="s">
        <v>50</v>
      </c>
      <c r="G789" s="2" t="s">
        <v>56</v>
      </c>
      <c r="H789" s="2" t="s">
        <v>57</v>
      </c>
      <c r="I789" s="2" t="s">
        <v>43</v>
      </c>
      <c r="J789" s="112">
        <v>1211465.2302915659</v>
      </c>
      <c r="K789" s="110"/>
    </row>
    <row r="790" spans="1:11">
      <c r="A790" s="2" t="s">
        <v>63</v>
      </c>
      <c r="B790" s="2" t="s">
        <v>49</v>
      </c>
      <c r="C790" s="2" t="s">
        <v>47</v>
      </c>
      <c r="D790" s="108">
        <v>41671</v>
      </c>
      <c r="E790" s="109">
        <f t="shared" si="15"/>
        <v>2</v>
      </c>
      <c r="F790" s="109" t="s">
        <v>50</v>
      </c>
      <c r="G790" s="2" t="s">
        <v>56</v>
      </c>
      <c r="H790" s="2" t="s">
        <v>57</v>
      </c>
      <c r="I790" s="2" t="s">
        <v>43</v>
      </c>
      <c r="J790" s="112">
        <v>1521468.8063359074</v>
      </c>
      <c r="K790" s="110"/>
    </row>
    <row r="791" spans="1:11">
      <c r="A791" s="2" t="s">
        <v>63</v>
      </c>
      <c r="B791" s="2" t="s">
        <v>49</v>
      </c>
      <c r="C791" s="2" t="s">
        <v>47</v>
      </c>
      <c r="D791" s="108">
        <v>41699</v>
      </c>
      <c r="E791" s="109">
        <f t="shared" si="15"/>
        <v>3</v>
      </c>
      <c r="F791" s="109" t="s">
        <v>50</v>
      </c>
      <c r="G791" s="2" t="s">
        <v>56</v>
      </c>
      <c r="H791" s="2" t="s">
        <v>57</v>
      </c>
      <c r="I791" s="2" t="s">
        <v>43</v>
      </c>
      <c r="J791" s="112">
        <v>1400184.8970591237</v>
      </c>
      <c r="K791" s="110"/>
    </row>
    <row r="792" spans="1:11">
      <c r="A792" s="2" t="s">
        <v>63</v>
      </c>
      <c r="B792" s="2" t="s">
        <v>49</v>
      </c>
      <c r="C792" s="2" t="s">
        <v>47</v>
      </c>
      <c r="D792" s="108">
        <v>41730</v>
      </c>
      <c r="E792" s="109">
        <f t="shared" si="15"/>
        <v>4</v>
      </c>
      <c r="F792" s="109" t="s">
        <v>50</v>
      </c>
      <c r="G792" s="2" t="s">
        <v>56</v>
      </c>
      <c r="H792" s="2" t="s">
        <v>57</v>
      </c>
      <c r="I792" s="2" t="s">
        <v>43</v>
      </c>
      <c r="J792" s="112">
        <v>1483355.0770554726</v>
      </c>
      <c r="K792" s="110"/>
    </row>
    <row r="793" spans="1:11">
      <c r="A793" s="2" t="s">
        <v>63</v>
      </c>
      <c r="B793" s="2" t="s">
        <v>49</v>
      </c>
      <c r="C793" s="2" t="s">
        <v>47</v>
      </c>
      <c r="D793" s="108">
        <v>41760</v>
      </c>
      <c r="E793" s="109">
        <f t="shared" si="15"/>
        <v>5</v>
      </c>
      <c r="F793" s="109" t="s">
        <v>50</v>
      </c>
      <c r="G793" s="2" t="s">
        <v>56</v>
      </c>
      <c r="H793" s="2" t="s">
        <v>57</v>
      </c>
      <c r="I793" s="2" t="s">
        <v>43</v>
      </c>
      <c r="J793" s="112">
        <v>1790831.8374007489</v>
      </c>
      <c r="K793" s="110"/>
    </row>
    <row r="794" spans="1:11">
      <c r="A794" s="2" t="s">
        <v>63</v>
      </c>
      <c r="B794" s="2" t="s">
        <v>49</v>
      </c>
      <c r="C794" s="2" t="s">
        <v>47</v>
      </c>
      <c r="D794" s="108">
        <v>41791</v>
      </c>
      <c r="E794" s="109">
        <f t="shared" si="15"/>
        <v>6</v>
      </c>
      <c r="F794" s="109" t="s">
        <v>50</v>
      </c>
      <c r="G794" s="2" t="s">
        <v>56</v>
      </c>
      <c r="H794" s="2" t="s">
        <v>57</v>
      </c>
      <c r="I794" s="2" t="s">
        <v>43</v>
      </c>
      <c r="J794" s="112">
        <v>911806.4599299801</v>
      </c>
      <c r="K794" s="110"/>
    </row>
    <row r="795" spans="1:11">
      <c r="A795" s="2" t="s">
        <v>63</v>
      </c>
      <c r="B795" s="2" t="s">
        <v>49</v>
      </c>
      <c r="C795" s="2" t="s">
        <v>47</v>
      </c>
      <c r="D795" s="108">
        <v>41456</v>
      </c>
      <c r="E795" s="109">
        <f t="shared" si="15"/>
        <v>7</v>
      </c>
      <c r="F795" s="109" t="s">
        <v>50</v>
      </c>
      <c r="G795" s="2" t="s">
        <v>56</v>
      </c>
      <c r="H795" s="2" t="s">
        <v>58</v>
      </c>
      <c r="I795" s="2" t="s">
        <v>43</v>
      </c>
      <c r="J795" s="112">
        <v>884023.92783632269</v>
      </c>
      <c r="K795" s="110"/>
    </row>
    <row r="796" spans="1:11">
      <c r="A796" s="2" t="s">
        <v>63</v>
      </c>
      <c r="B796" s="2" t="s">
        <v>49</v>
      </c>
      <c r="C796" s="2" t="s">
        <v>47</v>
      </c>
      <c r="D796" s="108">
        <v>41487</v>
      </c>
      <c r="E796" s="109">
        <f t="shared" si="15"/>
        <v>8</v>
      </c>
      <c r="F796" s="109" t="s">
        <v>50</v>
      </c>
      <c r="G796" s="2" t="s">
        <v>56</v>
      </c>
      <c r="H796" s="2" t="s">
        <v>58</v>
      </c>
      <c r="I796" s="2" t="s">
        <v>43</v>
      </c>
      <c r="J796" s="112">
        <v>1052207.4304358403</v>
      </c>
      <c r="K796" s="110"/>
    </row>
    <row r="797" spans="1:11">
      <c r="A797" s="2" t="s">
        <v>63</v>
      </c>
      <c r="B797" s="2" t="s">
        <v>49</v>
      </c>
      <c r="C797" s="2" t="s">
        <v>47</v>
      </c>
      <c r="D797" s="108">
        <v>41518</v>
      </c>
      <c r="E797" s="109">
        <f t="shared" si="15"/>
        <v>9</v>
      </c>
      <c r="F797" s="109" t="s">
        <v>50</v>
      </c>
      <c r="G797" s="2" t="s">
        <v>56</v>
      </c>
      <c r="H797" s="2" t="s">
        <v>58</v>
      </c>
      <c r="I797" s="2" t="s">
        <v>43</v>
      </c>
      <c r="J797" s="112">
        <v>1016958.2253807157</v>
      </c>
      <c r="K797" s="110"/>
    </row>
    <row r="798" spans="1:11">
      <c r="A798" s="2" t="s">
        <v>63</v>
      </c>
      <c r="B798" s="2" t="s">
        <v>49</v>
      </c>
      <c r="C798" s="2" t="s">
        <v>47</v>
      </c>
      <c r="D798" s="108">
        <v>41548</v>
      </c>
      <c r="E798" s="109">
        <f t="shared" si="15"/>
        <v>10</v>
      </c>
      <c r="F798" s="109" t="s">
        <v>50</v>
      </c>
      <c r="G798" s="2" t="s">
        <v>56</v>
      </c>
      <c r="H798" s="2" t="s">
        <v>58</v>
      </c>
      <c r="I798" s="2" t="s">
        <v>43</v>
      </c>
      <c r="J798" s="112">
        <v>1488480.8550150518</v>
      </c>
      <c r="K798" s="110"/>
    </row>
    <row r="799" spans="1:11">
      <c r="A799" s="2" t="s">
        <v>63</v>
      </c>
      <c r="B799" s="2" t="s">
        <v>49</v>
      </c>
      <c r="C799" s="2" t="s">
        <v>47</v>
      </c>
      <c r="D799" s="108">
        <v>41579</v>
      </c>
      <c r="E799" s="109">
        <f t="shared" si="15"/>
        <v>11</v>
      </c>
      <c r="F799" s="109" t="s">
        <v>50</v>
      </c>
      <c r="G799" s="2" t="s">
        <v>56</v>
      </c>
      <c r="H799" s="2" t="s">
        <v>58</v>
      </c>
      <c r="I799" s="2" t="s">
        <v>43</v>
      </c>
      <c r="J799" s="112">
        <v>1639667.9831029386</v>
      </c>
      <c r="K799" s="110"/>
    </row>
    <row r="800" spans="1:11">
      <c r="A800" s="2" t="s">
        <v>63</v>
      </c>
      <c r="B800" s="2" t="s">
        <v>49</v>
      </c>
      <c r="C800" s="2" t="s">
        <v>47</v>
      </c>
      <c r="D800" s="108">
        <v>41609</v>
      </c>
      <c r="E800" s="109">
        <f t="shared" si="15"/>
        <v>12</v>
      </c>
      <c r="F800" s="109" t="s">
        <v>50</v>
      </c>
      <c r="G800" s="2" t="s">
        <v>56</v>
      </c>
      <c r="H800" s="2" t="s">
        <v>58</v>
      </c>
      <c r="I800" s="2" t="s">
        <v>43</v>
      </c>
      <c r="J800" s="112">
        <v>765598.62357103126</v>
      </c>
      <c r="K800" s="110"/>
    </row>
    <row r="801" spans="1:11">
      <c r="A801" s="2" t="s">
        <v>63</v>
      </c>
      <c r="B801" s="2" t="s">
        <v>49</v>
      </c>
      <c r="C801" s="2" t="s">
        <v>47</v>
      </c>
      <c r="D801" s="108">
        <v>41640</v>
      </c>
      <c r="E801" s="109">
        <f t="shared" si="15"/>
        <v>1</v>
      </c>
      <c r="F801" s="109" t="s">
        <v>50</v>
      </c>
      <c r="G801" s="2" t="s">
        <v>56</v>
      </c>
      <c r="H801" s="2" t="s">
        <v>58</v>
      </c>
      <c r="I801" s="2" t="s">
        <v>43</v>
      </c>
      <c r="J801" s="112">
        <v>742706.65420794766</v>
      </c>
      <c r="K801" s="110"/>
    </row>
    <row r="802" spans="1:11">
      <c r="A802" s="2" t="s">
        <v>63</v>
      </c>
      <c r="B802" s="2" t="s">
        <v>49</v>
      </c>
      <c r="C802" s="2" t="s">
        <v>47</v>
      </c>
      <c r="D802" s="108">
        <v>41671</v>
      </c>
      <c r="E802" s="109">
        <f t="shared" si="15"/>
        <v>2</v>
      </c>
      <c r="F802" s="109" t="s">
        <v>50</v>
      </c>
      <c r="G802" s="2" t="s">
        <v>56</v>
      </c>
      <c r="H802" s="2" t="s">
        <v>58</v>
      </c>
      <c r="I802" s="2" t="s">
        <v>43</v>
      </c>
      <c r="J802" s="112">
        <v>822050.21729515784</v>
      </c>
      <c r="K802" s="110"/>
    </row>
    <row r="803" spans="1:11">
      <c r="A803" s="2" t="s">
        <v>63</v>
      </c>
      <c r="B803" s="2" t="s">
        <v>49</v>
      </c>
      <c r="C803" s="2" t="s">
        <v>47</v>
      </c>
      <c r="D803" s="108">
        <v>41699</v>
      </c>
      <c r="E803" s="109">
        <f t="shared" si="15"/>
        <v>3</v>
      </c>
      <c r="F803" s="109" t="s">
        <v>50</v>
      </c>
      <c r="G803" s="2" t="s">
        <v>56</v>
      </c>
      <c r="H803" s="2" t="s">
        <v>58</v>
      </c>
      <c r="I803" s="2" t="s">
        <v>43</v>
      </c>
      <c r="J803" s="112">
        <v>806728.57071739517</v>
      </c>
      <c r="K803" s="110"/>
    </row>
    <row r="804" spans="1:11">
      <c r="A804" s="2" t="s">
        <v>63</v>
      </c>
      <c r="B804" s="2" t="s">
        <v>49</v>
      </c>
      <c r="C804" s="2" t="s">
        <v>47</v>
      </c>
      <c r="D804" s="108">
        <v>41730</v>
      </c>
      <c r="E804" s="109">
        <f t="shared" si="15"/>
        <v>4</v>
      </c>
      <c r="F804" s="109" t="s">
        <v>50</v>
      </c>
      <c r="G804" s="2" t="s">
        <v>56</v>
      </c>
      <c r="H804" s="2" t="s">
        <v>58</v>
      </c>
      <c r="I804" s="2" t="s">
        <v>43</v>
      </c>
      <c r="J804" s="112">
        <v>866589.56529720977</v>
      </c>
      <c r="K804" s="110"/>
    </row>
    <row r="805" spans="1:11">
      <c r="A805" s="2" t="s">
        <v>63</v>
      </c>
      <c r="B805" s="2" t="s">
        <v>49</v>
      </c>
      <c r="C805" s="2" t="s">
        <v>47</v>
      </c>
      <c r="D805" s="108">
        <v>41760</v>
      </c>
      <c r="E805" s="109">
        <f t="shared" si="15"/>
        <v>5</v>
      </c>
      <c r="F805" s="109" t="s">
        <v>50</v>
      </c>
      <c r="G805" s="2" t="s">
        <v>56</v>
      </c>
      <c r="H805" s="2" t="s">
        <v>58</v>
      </c>
      <c r="I805" s="2" t="s">
        <v>43</v>
      </c>
      <c r="J805" s="112">
        <v>987204.11778920982</v>
      </c>
      <c r="K805" s="110"/>
    </row>
    <row r="806" spans="1:11">
      <c r="A806" s="2" t="s">
        <v>63</v>
      </c>
      <c r="B806" s="2" t="s">
        <v>49</v>
      </c>
      <c r="C806" s="2" t="s">
        <v>47</v>
      </c>
      <c r="D806" s="108">
        <v>41791</v>
      </c>
      <c r="E806" s="109">
        <f t="shared" si="15"/>
        <v>6</v>
      </c>
      <c r="F806" s="109" t="s">
        <v>50</v>
      </c>
      <c r="G806" s="2" t="s">
        <v>56</v>
      </c>
      <c r="H806" s="2" t="s">
        <v>58</v>
      </c>
      <c r="I806" s="2" t="s">
        <v>43</v>
      </c>
      <c r="J806" s="112">
        <v>506308.79330234113</v>
      </c>
      <c r="K806" s="110"/>
    </row>
    <row r="807" spans="1:11">
      <c r="A807" s="2" t="s">
        <v>63</v>
      </c>
      <c r="B807" s="2" t="s">
        <v>49</v>
      </c>
      <c r="C807" s="2" t="s">
        <v>47</v>
      </c>
      <c r="D807" s="108">
        <v>41456</v>
      </c>
      <c r="E807" s="109">
        <f t="shared" si="15"/>
        <v>7</v>
      </c>
      <c r="F807" s="109" t="s">
        <v>50</v>
      </c>
      <c r="G807" s="2" t="s">
        <v>56</v>
      </c>
      <c r="H807" s="2" t="s">
        <v>59</v>
      </c>
      <c r="I807" s="2" t="s">
        <v>43</v>
      </c>
      <c r="J807" s="112">
        <v>904892.03843125247</v>
      </c>
      <c r="K807" s="110"/>
    </row>
    <row r="808" spans="1:11">
      <c r="A808" s="2" t="s">
        <v>63</v>
      </c>
      <c r="B808" s="2" t="s">
        <v>49</v>
      </c>
      <c r="C808" s="2" t="s">
        <v>47</v>
      </c>
      <c r="D808" s="108">
        <v>41487</v>
      </c>
      <c r="E808" s="109">
        <f t="shared" si="15"/>
        <v>8</v>
      </c>
      <c r="F808" s="109" t="s">
        <v>50</v>
      </c>
      <c r="G808" s="2" t="s">
        <v>56</v>
      </c>
      <c r="H808" s="2" t="s">
        <v>59</v>
      </c>
      <c r="I808" s="2" t="s">
        <v>43</v>
      </c>
      <c r="J808" s="112">
        <v>1067052.2598973438</v>
      </c>
      <c r="K808" s="110"/>
    </row>
    <row r="809" spans="1:11">
      <c r="A809" s="2" t="s">
        <v>63</v>
      </c>
      <c r="B809" s="2" t="s">
        <v>49</v>
      </c>
      <c r="C809" s="2" t="s">
        <v>47</v>
      </c>
      <c r="D809" s="108">
        <v>41518</v>
      </c>
      <c r="E809" s="109">
        <f t="shared" si="15"/>
        <v>9</v>
      </c>
      <c r="F809" s="109" t="s">
        <v>50</v>
      </c>
      <c r="G809" s="2" t="s">
        <v>56</v>
      </c>
      <c r="H809" s="2" t="s">
        <v>59</v>
      </c>
      <c r="I809" s="2" t="s">
        <v>43</v>
      </c>
      <c r="J809" s="112">
        <v>1026646.9835398964</v>
      </c>
      <c r="K809" s="110"/>
    </row>
    <row r="810" spans="1:11">
      <c r="A810" s="2" t="s">
        <v>63</v>
      </c>
      <c r="B810" s="2" t="s">
        <v>49</v>
      </c>
      <c r="C810" s="2" t="s">
        <v>47</v>
      </c>
      <c r="D810" s="108">
        <v>41548</v>
      </c>
      <c r="E810" s="109">
        <f t="shared" si="15"/>
        <v>10</v>
      </c>
      <c r="F810" s="109" t="s">
        <v>50</v>
      </c>
      <c r="G810" s="2" t="s">
        <v>56</v>
      </c>
      <c r="H810" s="2" t="s">
        <v>59</v>
      </c>
      <c r="I810" s="2" t="s">
        <v>43</v>
      </c>
      <c r="J810" s="112">
        <v>1557091.8051502465</v>
      </c>
      <c r="K810" s="110"/>
    </row>
    <row r="811" spans="1:11">
      <c r="A811" s="2" t="s">
        <v>63</v>
      </c>
      <c r="B811" s="2" t="s">
        <v>49</v>
      </c>
      <c r="C811" s="2" t="s">
        <v>47</v>
      </c>
      <c r="D811" s="108">
        <v>41579</v>
      </c>
      <c r="E811" s="109">
        <f t="shared" si="15"/>
        <v>11</v>
      </c>
      <c r="F811" s="109" t="s">
        <v>50</v>
      </c>
      <c r="G811" s="2" t="s">
        <v>56</v>
      </c>
      <c r="H811" s="2" t="s">
        <v>59</v>
      </c>
      <c r="I811" s="2" t="s">
        <v>43</v>
      </c>
      <c r="J811" s="112">
        <v>1710092.7084534448</v>
      </c>
      <c r="K811" s="110"/>
    </row>
    <row r="812" spans="1:11">
      <c r="A812" s="2" t="s">
        <v>63</v>
      </c>
      <c r="B812" s="2" t="s">
        <v>49</v>
      </c>
      <c r="C812" s="2" t="s">
        <v>47</v>
      </c>
      <c r="D812" s="108">
        <v>41609</v>
      </c>
      <c r="E812" s="109">
        <f t="shared" si="15"/>
        <v>12</v>
      </c>
      <c r="F812" s="109" t="s">
        <v>50</v>
      </c>
      <c r="G812" s="2" t="s">
        <v>56</v>
      </c>
      <c r="H812" s="2" t="s">
        <v>59</v>
      </c>
      <c r="I812" s="2" t="s">
        <v>43</v>
      </c>
      <c r="J812" s="112">
        <v>799573.69102222088</v>
      </c>
      <c r="K812" s="110"/>
    </row>
    <row r="813" spans="1:11">
      <c r="A813" s="2" t="s">
        <v>63</v>
      </c>
      <c r="B813" s="2" t="s">
        <v>49</v>
      </c>
      <c r="C813" s="2" t="s">
        <v>47</v>
      </c>
      <c r="D813" s="108">
        <v>41640</v>
      </c>
      <c r="E813" s="109">
        <f t="shared" si="15"/>
        <v>1</v>
      </c>
      <c r="F813" s="109" t="s">
        <v>50</v>
      </c>
      <c r="G813" s="2" t="s">
        <v>56</v>
      </c>
      <c r="H813" s="2" t="s">
        <v>59</v>
      </c>
      <c r="I813" s="2" t="s">
        <v>43</v>
      </c>
      <c r="J813" s="112">
        <v>793393.06373042695</v>
      </c>
      <c r="K813" s="110"/>
    </row>
    <row r="814" spans="1:11">
      <c r="A814" s="2" t="s">
        <v>63</v>
      </c>
      <c r="B814" s="2" t="s">
        <v>49</v>
      </c>
      <c r="C814" s="2" t="s">
        <v>47</v>
      </c>
      <c r="D814" s="108">
        <v>41671</v>
      </c>
      <c r="E814" s="109">
        <f t="shared" si="15"/>
        <v>2</v>
      </c>
      <c r="F814" s="109" t="s">
        <v>50</v>
      </c>
      <c r="G814" s="2" t="s">
        <v>56</v>
      </c>
      <c r="H814" s="2" t="s">
        <v>59</v>
      </c>
      <c r="I814" s="2" t="s">
        <v>43</v>
      </c>
      <c r="J814" s="112">
        <v>931740.99835025659</v>
      </c>
      <c r="K814" s="110"/>
    </row>
    <row r="815" spans="1:11">
      <c r="A815" s="2" t="s">
        <v>63</v>
      </c>
      <c r="B815" s="2" t="s">
        <v>49</v>
      </c>
      <c r="C815" s="2" t="s">
        <v>47</v>
      </c>
      <c r="D815" s="108">
        <v>41699</v>
      </c>
      <c r="E815" s="109">
        <f t="shared" si="15"/>
        <v>3</v>
      </c>
      <c r="F815" s="109" t="s">
        <v>50</v>
      </c>
      <c r="G815" s="2" t="s">
        <v>56</v>
      </c>
      <c r="H815" s="2" t="s">
        <v>59</v>
      </c>
      <c r="I815" s="2" t="s">
        <v>43</v>
      </c>
      <c r="J815" s="112">
        <v>827560.38466741249</v>
      </c>
      <c r="K815" s="110"/>
    </row>
    <row r="816" spans="1:11">
      <c r="A816" s="2" t="s">
        <v>63</v>
      </c>
      <c r="B816" s="2" t="s">
        <v>49</v>
      </c>
      <c r="C816" s="2" t="s">
        <v>47</v>
      </c>
      <c r="D816" s="108">
        <v>41730</v>
      </c>
      <c r="E816" s="109">
        <f t="shared" si="15"/>
        <v>4</v>
      </c>
      <c r="F816" s="109" t="s">
        <v>50</v>
      </c>
      <c r="G816" s="2" t="s">
        <v>56</v>
      </c>
      <c r="H816" s="2" t="s">
        <v>59</v>
      </c>
      <c r="I816" s="2" t="s">
        <v>43</v>
      </c>
      <c r="J816" s="112">
        <v>909762.07978018955</v>
      </c>
      <c r="K816" s="110"/>
    </row>
    <row r="817" spans="1:11">
      <c r="A817" s="2" t="s">
        <v>63</v>
      </c>
      <c r="B817" s="2" t="s">
        <v>49</v>
      </c>
      <c r="C817" s="2" t="s">
        <v>47</v>
      </c>
      <c r="D817" s="108">
        <v>41760</v>
      </c>
      <c r="E817" s="109">
        <f t="shared" si="15"/>
        <v>5</v>
      </c>
      <c r="F817" s="109" t="s">
        <v>50</v>
      </c>
      <c r="G817" s="2" t="s">
        <v>56</v>
      </c>
      <c r="H817" s="2" t="s">
        <v>59</v>
      </c>
      <c r="I817" s="2" t="s">
        <v>43</v>
      </c>
      <c r="J817" s="112">
        <v>1108803.4317190656</v>
      </c>
      <c r="K817" s="110"/>
    </row>
    <row r="818" spans="1:11">
      <c r="A818" s="2" t="s">
        <v>63</v>
      </c>
      <c r="B818" s="2" t="s">
        <v>49</v>
      </c>
      <c r="C818" s="2" t="s">
        <v>47</v>
      </c>
      <c r="D818" s="108">
        <v>41791</v>
      </c>
      <c r="E818" s="109">
        <f t="shared" si="15"/>
        <v>6</v>
      </c>
      <c r="F818" s="109" t="s">
        <v>50</v>
      </c>
      <c r="G818" s="2" t="s">
        <v>56</v>
      </c>
      <c r="H818" s="2" t="s">
        <v>59</v>
      </c>
      <c r="I818" s="2" t="s">
        <v>43</v>
      </c>
      <c r="J818" s="112">
        <v>560496.60864916991</v>
      </c>
      <c r="K818" s="110"/>
    </row>
    <row r="819" spans="1:11">
      <c r="A819" s="2" t="s">
        <v>63</v>
      </c>
      <c r="B819" s="2" t="s">
        <v>49</v>
      </c>
      <c r="C819" s="2" t="s">
        <v>47</v>
      </c>
      <c r="D819" s="108">
        <v>41456</v>
      </c>
      <c r="E819" s="109">
        <f t="shared" si="15"/>
        <v>7</v>
      </c>
      <c r="F819" s="109" t="s">
        <v>50</v>
      </c>
      <c r="G819" s="2" t="s">
        <v>56</v>
      </c>
      <c r="H819" s="2" t="s">
        <v>60</v>
      </c>
      <c r="I819" s="2" t="s">
        <v>43</v>
      </c>
      <c r="J819" s="112">
        <v>498631.6818381226</v>
      </c>
      <c r="K819" s="110"/>
    </row>
    <row r="820" spans="1:11">
      <c r="A820" s="2" t="s">
        <v>63</v>
      </c>
      <c r="B820" s="2" t="s">
        <v>49</v>
      </c>
      <c r="C820" s="2" t="s">
        <v>47</v>
      </c>
      <c r="D820" s="108">
        <v>41487</v>
      </c>
      <c r="E820" s="109">
        <f t="shared" si="15"/>
        <v>8</v>
      </c>
      <c r="F820" s="109" t="s">
        <v>50</v>
      </c>
      <c r="G820" s="2" t="s">
        <v>56</v>
      </c>
      <c r="H820" s="2" t="s">
        <v>60</v>
      </c>
      <c r="I820" s="2" t="s">
        <v>43</v>
      </c>
      <c r="J820" s="112">
        <v>616274.64932342409</v>
      </c>
      <c r="K820" s="110"/>
    </row>
    <row r="821" spans="1:11">
      <c r="A821" s="2" t="s">
        <v>63</v>
      </c>
      <c r="B821" s="2" t="s">
        <v>49</v>
      </c>
      <c r="C821" s="2" t="s">
        <v>47</v>
      </c>
      <c r="D821" s="108">
        <v>41518</v>
      </c>
      <c r="E821" s="109">
        <f t="shared" si="15"/>
        <v>9</v>
      </c>
      <c r="F821" s="109" t="s">
        <v>50</v>
      </c>
      <c r="G821" s="2" t="s">
        <v>56</v>
      </c>
      <c r="H821" s="2" t="s">
        <v>60</v>
      </c>
      <c r="I821" s="2" t="s">
        <v>43</v>
      </c>
      <c r="J821" s="112">
        <v>641878.67036756733</v>
      </c>
      <c r="K821" s="110"/>
    </row>
    <row r="822" spans="1:11">
      <c r="A822" s="2" t="s">
        <v>63</v>
      </c>
      <c r="B822" s="2" t="s">
        <v>49</v>
      </c>
      <c r="C822" s="2" t="s">
        <v>47</v>
      </c>
      <c r="D822" s="108">
        <v>41548</v>
      </c>
      <c r="E822" s="109">
        <f t="shared" si="15"/>
        <v>10</v>
      </c>
      <c r="F822" s="109" t="s">
        <v>50</v>
      </c>
      <c r="G822" s="2" t="s">
        <v>56</v>
      </c>
      <c r="H822" s="2" t="s">
        <v>60</v>
      </c>
      <c r="I822" s="2" t="s">
        <v>43</v>
      </c>
      <c r="J822" s="112">
        <v>749185.9629367278</v>
      </c>
      <c r="K822" s="110"/>
    </row>
    <row r="823" spans="1:11">
      <c r="A823" s="2" t="s">
        <v>63</v>
      </c>
      <c r="B823" s="2" t="s">
        <v>49</v>
      </c>
      <c r="C823" s="2" t="s">
        <v>47</v>
      </c>
      <c r="D823" s="108">
        <v>41579</v>
      </c>
      <c r="E823" s="109">
        <f t="shared" si="15"/>
        <v>11</v>
      </c>
      <c r="F823" s="109" t="s">
        <v>50</v>
      </c>
      <c r="G823" s="2" t="s">
        <v>56</v>
      </c>
      <c r="H823" s="2" t="s">
        <v>60</v>
      </c>
      <c r="I823" s="2" t="s">
        <v>43</v>
      </c>
      <c r="J823" s="112">
        <v>892113.54493715987</v>
      </c>
      <c r="K823" s="110"/>
    </row>
    <row r="824" spans="1:11">
      <c r="A824" s="2" t="s">
        <v>63</v>
      </c>
      <c r="B824" s="2" t="s">
        <v>49</v>
      </c>
      <c r="C824" s="2" t="s">
        <v>47</v>
      </c>
      <c r="D824" s="108">
        <v>41609</v>
      </c>
      <c r="E824" s="109">
        <f t="shared" si="15"/>
        <v>12</v>
      </c>
      <c r="F824" s="109" t="s">
        <v>50</v>
      </c>
      <c r="G824" s="2" t="s">
        <v>56</v>
      </c>
      <c r="H824" s="2" t="s">
        <v>60</v>
      </c>
      <c r="I824" s="2" t="s">
        <v>43</v>
      </c>
      <c r="J824" s="112">
        <v>432516.83808086219</v>
      </c>
      <c r="K824" s="110"/>
    </row>
    <row r="825" spans="1:11">
      <c r="A825" s="2" t="s">
        <v>63</v>
      </c>
      <c r="B825" s="2" t="s">
        <v>49</v>
      </c>
      <c r="C825" s="2" t="s">
        <v>47</v>
      </c>
      <c r="D825" s="108">
        <v>41640</v>
      </c>
      <c r="E825" s="109">
        <f t="shared" si="15"/>
        <v>1</v>
      </c>
      <c r="F825" s="109" t="s">
        <v>50</v>
      </c>
      <c r="G825" s="2" t="s">
        <v>56</v>
      </c>
      <c r="H825" s="2" t="s">
        <v>60</v>
      </c>
      <c r="I825" s="2" t="s">
        <v>43</v>
      </c>
      <c r="J825" s="112">
        <v>409538.75919692736</v>
      </c>
      <c r="K825" s="110"/>
    </row>
    <row r="826" spans="1:11">
      <c r="A826" s="2" t="s">
        <v>63</v>
      </c>
      <c r="B826" s="2" t="s">
        <v>49</v>
      </c>
      <c r="C826" s="2" t="s">
        <v>47</v>
      </c>
      <c r="D826" s="108">
        <v>41671</v>
      </c>
      <c r="E826" s="109">
        <f t="shared" si="15"/>
        <v>2</v>
      </c>
      <c r="F826" s="109" t="s">
        <v>50</v>
      </c>
      <c r="G826" s="2" t="s">
        <v>56</v>
      </c>
      <c r="H826" s="2" t="s">
        <v>60</v>
      </c>
      <c r="I826" s="2" t="s">
        <v>43</v>
      </c>
      <c r="J826" s="112">
        <v>489965.80230679538</v>
      </c>
      <c r="K826" s="110"/>
    </row>
    <row r="827" spans="1:11">
      <c r="A827" s="2" t="s">
        <v>63</v>
      </c>
      <c r="B827" s="2" t="s">
        <v>49</v>
      </c>
      <c r="C827" s="2" t="s">
        <v>47</v>
      </c>
      <c r="D827" s="108">
        <v>41699</v>
      </c>
      <c r="E827" s="109">
        <f t="shared" si="15"/>
        <v>3</v>
      </c>
      <c r="F827" s="109" t="s">
        <v>50</v>
      </c>
      <c r="G827" s="2" t="s">
        <v>56</v>
      </c>
      <c r="H827" s="2" t="s">
        <v>60</v>
      </c>
      <c r="I827" s="2" t="s">
        <v>43</v>
      </c>
      <c r="J827" s="112">
        <v>444871.43123762979</v>
      </c>
      <c r="K827" s="110"/>
    </row>
    <row r="828" spans="1:11">
      <c r="A828" s="2" t="s">
        <v>63</v>
      </c>
      <c r="B828" s="2" t="s">
        <v>49</v>
      </c>
      <c r="C828" s="2" t="s">
        <v>47</v>
      </c>
      <c r="D828" s="108">
        <v>41730</v>
      </c>
      <c r="E828" s="109">
        <f t="shared" si="15"/>
        <v>4</v>
      </c>
      <c r="F828" s="109" t="s">
        <v>50</v>
      </c>
      <c r="G828" s="2" t="s">
        <v>56</v>
      </c>
      <c r="H828" s="2" t="s">
        <v>60</v>
      </c>
      <c r="I828" s="2" t="s">
        <v>43</v>
      </c>
      <c r="J828" s="112">
        <v>472382.50156978617</v>
      </c>
      <c r="K828" s="110"/>
    </row>
    <row r="829" spans="1:11">
      <c r="A829" s="2" t="s">
        <v>63</v>
      </c>
      <c r="B829" s="2" t="s">
        <v>49</v>
      </c>
      <c r="C829" s="2" t="s">
        <v>47</v>
      </c>
      <c r="D829" s="108">
        <v>41760</v>
      </c>
      <c r="E829" s="109">
        <f t="shared" si="15"/>
        <v>5</v>
      </c>
      <c r="F829" s="109" t="s">
        <v>50</v>
      </c>
      <c r="G829" s="2" t="s">
        <v>56</v>
      </c>
      <c r="H829" s="2" t="s">
        <v>60</v>
      </c>
      <c r="I829" s="2" t="s">
        <v>43</v>
      </c>
      <c r="J829" s="112">
        <v>608634.95143913291</v>
      </c>
      <c r="K829" s="110"/>
    </row>
    <row r="830" spans="1:11">
      <c r="A830" s="2" t="s">
        <v>63</v>
      </c>
      <c r="B830" s="2" t="s">
        <v>49</v>
      </c>
      <c r="C830" s="2" t="s">
        <v>47</v>
      </c>
      <c r="D830" s="108">
        <v>41791</v>
      </c>
      <c r="E830" s="109">
        <f t="shared" si="15"/>
        <v>6</v>
      </c>
      <c r="F830" s="109" t="s">
        <v>50</v>
      </c>
      <c r="G830" s="2" t="s">
        <v>56</v>
      </c>
      <c r="H830" s="2" t="s">
        <v>60</v>
      </c>
      <c r="I830" s="2" t="s">
        <v>43</v>
      </c>
      <c r="J830" s="112">
        <v>272324.41448756552</v>
      </c>
      <c r="K830" s="110"/>
    </row>
    <row r="831" spans="1:11">
      <c r="A831" s="2" t="s">
        <v>63</v>
      </c>
      <c r="B831" s="2" t="s">
        <v>49</v>
      </c>
      <c r="C831" s="2" t="s">
        <v>47</v>
      </c>
      <c r="D831" s="108">
        <v>41456</v>
      </c>
      <c r="E831" s="109">
        <f t="shared" si="15"/>
        <v>7</v>
      </c>
      <c r="F831" s="109" t="s">
        <v>50</v>
      </c>
      <c r="G831" s="2" t="s">
        <v>61</v>
      </c>
      <c r="H831" s="2" t="s">
        <v>62</v>
      </c>
      <c r="I831" s="2" t="s">
        <v>43</v>
      </c>
      <c r="J831" s="112">
        <v>3105845.72687844</v>
      </c>
      <c r="K831" s="110"/>
    </row>
    <row r="832" spans="1:11">
      <c r="A832" s="2" t="s">
        <v>63</v>
      </c>
      <c r="B832" s="2" t="s">
        <v>49</v>
      </c>
      <c r="C832" s="2" t="s">
        <v>47</v>
      </c>
      <c r="D832" s="108">
        <v>41487</v>
      </c>
      <c r="E832" s="109">
        <f t="shared" si="15"/>
        <v>8</v>
      </c>
      <c r="F832" s="109" t="s">
        <v>50</v>
      </c>
      <c r="G832" s="2" t="s">
        <v>61</v>
      </c>
      <c r="H832" s="2" t="s">
        <v>62</v>
      </c>
      <c r="I832" s="2" t="s">
        <v>43</v>
      </c>
      <c r="J832" s="112">
        <v>4010585.2851120001</v>
      </c>
      <c r="K832" s="110"/>
    </row>
    <row r="833" spans="1:11">
      <c r="A833" s="2" t="s">
        <v>63</v>
      </c>
      <c r="B833" s="2" t="s">
        <v>49</v>
      </c>
      <c r="C833" s="2" t="s">
        <v>47</v>
      </c>
      <c r="D833" s="108">
        <v>41518</v>
      </c>
      <c r="E833" s="109">
        <f t="shared" si="15"/>
        <v>9</v>
      </c>
      <c r="F833" s="109" t="s">
        <v>50</v>
      </c>
      <c r="G833" s="2" t="s">
        <v>61</v>
      </c>
      <c r="H833" s="2" t="s">
        <v>62</v>
      </c>
      <c r="I833" s="2" t="s">
        <v>43</v>
      </c>
      <c r="J833" s="112">
        <v>3923012.4475718406</v>
      </c>
      <c r="K833" s="110"/>
    </row>
    <row r="834" spans="1:11">
      <c r="A834" s="2" t="s">
        <v>63</v>
      </c>
      <c r="B834" s="2" t="s">
        <v>49</v>
      </c>
      <c r="C834" s="2" t="s">
        <v>47</v>
      </c>
      <c r="D834" s="108">
        <v>41548</v>
      </c>
      <c r="E834" s="109">
        <f t="shared" si="15"/>
        <v>10</v>
      </c>
      <c r="F834" s="109" t="s">
        <v>50</v>
      </c>
      <c r="G834" s="2" t="s">
        <v>61</v>
      </c>
      <c r="H834" s="2" t="s">
        <v>62</v>
      </c>
      <c r="I834" s="2" t="s">
        <v>43</v>
      </c>
      <c r="J834" s="112">
        <v>5304755.0634176014</v>
      </c>
      <c r="K834" s="110"/>
    </row>
    <row r="835" spans="1:11">
      <c r="A835" s="2" t="s">
        <v>63</v>
      </c>
      <c r="B835" s="2" t="s">
        <v>49</v>
      </c>
      <c r="C835" s="2" t="s">
        <v>47</v>
      </c>
      <c r="D835" s="108">
        <v>41579</v>
      </c>
      <c r="E835" s="109">
        <f t="shared" si="15"/>
        <v>11</v>
      </c>
      <c r="F835" s="109" t="s">
        <v>50</v>
      </c>
      <c r="G835" s="2" t="s">
        <v>61</v>
      </c>
      <c r="H835" s="2" t="s">
        <v>62</v>
      </c>
      <c r="I835" s="2" t="s">
        <v>43</v>
      </c>
      <c r="J835" s="112">
        <v>5796055.2061697599</v>
      </c>
      <c r="K835" s="110"/>
    </row>
    <row r="836" spans="1:11">
      <c r="A836" s="2" t="s">
        <v>63</v>
      </c>
      <c r="B836" s="2" t="s">
        <v>49</v>
      </c>
      <c r="C836" s="2" t="s">
        <v>47</v>
      </c>
      <c r="D836" s="108">
        <v>41609</v>
      </c>
      <c r="E836" s="109">
        <f t="shared" si="15"/>
        <v>12</v>
      </c>
      <c r="F836" s="109" t="s">
        <v>50</v>
      </c>
      <c r="G836" s="2" t="s">
        <v>61</v>
      </c>
      <c r="H836" s="2" t="s">
        <v>62</v>
      </c>
      <c r="I836" s="2" t="s">
        <v>43</v>
      </c>
      <c r="J836" s="112">
        <v>2778318.7637284808</v>
      </c>
      <c r="K836" s="110"/>
    </row>
    <row r="837" spans="1:11">
      <c r="A837" s="2" t="s">
        <v>63</v>
      </c>
      <c r="B837" s="2" t="s">
        <v>49</v>
      </c>
      <c r="C837" s="2" t="s">
        <v>47</v>
      </c>
      <c r="D837" s="108">
        <v>41640</v>
      </c>
      <c r="E837" s="109">
        <f t="shared" si="15"/>
        <v>1</v>
      </c>
      <c r="F837" s="109" t="s">
        <v>50</v>
      </c>
      <c r="G837" s="2" t="s">
        <v>61</v>
      </c>
      <c r="H837" s="2" t="s">
        <v>62</v>
      </c>
      <c r="I837" s="2" t="s">
        <v>43</v>
      </c>
      <c r="J837" s="112">
        <v>2890095.0972502003</v>
      </c>
      <c r="K837" s="110"/>
    </row>
    <row r="838" spans="1:11">
      <c r="A838" s="2" t="s">
        <v>63</v>
      </c>
      <c r="B838" s="2" t="s">
        <v>49</v>
      </c>
      <c r="C838" s="2" t="s">
        <v>47</v>
      </c>
      <c r="D838" s="108">
        <v>41671</v>
      </c>
      <c r="E838" s="109">
        <f t="shared" si="15"/>
        <v>2</v>
      </c>
      <c r="F838" s="109" t="s">
        <v>50</v>
      </c>
      <c r="G838" s="2" t="s">
        <v>61</v>
      </c>
      <c r="H838" s="2" t="s">
        <v>62</v>
      </c>
      <c r="I838" s="2" t="s">
        <v>43</v>
      </c>
      <c r="J838" s="112">
        <v>3360449.90644272</v>
      </c>
      <c r="K838" s="110"/>
    </row>
    <row r="839" spans="1:11">
      <c r="A839" s="2" t="s">
        <v>63</v>
      </c>
      <c r="B839" s="2" t="s">
        <v>49</v>
      </c>
      <c r="C839" s="2" t="s">
        <v>47</v>
      </c>
      <c r="D839" s="108">
        <v>41699</v>
      </c>
      <c r="E839" s="109">
        <f t="shared" si="15"/>
        <v>3</v>
      </c>
      <c r="F839" s="109" t="s">
        <v>50</v>
      </c>
      <c r="G839" s="2" t="s">
        <v>61</v>
      </c>
      <c r="H839" s="2" t="s">
        <v>62</v>
      </c>
      <c r="I839" s="2" t="s">
        <v>43</v>
      </c>
      <c r="J839" s="112">
        <v>2808562.4972675201</v>
      </c>
      <c r="K839" s="110"/>
    </row>
    <row r="840" spans="1:11">
      <c r="A840" s="2" t="s">
        <v>63</v>
      </c>
      <c r="B840" s="2" t="s">
        <v>49</v>
      </c>
      <c r="C840" s="2" t="s">
        <v>47</v>
      </c>
      <c r="D840" s="108">
        <v>41730</v>
      </c>
      <c r="E840" s="109">
        <f t="shared" si="15"/>
        <v>4</v>
      </c>
      <c r="F840" s="109" t="s">
        <v>50</v>
      </c>
      <c r="G840" s="2" t="s">
        <v>61</v>
      </c>
      <c r="H840" s="2" t="s">
        <v>62</v>
      </c>
      <c r="I840" s="2" t="s">
        <v>43</v>
      </c>
      <c r="J840" s="112">
        <v>3278176.1271341606</v>
      </c>
      <c r="K840" s="110"/>
    </row>
    <row r="841" spans="1:11">
      <c r="A841" s="2" t="s">
        <v>63</v>
      </c>
      <c r="B841" s="2" t="s">
        <v>49</v>
      </c>
      <c r="C841" s="2" t="s">
        <v>47</v>
      </c>
      <c r="D841" s="108">
        <v>41760</v>
      </c>
      <c r="E841" s="109">
        <f t="shared" si="15"/>
        <v>5</v>
      </c>
      <c r="F841" s="109" t="s">
        <v>50</v>
      </c>
      <c r="G841" s="2" t="s">
        <v>61</v>
      </c>
      <c r="H841" s="2" t="s">
        <v>62</v>
      </c>
      <c r="I841" s="2" t="s">
        <v>43</v>
      </c>
      <c r="J841" s="112">
        <v>3653895.7708680006</v>
      </c>
      <c r="K841" s="110"/>
    </row>
    <row r="842" spans="1:11">
      <c r="A842" s="2" t="s">
        <v>63</v>
      </c>
      <c r="B842" s="2" t="s">
        <v>49</v>
      </c>
      <c r="C842" s="2" t="s">
        <v>47</v>
      </c>
      <c r="D842" s="108">
        <v>41791</v>
      </c>
      <c r="E842" s="109">
        <f t="shared" si="15"/>
        <v>6</v>
      </c>
      <c r="F842" s="109" t="s">
        <v>50</v>
      </c>
      <c r="G842" s="2" t="s">
        <v>61</v>
      </c>
      <c r="H842" s="2" t="s">
        <v>62</v>
      </c>
      <c r="I842" s="2" t="s">
        <v>43</v>
      </c>
      <c r="J842" s="112">
        <v>1788228.1705142399</v>
      </c>
      <c r="K842" s="110"/>
    </row>
    <row r="843" spans="1:11">
      <c r="A843" s="2" t="s">
        <v>63</v>
      </c>
      <c r="B843" s="2" t="s">
        <v>49</v>
      </c>
      <c r="C843" s="2" t="s">
        <v>48</v>
      </c>
      <c r="D843" s="108">
        <v>41456</v>
      </c>
      <c r="E843" s="2">
        <v>7</v>
      </c>
      <c r="F843" s="2" t="s">
        <v>50</v>
      </c>
      <c r="G843" s="2" t="s">
        <v>51</v>
      </c>
      <c r="H843" s="2" t="s">
        <v>52</v>
      </c>
      <c r="I843" s="2" t="s">
        <v>43</v>
      </c>
      <c r="J843" s="112">
        <v>2433222.1515178396</v>
      </c>
      <c r="K843" s="110"/>
    </row>
    <row r="844" spans="1:11">
      <c r="A844" s="2" t="s">
        <v>63</v>
      </c>
      <c r="B844" s="2" t="s">
        <v>49</v>
      </c>
      <c r="C844" s="2" t="s">
        <v>48</v>
      </c>
      <c r="D844" s="108">
        <v>41487</v>
      </c>
      <c r="E844" s="2">
        <v>8</v>
      </c>
      <c r="F844" s="2" t="s">
        <v>50</v>
      </c>
      <c r="G844" s="2" t="s">
        <v>51</v>
      </c>
      <c r="H844" s="2" t="s">
        <v>52</v>
      </c>
      <c r="I844" s="2" t="s">
        <v>43</v>
      </c>
      <c r="J844" s="112">
        <v>2086825.2357197695</v>
      </c>
      <c r="K844" s="110"/>
    </row>
    <row r="845" spans="1:11">
      <c r="A845" s="2" t="s">
        <v>63</v>
      </c>
      <c r="B845" s="2" t="s">
        <v>49</v>
      </c>
      <c r="C845" s="2" t="s">
        <v>48</v>
      </c>
      <c r="D845" s="108">
        <v>41518</v>
      </c>
      <c r="E845" s="2">
        <v>9</v>
      </c>
      <c r="F845" s="2" t="s">
        <v>50</v>
      </c>
      <c r="G845" s="2" t="s">
        <v>51</v>
      </c>
      <c r="H845" s="2" t="s">
        <v>52</v>
      </c>
      <c r="I845" s="2" t="s">
        <v>43</v>
      </c>
      <c r="J845" s="112">
        <v>2578988.7463329984</v>
      </c>
      <c r="K845" s="110"/>
    </row>
    <row r="846" spans="1:11">
      <c r="A846" s="2" t="s">
        <v>63</v>
      </c>
      <c r="B846" s="2" t="s">
        <v>49</v>
      </c>
      <c r="C846" s="2" t="s">
        <v>48</v>
      </c>
      <c r="D846" s="108">
        <v>41548</v>
      </c>
      <c r="E846" s="2">
        <v>10</v>
      </c>
      <c r="F846" s="2" t="s">
        <v>50</v>
      </c>
      <c r="G846" s="2" t="s">
        <v>51</v>
      </c>
      <c r="H846" s="2" t="s">
        <v>52</v>
      </c>
      <c r="I846" s="2" t="s">
        <v>43</v>
      </c>
      <c r="J846" s="112">
        <v>2227535.3634992633</v>
      </c>
      <c r="K846" s="110"/>
    </row>
    <row r="847" spans="1:11">
      <c r="A847" s="2" t="s">
        <v>63</v>
      </c>
      <c r="B847" s="2" t="s">
        <v>49</v>
      </c>
      <c r="C847" s="2" t="s">
        <v>48</v>
      </c>
      <c r="D847" s="108">
        <v>41579</v>
      </c>
      <c r="E847" s="2">
        <v>11</v>
      </c>
      <c r="F847" s="2" t="s">
        <v>50</v>
      </c>
      <c r="G847" s="2" t="s">
        <v>51</v>
      </c>
      <c r="H847" s="2" t="s">
        <v>52</v>
      </c>
      <c r="I847" s="2" t="s">
        <v>43</v>
      </c>
      <c r="J847" s="112">
        <v>1957986.2244688198</v>
      </c>
      <c r="K847" s="110"/>
    </row>
    <row r="848" spans="1:11">
      <c r="A848" s="2" t="s">
        <v>63</v>
      </c>
      <c r="B848" s="2" t="s">
        <v>49</v>
      </c>
      <c r="C848" s="2" t="s">
        <v>48</v>
      </c>
      <c r="D848" s="108">
        <v>41609</v>
      </c>
      <c r="E848" s="2">
        <v>12</v>
      </c>
      <c r="F848" s="2" t="s">
        <v>50</v>
      </c>
      <c r="G848" s="2" t="s">
        <v>51</v>
      </c>
      <c r="H848" s="2" t="s">
        <v>52</v>
      </c>
      <c r="I848" s="2" t="s">
        <v>43</v>
      </c>
      <c r="J848" s="112">
        <v>1319140.1133043088</v>
      </c>
      <c r="K848" s="110"/>
    </row>
    <row r="849" spans="1:11">
      <c r="A849" s="2" t="s">
        <v>63</v>
      </c>
      <c r="B849" s="2" t="s">
        <v>49</v>
      </c>
      <c r="C849" s="2" t="s">
        <v>48</v>
      </c>
      <c r="D849" s="108">
        <v>41640</v>
      </c>
      <c r="E849" s="2">
        <v>1</v>
      </c>
      <c r="F849" s="2" t="s">
        <v>50</v>
      </c>
      <c r="G849" s="2" t="s">
        <v>51</v>
      </c>
      <c r="H849" s="2" t="s">
        <v>52</v>
      </c>
      <c r="I849" s="2" t="s">
        <v>43</v>
      </c>
      <c r="J849" s="112">
        <v>1419201.629526681</v>
      </c>
      <c r="K849" s="110"/>
    </row>
    <row r="850" spans="1:11">
      <c r="A850" s="2" t="s">
        <v>63</v>
      </c>
      <c r="B850" s="2" t="s">
        <v>49</v>
      </c>
      <c r="C850" s="2" t="s">
        <v>48</v>
      </c>
      <c r="D850" s="108">
        <v>41671</v>
      </c>
      <c r="E850" s="2">
        <v>2</v>
      </c>
      <c r="F850" s="2" t="s">
        <v>50</v>
      </c>
      <c r="G850" s="2" t="s">
        <v>51</v>
      </c>
      <c r="H850" s="2" t="s">
        <v>52</v>
      </c>
      <c r="I850" s="2" t="s">
        <v>43</v>
      </c>
      <c r="J850" s="112">
        <v>1260368.462282202</v>
      </c>
      <c r="K850" s="110"/>
    </row>
    <row r="851" spans="1:11">
      <c r="A851" s="2" t="s">
        <v>63</v>
      </c>
      <c r="B851" s="2" t="s">
        <v>49</v>
      </c>
      <c r="C851" s="2" t="s">
        <v>48</v>
      </c>
      <c r="D851" s="108">
        <v>41699</v>
      </c>
      <c r="E851" s="2">
        <v>3</v>
      </c>
      <c r="F851" s="2" t="s">
        <v>50</v>
      </c>
      <c r="G851" s="2" t="s">
        <v>51</v>
      </c>
      <c r="H851" s="2" t="s">
        <v>52</v>
      </c>
      <c r="I851" s="2" t="s">
        <v>43</v>
      </c>
      <c r="J851" s="112">
        <v>1788457.9462718377</v>
      </c>
      <c r="K851" s="110"/>
    </row>
    <row r="852" spans="1:11">
      <c r="A852" s="2" t="s">
        <v>63</v>
      </c>
      <c r="B852" s="2" t="s">
        <v>49</v>
      </c>
      <c r="C852" s="2" t="s">
        <v>48</v>
      </c>
      <c r="D852" s="108">
        <v>41730</v>
      </c>
      <c r="E852" s="2">
        <v>4</v>
      </c>
      <c r="F852" s="2" t="s">
        <v>50</v>
      </c>
      <c r="G852" s="2" t="s">
        <v>51</v>
      </c>
      <c r="H852" s="2" t="s">
        <v>52</v>
      </c>
      <c r="I852" s="2" t="s">
        <v>43</v>
      </c>
      <c r="J852" s="112">
        <v>1016783.8012342919</v>
      </c>
      <c r="K852" s="110"/>
    </row>
    <row r="853" spans="1:11">
      <c r="A853" s="2" t="s">
        <v>63</v>
      </c>
      <c r="B853" s="2" t="s">
        <v>49</v>
      </c>
      <c r="C853" s="2" t="s">
        <v>48</v>
      </c>
      <c r="D853" s="108">
        <v>41760</v>
      </c>
      <c r="E853" s="2">
        <v>5</v>
      </c>
      <c r="F853" s="2" t="s">
        <v>50</v>
      </c>
      <c r="G853" s="2" t="s">
        <v>51</v>
      </c>
      <c r="H853" s="2" t="s">
        <v>52</v>
      </c>
      <c r="I853" s="2" t="s">
        <v>43</v>
      </c>
      <c r="J853" s="112">
        <v>1240420.7591332828</v>
      </c>
      <c r="K853" s="110"/>
    </row>
    <row r="854" spans="1:11">
      <c r="A854" s="2" t="s">
        <v>63</v>
      </c>
      <c r="B854" s="2" t="s">
        <v>49</v>
      </c>
      <c r="C854" s="2" t="s">
        <v>48</v>
      </c>
      <c r="D854" s="108">
        <v>41791</v>
      </c>
      <c r="E854" s="2">
        <v>6</v>
      </c>
      <c r="F854" s="2" t="s">
        <v>50</v>
      </c>
      <c r="G854" s="2" t="s">
        <v>51</v>
      </c>
      <c r="H854" s="2" t="s">
        <v>52</v>
      </c>
      <c r="I854" s="2" t="s">
        <v>43</v>
      </c>
      <c r="J854" s="112">
        <v>2103059.7980945962</v>
      </c>
      <c r="K854" s="110"/>
    </row>
    <row r="855" spans="1:11">
      <c r="A855" s="2" t="s">
        <v>63</v>
      </c>
      <c r="B855" s="2" t="s">
        <v>49</v>
      </c>
      <c r="C855" s="2" t="s">
        <v>48</v>
      </c>
      <c r="D855" s="108">
        <v>41456</v>
      </c>
      <c r="E855" s="2">
        <v>7</v>
      </c>
      <c r="F855" s="2" t="s">
        <v>50</v>
      </c>
      <c r="G855" s="2" t="s">
        <v>53</v>
      </c>
      <c r="H855" s="2" t="s">
        <v>54</v>
      </c>
      <c r="I855" s="2" t="s">
        <v>43</v>
      </c>
      <c r="J855" s="112">
        <v>1332883.4370402915</v>
      </c>
      <c r="K855" s="110"/>
    </row>
    <row r="856" spans="1:11">
      <c r="A856" s="2" t="s">
        <v>63</v>
      </c>
      <c r="B856" s="2" t="s">
        <v>49</v>
      </c>
      <c r="C856" s="2" t="s">
        <v>48</v>
      </c>
      <c r="D856" s="108">
        <v>41487</v>
      </c>
      <c r="E856" s="2">
        <v>8</v>
      </c>
      <c r="F856" s="2" t="s">
        <v>50</v>
      </c>
      <c r="G856" s="2" t="s">
        <v>53</v>
      </c>
      <c r="H856" s="2" t="s">
        <v>54</v>
      </c>
      <c r="I856" s="2" t="s">
        <v>43</v>
      </c>
      <c r="J856" s="112">
        <v>1151288.886269808</v>
      </c>
      <c r="K856" s="110"/>
    </row>
    <row r="857" spans="1:11">
      <c r="A857" s="2" t="s">
        <v>63</v>
      </c>
      <c r="B857" s="2" t="s">
        <v>49</v>
      </c>
      <c r="C857" s="2" t="s">
        <v>48</v>
      </c>
      <c r="D857" s="108">
        <v>41518</v>
      </c>
      <c r="E857" s="2">
        <v>9</v>
      </c>
      <c r="F857" s="2" t="s">
        <v>50</v>
      </c>
      <c r="G857" s="2" t="s">
        <v>53</v>
      </c>
      <c r="H857" s="2" t="s">
        <v>54</v>
      </c>
      <c r="I857" s="2" t="s">
        <v>43</v>
      </c>
      <c r="J857" s="112">
        <v>1434960.2579417818</v>
      </c>
      <c r="K857" s="110"/>
    </row>
    <row r="858" spans="1:11">
      <c r="A858" s="2" t="s">
        <v>63</v>
      </c>
      <c r="B858" s="2" t="s">
        <v>49</v>
      </c>
      <c r="C858" s="2" t="s">
        <v>48</v>
      </c>
      <c r="D858" s="108">
        <v>41548</v>
      </c>
      <c r="E858" s="2">
        <v>10</v>
      </c>
      <c r="F858" s="2" t="s">
        <v>50</v>
      </c>
      <c r="G858" s="2" t="s">
        <v>53</v>
      </c>
      <c r="H858" s="2" t="s">
        <v>54</v>
      </c>
      <c r="I858" s="2" t="s">
        <v>43</v>
      </c>
      <c r="J858" s="112">
        <v>1261225.5178525469</v>
      </c>
      <c r="K858" s="110"/>
    </row>
    <row r="859" spans="1:11">
      <c r="A859" s="2" t="s">
        <v>63</v>
      </c>
      <c r="B859" s="2" t="s">
        <v>49</v>
      </c>
      <c r="C859" s="2" t="s">
        <v>48</v>
      </c>
      <c r="D859" s="108">
        <v>41579</v>
      </c>
      <c r="E859" s="2">
        <v>11</v>
      </c>
      <c r="F859" s="2" t="s">
        <v>50</v>
      </c>
      <c r="G859" s="2" t="s">
        <v>53</v>
      </c>
      <c r="H859" s="2" t="s">
        <v>54</v>
      </c>
      <c r="I859" s="2" t="s">
        <v>43</v>
      </c>
      <c r="J859" s="112">
        <v>1020345.9299794802</v>
      </c>
      <c r="K859" s="110"/>
    </row>
    <row r="860" spans="1:11">
      <c r="A860" s="2" t="s">
        <v>63</v>
      </c>
      <c r="B860" s="2" t="s">
        <v>49</v>
      </c>
      <c r="C860" s="2" t="s">
        <v>48</v>
      </c>
      <c r="D860" s="108">
        <v>41609</v>
      </c>
      <c r="E860" s="2">
        <v>12</v>
      </c>
      <c r="F860" s="2" t="s">
        <v>50</v>
      </c>
      <c r="G860" s="2" t="s">
        <v>53</v>
      </c>
      <c r="H860" s="2" t="s">
        <v>54</v>
      </c>
      <c r="I860" s="2" t="s">
        <v>43</v>
      </c>
      <c r="J860" s="112">
        <v>756329.43025765126</v>
      </c>
      <c r="K860" s="110"/>
    </row>
    <row r="861" spans="1:11">
      <c r="A861" s="2" t="s">
        <v>63</v>
      </c>
      <c r="B861" s="2" t="s">
        <v>49</v>
      </c>
      <c r="C861" s="2" t="s">
        <v>48</v>
      </c>
      <c r="D861" s="108">
        <v>41640</v>
      </c>
      <c r="E861" s="2">
        <v>1</v>
      </c>
      <c r="F861" s="2" t="s">
        <v>50</v>
      </c>
      <c r="G861" s="2" t="s">
        <v>53</v>
      </c>
      <c r="H861" s="2" t="s">
        <v>54</v>
      </c>
      <c r="I861" s="2" t="s">
        <v>43</v>
      </c>
      <c r="J861" s="112">
        <v>835307.17053299106</v>
      </c>
      <c r="K861" s="110"/>
    </row>
    <row r="862" spans="1:11">
      <c r="A862" s="2" t="s">
        <v>63</v>
      </c>
      <c r="B862" s="2" t="s">
        <v>49</v>
      </c>
      <c r="C862" s="2" t="s">
        <v>48</v>
      </c>
      <c r="D862" s="108">
        <v>41671</v>
      </c>
      <c r="E862" s="2">
        <v>2</v>
      </c>
      <c r="F862" s="2" t="s">
        <v>50</v>
      </c>
      <c r="G862" s="2" t="s">
        <v>53</v>
      </c>
      <c r="H862" s="2" t="s">
        <v>54</v>
      </c>
      <c r="I862" s="2" t="s">
        <v>43</v>
      </c>
      <c r="J862" s="112">
        <v>708560.45670208498</v>
      </c>
      <c r="K862" s="110"/>
    </row>
    <row r="863" spans="1:11">
      <c r="A863" s="2" t="s">
        <v>63</v>
      </c>
      <c r="B863" s="2" t="s">
        <v>49</v>
      </c>
      <c r="C863" s="2" t="s">
        <v>48</v>
      </c>
      <c r="D863" s="108">
        <v>41699</v>
      </c>
      <c r="E863" s="2">
        <v>3</v>
      </c>
      <c r="F863" s="2" t="s">
        <v>50</v>
      </c>
      <c r="G863" s="2" t="s">
        <v>53</v>
      </c>
      <c r="H863" s="2" t="s">
        <v>54</v>
      </c>
      <c r="I863" s="2" t="s">
        <v>43</v>
      </c>
      <c r="J863" s="112">
        <v>961197.10847725498</v>
      </c>
      <c r="K863" s="110"/>
    </row>
    <row r="864" spans="1:11">
      <c r="A864" s="2" t="s">
        <v>63</v>
      </c>
      <c r="B864" s="2" t="s">
        <v>49</v>
      </c>
      <c r="C864" s="2" t="s">
        <v>48</v>
      </c>
      <c r="D864" s="108">
        <v>41730</v>
      </c>
      <c r="E864" s="2">
        <v>4</v>
      </c>
      <c r="F864" s="2" t="s">
        <v>50</v>
      </c>
      <c r="G864" s="2" t="s">
        <v>53</v>
      </c>
      <c r="H864" s="2" t="s">
        <v>54</v>
      </c>
      <c r="I864" s="2" t="s">
        <v>43</v>
      </c>
      <c r="J864" s="112">
        <v>570279.25121684396</v>
      </c>
      <c r="K864" s="110"/>
    </row>
    <row r="865" spans="1:11">
      <c r="A865" s="2" t="s">
        <v>63</v>
      </c>
      <c r="B865" s="2" t="s">
        <v>49</v>
      </c>
      <c r="C865" s="2" t="s">
        <v>48</v>
      </c>
      <c r="D865" s="108">
        <v>41760</v>
      </c>
      <c r="E865" s="2">
        <v>5</v>
      </c>
      <c r="F865" s="2" t="s">
        <v>50</v>
      </c>
      <c r="G865" s="2" t="s">
        <v>53</v>
      </c>
      <c r="H865" s="2" t="s">
        <v>54</v>
      </c>
      <c r="I865" s="2" t="s">
        <v>43</v>
      </c>
      <c r="J865" s="112">
        <v>712090.36311285582</v>
      </c>
      <c r="K865" s="110"/>
    </row>
    <row r="866" spans="1:11">
      <c r="A866" s="2" t="s">
        <v>63</v>
      </c>
      <c r="B866" s="2" t="s">
        <v>49</v>
      </c>
      <c r="C866" s="2" t="s">
        <v>48</v>
      </c>
      <c r="D866" s="108">
        <v>41791</v>
      </c>
      <c r="E866" s="2">
        <v>6</v>
      </c>
      <c r="F866" s="2" t="s">
        <v>50</v>
      </c>
      <c r="G866" s="2" t="s">
        <v>53</v>
      </c>
      <c r="H866" s="2" t="s">
        <v>54</v>
      </c>
      <c r="I866" s="2" t="s">
        <v>43</v>
      </c>
      <c r="J866" s="112">
        <v>1333561.9610866704</v>
      </c>
      <c r="K866" s="110"/>
    </row>
    <row r="867" spans="1:11">
      <c r="A867" s="2" t="s">
        <v>63</v>
      </c>
      <c r="B867" s="2" t="s">
        <v>49</v>
      </c>
      <c r="C867" s="2" t="s">
        <v>48</v>
      </c>
      <c r="D867" s="108">
        <v>41456</v>
      </c>
      <c r="E867" s="2">
        <v>7</v>
      </c>
      <c r="F867" s="2" t="s">
        <v>50</v>
      </c>
      <c r="G867" s="2" t="s">
        <v>53</v>
      </c>
      <c r="H867" s="2" t="s">
        <v>55</v>
      </c>
      <c r="I867" s="2" t="s">
        <v>43</v>
      </c>
      <c r="J867" s="112">
        <v>1205625.4827113249</v>
      </c>
      <c r="K867" s="110"/>
    </row>
    <row r="868" spans="1:11">
      <c r="A868" s="2" t="s">
        <v>63</v>
      </c>
      <c r="B868" s="2" t="s">
        <v>49</v>
      </c>
      <c r="C868" s="2" t="s">
        <v>48</v>
      </c>
      <c r="D868" s="108">
        <v>41487</v>
      </c>
      <c r="E868" s="2">
        <v>8</v>
      </c>
      <c r="F868" s="2" t="s">
        <v>50</v>
      </c>
      <c r="G868" s="2" t="s">
        <v>53</v>
      </c>
      <c r="H868" s="2" t="s">
        <v>55</v>
      </c>
      <c r="I868" s="2" t="s">
        <v>43</v>
      </c>
      <c r="J868" s="112">
        <v>1061002.5545301</v>
      </c>
      <c r="K868" s="110"/>
    </row>
    <row r="869" spans="1:11">
      <c r="A869" s="2" t="s">
        <v>63</v>
      </c>
      <c r="B869" s="2" t="s">
        <v>49</v>
      </c>
      <c r="C869" s="2" t="s">
        <v>48</v>
      </c>
      <c r="D869" s="108">
        <v>41518</v>
      </c>
      <c r="E869" s="2">
        <v>9</v>
      </c>
      <c r="F869" s="2" t="s">
        <v>50</v>
      </c>
      <c r="G869" s="2" t="s">
        <v>53</v>
      </c>
      <c r="H869" s="2" t="s">
        <v>55</v>
      </c>
      <c r="I869" s="2" t="s">
        <v>43</v>
      </c>
      <c r="J869" s="112">
        <v>1277106.2932592249</v>
      </c>
      <c r="K869" s="110"/>
    </row>
    <row r="870" spans="1:11">
      <c r="A870" s="2" t="s">
        <v>63</v>
      </c>
      <c r="B870" s="2" t="s">
        <v>49</v>
      </c>
      <c r="C870" s="2" t="s">
        <v>48</v>
      </c>
      <c r="D870" s="108">
        <v>41548</v>
      </c>
      <c r="E870" s="2">
        <v>10</v>
      </c>
      <c r="F870" s="2" t="s">
        <v>50</v>
      </c>
      <c r="G870" s="2" t="s">
        <v>53</v>
      </c>
      <c r="H870" s="2" t="s">
        <v>55</v>
      </c>
      <c r="I870" s="2" t="s">
        <v>43</v>
      </c>
      <c r="J870" s="112">
        <v>1116349.389116325</v>
      </c>
      <c r="K870" s="110"/>
    </row>
    <row r="871" spans="1:11">
      <c r="A871" s="2" t="s">
        <v>63</v>
      </c>
      <c r="B871" s="2" t="s">
        <v>49</v>
      </c>
      <c r="C871" s="2" t="s">
        <v>48</v>
      </c>
      <c r="D871" s="108">
        <v>41579</v>
      </c>
      <c r="E871" s="2">
        <v>11</v>
      </c>
      <c r="F871" s="2" t="s">
        <v>50</v>
      </c>
      <c r="G871" s="2" t="s">
        <v>53</v>
      </c>
      <c r="H871" s="2" t="s">
        <v>55</v>
      </c>
      <c r="I871" s="2" t="s">
        <v>43</v>
      </c>
      <c r="J871" s="112">
        <v>932858.39093923138</v>
      </c>
      <c r="K871" s="110"/>
    </row>
    <row r="872" spans="1:11">
      <c r="A872" s="2" t="s">
        <v>63</v>
      </c>
      <c r="B872" s="2" t="s">
        <v>49</v>
      </c>
      <c r="C872" s="2" t="s">
        <v>48</v>
      </c>
      <c r="D872" s="108">
        <v>41609</v>
      </c>
      <c r="E872" s="2">
        <v>12</v>
      </c>
      <c r="F872" s="2" t="s">
        <v>50</v>
      </c>
      <c r="G872" s="2" t="s">
        <v>53</v>
      </c>
      <c r="H872" s="2" t="s">
        <v>55</v>
      </c>
      <c r="I872" s="2" t="s">
        <v>43</v>
      </c>
      <c r="J872" s="112">
        <v>739422.19930556254</v>
      </c>
      <c r="K872" s="110"/>
    </row>
    <row r="873" spans="1:11">
      <c r="A873" s="2" t="s">
        <v>63</v>
      </c>
      <c r="B873" s="2" t="s">
        <v>49</v>
      </c>
      <c r="C873" s="2" t="s">
        <v>48</v>
      </c>
      <c r="D873" s="108">
        <v>41640</v>
      </c>
      <c r="E873" s="2">
        <v>1</v>
      </c>
      <c r="F873" s="2" t="s">
        <v>50</v>
      </c>
      <c r="G873" s="2" t="s">
        <v>53</v>
      </c>
      <c r="H873" s="2" t="s">
        <v>55</v>
      </c>
      <c r="I873" s="2" t="s">
        <v>43</v>
      </c>
      <c r="J873" s="112">
        <v>739944.9965933999</v>
      </c>
      <c r="K873" s="110"/>
    </row>
    <row r="874" spans="1:11">
      <c r="A874" s="2" t="s">
        <v>63</v>
      </c>
      <c r="B874" s="2" t="s">
        <v>49</v>
      </c>
      <c r="C874" s="2" t="s">
        <v>48</v>
      </c>
      <c r="D874" s="108">
        <v>41671</v>
      </c>
      <c r="E874" s="2">
        <v>2</v>
      </c>
      <c r="F874" s="2" t="s">
        <v>50</v>
      </c>
      <c r="G874" s="2" t="s">
        <v>53</v>
      </c>
      <c r="H874" s="2" t="s">
        <v>55</v>
      </c>
      <c r="I874" s="2" t="s">
        <v>43</v>
      </c>
      <c r="J874" s="112">
        <v>666405.86063951231</v>
      </c>
      <c r="K874" s="110"/>
    </row>
    <row r="875" spans="1:11">
      <c r="A875" s="2" t="s">
        <v>63</v>
      </c>
      <c r="B875" s="2" t="s">
        <v>49</v>
      </c>
      <c r="C875" s="2" t="s">
        <v>48</v>
      </c>
      <c r="D875" s="108">
        <v>41699</v>
      </c>
      <c r="E875" s="2">
        <v>3</v>
      </c>
      <c r="F875" s="2" t="s">
        <v>50</v>
      </c>
      <c r="G875" s="2" t="s">
        <v>53</v>
      </c>
      <c r="H875" s="2" t="s">
        <v>55</v>
      </c>
      <c r="I875" s="2" t="s">
        <v>43</v>
      </c>
      <c r="J875" s="112">
        <v>964934.72717118752</v>
      </c>
      <c r="K875" s="110"/>
    </row>
    <row r="876" spans="1:11">
      <c r="A876" s="2" t="s">
        <v>63</v>
      </c>
      <c r="B876" s="2" t="s">
        <v>49</v>
      </c>
      <c r="C876" s="2" t="s">
        <v>48</v>
      </c>
      <c r="D876" s="108">
        <v>41730</v>
      </c>
      <c r="E876" s="2">
        <v>4</v>
      </c>
      <c r="F876" s="2" t="s">
        <v>50</v>
      </c>
      <c r="G876" s="2" t="s">
        <v>53</v>
      </c>
      <c r="H876" s="2" t="s">
        <v>55</v>
      </c>
      <c r="I876" s="2" t="s">
        <v>43</v>
      </c>
      <c r="J876" s="112">
        <v>541033.23140099994</v>
      </c>
      <c r="K876" s="110"/>
    </row>
    <row r="877" spans="1:11">
      <c r="A877" s="2" t="s">
        <v>63</v>
      </c>
      <c r="B877" s="2" t="s">
        <v>49</v>
      </c>
      <c r="C877" s="2" t="s">
        <v>48</v>
      </c>
      <c r="D877" s="108">
        <v>41760</v>
      </c>
      <c r="E877" s="2">
        <v>5</v>
      </c>
      <c r="F877" s="2" t="s">
        <v>50</v>
      </c>
      <c r="G877" s="2" t="s">
        <v>53</v>
      </c>
      <c r="H877" s="2" t="s">
        <v>55</v>
      </c>
      <c r="I877" s="2" t="s">
        <v>43</v>
      </c>
      <c r="J877" s="112">
        <v>654984.60439717479</v>
      </c>
      <c r="K877" s="110"/>
    </row>
    <row r="878" spans="1:11">
      <c r="A878" s="2" t="s">
        <v>63</v>
      </c>
      <c r="B878" s="2" t="s">
        <v>49</v>
      </c>
      <c r="C878" s="2" t="s">
        <v>48</v>
      </c>
      <c r="D878" s="108">
        <v>41791</v>
      </c>
      <c r="E878" s="2">
        <v>6</v>
      </c>
      <c r="F878" s="2" t="s">
        <v>50</v>
      </c>
      <c r="G878" s="2" t="s">
        <v>53</v>
      </c>
      <c r="H878" s="2" t="s">
        <v>55</v>
      </c>
      <c r="I878" s="2" t="s">
        <v>43</v>
      </c>
      <c r="J878" s="112">
        <v>1109316.9805072877</v>
      </c>
      <c r="K878" s="110"/>
    </row>
    <row r="879" spans="1:11">
      <c r="A879" s="2" t="s">
        <v>63</v>
      </c>
      <c r="B879" s="2" t="s">
        <v>49</v>
      </c>
      <c r="C879" s="2" t="s">
        <v>48</v>
      </c>
      <c r="D879" s="108">
        <v>41456</v>
      </c>
      <c r="E879" s="2">
        <v>7</v>
      </c>
      <c r="F879" s="2" t="s">
        <v>50</v>
      </c>
      <c r="G879" s="2" t="s">
        <v>56</v>
      </c>
      <c r="H879" s="2" t="s">
        <v>57</v>
      </c>
      <c r="I879" s="2" t="s">
        <v>43</v>
      </c>
      <c r="J879" s="112">
        <v>1134491.3172698508</v>
      </c>
      <c r="K879" s="110"/>
    </row>
    <row r="880" spans="1:11">
      <c r="A880" s="2" t="s">
        <v>63</v>
      </c>
      <c r="B880" s="2" t="s">
        <v>49</v>
      </c>
      <c r="C880" s="2" t="s">
        <v>48</v>
      </c>
      <c r="D880" s="108">
        <v>41487</v>
      </c>
      <c r="E880" s="2">
        <v>8</v>
      </c>
      <c r="F880" s="2" t="s">
        <v>50</v>
      </c>
      <c r="G880" s="2" t="s">
        <v>56</v>
      </c>
      <c r="H880" s="2" t="s">
        <v>57</v>
      </c>
      <c r="I880" s="2" t="s">
        <v>43</v>
      </c>
      <c r="J880" s="112">
        <v>806940.19684530701</v>
      </c>
      <c r="K880" s="110"/>
    </row>
    <row r="881" spans="1:11">
      <c r="A881" s="2" t="s">
        <v>63</v>
      </c>
      <c r="B881" s="2" t="s">
        <v>49</v>
      </c>
      <c r="C881" s="2" t="s">
        <v>48</v>
      </c>
      <c r="D881" s="108">
        <v>41518</v>
      </c>
      <c r="E881" s="2">
        <v>9</v>
      </c>
      <c r="F881" s="2" t="s">
        <v>50</v>
      </c>
      <c r="G881" s="2" t="s">
        <v>56</v>
      </c>
      <c r="H881" s="2" t="s">
        <v>57</v>
      </c>
      <c r="I881" s="2" t="s">
        <v>43</v>
      </c>
      <c r="J881" s="112">
        <v>1151592.8767951606</v>
      </c>
      <c r="K881" s="110"/>
    </row>
    <row r="882" spans="1:11">
      <c r="A882" s="2" t="s">
        <v>63</v>
      </c>
      <c r="B882" s="2" t="s">
        <v>49</v>
      </c>
      <c r="C882" s="2" t="s">
        <v>48</v>
      </c>
      <c r="D882" s="108">
        <v>41548</v>
      </c>
      <c r="E882" s="2">
        <v>10</v>
      </c>
      <c r="F882" s="2" t="s">
        <v>50</v>
      </c>
      <c r="G882" s="2" t="s">
        <v>56</v>
      </c>
      <c r="H882" s="2" t="s">
        <v>57</v>
      </c>
      <c r="I882" s="2" t="s">
        <v>43</v>
      </c>
      <c r="J882" s="112">
        <v>953018.83364781574</v>
      </c>
      <c r="K882" s="110"/>
    </row>
    <row r="883" spans="1:11">
      <c r="A883" s="2" t="s">
        <v>63</v>
      </c>
      <c r="B883" s="2" t="s">
        <v>49</v>
      </c>
      <c r="C883" s="2" t="s">
        <v>48</v>
      </c>
      <c r="D883" s="108">
        <v>41579</v>
      </c>
      <c r="E883" s="2">
        <v>11</v>
      </c>
      <c r="F883" s="2" t="s">
        <v>50</v>
      </c>
      <c r="G883" s="2" t="s">
        <v>56</v>
      </c>
      <c r="H883" s="2" t="s">
        <v>57</v>
      </c>
      <c r="I883" s="2" t="s">
        <v>43</v>
      </c>
      <c r="J883" s="112">
        <v>850734.32784846472</v>
      </c>
      <c r="K883" s="110"/>
    </row>
    <row r="884" spans="1:11">
      <c r="A884" s="2" t="s">
        <v>63</v>
      </c>
      <c r="B884" s="2" t="s">
        <v>49</v>
      </c>
      <c r="C884" s="2" t="s">
        <v>48</v>
      </c>
      <c r="D884" s="108">
        <v>41609</v>
      </c>
      <c r="E884" s="2">
        <v>12</v>
      </c>
      <c r="F884" s="2" t="s">
        <v>50</v>
      </c>
      <c r="G884" s="2" t="s">
        <v>56</v>
      </c>
      <c r="H884" s="2" t="s">
        <v>57</v>
      </c>
      <c r="I884" s="2" t="s">
        <v>43</v>
      </c>
      <c r="J884" s="112">
        <v>590304.384267507</v>
      </c>
      <c r="K884" s="110"/>
    </row>
    <row r="885" spans="1:11">
      <c r="A885" s="2" t="s">
        <v>63</v>
      </c>
      <c r="B885" s="2" t="s">
        <v>49</v>
      </c>
      <c r="C885" s="2" t="s">
        <v>48</v>
      </c>
      <c r="D885" s="108">
        <v>41640</v>
      </c>
      <c r="E885" s="2">
        <v>1</v>
      </c>
      <c r="F885" s="2" t="s">
        <v>50</v>
      </c>
      <c r="G885" s="2" t="s">
        <v>56</v>
      </c>
      <c r="H885" s="2" t="s">
        <v>57</v>
      </c>
      <c r="I885" s="2" t="s">
        <v>43</v>
      </c>
      <c r="J885" s="112">
        <v>639047.64173065918</v>
      </c>
      <c r="K885" s="110"/>
    </row>
    <row r="886" spans="1:11">
      <c r="A886" s="2" t="s">
        <v>63</v>
      </c>
      <c r="B886" s="2" t="s">
        <v>49</v>
      </c>
      <c r="C886" s="2" t="s">
        <v>48</v>
      </c>
      <c r="D886" s="108">
        <v>41671</v>
      </c>
      <c r="E886" s="2">
        <v>2</v>
      </c>
      <c r="F886" s="2" t="s">
        <v>50</v>
      </c>
      <c r="G886" s="2" t="s">
        <v>56</v>
      </c>
      <c r="H886" s="2" t="s">
        <v>57</v>
      </c>
      <c r="I886" s="2" t="s">
        <v>43</v>
      </c>
      <c r="J886" s="112">
        <v>600791.0408000747</v>
      </c>
      <c r="K886" s="110"/>
    </row>
    <row r="887" spans="1:11">
      <c r="A887" s="2" t="s">
        <v>63</v>
      </c>
      <c r="B887" s="2" t="s">
        <v>49</v>
      </c>
      <c r="C887" s="2" t="s">
        <v>48</v>
      </c>
      <c r="D887" s="108">
        <v>41699</v>
      </c>
      <c r="E887" s="2">
        <v>3</v>
      </c>
      <c r="F887" s="2" t="s">
        <v>50</v>
      </c>
      <c r="G887" s="2" t="s">
        <v>56</v>
      </c>
      <c r="H887" s="2" t="s">
        <v>57</v>
      </c>
      <c r="I887" s="2" t="s">
        <v>43</v>
      </c>
      <c r="J887" s="112">
        <v>765760.35752283596</v>
      </c>
      <c r="K887" s="110"/>
    </row>
    <row r="888" spans="1:11">
      <c r="A888" s="2" t="s">
        <v>63</v>
      </c>
      <c r="B888" s="2" t="s">
        <v>49</v>
      </c>
      <c r="C888" s="2" t="s">
        <v>48</v>
      </c>
      <c r="D888" s="108">
        <v>41730</v>
      </c>
      <c r="E888" s="2">
        <v>4</v>
      </c>
      <c r="F888" s="2" t="s">
        <v>50</v>
      </c>
      <c r="G888" s="2" t="s">
        <v>56</v>
      </c>
      <c r="H888" s="2" t="s">
        <v>57</v>
      </c>
      <c r="I888" s="2" t="s">
        <v>43</v>
      </c>
      <c r="J888" s="112">
        <v>429847.5775628736</v>
      </c>
      <c r="K888" s="110"/>
    </row>
    <row r="889" spans="1:11">
      <c r="A889" s="2" t="s">
        <v>63</v>
      </c>
      <c r="B889" s="2" t="s">
        <v>49</v>
      </c>
      <c r="C889" s="2" t="s">
        <v>48</v>
      </c>
      <c r="D889" s="108">
        <v>41760</v>
      </c>
      <c r="E889" s="2">
        <v>5</v>
      </c>
      <c r="F889" s="2" t="s">
        <v>50</v>
      </c>
      <c r="G889" s="2" t="s">
        <v>56</v>
      </c>
      <c r="H889" s="2" t="s">
        <v>57</v>
      </c>
      <c r="I889" s="2" t="s">
        <v>43</v>
      </c>
      <c r="J889" s="112">
        <v>575910.80906214949</v>
      </c>
      <c r="K889" s="110"/>
    </row>
    <row r="890" spans="1:11">
      <c r="A890" s="2" t="s">
        <v>63</v>
      </c>
      <c r="B890" s="2" t="s">
        <v>49</v>
      </c>
      <c r="C890" s="2" t="s">
        <v>48</v>
      </c>
      <c r="D890" s="108">
        <v>41791</v>
      </c>
      <c r="E890" s="2">
        <v>6</v>
      </c>
      <c r="F890" s="2" t="s">
        <v>50</v>
      </c>
      <c r="G890" s="2" t="s">
        <v>56</v>
      </c>
      <c r="H890" s="2" t="s">
        <v>57</v>
      </c>
      <c r="I890" s="2" t="s">
        <v>43</v>
      </c>
      <c r="J890" s="112">
        <v>978906.42835815961</v>
      </c>
      <c r="K890" s="110"/>
    </row>
    <row r="891" spans="1:11">
      <c r="A891" s="2" t="s">
        <v>63</v>
      </c>
      <c r="B891" s="2" t="s">
        <v>49</v>
      </c>
      <c r="C891" s="2" t="s">
        <v>48</v>
      </c>
      <c r="D891" s="108">
        <v>41456</v>
      </c>
      <c r="E891" s="2">
        <v>7</v>
      </c>
      <c r="F891" s="2" t="s">
        <v>50</v>
      </c>
      <c r="G891" s="2" t="s">
        <v>56</v>
      </c>
      <c r="H891" s="2" t="s">
        <v>58</v>
      </c>
      <c r="I891" s="2" t="s">
        <v>43</v>
      </c>
      <c r="J891" s="112">
        <v>255350.32112459998</v>
      </c>
      <c r="K891" s="110"/>
    </row>
    <row r="892" spans="1:11">
      <c r="A892" s="2" t="s">
        <v>63</v>
      </c>
      <c r="B892" s="2" t="s">
        <v>49</v>
      </c>
      <c r="C892" s="2" t="s">
        <v>48</v>
      </c>
      <c r="D892" s="108">
        <v>41487</v>
      </c>
      <c r="E892" s="2">
        <v>8</v>
      </c>
      <c r="F892" s="2" t="s">
        <v>50</v>
      </c>
      <c r="G892" s="2" t="s">
        <v>56</v>
      </c>
      <c r="H892" s="2" t="s">
        <v>58</v>
      </c>
      <c r="I892" s="2" t="s">
        <v>43</v>
      </c>
      <c r="J892" s="112">
        <v>189875.20710716999</v>
      </c>
      <c r="K892" s="110"/>
    </row>
    <row r="893" spans="1:11">
      <c r="A893" s="2" t="s">
        <v>63</v>
      </c>
      <c r="B893" s="2" t="s">
        <v>49</v>
      </c>
      <c r="C893" s="2" t="s">
        <v>48</v>
      </c>
      <c r="D893" s="108">
        <v>41518</v>
      </c>
      <c r="E893" s="2">
        <v>9</v>
      </c>
      <c r="F893" s="2" t="s">
        <v>50</v>
      </c>
      <c r="G893" s="2" t="s">
        <v>56</v>
      </c>
      <c r="H893" s="2" t="s">
        <v>58</v>
      </c>
      <c r="I893" s="2" t="s">
        <v>43</v>
      </c>
      <c r="J893" s="112">
        <v>252931.19233882497</v>
      </c>
      <c r="K893" s="110"/>
    </row>
    <row r="894" spans="1:11">
      <c r="A894" s="2" t="s">
        <v>63</v>
      </c>
      <c r="B894" s="2" t="s">
        <v>49</v>
      </c>
      <c r="C894" s="2" t="s">
        <v>48</v>
      </c>
      <c r="D894" s="108">
        <v>41548</v>
      </c>
      <c r="E894" s="2">
        <v>10</v>
      </c>
      <c r="F894" s="2" t="s">
        <v>50</v>
      </c>
      <c r="G894" s="2" t="s">
        <v>56</v>
      </c>
      <c r="H894" s="2" t="s">
        <v>58</v>
      </c>
      <c r="I894" s="2" t="s">
        <v>43</v>
      </c>
      <c r="J894" s="112">
        <v>214527.58832758496</v>
      </c>
      <c r="K894" s="110"/>
    </row>
    <row r="895" spans="1:11">
      <c r="A895" s="2" t="s">
        <v>63</v>
      </c>
      <c r="B895" s="2" t="s">
        <v>49</v>
      </c>
      <c r="C895" s="2" t="s">
        <v>48</v>
      </c>
      <c r="D895" s="108">
        <v>41579</v>
      </c>
      <c r="E895" s="2">
        <v>11</v>
      </c>
      <c r="F895" s="2" t="s">
        <v>50</v>
      </c>
      <c r="G895" s="2" t="s">
        <v>56</v>
      </c>
      <c r="H895" s="2" t="s">
        <v>58</v>
      </c>
      <c r="I895" s="2" t="s">
        <v>43</v>
      </c>
      <c r="J895" s="112">
        <v>192844.29660985127</v>
      </c>
      <c r="K895" s="110"/>
    </row>
    <row r="896" spans="1:11">
      <c r="A896" s="2" t="s">
        <v>63</v>
      </c>
      <c r="B896" s="2" t="s">
        <v>49</v>
      </c>
      <c r="C896" s="2" t="s">
        <v>48</v>
      </c>
      <c r="D896" s="108">
        <v>41609</v>
      </c>
      <c r="E896" s="2">
        <v>12</v>
      </c>
      <c r="F896" s="2" t="s">
        <v>50</v>
      </c>
      <c r="G896" s="2" t="s">
        <v>56</v>
      </c>
      <c r="H896" s="2" t="s">
        <v>58</v>
      </c>
      <c r="I896" s="2" t="s">
        <v>43</v>
      </c>
      <c r="J896" s="112">
        <v>142400.85841800002</v>
      </c>
      <c r="K896" s="110"/>
    </row>
    <row r="897" spans="1:11">
      <c r="A897" s="2" t="s">
        <v>63</v>
      </c>
      <c r="B897" s="2" t="s">
        <v>49</v>
      </c>
      <c r="C897" s="2" t="s">
        <v>48</v>
      </c>
      <c r="D897" s="108">
        <v>41640</v>
      </c>
      <c r="E897" s="2">
        <v>1</v>
      </c>
      <c r="F897" s="2" t="s">
        <v>50</v>
      </c>
      <c r="G897" s="2" t="s">
        <v>56</v>
      </c>
      <c r="H897" s="2" t="s">
        <v>58</v>
      </c>
      <c r="I897" s="2" t="s">
        <v>43</v>
      </c>
      <c r="J897" s="112">
        <v>142333.66162723501</v>
      </c>
      <c r="K897" s="110"/>
    </row>
    <row r="898" spans="1:11">
      <c r="A898" s="2" t="s">
        <v>63</v>
      </c>
      <c r="B898" s="2" t="s">
        <v>49</v>
      </c>
      <c r="C898" s="2" t="s">
        <v>48</v>
      </c>
      <c r="D898" s="108">
        <v>41671</v>
      </c>
      <c r="E898" s="2">
        <v>2</v>
      </c>
      <c r="F898" s="2" t="s">
        <v>50</v>
      </c>
      <c r="G898" s="2" t="s">
        <v>56</v>
      </c>
      <c r="H898" s="2" t="s">
        <v>58</v>
      </c>
      <c r="I898" s="2" t="s">
        <v>43</v>
      </c>
      <c r="J898" s="112">
        <v>133057.43558932497</v>
      </c>
      <c r="K898" s="110"/>
    </row>
    <row r="899" spans="1:11">
      <c r="A899" s="2" t="s">
        <v>63</v>
      </c>
      <c r="B899" s="2" t="s">
        <v>49</v>
      </c>
      <c r="C899" s="2" t="s">
        <v>48</v>
      </c>
      <c r="D899" s="108">
        <v>41699</v>
      </c>
      <c r="E899" s="2">
        <v>3</v>
      </c>
      <c r="F899" s="2" t="s">
        <v>50</v>
      </c>
      <c r="G899" s="2" t="s">
        <v>56</v>
      </c>
      <c r="H899" s="2" t="s">
        <v>58</v>
      </c>
      <c r="I899" s="2" t="s">
        <v>43</v>
      </c>
      <c r="J899" s="112">
        <v>182458.70267756627</v>
      </c>
      <c r="K899" s="110"/>
    </row>
    <row r="900" spans="1:11">
      <c r="A900" s="2" t="s">
        <v>63</v>
      </c>
      <c r="B900" s="2" t="s">
        <v>49</v>
      </c>
      <c r="C900" s="2" t="s">
        <v>48</v>
      </c>
      <c r="D900" s="108">
        <v>41730</v>
      </c>
      <c r="E900" s="2">
        <v>4</v>
      </c>
      <c r="F900" s="2" t="s">
        <v>50</v>
      </c>
      <c r="G900" s="2" t="s">
        <v>56</v>
      </c>
      <c r="H900" s="2" t="s">
        <v>58</v>
      </c>
      <c r="I900" s="2" t="s">
        <v>43</v>
      </c>
      <c r="J900" s="112">
        <v>104660.20871123999</v>
      </c>
      <c r="K900" s="110"/>
    </row>
    <row r="901" spans="1:11">
      <c r="A901" s="2" t="s">
        <v>63</v>
      </c>
      <c r="B901" s="2" t="s">
        <v>49</v>
      </c>
      <c r="C901" s="2" t="s">
        <v>48</v>
      </c>
      <c r="D901" s="108">
        <v>41760</v>
      </c>
      <c r="E901" s="2">
        <v>5</v>
      </c>
      <c r="F901" s="2" t="s">
        <v>50</v>
      </c>
      <c r="G901" s="2" t="s">
        <v>56</v>
      </c>
      <c r="H901" s="2" t="s">
        <v>58</v>
      </c>
      <c r="I901" s="2" t="s">
        <v>43</v>
      </c>
      <c r="J901" s="112">
        <v>126430.43769056996</v>
      </c>
      <c r="K901" s="110"/>
    </row>
    <row r="902" spans="1:11">
      <c r="A902" s="2" t="s">
        <v>63</v>
      </c>
      <c r="B902" s="2" t="s">
        <v>49</v>
      </c>
      <c r="C902" s="2" t="s">
        <v>48</v>
      </c>
      <c r="D902" s="108">
        <v>41791</v>
      </c>
      <c r="E902" s="2">
        <v>6</v>
      </c>
      <c r="F902" s="2" t="s">
        <v>50</v>
      </c>
      <c r="G902" s="2" t="s">
        <v>56</v>
      </c>
      <c r="H902" s="2" t="s">
        <v>58</v>
      </c>
      <c r="I902" s="2" t="s">
        <v>43</v>
      </c>
      <c r="J902" s="112">
        <v>230359.10681218505</v>
      </c>
      <c r="K902" s="110"/>
    </row>
    <row r="903" spans="1:11">
      <c r="A903" s="2" t="s">
        <v>63</v>
      </c>
      <c r="B903" s="2" t="s">
        <v>49</v>
      </c>
      <c r="C903" s="2" t="s">
        <v>48</v>
      </c>
      <c r="D903" s="108">
        <v>41456</v>
      </c>
      <c r="E903" s="2">
        <v>7</v>
      </c>
      <c r="F903" s="2" t="s">
        <v>50</v>
      </c>
      <c r="G903" s="2" t="s">
        <v>56</v>
      </c>
      <c r="H903" s="2" t="s">
        <v>59</v>
      </c>
      <c r="I903" s="2" t="s">
        <v>43</v>
      </c>
      <c r="J903" s="112">
        <v>660756.15261022374</v>
      </c>
      <c r="K903" s="110"/>
    </row>
    <row r="904" spans="1:11">
      <c r="A904" s="2" t="s">
        <v>63</v>
      </c>
      <c r="B904" s="2" t="s">
        <v>49</v>
      </c>
      <c r="C904" s="2" t="s">
        <v>48</v>
      </c>
      <c r="D904" s="108">
        <v>41487</v>
      </c>
      <c r="E904" s="2">
        <v>8</v>
      </c>
      <c r="F904" s="2" t="s">
        <v>50</v>
      </c>
      <c r="G904" s="2" t="s">
        <v>56</v>
      </c>
      <c r="H904" s="2" t="s">
        <v>59</v>
      </c>
      <c r="I904" s="2" t="s">
        <v>43</v>
      </c>
      <c r="J904" s="112">
        <v>529683.55044249841</v>
      </c>
      <c r="K904" s="110"/>
    </row>
    <row r="905" spans="1:11">
      <c r="A905" s="2" t="s">
        <v>63</v>
      </c>
      <c r="B905" s="2" t="s">
        <v>49</v>
      </c>
      <c r="C905" s="2" t="s">
        <v>48</v>
      </c>
      <c r="D905" s="108">
        <v>41518</v>
      </c>
      <c r="E905" s="2">
        <v>9</v>
      </c>
      <c r="F905" s="2" t="s">
        <v>50</v>
      </c>
      <c r="G905" s="2" t="s">
        <v>56</v>
      </c>
      <c r="H905" s="2" t="s">
        <v>59</v>
      </c>
      <c r="I905" s="2" t="s">
        <v>43</v>
      </c>
      <c r="J905" s="112">
        <v>672443.49046857841</v>
      </c>
      <c r="K905" s="110"/>
    </row>
    <row r="906" spans="1:11">
      <c r="A906" s="2" t="s">
        <v>63</v>
      </c>
      <c r="B906" s="2" t="s">
        <v>49</v>
      </c>
      <c r="C906" s="2" t="s">
        <v>48</v>
      </c>
      <c r="D906" s="108">
        <v>41548</v>
      </c>
      <c r="E906" s="2">
        <v>10</v>
      </c>
      <c r="F906" s="2" t="s">
        <v>50</v>
      </c>
      <c r="G906" s="2" t="s">
        <v>56</v>
      </c>
      <c r="H906" s="2" t="s">
        <v>59</v>
      </c>
      <c r="I906" s="2" t="s">
        <v>43</v>
      </c>
      <c r="J906" s="112">
        <v>585948.31082732871</v>
      </c>
      <c r="K906" s="110"/>
    </row>
    <row r="907" spans="1:11">
      <c r="A907" s="2" t="s">
        <v>63</v>
      </c>
      <c r="B907" s="2" t="s">
        <v>49</v>
      </c>
      <c r="C907" s="2" t="s">
        <v>48</v>
      </c>
      <c r="D907" s="108">
        <v>41579</v>
      </c>
      <c r="E907" s="2">
        <v>11</v>
      </c>
      <c r="F907" s="2" t="s">
        <v>50</v>
      </c>
      <c r="G907" s="2" t="s">
        <v>56</v>
      </c>
      <c r="H907" s="2" t="s">
        <v>59</v>
      </c>
      <c r="I907" s="2" t="s">
        <v>43</v>
      </c>
      <c r="J907" s="112">
        <v>504468.75421239575</v>
      </c>
      <c r="K907" s="110"/>
    </row>
    <row r="908" spans="1:11">
      <c r="A908" s="2" t="s">
        <v>63</v>
      </c>
      <c r="B908" s="2" t="s">
        <v>49</v>
      </c>
      <c r="C908" s="2" t="s">
        <v>48</v>
      </c>
      <c r="D908" s="108">
        <v>41609</v>
      </c>
      <c r="E908" s="2">
        <v>12</v>
      </c>
      <c r="F908" s="2" t="s">
        <v>50</v>
      </c>
      <c r="G908" s="2" t="s">
        <v>56</v>
      </c>
      <c r="H908" s="2" t="s">
        <v>59</v>
      </c>
      <c r="I908" s="2" t="s">
        <v>43</v>
      </c>
      <c r="J908" s="112">
        <v>378359.08081662602</v>
      </c>
      <c r="K908" s="110"/>
    </row>
    <row r="909" spans="1:11">
      <c r="A909" s="2" t="s">
        <v>63</v>
      </c>
      <c r="B909" s="2" t="s">
        <v>49</v>
      </c>
      <c r="C909" s="2" t="s">
        <v>48</v>
      </c>
      <c r="D909" s="108">
        <v>41640</v>
      </c>
      <c r="E909" s="2">
        <v>1</v>
      </c>
      <c r="F909" s="2" t="s">
        <v>50</v>
      </c>
      <c r="G909" s="2" t="s">
        <v>56</v>
      </c>
      <c r="H909" s="2" t="s">
        <v>59</v>
      </c>
      <c r="I909" s="2" t="s">
        <v>43</v>
      </c>
      <c r="J909" s="112">
        <v>395823.36873278162</v>
      </c>
      <c r="K909" s="110"/>
    </row>
    <row r="910" spans="1:11">
      <c r="A910" s="2" t="s">
        <v>63</v>
      </c>
      <c r="B910" s="2" t="s">
        <v>49</v>
      </c>
      <c r="C910" s="2" t="s">
        <v>48</v>
      </c>
      <c r="D910" s="108">
        <v>41671</v>
      </c>
      <c r="E910" s="2">
        <v>2</v>
      </c>
      <c r="F910" s="2" t="s">
        <v>50</v>
      </c>
      <c r="G910" s="2" t="s">
        <v>56</v>
      </c>
      <c r="H910" s="2" t="s">
        <v>59</v>
      </c>
      <c r="I910" s="2" t="s">
        <v>43</v>
      </c>
      <c r="J910" s="112">
        <v>329884.52262346615</v>
      </c>
      <c r="K910" s="110"/>
    </row>
    <row r="911" spans="1:11">
      <c r="A911" s="2" t="s">
        <v>63</v>
      </c>
      <c r="B911" s="2" t="s">
        <v>49</v>
      </c>
      <c r="C911" s="2" t="s">
        <v>48</v>
      </c>
      <c r="D911" s="108">
        <v>41699</v>
      </c>
      <c r="E911" s="2">
        <v>3</v>
      </c>
      <c r="F911" s="2" t="s">
        <v>50</v>
      </c>
      <c r="G911" s="2" t="s">
        <v>56</v>
      </c>
      <c r="H911" s="2" t="s">
        <v>59</v>
      </c>
      <c r="I911" s="2" t="s">
        <v>43</v>
      </c>
      <c r="J911" s="112">
        <v>446578.08277619159</v>
      </c>
      <c r="K911" s="110"/>
    </row>
    <row r="912" spans="1:11">
      <c r="A912" s="2" t="s">
        <v>63</v>
      </c>
      <c r="B912" s="2" t="s">
        <v>49</v>
      </c>
      <c r="C912" s="2" t="s">
        <v>48</v>
      </c>
      <c r="D912" s="108">
        <v>41730</v>
      </c>
      <c r="E912" s="2">
        <v>4</v>
      </c>
      <c r="F912" s="2" t="s">
        <v>50</v>
      </c>
      <c r="G912" s="2" t="s">
        <v>56</v>
      </c>
      <c r="H912" s="2" t="s">
        <v>59</v>
      </c>
      <c r="I912" s="2" t="s">
        <v>43</v>
      </c>
      <c r="J912" s="112">
        <v>255084.77622429357</v>
      </c>
      <c r="K912" s="110"/>
    </row>
    <row r="913" spans="1:11">
      <c r="A913" s="2" t="s">
        <v>63</v>
      </c>
      <c r="B913" s="2" t="s">
        <v>49</v>
      </c>
      <c r="C913" s="2" t="s">
        <v>48</v>
      </c>
      <c r="D913" s="108">
        <v>41760</v>
      </c>
      <c r="E913" s="2">
        <v>5</v>
      </c>
      <c r="F913" s="2" t="s">
        <v>50</v>
      </c>
      <c r="G913" s="2" t="s">
        <v>56</v>
      </c>
      <c r="H913" s="2" t="s">
        <v>59</v>
      </c>
      <c r="I913" s="2" t="s">
        <v>43</v>
      </c>
      <c r="J913" s="112">
        <v>307417.20946522552</v>
      </c>
      <c r="K913" s="110"/>
    </row>
    <row r="914" spans="1:11">
      <c r="A914" s="2" t="s">
        <v>63</v>
      </c>
      <c r="B914" s="2" t="s">
        <v>49</v>
      </c>
      <c r="C914" s="2" t="s">
        <v>48</v>
      </c>
      <c r="D914" s="108">
        <v>41791</v>
      </c>
      <c r="E914" s="2">
        <v>6</v>
      </c>
      <c r="F914" s="2" t="s">
        <v>50</v>
      </c>
      <c r="G914" s="2" t="s">
        <v>56</v>
      </c>
      <c r="H914" s="2" t="s">
        <v>59</v>
      </c>
      <c r="I914" s="2" t="s">
        <v>43</v>
      </c>
      <c r="J914" s="112">
        <v>612277.97873185331</v>
      </c>
      <c r="K914" s="110"/>
    </row>
    <row r="915" spans="1:11">
      <c r="A915" s="2" t="s">
        <v>63</v>
      </c>
      <c r="B915" s="2" t="s">
        <v>49</v>
      </c>
      <c r="C915" s="2" t="s">
        <v>48</v>
      </c>
      <c r="D915" s="108">
        <v>41456</v>
      </c>
      <c r="E915" s="2">
        <v>7</v>
      </c>
      <c r="F915" s="2" t="s">
        <v>50</v>
      </c>
      <c r="G915" s="2" t="s">
        <v>56</v>
      </c>
      <c r="H915" s="2" t="s">
        <v>60</v>
      </c>
      <c r="I915" s="2" t="s">
        <v>43</v>
      </c>
      <c r="J915" s="112">
        <v>204001.78430538269</v>
      </c>
      <c r="K915" s="110"/>
    </row>
    <row r="916" spans="1:11">
      <c r="A916" s="2" t="s">
        <v>63</v>
      </c>
      <c r="B916" s="2" t="s">
        <v>49</v>
      </c>
      <c r="C916" s="2" t="s">
        <v>48</v>
      </c>
      <c r="D916" s="108">
        <v>41487</v>
      </c>
      <c r="E916" s="2">
        <v>8</v>
      </c>
      <c r="F916" s="2" t="s">
        <v>50</v>
      </c>
      <c r="G916" s="2" t="s">
        <v>56</v>
      </c>
      <c r="H916" s="2" t="s">
        <v>60</v>
      </c>
      <c r="I916" s="2" t="s">
        <v>43</v>
      </c>
      <c r="J916" s="112">
        <v>156736.8476459604</v>
      </c>
      <c r="K916" s="110"/>
    </row>
    <row r="917" spans="1:11">
      <c r="A917" s="2" t="s">
        <v>63</v>
      </c>
      <c r="B917" s="2" t="s">
        <v>49</v>
      </c>
      <c r="C917" s="2" t="s">
        <v>48</v>
      </c>
      <c r="D917" s="108">
        <v>41518</v>
      </c>
      <c r="E917" s="2">
        <v>9</v>
      </c>
      <c r="F917" s="2" t="s">
        <v>50</v>
      </c>
      <c r="G917" s="2" t="s">
        <v>56</v>
      </c>
      <c r="H917" s="2" t="s">
        <v>60</v>
      </c>
      <c r="I917" s="2" t="s">
        <v>43</v>
      </c>
      <c r="J917" s="112">
        <v>244769.18801975637</v>
      </c>
      <c r="K917" s="110"/>
    </row>
    <row r="918" spans="1:11">
      <c r="A918" s="2" t="s">
        <v>63</v>
      </c>
      <c r="B918" s="2" t="s">
        <v>49</v>
      </c>
      <c r="C918" s="2" t="s">
        <v>48</v>
      </c>
      <c r="D918" s="108">
        <v>41548</v>
      </c>
      <c r="E918" s="2">
        <v>10</v>
      </c>
      <c r="F918" s="2" t="s">
        <v>50</v>
      </c>
      <c r="G918" s="2" t="s">
        <v>56</v>
      </c>
      <c r="H918" s="2" t="s">
        <v>60</v>
      </c>
      <c r="I918" s="2" t="s">
        <v>43</v>
      </c>
      <c r="J918" s="112">
        <v>198504.61086128399</v>
      </c>
      <c r="K918" s="110"/>
    </row>
    <row r="919" spans="1:11">
      <c r="A919" s="2" t="s">
        <v>63</v>
      </c>
      <c r="B919" s="2" t="s">
        <v>49</v>
      </c>
      <c r="C919" s="2" t="s">
        <v>48</v>
      </c>
      <c r="D919" s="108">
        <v>41579</v>
      </c>
      <c r="E919" s="2">
        <v>11</v>
      </c>
      <c r="F919" s="2" t="s">
        <v>50</v>
      </c>
      <c r="G919" s="2" t="s">
        <v>56</v>
      </c>
      <c r="H919" s="2" t="s">
        <v>60</v>
      </c>
      <c r="I919" s="2" t="s">
        <v>43</v>
      </c>
      <c r="J919" s="112">
        <v>174673.83751677407</v>
      </c>
      <c r="K919" s="110"/>
    </row>
    <row r="920" spans="1:11">
      <c r="A920" s="2" t="s">
        <v>63</v>
      </c>
      <c r="B920" s="2" t="s">
        <v>49</v>
      </c>
      <c r="C920" s="2" t="s">
        <v>48</v>
      </c>
      <c r="D920" s="108">
        <v>41609</v>
      </c>
      <c r="E920" s="2">
        <v>12</v>
      </c>
      <c r="F920" s="2" t="s">
        <v>50</v>
      </c>
      <c r="G920" s="2" t="s">
        <v>56</v>
      </c>
      <c r="H920" s="2" t="s">
        <v>60</v>
      </c>
      <c r="I920" s="2" t="s">
        <v>43</v>
      </c>
      <c r="J920" s="112">
        <v>117398.02382544601</v>
      </c>
      <c r="K920" s="110"/>
    </row>
    <row r="921" spans="1:11">
      <c r="A921" s="2" t="s">
        <v>63</v>
      </c>
      <c r="B921" s="2" t="s">
        <v>49</v>
      </c>
      <c r="C921" s="2" t="s">
        <v>48</v>
      </c>
      <c r="D921" s="108">
        <v>41640</v>
      </c>
      <c r="E921" s="2">
        <v>1</v>
      </c>
      <c r="F921" s="2" t="s">
        <v>50</v>
      </c>
      <c r="G921" s="2" t="s">
        <v>56</v>
      </c>
      <c r="H921" s="2" t="s">
        <v>60</v>
      </c>
      <c r="I921" s="2" t="s">
        <v>43</v>
      </c>
      <c r="J921" s="112">
        <v>122856.00426868859</v>
      </c>
      <c r="K921" s="110"/>
    </row>
    <row r="922" spans="1:11">
      <c r="A922" s="2" t="s">
        <v>63</v>
      </c>
      <c r="B922" s="2" t="s">
        <v>49</v>
      </c>
      <c r="C922" s="2" t="s">
        <v>48</v>
      </c>
      <c r="D922" s="108">
        <v>41671</v>
      </c>
      <c r="E922" s="2">
        <v>2</v>
      </c>
      <c r="F922" s="2" t="s">
        <v>50</v>
      </c>
      <c r="G922" s="2" t="s">
        <v>56</v>
      </c>
      <c r="H922" s="2" t="s">
        <v>60</v>
      </c>
      <c r="I922" s="2" t="s">
        <v>43</v>
      </c>
      <c r="J922" s="112">
        <v>115969.228431147</v>
      </c>
      <c r="K922" s="110"/>
    </row>
    <row r="923" spans="1:11">
      <c r="A923" s="2" t="s">
        <v>63</v>
      </c>
      <c r="B923" s="2" t="s">
        <v>49</v>
      </c>
      <c r="C923" s="2" t="s">
        <v>48</v>
      </c>
      <c r="D923" s="108">
        <v>41699</v>
      </c>
      <c r="E923" s="2">
        <v>3</v>
      </c>
      <c r="F923" s="2" t="s">
        <v>50</v>
      </c>
      <c r="G923" s="2" t="s">
        <v>56</v>
      </c>
      <c r="H923" s="2" t="s">
        <v>60</v>
      </c>
      <c r="I923" s="2" t="s">
        <v>43</v>
      </c>
      <c r="J923" s="112">
        <v>156435.99509763226</v>
      </c>
      <c r="K923" s="110"/>
    </row>
    <row r="924" spans="1:11">
      <c r="A924" s="2" t="s">
        <v>63</v>
      </c>
      <c r="B924" s="2" t="s">
        <v>49</v>
      </c>
      <c r="C924" s="2" t="s">
        <v>48</v>
      </c>
      <c r="D924" s="108">
        <v>41730</v>
      </c>
      <c r="E924" s="2">
        <v>4</v>
      </c>
      <c r="F924" s="2" t="s">
        <v>50</v>
      </c>
      <c r="G924" s="2" t="s">
        <v>56</v>
      </c>
      <c r="H924" s="2" t="s">
        <v>60</v>
      </c>
      <c r="I924" s="2" t="s">
        <v>43</v>
      </c>
      <c r="J924" s="112">
        <v>85299.480614602799</v>
      </c>
      <c r="K924" s="110"/>
    </row>
    <row r="925" spans="1:11">
      <c r="A925" s="2" t="s">
        <v>63</v>
      </c>
      <c r="B925" s="2" t="s">
        <v>49</v>
      </c>
      <c r="C925" s="2" t="s">
        <v>48</v>
      </c>
      <c r="D925" s="108">
        <v>41760</v>
      </c>
      <c r="E925" s="2">
        <v>5</v>
      </c>
      <c r="F925" s="2" t="s">
        <v>50</v>
      </c>
      <c r="G925" s="2" t="s">
        <v>56</v>
      </c>
      <c r="H925" s="2" t="s">
        <v>60</v>
      </c>
      <c r="I925" s="2" t="s">
        <v>43</v>
      </c>
      <c r="J925" s="112">
        <v>115184.65971776398</v>
      </c>
      <c r="K925" s="110"/>
    </row>
    <row r="926" spans="1:11">
      <c r="A926" s="2" t="s">
        <v>63</v>
      </c>
      <c r="B926" s="2" t="s">
        <v>49</v>
      </c>
      <c r="C926" s="2" t="s">
        <v>48</v>
      </c>
      <c r="D926" s="108">
        <v>41791</v>
      </c>
      <c r="E926" s="2">
        <v>6</v>
      </c>
      <c r="F926" s="2" t="s">
        <v>50</v>
      </c>
      <c r="G926" s="2" t="s">
        <v>56</v>
      </c>
      <c r="H926" s="2" t="s">
        <v>60</v>
      </c>
      <c r="I926" s="2" t="s">
        <v>43</v>
      </c>
      <c r="J926" s="112">
        <v>191142.34907568261</v>
      </c>
      <c r="K926" s="110"/>
    </row>
    <row r="927" spans="1:11">
      <c r="A927" s="2" t="s">
        <v>63</v>
      </c>
      <c r="B927" s="2" t="s">
        <v>49</v>
      </c>
      <c r="C927" s="2" t="s">
        <v>48</v>
      </c>
      <c r="D927" s="108">
        <v>41456</v>
      </c>
      <c r="E927" s="2">
        <v>7</v>
      </c>
      <c r="F927" s="2" t="s">
        <v>50</v>
      </c>
      <c r="G927" s="2" t="s">
        <v>61</v>
      </c>
      <c r="H927" s="2" t="s">
        <v>62</v>
      </c>
      <c r="I927" s="2" t="s">
        <v>43</v>
      </c>
      <c r="J927" s="112">
        <v>3067822.9919048399</v>
      </c>
      <c r="K927" s="110"/>
    </row>
    <row r="928" spans="1:11">
      <c r="A928" s="2" t="s">
        <v>63</v>
      </c>
      <c r="B928" s="2" t="s">
        <v>49</v>
      </c>
      <c r="C928" s="2" t="s">
        <v>48</v>
      </c>
      <c r="D928" s="108">
        <v>41487</v>
      </c>
      <c r="E928" s="2">
        <v>8</v>
      </c>
      <c r="F928" s="2" t="s">
        <v>50</v>
      </c>
      <c r="G928" s="2" t="s">
        <v>61</v>
      </c>
      <c r="H928" s="2" t="s">
        <v>62</v>
      </c>
      <c r="I928" s="2" t="s">
        <v>43</v>
      </c>
      <c r="J928" s="112">
        <v>2455342.9186057192</v>
      </c>
      <c r="K928" s="110"/>
    </row>
    <row r="929" spans="1:11">
      <c r="A929" s="2" t="s">
        <v>63</v>
      </c>
      <c r="B929" s="2" t="s">
        <v>49</v>
      </c>
      <c r="C929" s="2" t="s">
        <v>48</v>
      </c>
      <c r="D929" s="108">
        <v>41518</v>
      </c>
      <c r="E929" s="2">
        <v>9</v>
      </c>
      <c r="F929" s="2" t="s">
        <v>50</v>
      </c>
      <c r="G929" s="2" t="s">
        <v>61</v>
      </c>
      <c r="H929" s="2" t="s">
        <v>62</v>
      </c>
      <c r="I929" s="2" t="s">
        <v>43</v>
      </c>
      <c r="J929" s="112">
        <v>3390820.7358167996</v>
      </c>
      <c r="K929" s="110"/>
    </row>
    <row r="930" spans="1:11">
      <c r="A930" s="2" t="s">
        <v>63</v>
      </c>
      <c r="B930" s="2" t="s">
        <v>49</v>
      </c>
      <c r="C930" s="2" t="s">
        <v>48</v>
      </c>
      <c r="D930" s="108">
        <v>41548</v>
      </c>
      <c r="E930" s="2">
        <v>10</v>
      </c>
      <c r="F930" s="2" t="s">
        <v>50</v>
      </c>
      <c r="G930" s="2" t="s">
        <v>61</v>
      </c>
      <c r="H930" s="2" t="s">
        <v>62</v>
      </c>
      <c r="I930" s="2" t="s">
        <v>43</v>
      </c>
      <c r="J930" s="112">
        <v>2725135.5537314997</v>
      </c>
      <c r="K930" s="110"/>
    </row>
    <row r="931" spans="1:11">
      <c r="A931" s="2" t="s">
        <v>63</v>
      </c>
      <c r="B931" s="2" t="s">
        <v>49</v>
      </c>
      <c r="C931" s="2" t="s">
        <v>48</v>
      </c>
      <c r="D931" s="108">
        <v>41579</v>
      </c>
      <c r="E931" s="2">
        <v>11</v>
      </c>
      <c r="F931" s="2" t="s">
        <v>50</v>
      </c>
      <c r="G931" s="2" t="s">
        <v>61</v>
      </c>
      <c r="H931" s="2" t="s">
        <v>62</v>
      </c>
      <c r="I931" s="2" t="s">
        <v>43</v>
      </c>
      <c r="J931" s="112">
        <v>2517178.5408305251</v>
      </c>
      <c r="K931" s="110"/>
    </row>
    <row r="932" spans="1:11">
      <c r="A932" s="2" t="s">
        <v>63</v>
      </c>
      <c r="B932" s="2" t="s">
        <v>49</v>
      </c>
      <c r="C932" s="2" t="s">
        <v>48</v>
      </c>
      <c r="D932" s="108">
        <v>41609</v>
      </c>
      <c r="E932" s="2">
        <v>12</v>
      </c>
      <c r="F932" s="2" t="s">
        <v>50</v>
      </c>
      <c r="G932" s="2" t="s">
        <v>61</v>
      </c>
      <c r="H932" s="2" t="s">
        <v>62</v>
      </c>
      <c r="I932" s="2" t="s">
        <v>43</v>
      </c>
      <c r="J932" s="112">
        <v>1767206.136907575</v>
      </c>
      <c r="K932" s="110"/>
    </row>
    <row r="933" spans="1:11">
      <c r="A933" s="2" t="s">
        <v>63</v>
      </c>
      <c r="B933" s="2" t="s">
        <v>49</v>
      </c>
      <c r="C933" s="2" t="s">
        <v>48</v>
      </c>
      <c r="D933" s="108">
        <v>41640</v>
      </c>
      <c r="E933" s="2">
        <v>1</v>
      </c>
      <c r="F933" s="2" t="s">
        <v>50</v>
      </c>
      <c r="G933" s="2" t="s">
        <v>61</v>
      </c>
      <c r="H933" s="2" t="s">
        <v>62</v>
      </c>
      <c r="I933" s="2" t="s">
        <v>43</v>
      </c>
      <c r="J933" s="112">
        <v>1961436.6334718997</v>
      </c>
      <c r="K933" s="110"/>
    </row>
    <row r="934" spans="1:11">
      <c r="A934" s="2" t="s">
        <v>63</v>
      </c>
      <c r="B934" s="2" t="s">
        <v>49</v>
      </c>
      <c r="C934" s="2" t="s">
        <v>48</v>
      </c>
      <c r="D934" s="108">
        <v>41671</v>
      </c>
      <c r="E934" s="2">
        <v>2</v>
      </c>
      <c r="F934" s="2" t="s">
        <v>50</v>
      </c>
      <c r="G934" s="2" t="s">
        <v>61</v>
      </c>
      <c r="H934" s="2" t="s">
        <v>62</v>
      </c>
      <c r="I934" s="2" t="s">
        <v>43</v>
      </c>
      <c r="J934" s="112">
        <v>1593530.5935860998</v>
      </c>
      <c r="K934" s="110"/>
    </row>
    <row r="935" spans="1:11">
      <c r="A935" s="2" t="s">
        <v>63</v>
      </c>
      <c r="B935" s="2" t="s">
        <v>49</v>
      </c>
      <c r="C935" s="2" t="s">
        <v>48</v>
      </c>
      <c r="D935" s="108">
        <v>41699</v>
      </c>
      <c r="E935" s="2">
        <v>3</v>
      </c>
      <c r="F935" s="2" t="s">
        <v>50</v>
      </c>
      <c r="G935" s="2" t="s">
        <v>61</v>
      </c>
      <c r="H935" s="2" t="s">
        <v>62</v>
      </c>
      <c r="I935" s="2" t="s">
        <v>43</v>
      </c>
      <c r="J935" s="112">
        <v>2258113.7891461495</v>
      </c>
      <c r="K935" s="110"/>
    </row>
    <row r="936" spans="1:11">
      <c r="A936" s="2" t="s">
        <v>63</v>
      </c>
      <c r="B936" s="2" t="s">
        <v>49</v>
      </c>
      <c r="C936" s="2" t="s">
        <v>48</v>
      </c>
      <c r="D936" s="108">
        <v>41730</v>
      </c>
      <c r="E936" s="2">
        <v>4</v>
      </c>
      <c r="F936" s="2" t="s">
        <v>50</v>
      </c>
      <c r="G936" s="2" t="s">
        <v>61</v>
      </c>
      <c r="H936" s="2" t="s">
        <v>62</v>
      </c>
      <c r="I936" s="2" t="s">
        <v>43</v>
      </c>
      <c r="J936" s="112">
        <v>1190031.30652068</v>
      </c>
      <c r="K936" s="110"/>
    </row>
    <row r="937" spans="1:11">
      <c r="A937" s="2" t="s">
        <v>63</v>
      </c>
      <c r="B937" s="2" t="s">
        <v>49</v>
      </c>
      <c r="C937" s="2" t="s">
        <v>48</v>
      </c>
      <c r="D937" s="108">
        <v>41760</v>
      </c>
      <c r="E937" s="2">
        <v>5</v>
      </c>
      <c r="F937" s="2" t="s">
        <v>50</v>
      </c>
      <c r="G937" s="2" t="s">
        <v>61</v>
      </c>
      <c r="H937" s="2" t="s">
        <v>62</v>
      </c>
      <c r="I937" s="2" t="s">
        <v>43</v>
      </c>
      <c r="J937" s="112">
        <v>1572119.1696365993</v>
      </c>
      <c r="K937" s="110"/>
    </row>
    <row r="938" spans="1:11">
      <c r="A938" s="2" t="s">
        <v>63</v>
      </c>
      <c r="B938" s="2" t="s">
        <v>49</v>
      </c>
      <c r="C938" s="2" t="s">
        <v>48</v>
      </c>
      <c r="D938" s="108">
        <v>41791</v>
      </c>
      <c r="E938" s="2">
        <v>6</v>
      </c>
      <c r="F938" s="2" t="s">
        <v>50</v>
      </c>
      <c r="G938" s="2" t="s">
        <v>61</v>
      </c>
      <c r="H938" s="2" t="s">
        <v>62</v>
      </c>
      <c r="I938" s="2" t="s">
        <v>43</v>
      </c>
      <c r="J938" s="112">
        <v>2829210.9406183348</v>
      </c>
      <c r="K938" s="110"/>
    </row>
    <row r="939" spans="1:11">
      <c r="A939" s="2" t="s">
        <v>64</v>
      </c>
      <c r="B939" s="2" t="s">
        <v>65</v>
      </c>
      <c r="C939" s="2" t="s">
        <v>39</v>
      </c>
      <c r="D939" s="108">
        <v>41456</v>
      </c>
      <c r="E939" s="2">
        <v>6</v>
      </c>
      <c r="F939" s="2" t="s">
        <v>65</v>
      </c>
      <c r="G939" s="2" t="s">
        <v>65</v>
      </c>
      <c r="H939" s="2" t="s">
        <v>65</v>
      </c>
      <c r="I939" s="2" t="s">
        <v>66</v>
      </c>
      <c r="J939" s="9">
        <v>181.933291</v>
      </c>
    </row>
    <row r="940" spans="1:11">
      <c r="A940" s="2" t="s">
        <v>64</v>
      </c>
      <c r="B940" s="2" t="s">
        <v>65</v>
      </c>
      <c r="C940" s="2" t="s">
        <v>39</v>
      </c>
      <c r="D940" s="108">
        <v>41487</v>
      </c>
      <c r="E940" s="2">
        <v>6</v>
      </c>
      <c r="F940" s="2" t="s">
        <v>65</v>
      </c>
      <c r="G940" s="2" t="s">
        <v>65</v>
      </c>
      <c r="H940" s="2" t="s">
        <v>65</v>
      </c>
      <c r="I940" s="2" t="s">
        <v>66</v>
      </c>
      <c r="J940" s="10">
        <v>187.44394299999999</v>
      </c>
    </row>
    <row r="941" spans="1:11">
      <c r="A941" s="2" t="s">
        <v>64</v>
      </c>
      <c r="B941" s="2" t="s">
        <v>65</v>
      </c>
      <c r="C941" s="2" t="s">
        <v>39</v>
      </c>
      <c r="D941" s="108">
        <v>41518</v>
      </c>
      <c r="E941" s="2">
        <v>6</v>
      </c>
      <c r="F941" s="2" t="s">
        <v>65</v>
      </c>
      <c r="G941" s="2" t="s">
        <v>65</v>
      </c>
      <c r="H941" s="2" t="s">
        <v>65</v>
      </c>
      <c r="I941" s="2" t="s">
        <v>66</v>
      </c>
      <c r="J941" s="10">
        <v>184.77365699999999</v>
      </c>
    </row>
    <row r="942" spans="1:11">
      <c r="A942" s="2" t="s">
        <v>64</v>
      </c>
      <c r="B942" s="2" t="s">
        <v>65</v>
      </c>
      <c r="C942" s="2" t="s">
        <v>39</v>
      </c>
      <c r="D942" s="108">
        <v>41548</v>
      </c>
      <c r="E942" s="2">
        <v>6</v>
      </c>
      <c r="F942" s="2" t="s">
        <v>65</v>
      </c>
      <c r="G942" s="2" t="s">
        <v>65</v>
      </c>
      <c r="H942" s="2" t="s">
        <v>65</v>
      </c>
      <c r="I942" s="2" t="s">
        <v>66</v>
      </c>
      <c r="J942" s="10">
        <v>191.54109299999999</v>
      </c>
    </row>
    <row r="943" spans="1:11">
      <c r="A943" s="2" t="s">
        <v>64</v>
      </c>
      <c r="B943" s="2" t="s">
        <v>65</v>
      </c>
      <c r="C943" s="2" t="s">
        <v>39</v>
      </c>
      <c r="D943" s="108">
        <v>41579</v>
      </c>
      <c r="E943" s="2">
        <v>6</v>
      </c>
      <c r="F943" s="2" t="s">
        <v>65</v>
      </c>
      <c r="G943" s="2" t="s">
        <v>65</v>
      </c>
      <c r="H943" s="2" t="s">
        <v>65</v>
      </c>
      <c r="I943" s="2" t="s">
        <v>66</v>
      </c>
      <c r="J943" s="10">
        <v>98.096062000000003</v>
      </c>
    </row>
    <row r="944" spans="1:11">
      <c r="A944" s="2" t="s">
        <v>64</v>
      </c>
      <c r="B944" s="2" t="s">
        <v>65</v>
      </c>
      <c r="C944" s="2" t="s">
        <v>39</v>
      </c>
      <c r="D944" s="108">
        <v>41609</v>
      </c>
      <c r="E944" s="2">
        <v>6</v>
      </c>
      <c r="F944" s="2" t="s">
        <v>65</v>
      </c>
      <c r="G944" s="2" t="s">
        <v>65</v>
      </c>
      <c r="H944" s="2" t="s">
        <v>65</v>
      </c>
      <c r="I944" s="2" t="s">
        <v>66</v>
      </c>
      <c r="J944" s="10">
        <v>185.30685299999999</v>
      </c>
    </row>
    <row r="945" spans="1:10">
      <c r="A945" s="2" t="s">
        <v>64</v>
      </c>
      <c r="B945" s="2" t="s">
        <v>65</v>
      </c>
      <c r="C945" s="2" t="s">
        <v>39</v>
      </c>
      <c r="D945" s="108">
        <v>41640</v>
      </c>
      <c r="E945" s="2">
        <v>6</v>
      </c>
      <c r="F945" s="2" t="s">
        <v>65</v>
      </c>
      <c r="G945" s="2" t="s">
        <v>65</v>
      </c>
      <c r="H945" s="2" t="s">
        <v>65</v>
      </c>
      <c r="I945" s="2" t="s">
        <v>66</v>
      </c>
      <c r="J945" s="10">
        <v>186.90143900000001</v>
      </c>
    </row>
    <row r="946" spans="1:10">
      <c r="A946" s="2" t="s">
        <v>64</v>
      </c>
      <c r="B946" s="2" t="s">
        <v>65</v>
      </c>
      <c r="C946" s="2" t="s">
        <v>39</v>
      </c>
      <c r="D946" s="108">
        <v>41671</v>
      </c>
      <c r="E946" s="2">
        <v>6</v>
      </c>
      <c r="F946" s="2" t="s">
        <v>65</v>
      </c>
      <c r="G946" s="2" t="s">
        <v>65</v>
      </c>
      <c r="H946" s="2" t="s">
        <v>65</v>
      </c>
      <c r="I946" s="2" t="s">
        <v>66</v>
      </c>
      <c r="J946" s="10">
        <v>158.58676500000001</v>
      </c>
    </row>
    <row r="947" spans="1:10">
      <c r="A947" s="2" t="s">
        <v>64</v>
      </c>
      <c r="B947" s="2" t="s">
        <v>65</v>
      </c>
      <c r="C947" s="2" t="s">
        <v>39</v>
      </c>
      <c r="D947" s="108">
        <v>41699</v>
      </c>
      <c r="E947" s="2">
        <v>6</v>
      </c>
      <c r="F947" s="2" t="s">
        <v>65</v>
      </c>
      <c r="G947" s="2" t="s">
        <v>65</v>
      </c>
      <c r="H947" s="2" t="s">
        <v>65</v>
      </c>
      <c r="I947" s="2" t="s">
        <v>66</v>
      </c>
      <c r="J947" s="10">
        <v>191.40367599999999</v>
      </c>
    </row>
    <row r="948" spans="1:10">
      <c r="A948" s="2" t="s">
        <v>64</v>
      </c>
      <c r="B948" s="2" t="s">
        <v>65</v>
      </c>
      <c r="C948" s="2" t="s">
        <v>39</v>
      </c>
      <c r="D948" s="108">
        <v>41730</v>
      </c>
      <c r="E948" s="2">
        <v>6</v>
      </c>
      <c r="F948" s="2" t="s">
        <v>65</v>
      </c>
      <c r="G948" s="2" t="s">
        <v>65</v>
      </c>
      <c r="H948" s="2" t="s">
        <v>65</v>
      </c>
      <c r="I948" s="2" t="s">
        <v>66</v>
      </c>
      <c r="J948" s="10">
        <v>171.057864</v>
      </c>
    </row>
    <row r="949" spans="1:10">
      <c r="A949" s="2" t="s">
        <v>64</v>
      </c>
      <c r="B949" s="2" t="s">
        <v>65</v>
      </c>
      <c r="C949" s="2" t="s">
        <v>39</v>
      </c>
      <c r="D949" s="108">
        <v>41760</v>
      </c>
      <c r="E949" s="2">
        <v>6</v>
      </c>
      <c r="F949" s="2" t="s">
        <v>65</v>
      </c>
      <c r="G949" s="2" t="s">
        <v>65</v>
      </c>
      <c r="H949" s="2" t="s">
        <v>65</v>
      </c>
      <c r="I949" s="2" t="s">
        <v>66</v>
      </c>
      <c r="J949" s="10">
        <v>169.28699900000001</v>
      </c>
    </row>
    <row r="950" spans="1:10">
      <c r="A950" s="2" t="s">
        <v>64</v>
      </c>
      <c r="B950" s="2" t="s">
        <v>65</v>
      </c>
      <c r="C950" s="2" t="s">
        <v>39</v>
      </c>
      <c r="D950" s="108">
        <v>41791</v>
      </c>
      <c r="E950" s="2">
        <v>6</v>
      </c>
      <c r="F950" s="2" t="s">
        <v>65</v>
      </c>
      <c r="G950" s="2" t="s">
        <v>65</v>
      </c>
      <c r="H950" s="2" t="s">
        <v>65</v>
      </c>
      <c r="I950" s="2" t="s">
        <v>66</v>
      </c>
      <c r="J950" s="10">
        <v>142.50871699999999</v>
      </c>
    </row>
    <row r="951" spans="1:10">
      <c r="A951" s="2" t="s">
        <v>64</v>
      </c>
      <c r="B951" s="2" t="s">
        <v>65</v>
      </c>
      <c r="C951" s="2" t="s">
        <v>47</v>
      </c>
      <c r="D951" s="108">
        <v>41456</v>
      </c>
      <c r="E951" s="2">
        <v>6</v>
      </c>
      <c r="F951" s="2" t="s">
        <v>65</v>
      </c>
      <c r="G951" s="2" t="s">
        <v>65</v>
      </c>
      <c r="H951" s="2" t="s">
        <v>65</v>
      </c>
      <c r="I951" s="2" t="s">
        <v>66</v>
      </c>
      <c r="J951" s="9">
        <v>214.968999</v>
      </c>
    </row>
    <row r="952" spans="1:10">
      <c r="A952" s="2" t="s">
        <v>64</v>
      </c>
      <c r="B952" s="2" t="s">
        <v>65</v>
      </c>
      <c r="C952" s="2" t="s">
        <v>47</v>
      </c>
      <c r="D952" s="108">
        <v>41487</v>
      </c>
      <c r="E952" s="2">
        <v>6</v>
      </c>
      <c r="F952" s="2" t="s">
        <v>65</v>
      </c>
      <c r="G952" s="2" t="s">
        <v>65</v>
      </c>
      <c r="H952" s="2" t="s">
        <v>65</v>
      </c>
      <c r="I952" s="2" t="s">
        <v>66</v>
      </c>
      <c r="J952" s="9">
        <v>228.199051</v>
      </c>
    </row>
    <row r="953" spans="1:10">
      <c r="A953" s="2" t="s">
        <v>64</v>
      </c>
      <c r="B953" s="2" t="s">
        <v>65</v>
      </c>
      <c r="C953" s="2" t="s">
        <v>47</v>
      </c>
      <c r="D953" s="108">
        <v>41518</v>
      </c>
      <c r="E953" s="2">
        <v>6</v>
      </c>
      <c r="F953" s="2" t="s">
        <v>65</v>
      </c>
      <c r="G953" s="2" t="s">
        <v>65</v>
      </c>
      <c r="H953" s="2" t="s">
        <v>65</v>
      </c>
      <c r="I953" s="2" t="s">
        <v>66</v>
      </c>
      <c r="J953" s="9">
        <v>216.53646700000002</v>
      </c>
    </row>
    <row r="954" spans="1:10">
      <c r="A954" s="2" t="s">
        <v>64</v>
      </c>
      <c r="B954" s="2" t="s">
        <v>65</v>
      </c>
      <c r="C954" s="2" t="s">
        <v>47</v>
      </c>
      <c r="D954" s="108">
        <v>41548</v>
      </c>
      <c r="E954" s="2">
        <v>6</v>
      </c>
      <c r="F954" s="2" t="s">
        <v>65</v>
      </c>
      <c r="G954" s="2" t="s">
        <v>65</v>
      </c>
      <c r="H954" s="2" t="s">
        <v>65</v>
      </c>
      <c r="I954" s="2" t="s">
        <v>66</v>
      </c>
      <c r="J954" s="9">
        <v>236.760276</v>
      </c>
    </row>
    <row r="955" spans="1:10">
      <c r="A955" s="2" t="s">
        <v>64</v>
      </c>
      <c r="B955" s="2" t="s">
        <v>65</v>
      </c>
      <c r="C955" s="2" t="s">
        <v>47</v>
      </c>
      <c r="D955" s="108">
        <v>41579</v>
      </c>
      <c r="E955" s="2">
        <v>6</v>
      </c>
      <c r="F955" s="2" t="s">
        <v>65</v>
      </c>
      <c r="G955" s="2" t="s">
        <v>65</v>
      </c>
      <c r="H955" s="2" t="s">
        <v>65</v>
      </c>
      <c r="I955" s="2" t="s">
        <v>66</v>
      </c>
      <c r="J955" s="9">
        <v>232.052864</v>
      </c>
    </row>
    <row r="956" spans="1:10">
      <c r="A956" s="2" t="s">
        <v>64</v>
      </c>
      <c r="B956" s="2" t="s">
        <v>65</v>
      </c>
      <c r="C956" s="2" t="s">
        <v>47</v>
      </c>
      <c r="D956" s="108">
        <v>41609</v>
      </c>
      <c r="E956" s="2">
        <v>6</v>
      </c>
      <c r="F956" s="2" t="s">
        <v>65</v>
      </c>
      <c r="G956" s="2" t="s">
        <v>65</v>
      </c>
      <c r="H956" s="2" t="s">
        <v>65</v>
      </c>
      <c r="I956" s="2" t="s">
        <v>66</v>
      </c>
      <c r="J956" s="9">
        <v>240.21016</v>
      </c>
    </row>
    <row r="957" spans="1:10">
      <c r="A957" s="2" t="s">
        <v>64</v>
      </c>
      <c r="B957" s="2" t="s">
        <v>65</v>
      </c>
      <c r="C957" s="2" t="s">
        <v>47</v>
      </c>
      <c r="D957" s="108">
        <v>41640</v>
      </c>
      <c r="E957" s="2">
        <v>6</v>
      </c>
      <c r="F957" s="2" t="s">
        <v>65</v>
      </c>
      <c r="G957" s="2" t="s">
        <v>65</v>
      </c>
      <c r="H957" s="2" t="s">
        <v>65</v>
      </c>
      <c r="I957" s="2" t="s">
        <v>66</v>
      </c>
      <c r="J957" s="9">
        <v>288.160549</v>
      </c>
    </row>
    <row r="958" spans="1:10">
      <c r="A958" s="2" t="s">
        <v>64</v>
      </c>
      <c r="B958" s="2" t="s">
        <v>65</v>
      </c>
      <c r="C958" s="2" t="s">
        <v>47</v>
      </c>
      <c r="D958" s="108">
        <v>41671</v>
      </c>
      <c r="E958" s="2">
        <v>6</v>
      </c>
      <c r="F958" s="2" t="s">
        <v>65</v>
      </c>
      <c r="G958" s="2" t="s">
        <v>65</v>
      </c>
      <c r="H958" s="2" t="s">
        <v>65</v>
      </c>
      <c r="I958" s="2" t="s">
        <v>66</v>
      </c>
      <c r="J958" s="9">
        <v>306.884524</v>
      </c>
    </row>
    <row r="959" spans="1:10">
      <c r="A959" s="2" t="s">
        <v>64</v>
      </c>
      <c r="B959" s="2" t="s">
        <v>65</v>
      </c>
      <c r="C959" s="2" t="s">
        <v>47</v>
      </c>
      <c r="D959" s="108">
        <v>41699</v>
      </c>
      <c r="E959" s="2">
        <v>6</v>
      </c>
      <c r="F959" s="2" t="s">
        <v>65</v>
      </c>
      <c r="G959" s="2" t="s">
        <v>65</v>
      </c>
      <c r="H959" s="2" t="s">
        <v>65</v>
      </c>
      <c r="I959" s="2" t="s">
        <v>66</v>
      </c>
      <c r="J959" s="9">
        <v>367.65100600000005</v>
      </c>
    </row>
    <row r="960" spans="1:10">
      <c r="A960" s="2" t="s">
        <v>64</v>
      </c>
      <c r="B960" s="2" t="s">
        <v>65</v>
      </c>
      <c r="C960" s="2" t="s">
        <v>47</v>
      </c>
      <c r="D960" s="108">
        <v>41730</v>
      </c>
      <c r="E960" s="2">
        <v>6</v>
      </c>
      <c r="F960" s="2" t="s">
        <v>65</v>
      </c>
      <c r="G960" s="2" t="s">
        <v>65</v>
      </c>
      <c r="H960" s="2" t="s">
        <v>65</v>
      </c>
      <c r="I960" s="2" t="s">
        <v>66</v>
      </c>
      <c r="J960" s="9">
        <v>351.99016599999999</v>
      </c>
    </row>
    <row r="961" spans="1:10">
      <c r="A961" s="2" t="s">
        <v>64</v>
      </c>
      <c r="B961" s="2" t="s">
        <v>65</v>
      </c>
      <c r="C961" s="2" t="s">
        <v>47</v>
      </c>
      <c r="D961" s="108">
        <v>41760</v>
      </c>
      <c r="E961" s="2">
        <v>6</v>
      </c>
      <c r="F961" s="2" t="s">
        <v>65</v>
      </c>
      <c r="G961" s="2" t="s">
        <v>65</v>
      </c>
      <c r="H961" s="2" t="s">
        <v>65</v>
      </c>
      <c r="I961" s="2" t="s">
        <v>66</v>
      </c>
      <c r="J961" s="9">
        <v>362.822</v>
      </c>
    </row>
    <row r="962" spans="1:10">
      <c r="A962" s="2" t="s">
        <v>64</v>
      </c>
      <c r="B962" s="2" t="s">
        <v>65</v>
      </c>
      <c r="C962" s="2" t="s">
        <v>47</v>
      </c>
      <c r="D962" s="108">
        <v>41791</v>
      </c>
      <c r="E962" s="2">
        <v>6</v>
      </c>
      <c r="F962" s="2" t="s">
        <v>65</v>
      </c>
      <c r="G962" s="2" t="s">
        <v>65</v>
      </c>
      <c r="H962" s="2" t="s">
        <v>65</v>
      </c>
      <c r="I962" s="2" t="s">
        <v>66</v>
      </c>
      <c r="J962" s="9">
        <v>260.31229999999999</v>
      </c>
    </row>
    <row r="963" spans="1:10">
      <c r="A963" s="2" t="s">
        <v>64</v>
      </c>
      <c r="B963" s="2" t="s">
        <v>65</v>
      </c>
      <c r="C963" s="2" t="s">
        <v>48</v>
      </c>
      <c r="D963" s="108">
        <v>41456</v>
      </c>
      <c r="E963" s="2">
        <v>6</v>
      </c>
      <c r="F963" s="2" t="s">
        <v>65</v>
      </c>
      <c r="G963" s="2" t="s">
        <v>65</v>
      </c>
      <c r="H963" s="2" t="s">
        <v>65</v>
      </c>
      <c r="I963" s="2" t="s">
        <v>66</v>
      </c>
      <c r="J963" s="11">
        <v>250.24199099999998</v>
      </c>
    </row>
    <row r="964" spans="1:10">
      <c r="A964" s="2" t="s">
        <v>64</v>
      </c>
      <c r="B964" s="2" t="s">
        <v>65</v>
      </c>
      <c r="C964" s="2" t="s">
        <v>48</v>
      </c>
      <c r="D964" s="108">
        <v>41487</v>
      </c>
      <c r="E964" s="2">
        <v>6</v>
      </c>
      <c r="F964" s="2" t="s">
        <v>65</v>
      </c>
      <c r="G964" s="2" t="s">
        <v>65</v>
      </c>
      <c r="H964" s="2" t="s">
        <v>65</v>
      </c>
      <c r="I964" s="2" t="s">
        <v>66</v>
      </c>
      <c r="J964" s="12">
        <v>206.740703</v>
      </c>
    </row>
    <row r="965" spans="1:10">
      <c r="A965" s="2" t="s">
        <v>64</v>
      </c>
      <c r="B965" s="2" t="s">
        <v>65</v>
      </c>
      <c r="C965" s="2" t="s">
        <v>48</v>
      </c>
      <c r="D965" s="108">
        <v>41518</v>
      </c>
      <c r="E965" s="2">
        <v>6</v>
      </c>
      <c r="F965" s="2" t="s">
        <v>65</v>
      </c>
      <c r="G965" s="2" t="s">
        <v>65</v>
      </c>
      <c r="H965" s="2" t="s">
        <v>65</v>
      </c>
      <c r="I965" s="2" t="s">
        <v>66</v>
      </c>
      <c r="J965" s="12">
        <v>201.23546099999996</v>
      </c>
    </row>
    <row r="966" spans="1:10">
      <c r="A966" s="2" t="s">
        <v>64</v>
      </c>
      <c r="B966" s="2" t="s">
        <v>65</v>
      </c>
      <c r="C966" s="2" t="s">
        <v>48</v>
      </c>
      <c r="D966" s="108">
        <v>41548</v>
      </c>
      <c r="E966" s="2">
        <v>6</v>
      </c>
      <c r="F966" s="2" t="s">
        <v>65</v>
      </c>
      <c r="G966" s="2" t="s">
        <v>65</v>
      </c>
      <c r="H966" s="2" t="s">
        <v>65</v>
      </c>
      <c r="I966" s="2" t="s">
        <v>66</v>
      </c>
      <c r="J966" s="12">
        <v>174.36956599999999</v>
      </c>
    </row>
    <row r="967" spans="1:10">
      <c r="A967" s="2" t="s">
        <v>64</v>
      </c>
      <c r="B967" s="2" t="s">
        <v>65</v>
      </c>
      <c r="C967" s="2" t="s">
        <v>48</v>
      </c>
      <c r="D967" s="108">
        <v>41579</v>
      </c>
      <c r="E967" s="2">
        <v>6</v>
      </c>
      <c r="F967" s="2" t="s">
        <v>65</v>
      </c>
      <c r="G967" s="2" t="s">
        <v>65</v>
      </c>
      <c r="H967" s="2" t="s">
        <v>65</v>
      </c>
      <c r="I967" s="2" t="s">
        <v>66</v>
      </c>
      <c r="J967" s="12">
        <v>204.09105</v>
      </c>
    </row>
    <row r="968" spans="1:10">
      <c r="A968" s="2" t="s">
        <v>64</v>
      </c>
      <c r="B968" s="2" t="s">
        <v>65</v>
      </c>
      <c r="C968" s="2" t="s">
        <v>48</v>
      </c>
      <c r="D968" s="108">
        <v>41609</v>
      </c>
      <c r="E968" s="2">
        <v>6</v>
      </c>
      <c r="F968" s="2" t="s">
        <v>65</v>
      </c>
      <c r="G968" s="2" t="s">
        <v>65</v>
      </c>
      <c r="H968" s="2" t="s">
        <v>65</v>
      </c>
      <c r="I968" s="2" t="s">
        <v>66</v>
      </c>
      <c r="J968" s="12">
        <v>146.35666599999999</v>
      </c>
    </row>
    <row r="969" spans="1:10">
      <c r="A969" s="2" t="s">
        <v>64</v>
      </c>
      <c r="B969" s="2" t="s">
        <v>65</v>
      </c>
      <c r="C969" s="2" t="s">
        <v>48</v>
      </c>
      <c r="D969" s="108">
        <v>41640</v>
      </c>
      <c r="E969" s="2">
        <v>6</v>
      </c>
      <c r="F969" s="2" t="s">
        <v>65</v>
      </c>
      <c r="G969" s="2" t="s">
        <v>65</v>
      </c>
      <c r="H969" s="2" t="s">
        <v>65</v>
      </c>
      <c r="I969" s="2" t="s">
        <v>66</v>
      </c>
      <c r="J969" s="12">
        <v>204.20249700000002</v>
      </c>
    </row>
    <row r="970" spans="1:10">
      <c r="A970" s="2" t="s">
        <v>64</v>
      </c>
      <c r="B970" s="2" t="s">
        <v>65</v>
      </c>
      <c r="C970" s="2" t="s">
        <v>48</v>
      </c>
      <c r="D970" s="108">
        <v>41671</v>
      </c>
      <c r="E970" s="2">
        <v>6</v>
      </c>
      <c r="F970" s="2" t="s">
        <v>65</v>
      </c>
      <c r="G970" s="2" t="s">
        <v>65</v>
      </c>
      <c r="H970" s="2" t="s">
        <v>65</v>
      </c>
      <c r="I970" s="2" t="s">
        <v>66</v>
      </c>
      <c r="J970" s="12">
        <v>217.43019900000002</v>
      </c>
    </row>
    <row r="971" spans="1:10">
      <c r="A971" s="2" t="s">
        <v>64</v>
      </c>
      <c r="B971" s="2" t="s">
        <v>65</v>
      </c>
      <c r="C971" s="2" t="s">
        <v>48</v>
      </c>
      <c r="D971" s="108">
        <v>41699</v>
      </c>
      <c r="E971" s="2">
        <v>6</v>
      </c>
      <c r="F971" s="2" t="s">
        <v>65</v>
      </c>
      <c r="G971" s="2" t="s">
        <v>65</v>
      </c>
      <c r="H971" s="2" t="s">
        <v>65</v>
      </c>
      <c r="I971" s="2" t="s">
        <v>66</v>
      </c>
      <c r="J971" s="12">
        <v>230.98220000000001</v>
      </c>
    </row>
    <row r="972" spans="1:10">
      <c r="A972" s="2" t="s">
        <v>64</v>
      </c>
      <c r="B972" s="2" t="s">
        <v>65</v>
      </c>
      <c r="C972" s="2" t="s">
        <v>48</v>
      </c>
      <c r="D972" s="108">
        <v>41730</v>
      </c>
      <c r="E972" s="2">
        <v>6</v>
      </c>
      <c r="F972" s="2" t="s">
        <v>65</v>
      </c>
      <c r="G972" s="2" t="s">
        <v>65</v>
      </c>
      <c r="H972" s="2" t="s">
        <v>65</v>
      </c>
      <c r="I972" s="2" t="s">
        <v>66</v>
      </c>
      <c r="J972" s="12">
        <v>236.441136</v>
      </c>
    </row>
    <row r="973" spans="1:10">
      <c r="A973" s="2" t="s">
        <v>64</v>
      </c>
      <c r="B973" s="2" t="s">
        <v>65</v>
      </c>
      <c r="C973" s="2" t="s">
        <v>48</v>
      </c>
      <c r="D973" s="108">
        <v>41760</v>
      </c>
      <c r="E973" s="2">
        <v>6</v>
      </c>
      <c r="F973" s="2" t="s">
        <v>65</v>
      </c>
      <c r="G973" s="2" t="s">
        <v>65</v>
      </c>
      <c r="H973" s="2" t="s">
        <v>65</v>
      </c>
      <c r="I973" s="2" t="s">
        <v>66</v>
      </c>
      <c r="J973" s="12">
        <v>241.40736899999999</v>
      </c>
    </row>
    <row r="974" spans="1:10">
      <c r="A974" s="2" t="s">
        <v>64</v>
      </c>
      <c r="B974" s="2" t="s">
        <v>65</v>
      </c>
      <c r="C974" s="2" t="s">
        <v>48</v>
      </c>
      <c r="D974" s="108">
        <v>41791</v>
      </c>
      <c r="E974" s="2">
        <v>6</v>
      </c>
      <c r="F974" s="2" t="s">
        <v>65</v>
      </c>
      <c r="G974" s="2" t="s">
        <v>65</v>
      </c>
      <c r="H974" s="2" t="s">
        <v>65</v>
      </c>
      <c r="I974" s="2" t="s">
        <v>66</v>
      </c>
      <c r="J974" s="12">
        <v>220.380334</v>
      </c>
    </row>
    <row r="975" spans="1:10">
      <c r="A975" t="s">
        <v>67</v>
      </c>
      <c r="B975" t="s">
        <v>65</v>
      </c>
      <c r="C975" t="s">
        <v>39</v>
      </c>
      <c r="D975" s="114">
        <v>41456</v>
      </c>
      <c r="E975">
        <v>6</v>
      </c>
      <c r="F975" t="s">
        <v>65</v>
      </c>
      <c r="G975" t="s">
        <v>65</v>
      </c>
      <c r="H975" t="s">
        <v>65</v>
      </c>
      <c r="I975" s="2" t="s">
        <v>66</v>
      </c>
      <c r="J975" s="9">
        <v>171.933291</v>
      </c>
    </row>
    <row r="976" spans="1:10">
      <c r="A976" t="s">
        <v>67</v>
      </c>
      <c r="B976" t="s">
        <v>65</v>
      </c>
      <c r="C976" t="s">
        <v>39</v>
      </c>
      <c r="D976" s="114">
        <v>41487</v>
      </c>
      <c r="E976">
        <v>6</v>
      </c>
      <c r="F976" t="s">
        <v>65</v>
      </c>
      <c r="G976" t="s">
        <v>65</v>
      </c>
      <c r="H976" t="s">
        <v>65</v>
      </c>
      <c r="I976" s="2" t="s">
        <v>66</v>
      </c>
      <c r="J976" s="10">
        <v>185.44394299999999</v>
      </c>
    </row>
    <row r="977" spans="1:10">
      <c r="A977" t="s">
        <v>67</v>
      </c>
      <c r="B977" t="s">
        <v>65</v>
      </c>
      <c r="C977" t="s">
        <v>39</v>
      </c>
      <c r="D977" s="114">
        <v>41518</v>
      </c>
      <c r="E977">
        <v>6</v>
      </c>
      <c r="F977" t="s">
        <v>65</v>
      </c>
      <c r="G977" t="s">
        <v>65</v>
      </c>
      <c r="H977" t="s">
        <v>65</v>
      </c>
      <c r="I977" s="2" t="s">
        <v>66</v>
      </c>
      <c r="J977" s="10">
        <v>186.77365699999999</v>
      </c>
    </row>
    <row r="978" spans="1:10">
      <c r="A978" t="s">
        <v>67</v>
      </c>
      <c r="B978" t="s">
        <v>65</v>
      </c>
      <c r="C978" t="s">
        <v>39</v>
      </c>
      <c r="D978" s="114">
        <v>41548</v>
      </c>
      <c r="E978">
        <v>6</v>
      </c>
      <c r="F978" t="s">
        <v>65</v>
      </c>
      <c r="G978" t="s">
        <v>65</v>
      </c>
      <c r="H978" t="s">
        <v>65</v>
      </c>
      <c r="I978" s="2" t="s">
        <v>66</v>
      </c>
      <c r="J978" s="10">
        <v>190.54109299999999</v>
      </c>
    </row>
    <row r="979" spans="1:10">
      <c r="A979" t="s">
        <v>67</v>
      </c>
      <c r="B979" t="s">
        <v>65</v>
      </c>
      <c r="C979" t="s">
        <v>39</v>
      </c>
      <c r="D979" s="114">
        <v>41579</v>
      </c>
      <c r="E979">
        <v>6</v>
      </c>
      <c r="F979" t="s">
        <v>65</v>
      </c>
      <c r="G979" t="s">
        <v>65</v>
      </c>
      <c r="H979" t="s">
        <v>65</v>
      </c>
      <c r="I979" s="2" t="s">
        <v>66</v>
      </c>
      <c r="J979" s="10">
        <v>95.096062000000003</v>
      </c>
    </row>
    <row r="980" spans="1:10">
      <c r="A980" t="s">
        <v>67</v>
      </c>
      <c r="B980" t="s">
        <v>65</v>
      </c>
      <c r="C980" t="s">
        <v>39</v>
      </c>
      <c r="D980" s="114">
        <v>41609</v>
      </c>
      <c r="E980">
        <v>6</v>
      </c>
      <c r="F980" t="s">
        <v>65</v>
      </c>
      <c r="G980" t="s">
        <v>65</v>
      </c>
      <c r="H980" t="s">
        <v>65</v>
      </c>
      <c r="I980" s="2" t="s">
        <v>66</v>
      </c>
      <c r="J980" s="10">
        <v>184.30685299999999</v>
      </c>
    </row>
    <row r="981" spans="1:10">
      <c r="A981" t="s">
        <v>67</v>
      </c>
      <c r="B981" t="s">
        <v>65</v>
      </c>
      <c r="C981" t="s">
        <v>39</v>
      </c>
      <c r="D981" s="114">
        <v>41640</v>
      </c>
      <c r="E981">
        <v>6</v>
      </c>
      <c r="F981" t="s">
        <v>65</v>
      </c>
      <c r="G981" t="s">
        <v>65</v>
      </c>
      <c r="H981" t="s">
        <v>65</v>
      </c>
      <c r="I981" s="2" t="s">
        <v>66</v>
      </c>
      <c r="J981" s="10">
        <v>181.90143900000001</v>
      </c>
    </row>
    <row r="982" spans="1:10">
      <c r="A982" t="s">
        <v>67</v>
      </c>
      <c r="B982" t="s">
        <v>65</v>
      </c>
      <c r="C982" t="s">
        <v>39</v>
      </c>
      <c r="D982" s="114">
        <v>41671</v>
      </c>
      <c r="E982">
        <v>6</v>
      </c>
      <c r="F982" t="s">
        <v>65</v>
      </c>
      <c r="G982" t="s">
        <v>65</v>
      </c>
      <c r="H982" t="s">
        <v>65</v>
      </c>
      <c r="I982" s="2" t="s">
        <v>66</v>
      </c>
      <c r="J982" s="10">
        <v>149.58676500000001</v>
      </c>
    </row>
    <row r="983" spans="1:10">
      <c r="A983" t="s">
        <v>67</v>
      </c>
      <c r="B983" t="s">
        <v>65</v>
      </c>
      <c r="C983" t="s">
        <v>39</v>
      </c>
      <c r="D983" s="114">
        <v>41699</v>
      </c>
      <c r="E983">
        <v>6</v>
      </c>
      <c r="F983" t="s">
        <v>65</v>
      </c>
      <c r="G983" t="s">
        <v>65</v>
      </c>
      <c r="H983" t="s">
        <v>65</v>
      </c>
      <c r="I983" s="2" t="s">
        <v>66</v>
      </c>
      <c r="J983" s="10">
        <v>181.40367599999999</v>
      </c>
    </row>
    <row r="984" spans="1:10">
      <c r="A984" t="s">
        <v>67</v>
      </c>
      <c r="B984" t="s">
        <v>65</v>
      </c>
      <c r="C984" t="s">
        <v>39</v>
      </c>
      <c r="D984" s="114">
        <v>41730</v>
      </c>
      <c r="E984">
        <v>6</v>
      </c>
      <c r="F984" t="s">
        <v>65</v>
      </c>
      <c r="G984" t="s">
        <v>65</v>
      </c>
      <c r="H984" t="s">
        <v>65</v>
      </c>
      <c r="I984" s="2" t="s">
        <v>66</v>
      </c>
      <c r="J984" s="10">
        <v>171.057864</v>
      </c>
    </row>
    <row r="985" spans="1:10">
      <c r="A985" t="s">
        <v>67</v>
      </c>
      <c r="B985" t="s">
        <v>65</v>
      </c>
      <c r="C985" t="s">
        <v>39</v>
      </c>
      <c r="D985" s="114">
        <v>41760</v>
      </c>
      <c r="E985">
        <v>6</v>
      </c>
      <c r="F985" t="s">
        <v>65</v>
      </c>
      <c r="G985" t="s">
        <v>65</v>
      </c>
      <c r="H985" t="s">
        <v>65</v>
      </c>
      <c r="I985" s="2" t="s">
        <v>66</v>
      </c>
      <c r="J985" s="10">
        <v>165.28699900000001</v>
      </c>
    </row>
    <row r="986" spans="1:10">
      <c r="A986" t="s">
        <v>67</v>
      </c>
      <c r="B986" t="s">
        <v>65</v>
      </c>
      <c r="C986" t="s">
        <v>39</v>
      </c>
      <c r="D986" s="114">
        <v>41791</v>
      </c>
      <c r="E986">
        <v>6</v>
      </c>
      <c r="F986" t="s">
        <v>65</v>
      </c>
      <c r="G986" t="s">
        <v>65</v>
      </c>
      <c r="H986" t="s">
        <v>65</v>
      </c>
      <c r="I986" s="2" t="s">
        <v>66</v>
      </c>
      <c r="J986" s="10">
        <v>149.50871699999999</v>
      </c>
    </row>
    <row r="987" spans="1:10">
      <c r="A987" t="s">
        <v>67</v>
      </c>
      <c r="B987" t="s">
        <v>65</v>
      </c>
      <c r="C987" t="s">
        <v>47</v>
      </c>
      <c r="D987" s="114">
        <v>41456</v>
      </c>
      <c r="E987">
        <v>6</v>
      </c>
      <c r="F987" t="s">
        <v>65</v>
      </c>
      <c r="G987" t="s">
        <v>65</v>
      </c>
      <c r="H987" t="s">
        <v>65</v>
      </c>
      <c r="I987" s="2" t="s">
        <v>66</v>
      </c>
      <c r="J987" s="9">
        <v>211.968999</v>
      </c>
    </row>
    <row r="988" spans="1:10">
      <c r="A988" t="s">
        <v>67</v>
      </c>
      <c r="B988" t="s">
        <v>65</v>
      </c>
      <c r="C988" t="s">
        <v>47</v>
      </c>
      <c r="D988" s="114">
        <v>41487</v>
      </c>
      <c r="E988">
        <v>6</v>
      </c>
      <c r="F988" t="s">
        <v>65</v>
      </c>
      <c r="G988" t="s">
        <v>65</v>
      </c>
      <c r="H988" t="s">
        <v>65</v>
      </c>
      <c r="I988" s="2" t="s">
        <v>66</v>
      </c>
      <c r="J988" s="9">
        <v>224.199051</v>
      </c>
    </row>
    <row r="989" spans="1:10">
      <c r="A989" t="s">
        <v>67</v>
      </c>
      <c r="B989" t="s">
        <v>65</v>
      </c>
      <c r="C989" t="s">
        <v>47</v>
      </c>
      <c r="D989" s="114">
        <v>41518</v>
      </c>
      <c r="E989">
        <v>6</v>
      </c>
      <c r="F989" t="s">
        <v>65</v>
      </c>
      <c r="G989" t="s">
        <v>65</v>
      </c>
      <c r="H989" t="s">
        <v>65</v>
      </c>
      <c r="I989" s="2" t="s">
        <v>66</v>
      </c>
      <c r="J989" s="9">
        <v>220.53646699999999</v>
      </c>
    </row>
    <row r="990" spans="1:10">
      <c r="A990" t="s">
        <v>67</v>
      </c>
      <c r="B990" t="s">
        <v>65</v>
      </c>
      <c r="C990" t="s">
        <v>47</v>
      </c>
      <c r="D990" s="114">
        <v>41548</v>
      </c>
      <c r="E990">
        <v>6</v>
      </c>
      <c r="F990" t="s">
        <v>65</v>
      </c>
      <c r="G990" t="s">
        <v>65</v>
      </c>
      <c r="H990" t="s">
        <v>65</v>
      </c>
      <c r="I990" s="2" t="s">
        <v>66</v>
      </c>
      <c r="J990" s="9">
        <v>306.76027599999998</v>
      </c>
    </row>
    <row r="991" spans="1:10">
      <c r="A991" t="s">
        <v>67</v>
      </c>
      <c r="B991" t="s">
        <v>65</v>
      </c>
      <c r="C991" t="s">
        <v>47</v>
      </c>
      <c r="D991" s="114">
        <v>41579</v>
      </c>
      <c r="E991">
        <v>6</v>
      </c>
      <c r="F991" t="s">
        <v>65</v>
      </c>
      <c r="G991" t="s">
        <v>65</v>
      </c>
      <c r="H991" t="s">
        <v>65</v>
      </c>
      <c r="I991" s="2" t="s">
        <v>66</v>
      </c>
      <c r="J991" s="9">
        <v>260.052864</v>
      </c>
    </row>
    <row r="992" spans="1:10">
      <c r="A992" t="s">
        <v>67</v>
      </c>
      <c r="B992" t="s">
        <v>65</v>
      </c>
      <c r="C992" t="s">
        <v>47</v>
      </c>
      <c r="D992" s="114">
        <v>41609</v>
      </c>
      <c r="E992">
        <v>6</v>
      </c>
      <c r="F992" t="s">
        <v>65</v>
      </c>
      <c r="G992" t="s">
        <v>65</v>
      </c>
      <c r="H992" t="s">
        <v>65</v>
      </c>
      <c r="I992" s="2" t="s">
        <v>66</v>
      </c>
      <c r="J992" s="9">
        <v>240.21016</v>
      </c>
    </row>
    <row r="993" spans="1:10">
      <c r="A993" t="s">
        <v>67</v>
      </c>
      <c r="B993" t="s">
        <v>65</v>
      </c>
      <c r="C993" t="s">
        <v>47</v>
      </c>
      <c r="D993" s="114">
        <v>41640</v>
      </c>
      <c r="E993">
        <v>6</v>
      </c>
      <c r="F993" t="s">
        <v>65</v>
      </c>
      <c r="G993" t="s">
        <v>65</v>
      </c>
      <c r="H993" t="s">
        <v>65</v>
      </c>
      <c r="I993" s="2" t="s">
        <v>66</v>
      </c>
      <c r="J993" s="9">
        <v>258.160549</v>
      </c>
    </row>
    <row r="994" spans="1:10">
      <c r="A994" t="s">
        <v>67</v>
      </c>
      <c r="B994" t="s">
        <v>65</v>
      </c>
      <c r="C994" t="s">
        <v>47</v>
      </c>
      <c r="D994" s="114">
        <v>41671</v>
      </c>
      <c r="E994">
        <v>6</v>
      </c>
      <c r="F994" t="s">
        <v>65</v>
      </c>
      <c r="G994" t="s">
        <v>65</v>
      </c>
      <c r="H994" t="s">
        <v>65</v>
      </c>
      <c r="I994" s="2" t="s">
        <v>66</v>
      </c>
      <c r="J994" s="9">
        <v>310.884524</v>
      </c>
    </row>
    <row r="995" spans="1:10">
      <c r="A995" t="s">
        <v>67</v>
      </c>
      <c r="B995" t="s">
        <v>65</v>
      </c>
      <c r="C995" t="s">
        <v>47</v>
      </c>
      <c r="D995" s="114">
        <v>41699</v>
      </c>
      <c r="E995">
        <v>6</v>
      </c>
      <c r="F995" t="s">
        <v>65</v>
      </c>
      <c r="G995" t="s">
        <v>65</v>
      </c>
      <c r="H995" t="s">
        <v>65</v>
      </c>
      <c r="I995" s="2" t="s">
        <v>66</v>
      </c>
      <c r="J995" s="9">
        <v>347.651006</v>
      </c>
    </row>
    <row r="996" spans="1:10">
      <c r="A996" t="s">
        <v>67</v>
      </c>
      <c r="B996" t="s">
        <v>65</v>
      </c>
      <c r="C996" t="s">
        <v>47</v>
      </c>
      <c r="D996" s="114">
        <v>41730</v>
      </c>
      <c r="E996">
        <v>6</v>
      </c>
      <c r="F996" t="s">
        <v>65</v>
      </c>
      <c r="G996" t="s">
        <v>65</v>
      </c>
      <c r="H996" t="s">
        <v>65</v>
      </c>
      <c r="I996" s="2" t="s">
        <v>66</v>
      </c>
      <c r="J996" s="9">
        <v>341.99016599999999</v>
      </c>
    </row>
    <row r="997" spans="1:10">
      <c r="A997" t="s">
        <v>67</v>
      </c>
      <c r="B997" t="s">
        <v>65</v>
      </c>
      <c r="C997" t="s">
        <v>47</v>
      </c>
      <c r="D997" s="114">
        <v>41760</v>
      </c>
      <c r="E997">
        <v>6</v>
      </c>
      <c r="F997" t="s">
        <v>65</v>
      </c>
      <c r="G997" t="s">
        <v>65</v>
      </c>
      <c r="H997" t="s">
        <v>65</v>
      </c>
      <c r="I997" s="2" t="s">
        <v>66</v>
      </c>
      <c r="J997" s="9">
        <v>301.18512999999996</v>
      </c>
    </row>
    <row r="998" spans="1:10">
      <c r="A998" t="s">
        <v>67</v>
      </c>
      <c r="B998" t="s">
        <v>65</v>
      </c>
      <c r="C998" t="s">
        <v>47</v>
      </c>
      <c r="D998" s="114">
        <v>41791</v>
      </c>
      <c r="E998">
        <v>6</v>
      </c>
      <c r="F998" t="s">
        <v>65</v>
      </c>
      <c r="G998" t="s">
        <v>65</v>
      </c>
      <c r="H998" t="s">
        <v>65</v>
      </c>
      <c r="I998" s="2" t="s">
        <v>66</v>
      </c>
      <c r="J998" s="9">
        <v>260.92</v>
      </c>
    </row>
    <row r="999" spans="1:10">
      <c r="A999" t="s">
        <v>67</v>
      </c>
      <c r="B999" t="s">
        <v>65</v>
      </c>
      <c r="C999" t="s">
        <v>48</v>
      </c>
      <c r="D999" s="114">
        <v>41456</v>
      </c>
      <c r="E999">
        <v>6</v>
      </c>
      <c r="F999" t="s">
        <v>65</v>
      </c>
      <c r="G999" t="s">
        <v>65</v>
      </c>
      <c r="H999" t="s">
        <v>65</v>
      </c>
      <c r="I999" s="2" t="s">
        <v>66</v>
      </c>
      <c r="J999" s="11">
        <v>234.24199100000001</v>
      </c>
    </row>
    <row r="1000" spans="1:10">
      <c r="A1000" t="s">
        <v>67</v>
      </c>
      <c r="B1000" t="s">
        <v>65</v>
      </c>
      <c r="C1000" t="s">
        <v>48</v>
      </c>
      <c r="D1000" s="114">
        <v>41487</v>
      </c>
      <c r="E1000">
        <v>6</v>
      </c>
      <c r="F1000" t="s">
        <v>65</v>
      </c>
      <c r="G1000" t="s">
        <v>65</v>
      </c>
      <c r="H1000" t="s">
        <v>65</v>
      </c>
      <c r="I1000" s="2" t="s">
        <v>66</v>
      </c>
      <c r="J1000" s="12">
        <v>203.740703</v>
      </c>
    </row>
    <row r="1001" spans="1:10">
      <c r="A1001" t="s">
        <v>67</v>
      </c>
      <c r="B1001" t="s">
        <v>65</v>
      </c>
      <c r="C1001" t="s">
        <v>48</v>
      </c>
      <c r="D1001" s="114">
        <v>41518</v>
      </c>
      <c r="E1001">
        <v>6</v>
      </c>
      <c r="F1001" t="s">
        <v>65</v>
      </c>
      <c r="G1001" t="s">
        <v>65</v>
      </c>
      <c r="H1001" t="s">
        <v>65</v>
      </c>
      <c r="I1001" s="2" t="s">
        <v>66</v>
      </c>
      <c r="J1001" s="12">
        <v>192.23546099999999</v>
      </c>
    </row>
    <row r="1002" spans="1:10">
      <c r="A1002" t="s">
        <v>67</v>
      </c>
      <c r="B1002" t="s">
        <v>65</v>
      </c>
      <c r="C1002" t="s">
        <v>48</v>
      </c>
      <c r="D1002" s="114">
        <v>41548</v>
      </c>
      <c r="E1002">
        <v>6</v>
      </c>
      <c r="F1002" t="s">
        <v>65</v>
      </c>
      <c r="G1002" t="s">
        <v>65</v>
      </c>
      <c r="H1002" t="s">
        <v>65</v>
      </c>
      <c r="I1002" s="2" t="s">
        <v>66</v>
      </c>
      <c r="J1002" s="12">
        <v>176.36956599999999</v>
      </c>
    </row>
    <row r="1003" spans="1:10">
      <c r="A1003" t="s">
        <v>67</v>
      </c>
      <c r="B1003" t="s">
        <v>65</v>
      </c>
      <c r="C1003" t="s">
        <v>48</v>
      </c>
      <c r="D1003" s="114">
        <v>41579</v>
      </c>
      <c r="E1003">
        <v>6</v>
      </c>
      <c r="F1003" t="s">
        <v>65</v>
      </c>
      <c r="G1003" t="s">
        <v>65</v>
      </c>
      <c r="H1003" t="s">
        <v>65</v>
      </c>
      <c r="I1003" s="2" t="s">
        <v>66</v>
      </c>
      <c r="J1003" s="12">
        <v>206.09105</v>
      </c>
    </row>
    <row r="1004" spans="1:10">
      <c r="A1004" t="s">
        <v>67</v>
      </c>
      <c r="B1004" t="s">
        <v>65</v>
      </c>
      <c r="C1004" t="s">
        <v>48</v>
      </c>
      <c r="D1004" s="114">
        <v>41609</v>
      </c>
      <c r="E1004">
        <v>6</v>
      </c>
      <c r="F1004" t="s">
        <v>65</v>
      </c>
      <c r="G1004" t="s">
        <v>65</v>
      </c>
      <c r="H1004" t="s">
        <v>65</v>
      </c>
      <c r="I1004" s="2" t="s">
        <v>66</v>
      </c>
      <c r="J1004" s="12">
        <v>141.32156660000001</v>
      </c>
    </row>
    <row r="1005" spans="1:10">
      <c r="A1005" t="s">
        <v>67</v>
      </c>
      <c r="B1005" t="s">
        <v>65</v>
      </c>
      <c r="C1005" t="s">
        <v>48</v>
      </c>
      <c r="D1005" s="114">
        <v>41640</v>
      </c>
      <c r="E1005">
        <v>6</v>
      </c>
      <c r="F1005" t="s">
        <v>65</v>
      </c>
      <c r="G1005" t="s">
        <v>65</v>
      </c>
      <c r="H1005" t="s">
        <v>65</v>
      </c>
      <c r="I1005" s="2" t="s">
        <v>66</v>
      </c>
      <c r="J1005" s="12">
        <v>214.20249699999999</v>
      </c>
    </row>
    <row r="1006" spans="1:10">
      <c r="A1006" t="s">
        <v>67</v>
      </c>
      <c r="B1006" t="s">
        <v>65</v>
      </c>
      <c r="C1006" t="s">
        <v>48</v>
      </c>
      <c r="D1006" s="114">
        <v>41671</v>
      </c>
      <c r="E1006">
        <v>6</v>
      </c>
      <c r="F1006" t="s">
        <v>65</v>
      </c>
      <c r="G1006" t="s">
        <v>65</v>
      </c>
      <c r="H1006" t="s">
        <v>65</v>
      </c>
      <c r="I1006" s="2" t="s">
        <v>66</v>
      </c>
      <c r="J1006" s="12">
        <v>211.43019899999999</v>
      </c>
    </row>
    <row r="1007" spans="1:10">
      <c r="A1007" t="s">
        <v>67</v>
      </c>
      <c r="B1007" t="s">
        <v>65</v>
      </c>
      <c r="C1007" t="s">
        <v>48</v>
      </c>
      <c r="D1007" s="114">
        <v>41699</v>
      </c>
      <c r="E1007">
        <v>6</v>
      </c>
      <c r="F1007" t="s">
        <v>65</v>
      </c>
      <c r="G1007" t="s">
        <v>65</v>
      </c>
      <c r="H1007" t="s">
        <v>65</v>
      </c>
      <c r="I1007" s="2" t="s">
        <v>66</v>
      </c>
      <c r="J1007" s="12">
        <v>141.81421700000001</v>
      </c>
    </row>
    <row r="1008" spans="1:10">
      <c r="A1008" t="s">
        <v>67</v>
      </c>
      <c r="B1008" t="s">
        <v>65</v>
      </c>
      <c r="C1008" t="s">
        <v>48</v>
      </c>
      <c r="D1008" s="114">
        <v>41730</v>
      </c>
      <c r="E1008">
        <v>6</v>
      </c>
      <c r="F1008" t="s">
        <v>65</v>
      </c>
      <c r="G1008" t="s">
        <v>65</v>
      </c>
      <c r="H1008" t="s">
        <v>65</v>
      </c>
      <c r="I1008" s="2" t="s">
        <v>66</v>
      </c>
      <c r="J1008" s="12">
        <v>118.441136</v>
      </c>
    </row>
    <row r="1009" spans="1:10">
      <c r="A1009" t="s">
        <v>67</v>
      </c>
      <c r="B1009" t="s">
        <v>65</v>
      </c>
      <c r="C1009" t="s">
        <v>48</v>
      </c>
      <c r="D1009" s="114">
        <v>41760</v>
      </c>
      <c r="E1009">
        <v>6</v>
      </c>
      <c r="F1009" t="s">
        <v>65</v>
      </c>
      <c r="G1009" t="s">
        <v>65</v>
      </c>
      <c r="H1009" t="s">
        <v>65</v>
      </c>
      <c r="I1009" s="2" t="s">
        <v>66</v>
      </c>
      <c r="J1009" s="12">
        <v>116.407369</v>
      </c>
    </row>
    <row r="1010" spans="1:10">
      <c r="A1010" t="s">
        <v>67</v>
      </c>
      <c r="B1010" t="s">
        <v>65</v>
      </c>
      <c r="C1010" t="s">
        <v>48</v>
      </c>
      <c r="D1010" s="114">
        <v>41791</v>
      </c>
      <c r="E1010">
        <v>6</v>
      </c>
      <c r="F1010" t="s">
        <v>65</v>
      </c>
      <c r="G1010" t="s">
        <v>65</v>
      </c>
      <c r="H1010" t="s">
        <v>65</v>
      </c>
      <c r="I1010" s="2" t="s">
        <v>66</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52297-5D31-48E0-ACF2-8888D001F28F}">
  <dimension ref="A2:P30"/>
  <sheetViews>
    <sheetView topLeftCell="G13" workbookViewId="0">
      <selection activeCell="M23" sqref="M23"/>
    </sheetView>
  </sheetViews>
  <sheetFormatPr defaultRowHeight="14.45"/>
  <cols>
    <col min="1" max="1" width="30.42578125" bestFit="1" customWidth="1"/>
    <col min="2" max="2" width="16.140625" bestFit="1" customWidth="1"/>
    <col min="3" max="26" width="11.85546875" bestFit="1" customWidth="1"/>
  </cols>
  <sheetData>
    <row r="2" spans="1:16">
      <c r="A2" s="137" t="s">
        <v>18</v>
      </c>
      <c r="B2" t="s">
        <v>38</v>
      </c>
    </row>
    <row r="3" spans="1:16">
      <c r="A3" s="137" t="s">
        <v>16</v>
      </c>
      <c r="B3" t="s">
        <v>37</v>
      </c>
    </row>
    <row r="5" spans="1:16">
      <c r="A5" s="137" t="s">
        <v>68</v>
      </c>
      <c r="B5" s="137" t="s">
        <v>69</v>
      </c>
    </row>
    <row r="6" spans="1:16">
      <c r="B6" t="s">
        <v>70</v>
      </c>
      <c r="H6" t="s">
        <v>71</v>
      </c>
      <c r="I6" t="s">
        <v>72</v>
      </c>
      <c r="O6" t="s">
        <v>73</v>
      </c>
      <c r="P6" t="s">
        <v>74</v>
      </c>
    </row>
    <row r="7" spans="1:16">
      <c r="A7" s="137" t="s">
        <v>75</v>
      </c>
      <c r="B7" s="114" t="s">
        <v>76</v>
      </c>
      <c r="C7" s="114" t="s">
        <v>77</v>
      </c>
      <c r="D7" s="114" t="s">
        <v>78</v>
      </c>
      <c r="E7" s="114" t="s">
        <v>79</v>
      </c>
      <c r="F7" s="114" t="s">
        <v>80</v>
      </c>
      <c r="G7" s="114" t="s">
        <v>81</v>
      </c>
      <c r="I7" s="114" t="s">
        <v>82</v>
      </c>
      <c r="J7" s="114" t="s">
        <v>83</v>
      </c>
      <c r="K7" s="114" t="s">
        <v>84</v>
      </c>
      <c r="L7" s="114" t="s">
        <v>85</v>
      </c>
      <c r="M7" s="114" t="s">
        <v>86</v>
      </c>
      <c r="N7" s="114" t="s">
        <v>87</v>
      </c>
    </row>
    <row r="8" spans="1:16">
      <c r="A8" s="138" t="s">
        <v>42</v>
      </c>
      <c r="B8">
        <v>18360128.074454997</v>
      </c>
      <c r="C8">
        <v>17541984.825566247</v>
      </c>
      <c r="D8">
        <v>17154361.339649998</v>
      </c>
      <c r="E8">
        <v>15930518.787479999</v>
      </c>
      <c r="F8">
        <v>15969021.408194996</v>
      </c>
      <c r="G8">
        <v>15881556.897371251</v>
      </c>
      <c r="H8">
        <v>100837571.33271748</v>
      </c>
      <c r="I8">
        <v>23336973.69284625</v>
      </c>
      <c r="J8">
        <v>21236388.223204996</v>
      </c>
      <c r="K8">
        <v>21016478.732167497</v>
      </c>
      <c r="L8">
        <v>19648954.731561247</v>
      </c>
      <c r="M8">
        <v>17251392.562097501</v>
      </c>
      <c r="N8">
        <v>18217739.249877501</v>
      </c>
      <c r="O8">
        <v>120707927.19175497</v>
      </c>
      <c r="P8">
        <v>221545498.52447248</v>
      </c>
    </row>
    <row r="9" spans="1:16">
      <c r="A9" s="139" t="s">
        <v>41</v>
      </c>
      <c r="B9">
        <v>5646491.5144999996</v>
      </c>
      <c r="C9">
        <v>5399095.8664999995</v>
      </c>
      <c r="D9">
        <v>5251141.6875</v>
      </c>
      <c r="E9">
        <v>4907607.44575</v>
      </c>
      <c r="F9">
        <v>4945298.5917499997</v>
      </c>
      <c r="G9">
        <v>4908691.2922499999</v>
      </c>
      <c r="H9">
        <v>31058326.398249999</v>
      </c>
      <c r="I9">
        <v>7205232.9722499996</v>
      </c>
      <c r="J9">
        <v>6033188.6357499994</v>
      </c>
      <c r="K9">
        <v>6512163.1219999995</v>
      </c>
      <c r="L9">
        <v>5672917.9107499998</v>
      </c>
      <c r="M9">
        <v>5429385.8702499997</v>
      </c>
      <c r="N9">
        <v>5733899.2897500005</v>
      </c>
      <c r="O9">
        <v>36586787.800749995</v>
      </c>
      <c r="P9">
        <v>67645114.199000001</v>
      </c>
    </row>
    <row r="10" spans="1:16">
      <c r="A10" s="140" t="s">
        <v>48</v>
      </c>
      <c r="B10">
        <v>1766228.7212499999</v>
      </c>
      <c r="C10">
        <v>1951422.76125</v>
      </c>
      <c r="D10">
        <v>1699371.23875</v>
      </c>
      <c r="E10">
        <v>1502189.2037500001</v>
      </c>
      <c r="F10">
        <v>1650239.5062500001</v>
      </c>
      <c r="G10">
        <v>1406546.085</v>
      </c>
      <c r="H10">
        <v>9975997.5162499994</v>
      </c>
      <c r="I10">
        <v>2151540.1949999998</v>
      </c>
      <c r="J10">
        <v>2191228.2262499998</v>
      </c>
      <c r="K10">
        <v>1965526.61625</v>
      </c>
      <c r="L10">
        <v>2084911.36</v>
      </c>
      <c r="M10">
        <v>2053699.35375</v>
      </c>
      <c r="N10">
        <v>2197266.9237500001</v>
      </c>
      <c r="O10">
        <v>12644172.674999999</v>
      </c>
      <c r="P10">
        <v>22620170.191250004</v>
      </c>
    </row>
    <row r="11" spans="1:16">
      <c r="A11" s="140" t="s">
        <v>39</v>
      </c>
      <c r="B11">
        <v>1473589.0469999998</v>
      </c>
      <c r="C11">
        <v>1419296.1002499999</v>
      </c>
      <c r="D11">
        <v>1310673.21</v>
      </c>
      <c r="E11">
        <v>1301024.7319999998</v>
      </c>
      <c r="F11">
        <v>1373822.8629999999</v>
      </c>
      <c r="G11">
        <v>1340623.0372500001</v>
      </c>
      <c r="H11">
        <v>8219028.9894999992</v>
      </c>
      <c r="I11">
        <v>1948962.5522499997</v>
      </c>
      <c r="J11">
        <v>1725161.6969999999</v>
      </c>
      <c r="K11">
        <v>1818208.6194999998</v>
      </c>
      <c r="L11">
        <v>1328501.68325</v>
      </c>
      <c r="M11">
        <v>1344117.2814999998</v>
      </c>
      <c r="N11">
        <v>1291609.1335</v>
      </c>
      <c r="O11">
        <v>9456560.9669999983</v>
      </c>
      <c r="P11">
        <v>17675589.956500001</v>
      </c>
    </row>
    <row r="12" spans="1:16">
      <c r="A12" s="140" t="s">
        <v>47</v>
      </c>
      <c r="B12">
        <v>2406673.7462499999</v>
      </c>
      <c r="C12">
        <v>2028377.0049999999</v>
      </c>
      <c r="D12">
        <v>2241097.23875</v>
      </c>
      <c r="E12">
        <v>2104393.5099999998</v>
      </c>
      <c r="F12">
        <v>1921236.2224999999</v>
      </c>
      <c r="G12">
        <v>2161522.17</v>
      </c>
      <c r="H12">
        <v>12863299.8925</v>
      </c>
      <c r="I12">
        <v>3104730.2250000001</v>
      </c>
      <c r="J12">
        <v>2116798.7124999999</v>
      </c>
      <c r="K12">
        <v>2728427.88625</v>
      </c>
      <c r="L12">
        <v>2259504.8675000002</v>
      </c>
      <c r="M12">
        <v>2031569.2350000001</v>
      </c>
      <c r="N12">
        <v>2245023.2324999999</v>
      </c>
      <c r="O12">
        <v>14486054.158749999</v>
      </c>
      <c r="P12">
        <v>27349354.051249996</v>
      </c>
    </row>
    <row r="13" spans="1:16">
      <c r="A13" s="139" t="s">
        <v>45</v>
      </c>
      <c r="B13">
        <v>4239485.9544949997</v>
      </c>
      <c r="C13">
        <v>4048652.7928962503</v>
      </c>
      <c r="D13">
        <v>3972221.4460500004</v>
      </c>
      <c r="E13">
        <v>3674687.3099199999</v>
      </c>
      <c r="F13">
        <v>3671820.4435550002</v>
      </c>
      <c r="G13">
        <v>3656039.9337412501</v>
      </c>
      <c r="H13">
        <v>23262907.880657502</v>
      </c>
      <c r="I13">
        <v>5375868.5522162504</v>
      </c>
      <c r="J13">
        <v>5071250.9594449997</v>
      </c>
      <c r="K13">
        <v>4830690.2807074999</v>
      </c>
      <c r="L13">
        <v>4334559.4282512497</v>
      </c>
      <c r="M13">
        <v>4112521.5114775002</v>
      </c>
      <c r="N13">
        <v>4406484.8538975008</v>
      </c>
      <c r="O13">
        <v>28131375.585994996</v>
      </c>
      <c r="P13">
        <v>51394283.466652498</v>
      </c>
    </row>
    <row r="14" spans="1:16">
      <c r="A14" s="140" t="s">
        <v>48</v>
      </c>
      <c r="B14">
        <v>1554281.2747</v>
      </c>
      <c r="C14">
        <v>1717252.0299</v>
      </c>
      <c r="D14">
        <v>1495446.6901</v>
      </c>
      <c r="E14">
        <v>1321926.4993</v>
      </c>
      <c r="F14">
        <v>1452210.7655</v>
      </c>
      <c r="G14">
        <v>1237760.5548</v>
      </c>
      <c r="H14">
        <v>8778877.8143000007</v>
      </c>
      <c r="I14">
        <v>1893355.3716</v>
      </c>
      <c r="J14">
        <v>1928280.8390999998</v>
      </c>
      <c r="K14">
        <v>1729663.4223</v>
      </c>
      <c r="L14">
        <v>1834721.9968000001</v>
      </c>
      <c r="M14">
        <v>1807255.4313000001</v>
      </c>
      <c r="N14">
        <v>1933594.8929000001</v>
      </c>
      <c r="O14">
        <v>11126871.953999998</v>
      </c>
      <c r="P14">
        <v>19905749.768300001</v>
      </c>
    </row>
    <row r="15" spans="1:16">
      <c r="A15" s="140" t="s">
        <v>39</v>
      </c>
      <c r="B15">
        <v>567331.78309499996</v>
      </c>
      <c r="C15">
        <v>546428.99859624996</v>
      </c>
      <c r="D15">
        <v>504609.18584999995</v>
      </c>
      <c r="E15">
        <v>500894.52181999997</v>
      </c>
      <c r="F15">
        <v>528921.80225499999</v>
      </c>
      <c r="G15">
        <v>516139.86934125004</v>
      </c>
      <c r="H15">
        <v>3164326.1609574999</v>
      </c>
      <c r="I15">
        <v>750350.5826162498</v>
      </c>
      <c r="J15">
        <v>664187.25334499998</v>
      </c>
      <c r="K15">
        <v>700010.31850749988</v>
      </c>
      <c r="L15">
        <v>511473.14805125003</v>
      </c>
      <c r="M15">
        <v>517485.15337749996</v>
      </c>
      <c r="N15">
        <v>497269.5163975</v>
      </c>
      <c r="O15">
        <v>3640775.9722949993</v>
      </c>
      <c r="P15">
        <v>6805102.1332524996</v>
      </c>
    </row>
    <row r="16" spans="1:16">
      <c r="A16" s="140" t="s">
        <v>47</v>
      </c>
      <c r="B16">
        <v>2117872.8966999999</v>
      </c>
      <c r="C16">
        <v>1784971.7644</v>
      </c>
      <c r="D16">
        <v>1972165.5701000001</v>
      </c>
      <c r="E16">
        <v>1851866.2887999997</v>
      </c>
      <c r="F16">
        <v>1690687.8758</v>
      </c>
      <c r="G16">
        <v>1902139.5096</v>
      </c>
      <c r="H16">
        <v>11319703.905400001</v>
      </c>
      <c r="I16">
        <v>2732162.5980000002</v>
      </c>
      <c r="J16">
        <v>2478782.8670000001</v>
      </c>
      <c r="K16">
        <v>2401016.5399000002</v>
      </c>
      <c r="L16">
        <v>1988364.2834000001</v>
      </c>
      <c r="M16">
        <v>1787780.9268</v>
      </c>
      <c r="N16">
        <v>1975620.4446</v>
      </c>
      <c r="O16">
        <v>13363727.659699999</v>
      </c>
      <c r="P16">
        <v>24683431.565100003</v>
      </c>
    </row>
    <row r="17" spans="1:16">
      <c r="A17" s="139" t="s">
        <v>46</v>
      </c>
      <c r="B17">
        <v>8474150.6054599974</v>
      </c>
      <c r="C17">
        <v>8094236.1661699982</v>
      </c>
      <c r="D17">
        <v>7930998.2060999982</v>
      </c>
      <c r="E17">
        <v>7348224.0318099987</v>
      </c>
      <c r="F17">
        <v>7351902.3728899984</v>
      </c>
      <c r="G17">
        <v>7316825.6713799983</v>
      </c>
      <c r="H17">
        <v>46516337.053809986</v>
      </c>
      <c r="I17">
        <v>10755872.168379996</v>
      </c>
      <c r="J17">
        <v>10131948.628009997</v>
      </c>
      <c r="K17">
        <v>9673625.3294599988</v>
      </c>
      <c r="L17">
        <v>9641477.3925599996</v>
      </c>
      <c r="M17">
        <v>7709485.1803699993</v>
      </c>
      <c r="N17">
        <v>8077355.1062299982</v>
      </c>
      <c r="O17">
        <v>55989763.805009991</v>
      </c>
      <c r="P17">
        <v>102506100.85881999</v>
      </c>
    </row>
    <row r="18" spans="1:16">
      <c r="A18" s="140" t="s">
        <v>48</v>
      </c>
      <c r="B18">
        <v>3037913.400549999</v>
      </c>
      <c r="C18">
        <v>3356447.1493499991</v>
      </c>
      <c r="D18">
        <v>2922918.5306499992</v>
      </c>
      <c r="E18">
        <v>2583765.4304499994</v>
      </c>
      <c r="F18">
        <v>2838411.9507499994</v>
      </c>
      <c r="G18">
        <v>2419259.2661999995</v>
      </c>
      <c r="H18">
        <v>17158715.727949996</v>
      </c>
      <c r="I18">
        <v>3700649.1353999986</v>
      </c>
      <c r="J18">
        <v>3768912.5491499985</v>
      </c>
      <c r="K18">
        <v>3380705.7799499989</v>
      </c>
      <c r="L18">
        <v>3586047.5391999991</v>
      </c>
      <c r="M18">
        <v>3032362.88845</v>
      </c>
      <c r="N18">
        <v>3079299.10885</v>
      </c>
      <c r="O18">
        <v>20547977.000999991</v>
      </c>
      <c r="P18">
        <v>37706692.728949994</v>
      </c>
    </row>
    <row r="19" spans="1:16">
      <c r="A19" s="140" t="s">
        <v>39</v>
      </c>
      <c r="B19">
        <v>1296758.36136</v>
      </c>
      <c r="C19">
        <v>1248980.56822</v>
      </c>
      <c r="D19">
        <v>1153392.4247999999</v>
      </c>
      <c r="E19">
        <v>1144901.76416</v>
      </c>
      <c r="F19">
        <v>1208964.11944</v>
      </c>
      <c r="G19">
        <v>1179748.2727800002</v>
      </c>
      <c r="H19">
        <v>7232745.5107600009</v>
      </c>
      <c r="I19">
        <v>1715087.0459799999</v>
      </c>
      <c r="J19">
        <v>1518142.2933600002</v>
      </c>
      <c r="K19">
        <v>1600023.58516</v>
      </c>
      <c r="L19">
        <v>1169081.4812600003</v>
      </c>
      <c r="M19">
        <v>1182823.2077200001</v>
      </c>
      <c r="N19">
        <v>1136616.0374800002</v>
      </c>
      <c r="O19">
        <v>8321773.6509600021</v>
      </c>
      <c r="P19">
        <v>15554519.161720002</v>
      </c>
    </row>
    <row r="20" spans="1:16">
      <c r="A20" s="140" t="s">
        <v>47</v>
      </c>
      <c r="B20">
        <v>4139478.8435499985</v>
      </c>
      <c r="C20">
        <v>3488808.4485999988</v>
      </c>
      <c r="D20">
        <v>3854687.2506499989</v>
      </c>
      <c r="E20">
        <v>3619556.8371999986</v>
      </c>
      <c r="F20">
        <v>3304526.302699999</v>
      </c>
      <c r="G20">
        <v>3717818.1323999991</v>
      </c>
      <c r="H20">
        <v>22124875.815099992</v>
      </c>
      <c r="I20">
        <v>5340135.9869999988</v>
      </c>
      <c r="J20">
        <v>4844893.7854999984</v>
      </c>
      <c r="K20">
        <v>4692895.9643499991</v>
      </c>
      <c r="L20">
        <v>4886348.3721000003</v>
      </c>
      <c r="M20">
        <v>3494299.084199999</v>
      </c>
      <c r="N20">
        <v>3861439.9598999987</v>
      </c>
      <c r="O20">
        <v>27120013.153049994</v>
      </c>
      <c r="P20">
        <v>49244888.96814999</v>
      </c>
    </row>
    <row r="21" spans="1:16">
      <c r="A21" s="138" t="s">
        <v>44</v>
      </c>
      <c r="B21">
        <v>17599350.889215074</v>
      </c>
      <c r="C21">
        <v>15809237.731409682</v>
      </c>
      <c r="D21">
        <v>17477693.528157253</v>
      </c>
      <c r="E21">
        <v>16258832.243966701</v>
      </c>
      <c r="F21">
        <v>15259751.009599674</v>
      </c>
      <c r="G21">
        <v>16189426.738815006</v>
      </c>
      <c r="H21">
        <v>98594292.141163364</v>
      </c>
      <c r="I21">
        <v>22330773.05118338</v>
      </c>
      <c r="J21">
        <v>20045730.368086323</v>
      </c>
      <c r="K21">
        <v>20077783.077135138</v>
      </c>
      <c r="L21">
        <v>18963082.525041357</v>
      </c>
      <c r="M21">
        <v>17057458.412591089</v>
      </c>
      <c r="N21">
        <v>18250913.744479787</v>
      </c>
      <c r="O21">
        <v>116725741.17851707</v>
      </c>
      <c r="P21">
        <v>215320033.31968045</v>
      </c>
    </row>
    <row r="22" spans="1:16">
      <c r="A22" s="139" t="s">
        <v>41</v>
      </c>
      <c r="B22">
        <v>9966752.8867000006</v>
      </c>
      <c r="C22">
        <v>9520825.2427750006</v>
      </c>
      <c r="D22">
        <v>9322677.4860000014</v>
      </c>
      <c r="E22">
        <v>8644292.6327</v>
      </c>
      <c r="F22">
        <v>8654156.6067999993</v>
      </c>
      <c r="G22">
        <v>8610821.8509749994</v>
      </c>
      <c r="H22">
        <v>54719526.705949992</v>
      </c>
      <c r="I22">
        <v>12656399.647475</v>
      </c>
      <c r="J22">
        <v>10913731.744199999</v>
      </c>
      <c r="K22">
        <v>11387938.48645</v>
      </c>
      <c r="L22">
        <v>10150184.306575</v>
      </c>
      <c r="M22">
        <v>9649066.1871499997</v>
      </c>
      <c r="N22">
        <v>10305350.35935</v>
      </c>
      <c r="O22">
        <v>65062670.731199995</v>
      </c>
      <c r="P22">
        <v>119782197.43715</v>
      </c>
    </row>
    <row r="23" spans="1:16">
      <c r="A23" s="140" t="s">
        <v>48</v>
      </c>
      <c r="B23">
        <v>3532457.4424999999</v>
      </c>
      <c r="C23">
        <v>3902845.5225</v>
      </c>
      <c r="D23">
        <v>3398742.4775</v>
      </c>
      <c r="E23">
        <v>3004378.4075000002</v>
      </c>
      <c r="F23">
        <v>3300479.0125000002</v>
      </c>
      <c r="G23">
        <v>2813092.17</v>
      </c>
      <c r="H23">
        <v>19951995.032499999</v>
      </c>
      <c r="I23">
        <v>4303080.3899999997</v>
      </c>
      <c r="J23">
        <v>4382456.4524999997</v>
      </c>
      <c r="K23">
        <v>3931053.2324999999</v>
      </c>
      <c r="L23">
        <v>4169822.72</v>
      </c>
      <c r="M23">
        <v>4107398.7075</v>
      </c>
      <c r="N23">
        <v>4394533.8475000001</v>
      </c>
      <c r="O23">
        <v>25288345.349999998</v>
      </c>
      <c r="P23">
        <v>45240340.382500008</v>
      </c>
    </row>
    <row r="24" spans="1:16">
      <c r="A24" s="140" t="s">
        <v>39</v>
      </c>
      <c r="B24">
        <v>1620947.9516999999</v>
      </c>
      <c r="C24">
        <v>1561225.710275</v>
      </c>
      <c r="D24">
        <v>1441740.531</v>
      </c>
      <c r="E24">
        <v>1431127.2052</v>
      </c>
      <c r="F24">
        <v>1511205.1492999999</v>
      </c>
      <c r="G24">
        <v>1474685.3409750003</v>
      </c>
      <c r="H24">
        <v>9040931.8884499986</v>
      </c>
      <c r="I24">
        <v>2143858.8074749997</v>
      </c>
      <c r="J24">
        <v>1897677.8667000001</v>
      </c>
      <c r="K24">
        <v>2000029.4814499998</v>
      </c>
      <c r="L24">
        <v>1461351.8515750002</v>
      </c>
      <c r="M24">
        <v>1478529.0096499999</v>
      </c>
      <c r="N24">
        <v>1420770.04685</v>
      </c>
      <c r="O24">
        <v>10402217.0637</v>
      </c>
      <c r="P24">
        <v>19443148.952149998</v>
      </c>
    </row>
    <row r="25" spans="1:16">
      <c r="A25" s="140" t="s">
        <v>47</v>
      </c>
      <c r="B25">
        <v>4813347.4924999997</v>
      </c>
      <c r="C25">
        <v>4056754.01</v>
      </c>
      <c r="D25">
        <v>4482194.4775</v>
      </c>
      <c r="E25">
        <v>4208787.0199999996</v>
      </c>
      <c r="F25">
        <v>3842472.4449999998</v>
      </c>
      <c r="G25">
        <v>4323044.34</v>
      </c>
      <c r="H25">
        <v>25726599.785</v>
      </c>
      <c r="I25">
        <v>6209460.4500000002</v>
      </c>
      <c r="J25">
        <v>4633597.4249999998</v>
      </c>
      <c r="K25">
        <v>5456855.7725</v>
      </c>
      <c r="L25">
        <v>4519009.7350000003</v>
      </c>
      <c r="M25">
        <v>4063138.47</v>
      </c>
      <c r="N25">
        <v>4490046.4649999999</v>
      </c>
      <c r="O25">
        <v>29372108.317499999</v>
      </c>
      <c r="P25">
        <v>55098708.102499992</v>
      </c>
    </row>
    <row r="26" spans="1:16">
      <c r="A26" s="139" t="s">
        <v>45</v>
      </c>
      <c r="B26">
        <v>7632598.0025150748</v>
      </c>
      <c r="C26">
        <v>6288412.4886346813</v>
      </c>
      <c r="D26">
        <v>8155016.0421572505</v>
      </c>
      <c r="E26">
        <v>7614539.6112667006</v>
      </c>
      <c r="F26">
        <v>6605594.4027996752</v>
      </c>
      <c r="G26">
        <v>7578604.8878400065</v>
      </c>
      <c r="H26">
        <v>43874765.435213387</v>
      </c>
      <c r="I26">
        <v>9674373.4037083797</v>
      </c>
      <c r="J26">
        <v>9131998.6238863245</v>
      </c>
      <c r="K26">
        <v>8689844.5906851366</v>
      </c>
      <c r="L26">
        <v>8812898.2184663564</v>
      </c>
      <c r="M26">
        <v>7408392.225441088</v>
      </c>
      <c r="N26">
        <v>7945563.385129788</v>
      </c>
      <c r="O26">
        <v>51663070.447317079</v>
      </c>
      <c r="P26">
        <v>95537835.882530451</v>
      </c>
    </row>
    <row r="27" spans="1:16">
      <c r="A27" s="140" t="s">
        <v>48</v>
      </c>
      <c r="B27">
        <v>2825965.9539999999</v>
      </c>
      <c r="C27">
        <v>2122276.4180000001</v>
      </c>
      <c r="D27">
        <v>3718993.9819999998</v>
      </c>
      <c r="E27">
        <v>3403502.7259999998</v>
      </c>
      <c r="F27">
        <v>2640383.2100000004</v>
      </c>
      <c r="G27">
        <v>3250473.736</v>
      </c>
      <c r="H27">
        <v>17961596.026000001</v>
      </c>
      <c r="I27">
        <v>3442464.3119999999</v>
      </c>
      <c r="J27">
        <v>3505965.162</v>
      </c>
      <c r="K27">
        <v>3144842.5860000001</v>
      </c>
      <c r="L27">
        <v>3335858.1760000004</v>
      </c>
      <c r="M27">
        <v>3285918.966</v>
      </c>
      <c r="N27">
        <v>3515627.0780000002</v>
      </c>
      <c r="O27">
        <v>20230676.280000001</v>
      </c>
      <c r="P27">
        <v>38192272.306000002</v>
      </c>
    </row>
    <row r="28" spans="1:16">
      <c r="A28" s="140" t="s">
        <v>39</v>
      </c>
      <c r="B28">
        <v>955954.05451507494</v>
      </c>
      <c r="C28">
        <v>920732.86263468117</v>
      </c>
      <c r="D28">
        <v>850266.47815724998</v>
      </c>
      <c r="E28">
        <v>844007.26926670002</v>
      </c>
      <c r="F28">
        <v>891233.23679967504</v>
      </c>
      <c r="G28">
        <v>869695.6798400064</v>
      </c>
      <c r="H28">
        <v>5331889.5812133867</v>
      </c>
      <c r="I28">
        <v>1264340.7317083809</v>
      </c>
      <c r="J28">
        <v>1119155.521886325</v>
      </c>
      <c r="K28">
        <v>1179517.3866851374</v>
      </c>
      <c r="L28">
        <v>861832.25446635636</v>
      </c>
      <c r="M28">
        <v>871962.48344108742</v>
      </c>
      <c r="N28">
        <v>837899.13512978749</v>
      </c>
      <c r="O28">
        <v>6134707.5133170746</v>
      </c>
      <c r="P28">
        <v>11466597.094530459</v>
      </c>
    </row>
    <row r="29" spans="1:16">
      <c r="A29" s="140" t="s">
        <v>47</v>
      </c>
      <c r="B29">
        <v>3850677.9939999999</v>
      </c>
      <c r="C29">
        <v>3245403.2080000001</v>
      </c>
      <c r="D29">
        <v>3585755.5820000004</v>
      </c>
      <c r="E29">
        <v>3367029.6159999999</v>
      </c>
      <c r="F29">
        <v>3073977.9560000002</v>
      </c>
      <c r="G29">
        <v>3458435.4720000001</v>
      </c>
      <c r="H29">
        <v>20581279.827999998</v>
      </c>
      <c r="I29">
        <v>4967568.3600000003</v>
      </c>
      <c r="J29">
        <v>4506877.9400000004</v>
      </c>
      <c r="K29">
        <v>4365484.6179999998</v>
      </c>
      <c r="L29">
        <v>4615207.7879999997</v>
      </c>
      <c r="M29">
        <v>3250510.7760000005</v>
      </c>
      <c r="N29">
        <v>3592037.1720000003</v>
      </c>
      <c r="O29">
        <v>25297686.653999999</v>
      </c>
      <c r="P29">
        <v>45878966.482000001</v>
      </c>
    </row>
    <row r="30" spans="1:16">
      <c r="A30" s="138" t="s">
        <v>74</v>
      </c>
      <c r="B30">
        <v>35959478.963670067</v>
      </c>
      <c r="C30">
        <v>33351222.556975931</v>
      </c>
      <c r="D30">
        <v>34632054.867807247</v>
      </c>
      <c r="E30">
        <v>32189351.031446699</v>
      </c>
      <c r="F30">
        <v>31228772.417794675</v>
      </c>
      <c r="G30">
        <v>32070983.636186257</v>
      </c>
      <c r="H30">
        <v>199431863.47388086</v>
      </c>
      <c r="I30">
        <v>45667746.744029626</v>
      </c>
      <c r="J30">
        <v>41282118.591291323</v>
      </c>
      <c r="K30">
        <v>41094261.809302643</v>
      </c>
      <c r="L30">
        <v>38612037.2566026</v>
      </c>
      <c r="M30">
        <v>34308850.97468859</v>
      </c>
      <c r="N30">
        <v>36468652.994357288</v>
      </c>
      <c r="O30">
        <v>237433668.37027204</v>
      </c>
      <c r="P30">
        <v>436865531.84415293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W67"/>
  <sheetViews>
    <sheetView showGridLines="0" topLeftCell="O48" zoomScale="60" zoomScaleNormal="60" workbookViewId="0">
      <selection activeCell="P49" sqref="P49"/>
    </sheetView>
  </sheetViews>
  <sheetFormatPr defaultColWidth="8.7109375" defaultRowHeight="27.95" customHeight="1"/>
  <cols>
    <col min="1" max="1" width="15.42578125" style="79" customWidth="1"/>
    <col min="2" max="2" width="32.28515625" style="79" customWidth="1"/>
    <col min="3" max="3" width="25.42578125" style="79" bestFit="1" customWidth="1"/>
    <col min="4" max="4" width="22.140625" style="79" customWidth="1"/>
    <col min="5" max="5" width="16.42578125" style="79" bestFit="1" customWidth="1"/>
    <col min="6" max="6" width="20.140625" style="79" customWidth="1"/>
    <col min="7" max="10" width="14.5703125" style="79" bestFit="1" customWidth="1"/>
    <col min="11" max="11" width="15.28515625" style="79" bestFit="1" customWidth="1"/>
    <col min="12" max="12" width="14.5703125" style="79" bestFit="1" customWidth="1"/>
    <col min="13" max="13" width="15.28515625" style="79" bestFit="1" customWidth="1"/>
    <col min="14" max="16" width="14.5703125" style="79" bestFit="1" customWidth="1"/>
    <col min="17" max="17" width="18.42578125" style="79" customWidth="1"/>
    <col min="18" max="19" width="8.7109375" style="79"/>
    <col min="20" max="20" width="8.85546875" style="79" customWidth="1"/>
    <col min="21" max="16384" width="8.7109375" style="79"/>
  </cols>
  <sheetData>
    <row r="1" spans="1:23" s="82" customFormat="1" ht="27.95" customHeight="1">
      <c r="A1" s="81" t="s">
        <v>88</v>
      </c>
    </row>
    <row r="2" spans="1:23" s="2" customFormat="1" ht="27.95" customHeight="1">
      <c r="A2" s="2" t="s">
        <v>89</v>
      </c>
    </row>
    <row r="3" spans="1:23" s="2" customFormat="1" ht="27.95" customHeight="1">
      <c r="A3" s="2" t="s">
        <v>90</v>
      </c>
    </row>
    <row r="4" spans="1:23" s="2" customFormat="1" ht="27.95" customHeight="1">
      <c r="A4" s="2" t="s">
        <v>91</v>
      </c>
    </row>
    <row r="5" spans="1:23" s="2" customFormat="1" ht="27.95" customHeight="1">
      <c r="A5" s="1" t="s">
        <v>92</v>
      </c>
    </row>
    <row r="6" spans="1:23" s="2" customFormat="1" ht="27.95" customHeight="1">
      <c r="A6" s="2" t="s">
        <v>93</v>
      </c>
    </row>
    <row r="7" spans="1:23" s="2" customFormat="1" ht="27.95" customHeight="1">
      <c r="A7" s="2" t="s">
        <v>94</v>
      </c>
    </row>
    <row r="8" spans="1:23" s="83" customFormat="1" ht="40.5" customHeight="1">
      <c r="A8" s="149" t="s">
        <v>95</v>
      </c>
      <c r="B8" s="150"/>
      <c r="C8" s="150"/>
      <c r="D8" s="150"/>
      <c r="E8" s="150"/>
      <c r="F8" s="150"/>
      <c r="G8" s="150"/>
      <c r="H8" s="150"/>
      <c r="I8" s="150"/>
      <c r="J8" s="150"/>
      <c r="K8" s="150"/>
      <c r="L8" s="150"/>
      <c r="M8" s="150"/>
      <c r="N8" s="150"/>
      <c r="O8" s="150"/>
      <c r="P8" s="150"/>
      <c r="Q8" s="150"/>
      <c r="R8" s="150"/>
      <c r="S8" s="150"/>
      <c r="T8" s="150"/>
      <c r="U8" s="150"/>
    </row>
    <row r="9" spans="1:23" s="83" customFormat="1" ht="47.1" customHeight="1">
      <c r="A9" s="149" t="s">
        <v>96</v>
      </c>
      <c r="B9" s="165"/>
      <c r="C9" s="165"/>
      <c r="D9" s="165"/>
      <c r="E9" s="165"/>
      <c r="F9" s="165"/>
      <c r="G9" s="165"/>
      <c r="H9" s="165"/>
      <c r="I9" s="165"/>
      <c r="J9" s="165"/>
      <c r="K9" s="165"/>
      <c r="L9" s="165"/>
      <c r="M9" s="165"/>
      <c r="N9" s="165"/>
      <c r="O9" s="165"/>
      <c r="P9" s="165"/>
      <c r="Q9" s="165"/>
      <c r="R9" s="165"/>
      <c r="S9" s="165"/>
      <c r="T9" s="165"/>
      <c r="U9" s="165"/>
      <c r="V9" s="165"/>
    </row>
    <row r="10" spans="1:23" s="87" customFormat="1" ht="27.95" customHeight="1">
      <c r="A10" s="85" t="s">
        <v>20</v>
      </c>
      <c r="B10" s="85" t="s">
        <v>97</v>
      </c>
      <c r="C10" s="85" t="s">
        <v>40</v>
      </c>
      <c r="D10" s="85" t="s">
        <v>98</v>
      </c>
      <c r="E10" s="86">
        <v>41456</v>
      </c>
      <c r="F10" s="86">
        <v>41487</v>
      </c>
      <c r="G10" s="86">
        <v>41518</v>
      </c>
      <c r="H10" s="86">
        <v>41548</v>
      </c>
      <c r="I10" s="86">
        <v>41579</v>
      </c>
      <c r="J10" s="86">
        <v>41609</v>
      </c>
      <c r="K10" s="86">
        <v>41640</v>
      </c>
      <c r="L10" s="86">
        <v>41671</v>
      </c>
      <c r="M10" s="86">
        <v>41699</v>
      </c>
      <c r="N10" s="86">
        <v>41730</v>
      </c>
      <c r="O10" s="86">
        <v>41760</v>
      </c>
      <c r="P10" s="86">
        <v>41791</v>
      </c>
    </row>
    <row r="11" spans="1:23" s="87" customFormat="1" ht="27.95" customHeight="1">
      <c r="A11" s="85"/>
      <c r="B11" s="85"/>
      <c r="C11" s="85"/>
      <c r="D11" s="85"/>
      <c r="E11" s="89"/>
      <c r="F11" s="89"/>
      <c r="G11" s="89"/>
      <c r="H11" s="89"/>
      <c r="I11" s="89"/>
      <c r="J11" s="89"/>
      <c r="K11" s="89"/>
      <c r="L11" s="89"/>
      <c r="M11" s="89"/>
      <c r="N11" s="89"/>
      <c r="O11" s="89"/>
      <c r="P11" s="89"/>
      <c r="Q11" s="85" t="s">
        <v>99</v>
      </c>
    </row>
    <row r="12" spans="1:23" customFormat="1" ht="18" customHeight="1">
      <c r="A12" s="151" t="s">
        <v>100</v>
      </c>
      <c r="B12" s="166"/>
      <c r="C12" s="166"/>
      <c r="D12" s="166"/>
      <c r="E12" s="166"/>
      <c r="F12" s="166"/>
      <c r="G12" s="166"/>
      <c r="H12" s="166"/>
      <c r="I12" s="166"/>
      <c r="J12" s="166"/>
      <c r="K12" s="166"/>
      <c r="L12" s="166"/>
      <c r="M12" s="166"/>
      <c r="N12" s="113"/>
      <c r="O12" s="113"/>
      <c r="P12" s="113"/>
      <c r="Q12" s="113"/>
      <c r="R12" s="113"/>
      <c r="S12" s="113"/>
      <c r="T12" s="113"/>
      <c r="U12" s="113"/>
      <c r="V12" s="113"/>
      <c r="W12" s="113"/>
    </row>
    <row r="13" spans="1:23" ht="27.95" customHeight="1">
      <c r="A13" s="80" t="s">
        <v>39</v>
      </c>
      <c r="B13" s="80" t="s">
        <v>101</v>
      </c>
      <c r="C13" s="80" t="s">
        <v>41</v>
      </c>
      <c r="D13" s="80" t="s">
        <v>42</v>
      </c>
      <c r="E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Analysis'!E$10)</f>
        <v>1473589.0469999998</v>
      </c>
      <c r="F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Analysis'!F$10)</f>
        <v>1419296.1002499999</v>
      </c>
      <c r="G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Analysis'!G$10)</f>
        <v>1310673.21</v>
      </c>
      <c r="H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Analysis'!H$10)</f>
        <v>1301024.7319999998</v>
      </c>
      <c r="I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Analysis'!I$10)</f>
        <v>1373822.8629999999</v>
      </c>
      <c r="J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Analysis'!J$10)</f>
        <v>1340623.0372500001</v>
      </c>
      <c r="K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Analysis'!K$10)</f>
        <v>1948962.5522499997</v>
      </c>
      <c r="L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Analysis'!L$10)</f>
        <v>1725161.6969999999</v>
      </c>
      <c r="M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Analysis'!M$10)</f>
        <v>1818208.6194999998</v>
      </c>
      <c r="N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Analysis'!N$10)</f>
        <v>1328501.68325</v>
      </c>
      <c r="O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Analysis'!O$10)</f>
        <v>1344117.2814999998</v>
      </c>
      <c r="P13" s="88">
        <f>SUMIFS('Data Repository Table'!$J:$J, 'Data Repository Table'!$A:$A, "Financial Actual",'Data Repository Table'!$B:$B, "Revenues", 'Data Repository Table'!$C:$C, 'Revenue Analysis'!$A13,'Data Repository Table'!$G:$G,'Revenue Analysis'!$C13, 'Data Repository Table'!$H:$H, 'Revenue Analysis'!$D13, 'Data Repository Table'!$D:$D, 'Revenue Analysis'!P$10)</f>
        <v>1291609.1335</v>
      </c>
      <c r="Q13" s="88">
        <f>SUM(E13:P13)</f>
        <v>17675589.956500001</v>
      </c>
      <c r="T13" s="135"/>
    </row>
    <row r="14" spans="1:23" ht="27.95" customHeight="1">
      <c r="A14" s="80" t="s">
        <v>39</v>
      </c>
      <c r="B14" s="80" t="s">
        <v>101</v>
      </c>
      <c r="C14" s="80" t="s">
        <v>41</v>
      </c>
      <c r="D14" s="80" t="s">
        <v>44</v>
      </c>
      <c r="E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Analysis'!E$10)</f>
        <v>1620947.9516999999</v>
      </c>
      <c r="F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Analysis'!F$10)</f>
        <v>1561225.710275</v>
      </c>
      <c r="G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Analysis'!G$10)</f>
        <v>1441740.531</v>
      </c>
      <c r="H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Analysis'!H$10)</f>
        <v>1431127.2052</v>
      </c>
      <c r="I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Analysis'!I$10)</f>
        <v>1511205.1492999999</v>
      </c>
      <c r="J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Analysis'!J$10)</f>
        <v>1474685.3409750003</v>
      </c>
      <c r="K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Analysis'!K$10)</f>
        <v>2143858.8074749997</v>
      </c>
      <c r="L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Analysis'!L$10)</f>
        <v>1897677.8667000001</v>
      </c>
      <c r="M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Analysis'!M$10)</f>
        <v>2000029.4814499998</v>
      </c>
      <c r="N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Analysis'!N$10)</f>
        <v>1461351.8515750002</v>
      </c>
      <c r="O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Analysis'!O$10)</f>
        <v>1478529.0096499999</v>
      </c>
      <c r="P14" s="88">
        <f>SUMIFS('Data Repository Table'!$J:$J, 'Data Repository Table'!$A:$A, "Financial Actual",'Data Repository Table'!$B:$B, "Revenues", 'Data Repository Table'!$C:$C, 'Revenue Analysis'!$A14,'Data Repository Table'!$G:$G,'Revenue Analysis'!$C14, 'Data Repository Table'!$H:$H, 'Revenue Analysis'!$D14, 'Data Repository Table'!$D:$D, 'Revenue Analysis'!P$10)</f>
        <v>1420770.04685</v>
      </c>
      <c r="Q14" s="88">
        <f t="shared" ref="Q14:Q17" si="0">SUM(E14:P14)</f>
        <v>19443148.952149998</v>
      </c>
      <c r="T14" s="135"/>
    </row>
    <row r="15" spans="1:23" ht="27.95" customHeight="1">
      <c r="A15" s="80" t="s">
        <v>39</v>
      </c>
      <c r="B15" s="80" t="s">
        <v>101</v>
      </c>
      <c r="C15" s="80" t="s">
        <v>45</v>
      </c>
      <c r="D15" s="80" t="s">
        <v>42</v>
      </c>
      <c r="E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Analysis'!E$10)</f>
        <v>567331.78309499996</v>
      </c>
      <c r="F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Analysis'!F$10)</f>
        <v>546428.99859624996</v>
      </c>
      <c r="G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Analysis'!G$10)</f>
        <v>504609.18584999995</v>
      </c>
      <c r="H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Analysis'!H$10)</f>
        <v>500894.52181999997</v>
      </c>
      <c r="I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Analysis'!I$10)</f>
        <v>528921.80225499999</v>
      </c>
      <c r="J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Analysis'!J$10)</f>
        <v>516139.86934125004</v>
      </c>
      <c r="K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Analysis'!K$10)</f>
        <v>750350.5826162498</v>
      </c>
      <c r="L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Analysis'!L$10)</f>
        <v>664187.25334499998</v>
      </c>
      <c r="M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Analysis'!M$10)</f>
        <v>700010.31850749988</v>
      </c>
      <c r="N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Analysis'!N$10)</f>
        <v>511473.14805125003</v>
      </c>
      <c r="O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Analysis'!O$10)</f>
        <v>517485.15337749996</v>
      </c>
      <c r="P15" s="88">
        <f>SUMIFS('Data Repository Table'!$J:$J, 'Data Repository Table'!$A:$A, "Financial Actual",'Data Repository Table'!$B:$B, "Revenues", 'Data Repository Table'!$C:$C, 'Revenue Analysis'!$A15,'Data Repository Table'!$G:$G,'Revenue Analysis'!$C15, 'Data Repository Table'!$H:$H, 'Revenue Analysis'!$D15, 'Data Repository Table'!$D:$D, 'Revenue Analysis'!P$10)</f>
        <v>497269.5163975</v>
      </c>
      <c r="Q15" s="88">
        <f t="shared" si="0"/>
        <v>6805102.1332524996</v>
      </c>
      <c r="T15" s="135"/>
    </row>
    <row r="16" spans="1:23" ht="27.95" customHeight="1">
      <c r="A16" s="80" t="s">
        <v>39</v>
      </c>
      <c r="B16" s="80" t="s">
        <v>101</v>
      </c>
      <c r="C16" s="80" t="s">
        <v>45</v>
      </c>
      <c r="D16" s="80" t="s">
        <v>44</v>
      </c>
      <c r="E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Analysis'!E$10)</f>
        <v>955954.05451507494</v>
      </c>
      <c r="F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Analysis'!F$10)</f>
        <v>920732.86263468117</v>
      </c>
      <c r="G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Analysis'!G$10)</f>
        <v>850266.47815724998</v>
      </c>
      <c r="H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Analysis'!H$10)</f>
        <v>844007.26926670002</v>
      </c>
      <c r="I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Analysis'!I$10)</f>
        <v>891233.23679967504</v>
      </c>
      <c r="J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Analysis'!J$10)</f>
        <v>869695.6798400064</v>
      </c>
      <c r="K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Analysis'!K$10)</f>
        <v>1264340.7317083809</v>
      </c>
      <c r="L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Analysis'!L$10)</f>
        <v>1119155.521886325</v>
      </c>
      <c r="M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Analysis'!M$10)</f>
        <v>1179517.3866851374</v>
      </c>
      <c r="N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Analysis'!N$10)</f>
        <v>861832.25446635636</v>
      </c>
      <c r="O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Analysis'!O$10)</f>
        <v>871962.48344108742</v>
      </c>
      <c r="P16" s="88">
        <f>SUMIFS('Data Repository Table'!$J:$J, 'Data Repository Table'!$A:$A, "Financial Actual",'Data Repository Table'!$B:$B, "Revenues", 'Data Repository Table'!$C:$C, 'Revenue Analysis'!$A16,'Data Repository Table'!$G:$G,'Revenue Analysis'!$C16, 'Data Repository Table'!$H:$H, 'Revenue Analysis'!$D16, 'Data Repository Table'!$D:$D, 'Revenue Analysis'!P$10)</f>
        <v>837899.13512978749</v>
      </c>
      <c r="Q16" s="88">
        <f t="shared" si="0"/>
        <v>11466597.094530459</v>
      </c>
      <c r="T16" s="135"/>
    </row>
    <row r="17" spans="1:22" ht="27.95" customHeight="1">
      <c r="A17" s="80" t="s">
        <v>39</v>
      </c>
      <c r="B17" s="80" t="s">
        <v>101</v>
      </c>
      <c r="C17" s="80" t="s">
        <v>46</v>
      </c>
      <c r="D17" s="80" t="s">
        <v>42</v>
      </c>
      <c r="E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Analysis'!E$10)</f>
        <v>1296758.36136</v>
      </c>
      <c r="F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Analysis'!F$10)</f>
        <v>1248980.56822</v>
      </c>
      <c r="G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Analysis'!G$10)</f>
        <v>1153392.4247999999</v>
      </c>
      <c r="H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Analysis'!H$10)</f>
        <v>1144901.76416</v>
      </c>
      <c r="I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Analysis'!I$10)</f>
        <v>1208964.11944</v>
      </c>
      <c r="J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Analysis'!J$10)</f>
        <v>1179748.2727800002</v>
      </c>
      <c r="K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Analysis'!K$10)</f>
        <v>1715087.0459799999</v>
      </c>
      <c r="L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Analysis'!L$10)</f>
        <v>1518142.2933600002</v>
      </c>
      <c r="M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Analysis'!M$10)</f>
        <v>1600023.58516</v>
      </c>
      <c r="N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Analysis'!N$10)</f>
        <v>1169081.4812600003</v>
      </c>
      <c r="O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Analysis'!O$10)</f>
        <v>1182823.2077200001</v>
      </c>
      <c r="P17" s="88">
        <f>SUMIFS('Data Repository Table'!$J:$J, 'Data Repository Table'!$A:$A, "Financial Actual",'Data Repository Table'!$B:$B, "Revenues", 'Data Repository Table'!$C:$C, 'Revenue Analysis'!$A17,'Data Repository Table'!$G:$G,'Revenue Analysis'!$C17, 'Data Repository Table'!$H:$H, 'Revenue Analysis'!$D17, 'Data Repository Table'!$D:$D, 'Revenue Analysis'!P$10)</f>
        <v>1136616.0374800002</v>
      </c>
      <c r="Q17" s="88">
        <f t="shared" si="0"/>
        <v>15554519.161720002</v>
      </c>
      <c r="T17" s="135"/>
    </row>
    <row r="18" spans="1:22" s="84" customFormat="1" ht="27.95" customHeight="1">
      <c r="A18" s="87"/>
      <c r="B18" s="87"/>
      <c r="C18" s="87"/>
      <c r="D18" s="87"/>
    </row>
    <row r="19" spans="1:22" ht="27.95" customHeight="1">
      <c r="A19" s="80" t="s">
        <v>47</v>
      </c>
      <c r="B19" s="80" t="s">
        <v>101</v>
      </c>
      <c r="C19" s="80" t="s">
        <v>41</v>
      </c>
      <c r="D19" s="80" t="s">
        <v>42</v>
      </c>
      <c r="E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Analysis'!E$10)</f>
        <v>2406673.7462499999</v>
      </c>
      <c r="F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Analysis'!F$10)</f>
        <v>2028377.0049999999</v>
      </c>
      <c r="G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Analysis'!G$10)</f>
        <v>2241097.23875</v>
      </c>
      <c r="H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Analysis'!H$10)</f>
        <v>2104393.5099999998</v>
      </c>
      <c r="I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Analysis'!I$10)</f>
        <v>1921236.2224999999</v>
      </c>
      <c r="J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Analysis'!J$10)</f>
        <v>2161522.17</v>
      </c>
      <c r="K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Analysis'!K$10)</f>
        <v>3104730.2250000001</v>
      </c>
      <c r="L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Analysis'!L$10)</f>
        <v>2116798.7124999999</v>
      </c>
      <c r="M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Analysis'!M$10)</f>
        <v>2728427.88625</v>
      </c>
      <c r="N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Analysis'!N$10)</f>
        <v>2259504.8675000002</v>
      </c>
      <c r="O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Analysis'!O$10)</f>
        <v>2031569.2350000001</v>
      </c>
      <c r="P19" s="88">
        <f>SUMIFS('Data Repository Table'!$J:$J, 'Data Repository Table'!$A:$A, "Financial Actual",'Data Repository Table'!$B:$B, "Revenues", 'Data Repository Table'!$C:$C, 'Revenue Analysis'!$A19,'Data Repository Table'!$G:$G,'Revenue Analysis'!$C19, 'Data Repository Table'!$H:$H, 'Revenue Analysis'!$D19, 'Data Repository Table'!$D:$D, 'Revenue Analysis'!P$10)</f>
        <v>2245023.2324999999</v>
      </c>
      <c r="Q19" s="88">
        <f>SUM(E19:P19)</f>
        <v>27349354.051249996</v>
      </c>
      <c r="T19" s="135"/>
    </row>
    <row r="20" spans="1:22" ht="27.95" customHeight="1">
      <c r="A20" s="80" t="s">
        <v>47</v>
      </c>
      <c r="B20" s="80" t="s">
        <v>101</v>
      </c>
      <c r="C20" s="80" t="s">
        <v>41</v>
      </c>
      <c r="D20" s="80" t="s">
        <v>44</v>
      </c>
      <c r="E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Analysis'!E$10)</f>
        <v>4813347.4924999997</v>
      </c>
      <c r="F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Analysis'!F$10)</f>
        <v>4056754.01</v>
      </c>
      <c r="G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Analysis'!G$10)</f>
        <v>4482194.4775</v>
      </c>
      <c r="H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Analysis'!H$10)</f>
        <v>4208787.0199999996</v>
      </c>
      <c r="I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Analysis'!I$10)</f>
        <v>3842472.4449999998</v>
      </c>
      <c r="J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Analysis'!J$10)</f>
        <v>4323044.34</v>
      </c>
      <c r="K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Analysis'!K$10)</f>
        <v>6209460.4500000002</v>
      </c>
      <c r="L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Analysis'!L$10)</f>
        <v>4633597.4249999998</v>
      </c>
      <c r="M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Analysis'!M$10)</f>
        <v>5456855.7725</v>
      </c>
      <c r="N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Analysis'!N$10)</f>
        <v>4519009.7350000003</v>
      </c>
      <c r="O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Analysis'!O$10)</f>
        <v>4063138.47</v>
      </c>
      <c r="P20" s="88">
        <f>SUMIFS('Data Repository Table'!$J:$J, 'Data Repository Table'!$A:$A, "Financial Actual",'Data Repository Table'!$B:$B, "Revenues", 'Data Repository Table'!$C:$C, 'Revenue Analysis'!$A20,'Data Repository Table'!$G:$G,'Revenue Analysis'!$C20, 'Data Repository Table'!$H:$H, 'Revenue Analysis'!$D20, 'Data Repository Table'!$D:$D, 'Revenue Analysis'!P$10)</f>
        <v>4490046.4649999999</v>
      </c>
      <c r="Q20" s="88">
        <f t="shared" ref="Q20:Q23" si="1">SUM(E20:P20)</f>
        <v>55098708.102499992</v>
      </c>
      <c r="T20" s="135"/>
    </row>
    <row r="21" spans="1:22" ht="27.95" customHeight="1">
      <c r="A21" s="80" t="s">
        <v>47</v>
      </c>
      <c r="B21" s="80" t="s">
        <v>101</v>
      </c>
      <c r="C21" s="80" t="s">
        <v>45</v>
      </c>
      <c r="D21" s="80" t="s">
        <v>42</v>
      </c>
      <c r="E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Analysis'!E$10)</f>
        <v>2117872.8966999999</v>
      </c>
      <c r="F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Analysis'!F$10)</f>
        <v>1784971.7644</v>
      </c>
      <c r="G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Analysis'!G$10)</f>
        <v>1972165.5701000001</v>
      </c>
      <c r="H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Analysis'!H$10)</f>
        <v>1851866.2887999997</v>
      </c>
      <c r="I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Analysis'!I$10)</f>
        <v>1690687.8758</v>
      </c>
      <c r="J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Analysis'!J$10)</f>
        <v>1902139.5096</v>
      </c>
      <c r="K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Analysis'!K$10)</f>
        <v>2732162.5980000002</v>
      </c>
      <c r="L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Analysis'!L$10)</f>
        <v>2478782.8670000001</v>
      </c>
      <c r="M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Analysis'!M$10)</f>
        <v>2401016.5399000002</v>
      </c>
      <c r="N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Analysis'!N$10)</f>
        <v>1988364.2834000001</v>
      </c>
      <c r="O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Analysis'!O$10)</f>
        <v>1787780.9268</v>
      </c>
      <c r="P21" s="88">
        <f>SUMIFS('Data Repository Table'!$J:$J, 'Data Repository Table'!$A:$A, "Financial Actual",'Data Repository Table'!$B:$B, "Revenues", 'Data Repository Table'!$C:$C, 'Revenue Analysis'!$A21,'Data Repository Table'!$G:$G,'Revenue Analysis'!$C21, 'Data Repository Table'!$H:$H, 'Revenue Analysis'!$D21, 'Data Repository Table'!$D:$D, 'Revenue Analysis'!P$10)</f>
        <v>1975620.4446</v>
      </c>
      <c r="Q21" s="88">
        <f t="shared" si="1"/>
        <v>24683431.565100003</v>
      </c>
      <c r="T21" s="135"/>
    </row>
    <row r="22" spans="1:22" ht="27.95" customHeight="1">
      <c r="A22" s="80" t="s">
        <v>47</v>
      </c>
      <c r="B22" s="80" t="s">
        <v>101</v>
      </c>
      <c r="C22" s="80" t="s">
        <v>45</v>
      </c>
      <c r="D22" s="80" t="s">
        <v>44</v>
      </c>
      <c r="E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Analysis'!E$10)</f>
        <v>3850677.9939999999</v>
      </c>
      <c r="F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Analysis'!F$10)</f>
        <v>3245403.2080000001</v>
      </c>
      <c r="G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Analysis'!G$10)</f>
        <v>3585755.5820000004</v>
      </c>
      <c r="H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Analysis'!H$10)</f>
        <v>3367029.6159999999</v>
      </c>
      <c r="I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Analysis'!I$10)</f>
        <v>3073977.9560000002</v>
      </c>
      <c r="J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Analysis'!J$10)</f>
        <v>3458435.4720000001</v>
      </c>
      <c r="K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Analysis'!K$10)</f>
        <v>4967568.3600000003</v>
      </c>
      <c r="L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Analysis'!L$10)</f>
        <v>4506877.9400000004</v>
      </c>
      <c r="M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Analysis'!M$10)</f>
        <v>4365484.6179999998</v>
      </c>
      <c r="N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Analysis'!N$10)</f>
        <v>4615207.7879999997</v>
      </c>
      <c r="O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Analysis'!O$10)</f>
        <v>3250510.7760000005</v>
      </c>
      <c r="P22" s="88">
        <f>SUMIFS('Data Repository Table'!$J:$J, 'Data Repository Table'!$A:$A, "Financial Actual",'Data Repository Table'!$B:$B, "Revenues", 'Data Repository Table'!$C:$C, 'Revenue Analysis'!$A22,'Data Repository Table'!$G:$G,'Revenue Analysis'!$C22, 'Data Repository Table'!$H:$H, 'Revenue Analysis'!$D22, 'Data Repository Table'!$D:$D, 'Revenue Analysis'!P$10)</f>
        <v>3592037.1720000003</v>
      </c>
      <c r="Q22" s="88">
        <f t="shared" si="1"/>
        <v>45878966.482000001</v>
      </c>
      <c r="T22" s="135"/>
    </row>
    <row r="23" spans="1:22" ht="27.95" customHeight="1">
      <c r="A23" s="80" t="s">
        <v>47</v>
      </c>
      <c r="B23" s="80" t="s">
        <v>101</v>
      </c>
      <c r="C23" s="80" t="s">
        <v>46</v>
      </c>
      <c r="D23" s="80" t="s">
        <v>42</v>
      </c>
      <c r="E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Analysis'!E$10)</f>
        <v>4139478.8435499985</v>
      </c>
      <c r="F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Analysis'!F$10)</f>
        <v>3488808.4485999988</v>
      </c>
      <c r="G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Analysis'!G$10)</f>
        <v>3854687.2506499989</v>
      </c>
      <c r="H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Analysis'!H$10)</f>
        <v>3619556.8371999986</v>
      </c>
      <c r="I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Analysis'!I$10)</f>
        <v>3304526.302699999</v>
      </c>
      <c r="J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Analysis'!J$10)</f>
        <v>3717818.1323999991</v>
      </c>
      <c r="K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Analysis'!K$10)</f>
        <v>5340135.9869999988</v>
      </c>
      <c r="L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Analysis'!L$10)</f>
        <v>4844893.7854999984</v>
      </c>
      <c r="M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Analysis'!M$10)</f>
        <v>4692895.9643499991</v>
      </c>
      <c r="N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Analysis'!N$10)</f>
        <v>4886348.3721000003</v>
      </c>
      <c r="O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Analysis'!O$10)</f>
        <v>3494299.084199999</v>
      </c>
      <c r="P23" s="88">
        <f>SUMIFS('Data Repository Table'!$J:$J, 'Data Repository Table'!$A:$A, "Financial Actual",'Data Repository Table'!$B:$B, "Revenues", 'Data Repository Table'!$C:$C, 'Revenue Analysis'!$A23,'Data Repository Table'!$G:$G,'Revenue Analysis'!$C23, 'Data Repository Table'!$H:$H, 'Revenue Analysis'!$D23, 'Data Repository Table'!$D:$D, 'Revenue Analysis'!P$10)</f>
        <v>3861439.9598999987</v>
      </c>
      <c r="Q23" s="88">
        <f t="shared" si="1"/>
        <v>49244888.96814999</v>
      </c>
      <c r="T23" s="135"/>
    </row>
    <row r="24" spans="1:22" s="84" customFormat="1" ht="27.95" customHeight="1">
      <c r="A24" s="87"/>
      <c r="B24" s="87"/>
      <c r="C24" s="87"/>
      <c r="D24" s="87"/>
    </row>
    <row r="25" spans="1:22" ht="27.95" customHeight="1">
      <c r="A25" s="80" t="s">
        <v>48</v>
      </c>
      <c r="B25" s="80" t="s">
        <v>101</v>
      </c>
      <c r="C25" s="80" t="s">
        <v>41</v>
      </c>
      <c r="D25" s="80" t="s">
        <v>42</v>
      </c>
      <c r="E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Analysis'!E$10)</f>
        <v>1766228.7212499999</v>
      </c>
      <c r="F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Analysis'!F$10)</f>
        <v>1951422.76125</v>
      </c>
      <c r="G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Analysis'!G$10)</f>
        <v>1699371.23875</v>
      </c>
      <c r="H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Analysis'!H$10)</f>
        <v>1502189.2037500001</v>
      </c>
      <c r="I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Analysis'!I$10)</f>
        <v>1650239.5062500001</v>
      </c>
      <c r="J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Analysis'!J$10)</f>
        <v>1406546.085</v>
      </c>
      <c r="K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Analysis'!K$10)</f>
        <v>2151540.1949999998</v>
      </c>
      <c r="L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Analysis'!L$10)</f>
        <v>2191228.2262499998</v>
      </c>
      <c r="M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Analysis'!M$10)</f>
        <v>1965526.61625</v>
      </c>
      <c r="N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Analysis'!N$10)</f>
        <v>2084911.36</v>
      </c>
      <c r="O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Analysis'!O$10)</f>
        <v>2053699.35375</v>
      </c>
      <c r="P25" s="88">
        <f>SUMIFS('Data Repository Table'!$J:$J, 'Data Repository Table'!$A:$A, "Financial Actual",'Data Repository Table'!$B:$B, "Revenues", 'Data Repository Table'!$C:$C, 'Revenue Analysis'!$A25,'Data Repository Table'!$G:$G,'Revenue Analysis'!$C25, 'Data Repository Table'!$H:$H, 'Revenue Analysis'!$D25, 'Data Repository Table'!$D:$D, 'Revenue Analysis'!P$10)</f>
        <v>2197266.9237500001</v>
      </c>
      <c r="Q25" s="88">
        <f>SUM(E25:P25)</f>
        <v>22620170.191250004</v>
      </c>
      <c r="T25" s="135"/>
    </row>
    <row r="26" spans="1:22" ht="27.95" customHeight="1">
      <c r="A26" s="80" t="s">
        <v>48</v>
      </c>
      <c r="B26" s="80" t="s">
        <v>101</v>
      </c>
      <c r="C26" s="80" t="s">
        <v>41</v>
      </c>
      <c r="D26" s="80" t="s">
        <v>44</v>
      </c>
      <c r="E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Analysis'!E$10)</f>
        <v>3532457.4424999999</v>
      </c>
      <c r="F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Analysis'!F$10)</f>
        <v>3902845.5225</v>
      </c>
      <c r="G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Analysis'!G$10)</f>
        <v>3398742.4775</v>
      </c>
      <c r="H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Analysis'!H$10)</f>
        <v>3004378.4075000002</v>
      </c>
      <c r="I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Analysis'!I$10)</f>
        <v>3300479.0125000002</v>
      </c>
      <c r="J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Analysis'!J$10)</f>
        <v>2813092.17</v>
      </c>
      <c r="K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Analysis'!K$10)</f>
        <v>4303080.3899999997</v>
      </c>
      <c r="L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Analysis'!L$10)</f>
        <v>4382456.4524999997</v>
      </c>
      <c r="M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Analysis'!M$10)</f>
        <v>3931053.2324999999</v>
      </c>
      <c r="N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Analysis'!N$10)</f>
        <v>4169822.72</v>
      </c>
      <c r="O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Analysis'!O$10)</f>
        <v>4107398.7075</v>
      </c>
      <c r="P26" s="88">
        <f>SUMIFS('Data Repository Table'!$J:$J, 'Data Repository Table'!$A:$A, "Financial Actual",'Data Repository Table'!$B:$B, "Revenues", 'Data Repository Table'!$C:$C, 'Revenue Analysis'!$A26,'Data Repository Table'!$G:$G,'Revenue Analysis'!$C26, 'Data Repository Table'!$H:$H, 'Revenue Analysis'!$D26, 'Data Repository Table'!$D:$D, 'Revenue Analysis'!P$10)</f>
        <v>4394533.8475000001</v>
      </c>
      <c r="Q26" s="88">
        <f t="shared" ref="Q26:Q29" si="2">SUM(E26:P26)</f>
        <v>45240340.382500008</v>
      </c>
      <c r="T26" s="135"/>
    </row>
    <row r="27" spans="1:22" ht="27.95" customHeight="1">
      <c r="A27" s="80" t="s">
        <v>48</v>
      </c>
      <c r="B27" s="80" t="s">
        <v>101</v>
      </c>
      <c r="C27" s="80" t="s">
        <v>45</v>
      </c>
      <c r="D27" s="80" t="s">
        <v>42</v>
      </c>
      <c r="E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Analysis'!E$10)</f>
        <v>1554281.2747</v>
      </c>
      <c r="F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Analysis'!F$10)</f>
        <v>1717252.0299</v>
      </c>
      <c r="G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Analysis'!G$10)</f>
        <v>1495446.6901</v>
      </c>
      <c r="H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Analysis'!H$10)</f>
        <v>1321926.4993</v>
      </c>
      <c r="I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Analysis'!I$10)</f>
        <v>1452210.7655</v>
      </c>
      <c r="J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Analysis'!J$10)</f>
        <v>1237760.5548</v>
      </c>
      <c r="K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Analysis'!K$10)</f>
        <v>1893355.3716</v>
      </c>
      <c r="L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Analysis'!L$10)</f>
        <v>1928280.8390999998</v>
      </c>
      <c r="M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Analysis'!M$10)</f>
        <v>1729663.4223</v>
      </c>
      <c r="N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Analysis'!N$10)</f>
        <v>1834721.9968000001</v>
      </c>
      <c r="O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Analysis'!O$10)</f>
        <v>1807255.4313000001</v>
      </c>
      <c r="P27" s="88">
        <f>SUMIFS('Data Repository Table'!$J:$J, 'Data Repository Table'!$A:$A, "Financial Actual",'Data Repository Table'!$B:$B, "Revenues", 'Data Repository Table'!$C:$C, 'Revenue Analysis'!$A27,'Data Repository Table'!$G:$G,'Revenue Analysis'!$C27, 'Data Repository Table'!$H:$H, 'Revenue Analysis'!$D27, 'Data Repository Table'!$D:$D, 'Revenue Analysis'!P$10)</f>
        <v>1933594.8929000001</v>
      </c>
      <c r="Q27" s="88">
        <f t="shared" si="2"/>
        <v>19905749.768300001</v>
      </c>
      <c r="T27" s="135"/>
    </row>
    <row r="28" spans="1:22" ht="27.95" customHeight="1">
      <c r="A28" s="80" t="s">
        <v>48</v>
      </c>
      <c r="B28" s="80" t="s">
        <v>101</v>
      </c>
      <c r="C28" s="80" t="s">
        <v>45</v>
      </c>
      <c r="D28" s="80" t="s">
        <v>44</v>
      </c>
      <c r="E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Analysis'!E$10)</f>
        <v>2825965.9539999999</v>
      </c>
      <c r="F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Analysis'!F$10)</f>
        <v>2122276.4180000001</v>
      </c>
      <c r="G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Analysis'!G$10)</f>
        <v>3718993.9819999998</v>
      </c>
      <c r="H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Analysis'!H$10)</f>
        <v>3403502.7259999998</v>
      </c>
      <c r="I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Analysis'!I$10)</f>
        <v>2640383.2100000004</v>
      </c>
      <c r="J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Analysis'!J$10)</f>
        <v>3250473.736</v>
      </c>
      <c r="K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Analysis'!K$10)</f>
        <v>3442464.3119999999</v>
      </c>
      <c r="L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Analysis'!L$10)</f>
        <v>3505965.162</v>
      </c>
      <c r="M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Analysis'!M$10)</f>
        <v>3144842.5860000001</v>
      </c>
      <c r="N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Analysis'!N$10)</f>
        <v>3335858.1760000004</v>
      </c>
      <c r="O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Analysis'!O$10)</f>
        <v>3285918.966</v>
      </c>
      <c r="P28" s="88">
        <f>SUMIFS('Data Repository Table'!$J:$J, 'Data Repository Table'!$A:$A, "Financial Actual",'Data Repository Table'!$B:$B, "Revenues", 'Data Repository Table'!$C:$C, 'Revenue Analysis'!$A28,'Data Repository Table'!$G:$G,'Revenue Analysis'!$C28, 'Data Repository Table'!$H:$H, 'Revenue Analysis'!$D28, 'Data Repository Table'!$D:$D, 'Revenue Analysis'!P$10)</f>
        <v>3515627.0780000002</v>
      </c>
      <c r="Q28" s="88">
        <f t="shared" si="2"/>
        <v>38192272.306000002</v>
      </c>
      <c r="T28" s="135"/>
    </row>
    <row r="29" spans="1:22" ht="27.95" customHeight="1">
      <c r="A29" s="80" t="s">
        <v>48</v>
      </c>
      <c r="B29" s="80" t="s">
        <v>101</v>
      </c>
      <c r="C29" s="80" t="s">
        <v>46</v>
      </c>
      <c r="D29" s="80" t="s">
        <v>42</v>
      </c>
      <c r="E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Analysis'!E$10)</f>
        <v>3037913.400549999</v>
      </c>
      <c r="F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Analysis'!F$10)</f>
        <v>3356447.1493499991</v>
      </c>
      <c r="G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Analysis'!G$10)</f>
        <v>2922918.5306499992</v>
      </c>
      <c r="H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Analysis'!H$10)</f>
        <v>2583765.4304499994</v>
      </c>
      <c r="I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Analysis'!I$10)</f>
        <v>2838411.9507499994</v>
      </c>
      <c r="J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Analysis'!J$10)</f>
        <v>2419259.2661999995</v>
      </c>
      <c r="K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Analysis'!K$10)</f>
        <v>3700649.1353999986</v>
      </c>
      <c r="L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Analysis'!L$10)</f>
        <v>3768912.5491499985</v>
      </c>
      <c r="M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Analysis'!M$10)</f>
        <v>3380705.7799499989</v>
      </c>
      <c r="N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Analysis'!N$10)</f>
        <v>3586047.5391999991</v>
      </c>
      <c r="O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Analysis'!O$10)</f>
        <v>3032362.88845</v>
      </c>
      <c r="P29" s="88">
        <f>SUMIFS('Data Repository Table'!$J:$J, 'Data Repository Table'!$A:$A, "Financial Actual",'Data Repository Table'!$B:$B, "Revenues", 'Data Repository Table'!$C:$C, 'Revenue Analysis'!$A29,'Data Repository Table'!$G:$G,'Revenue Analysis'!$C29, 'Data Repository Table'!$H:$H, 'Revenue Analysis'!$D29, 'Data Repository Table'!$D:$D, 'Revenue Analysis'!P$10)</f>
        <v>3079299.10885</v>
      </c>
      <c r="Q29" s="88">
        <f t="shared" si="2"/>
        <v>37706692.728949994</v>
      </c>
      <c r="T29" s="135"/>
    </row>
    <row r="31" spans="1:22" s="92" customFormat="1" ht="40.5" customHeight="1">
      <c r="A31" s="149" t="s">
        <v>102</v>
      </c>
      <c r="B31" s="150"/>
      <c r="C31" s="150"/>
      <c r="D31" s="150"/>
      <c r="E31" s="150"/>
      <c r="F31" s="150"/>
      <c r="G31" s="150"/>
      <c r="H31" s="150"/>
      <c r="I31" s="150"/>
      <c r="J31" s="150"/>
      <c r="K31" s="150"/>
      <c r="L31" s="150"/>
      <c r="M31" s="150"/>
      <c r="N31" s="150"/>
      <c r="O31" s="150"/>
      <c r="P31" s="150"/>
      <c r="Q31" s="150"/>
      <c r="R31" s="150"/>
      <c r="S31" s="150"/>
      <c r="T31" s="150"/>
      <c r="U31" s="150"/>
      <c r="V31" s="83"/>
    </row>
    <row r="32" spans="1:22" s="92" customFormat="1" ht="27.95" customHeight="1">
      <c r="A32" s="149" t="s">
        <v>103</v>
      </c>
      <c r="B32" s="167"/>
      <c r="C32" s="167"/>
      <c r="D32" s="167"/>
      <c r="E32" s="167"/>
      <c r="F32" s="167"/>
      <c r="G32" s="167"/>
      <c r="H32" s="167"/>
      <c r="I32" s="167"/>
      <c r="J32" s="167"/>
      <c r="K32" s="167"/>
      <c r="L32" s="167"/>
      <c r="M32" s="167"/>
      <c r="N32" s="167"/>
      <c r="O32" s="167"/>
      <c r="P32" s="167"/>
      <c r="Q32" s="167"/>
      <c r="R32" s="167"/>
      <c r="S32" s="167"/>
      <c r="T32" s="167"/>
      <c r="U32" s="167"/>
      <c r="V32" s="167"/>
    </row>
    <row r="33" spans="1:23" s="92" customFormat="1" ht="27.95" customHeight="1">
      <c r="A33" s="136"/>
      <c r="B33" s="113"/>
      <c r="C33" s="113"/>
      <c r="D33" s="113"/>
      <c r="E33" s="113"/>
      <c r="F33" s="113"/>
      <c r="G33" s="113"/>
      <c r="H33" s="113"/>
      <c r="I33" s="113"/>
      <c r="J33" s="113"/>
      <c r="K33" s="113"/>
      <c r="L33" s="113"/>
      <c r="M33" s="113"/>
      <c r="N33" s="113"/>
      <c r="O33" s="113"/>
      <c r="P33" s="113"/>
      <c r="Q33" s="113"/>
      <c r="R33" s="113"/>
      <c r="S33" s="113"/>
      <c r="T33" s="113"/>
      <c r="U33" s="113"/>
      <c r="V33" s="113"/>
    </row>
    <row r="34" spans="1:23" s="84" customFormat="1" ht="27.95" customHeight="1">
      <c r="A34" s="85" t="s">
        <v>20</v>
      </c>
      <c r="B34" s="85" t="s">
        <v>97</v>
      </c>
      <c r="C34" s="85" t="s">
        <v>40</v>
      </c>
      <c r="E34" s="86">
        <v>41456</v>
      </c>
      <c r="F34" s="86">
        <v>41487</v>
      </c>
      <c r="G34" s="86">
        <v>41518</v>
      </c>
      <c r="H34" s="86">
        <v>41548</v>
      </c>
      <c r="I34" s="86">
        <v>41579</v>
      </c>
      <c r="J34" s="86">
        <v>41609</v>
      </c>
      <c r="K34" s="86">
        <v>41640</v>
      </c>
      <c r="L34" s="86">
        <v>41671</v>
      </c>
      <c r="M34" s="86">
        <v>41699</v>
      </c>
      <c r="N34" s="86">
        <v>41730</v>
      </c>
      <c r="O34" s="86">
        <v>41760</v>
      </c>
      <c r="P34" s="86">
        <v>41791</v>
      </c>
    </row>
    <row r="35" spans="1:23" s="84" customFormat="1" ht="27.95" customHeight="1">
      <c r="A35" s="85"/>
      <c r="B35" s="85"/>
      <c r="C35" s="85"/>
      <c r="Q35" s="94" t="s">
        <v>99</v>
      </c>
    </row>
    <row r="36" spans="1:23" customFormat="1" ht="18" customHeight="1">
      <c r="A36" s="151" t="s">
        <v>104</v>
      </c>
      <c r="B36" s="166"/>
      <c r="C36" s="166"/>
      <c r="D36" s="166"/>
      <c r="E36" s="166"/>
      <c r="F36" s="166"/>
      <c r="G36" s="166"/>
      <c r="H36" s="166"/>
      <c r="I36" s="166"/>
      <c r="J36" s="166"/>
      <c r="K36" s="166"/>
      <c r="L36" s="166"/>
      <c r="M36" s="166"/>
      <c r="N36" s="113"/>
      <c r="O36" s="113"/>
      <c r="P36" s="113"/>
      <c r="Q36" s="113"/>
      <c r="R36" s="113"/>
      <c r="S36" s="113"/>
      <c r="T36" s="113"/>
      <c r="U36" s="113"/>
      <c r="V36" s="113"/>
      <c r="W36" s="113"/>
    </row>
    <row r="37" spans="1:23" ht="27.95" customHeight="1">
      <c r="A37" s="80" t="s">
        <v>39</v>
      </c>
      <c r="B37" s="80" t="s">
        <v>101</v>
      </c>
      <c r="C37" s="80" t="s">
        <v>41</v>
      </c>
      <c r="E37" s="88">
        <f>SUMIFS('Data Repository Table'!$J:$J, 'Data Repository Table'!$A:$A, "Financial Actual",'Data Repository Table'!$B:$B, "Revenues", 'Data Repository Table'!$C:$C, 'Revenue Analysis'!$A37,'Data Repository Table'!$G:$G,'Revenue Analysis'!$C37,  'Data Repository Table'!$D:$D, 'Revenue Analysis'!E$34)</f>
        <v>3094536.9986999994</v>
      </c>
      <c r="F37" s="88">
        <f>SUMIFS('Data Repository Table'!$J:$J, 'Data Repository Table'!$A:$A, "Financial Actual",'Data Repository Table'!$B:$B, "Revenues", 'Data Repository Table'!$C:$C, 'Revenue Analysis'!$A37,'Data Repository Table'!$G:$G,'Revenue Analysis'!$C37,  'Data Repository Table'!$D:$D, 'Revenue Analysis'!F$34)</f>
        <v>2980521.8105250001</v>
      </c>
      <c r="G37" s="88">
        <f>SUMIFS('Data Repository Table'!$J:$J, 'Data Repository Table'!$A:$A, "Financial Actual",'Data Repository Table'!$B:$B, "Revenues", 'Data Repository Table'!$C:$C, 'Revenue Analysis'!$A37,'Data Repository Table'!$G:$G,'Revenue Analysis'!$C37,  'Data Repository Table'!$D:$D, 'Revenue Analysis'!G$34)</f>
        <v>2752413.7409999999</v>
      </c>
      <c r="H37" s="88">
        <f>SUMIFS('Data Repository Table'!$J:$J, 'Data Repository Table'!$A:$A, "Financial Actual",'Data Repository Table'!$B:$B, "Revenues", 'Data Repository Table'!$C:$C, 'Revenue Analysis'!$A37,'Data Repository Table'!$G:$G,'Revenue Analysis'!$C37,  'Data Repository Table'!$D:$D, 'Revenue Analysis'!H$34)</f>
        <v>2732151.9371999996</v>
      </c>
      <c r="I37" s="88">
        <f>SUMIFS('Data Repository Table'!$J:$J, 'Data Repository Table'!$A:$A, "Financial Actual",'Data Repository Table'!$B:$B, "Revenues", 'Data Repository Table'!$C:$C, 'Revenue Analysis'!$A37,'Data Repository Table'!$G:$G,'Revenue Analysis'!$C37,  'Data Repository Table'!$D:$D, 'Revenue Analysis'!I$34)</f>
        <v>2885028.0122999996</v>
      </c>
      <c r="J37" s="88">
        <f>SUMIFS('Data Repository Table'!$J:$J, 'Data Repository Table'!$A:$A, "Financial Actual",'Data Repository Table'!$B:$B, "Revenues", 'Data Repository Table'!$C:$C, 'Revenue Analysis'!$A37,'Data Repository Table'!$G:$G,'Revenue Analysis'!$C37,  'Data Repository Table'!$D:$D, 'Revenue Analysis'!J$34)</f>
        <v>2815308.3782250006</v>
      </c>
      <c r="K37" s="88">
        <f>SUMIFS('Data Repository Table'!$J:$J, 'Data Repository Table'!$A:$A, "Financial Actual",'Data Repository Table'!$B:$B, "Revenues", 'Data Repository Table'!$C:$C, 'Revenue Analysis'!$A37,'Data Repository Table'!$G:$G,'Revenue Analysis'!$C37,  'Data Repository Table'!$D:$D, 'Revenue Analysis'!K$34)</f>
        <v>4092821.3597249994</v>
      </c>
      <c r="L37" s="88">
        <f>SUMIFS('Data Repository Table'!$J:$J, 'Data Repository Table'!$A:$A, "Financial Actual",'Data Repository Table'!$B:$B, "Revenues", 'Data Repository Table'!$C:$C, 'Revenue Analysis'!$A37,'Data Repository Table'!$G:$G,'Revenue Analysis'!$C37,  'Data Repository Table'!$D:$D, 'Revenue Analysis'!L$34)</f>
        <v>3622839.5636999998</v>
      </c>
      <c r="M37" s="88">
        <f>SUMIFS('Data Repository Table'!$J:$J, 'Data Repository Table'!$A:$A, "Financial Actual",'Data Repository Table'!$B:$B, "Revenues", 'Data Repository Table'!$C:$C, 'Revenue Analysis'!$A37,'Data Repository Table'!$G:$G,'Revenue Analysis'!$C37,  'Data Repository Table'!$D:$D, 'Revenue Analysis'!M$34)</f>
        <v>3818238.1009499999</v>
      </c>
      <c r="N37" s="88">
        <f>SUMIFS('Data Repository Table'!$J:$J, 'Data Repository Table'!$A:$A, "Financial Actual",'Data Repository Table'!$B:$B, "Revenues", 'Data Repository Table'!$C:$C, 'Revenue Analysis'!$A37,'Data Repository Table'!$G:$G,'Revenue Analysis'!$C37,  'Data Repository Table'!$D:$D, 'Revenue Analysis'!N$34)</f>
        <v>2789853.534825</v>
      </c>
      <c r="O37" s="88">
        <f>SUMIFS('Data Repository Table'!$J:$J, 'Data Repository Table'!$A:$A, "Financial Actual",'Data Repository Table'!$B:$B, "Revenues", 'Data Repository Table'!$C:$C, 'Revenue Analysis'!$A37,'Data Repository Table'!$G:$G,'Revenue Analysis'!$C37,  'Data Repository Table'!$D:$D, 'Revenue Analysis'!O$34)</f>
        <v>2822646.2911499999</v>
      </c>
      <c r="P37" s="88">
        <f>SUMIFS('Data Repository Table'!$J:$J, 'Data Repository Table'!$A:$A, "Financial Actual",'Data Repository Table'!$B:$B, "Revenues", 'Data Repository Table'!$C:$C, 'Revenue Analysis'!$A37,'Data Repository Table'!$G:$G,'Revenue Analysis'!$C37,  'Data Repository Table'!$D:$D, 'Revenue Analysis'!P$34)</f>
        <v>2712379.18035</v>
      </c>
      <c r="Q37" s="88">
        <f>SUM(E37:P37)</f>
        <v>37118738.908649988</v>
      </c>
    </row>
    <row r="38" spans="1:23" ht="27.95" customHeight="1">
      <c r="A38" s="80" t="s">
        <v>39</v>
      </c>
      <c r="B38" s="80" t="s">
        <v>101</v>
      </c>
      <c r="C38" s="80" t="s">
        <v>45</v>
      </c>
      <c r="E38" s="88">
        <f>SUMIFS('Data Repository Table'!$J:$J, 'Data Repository Table'!$A:$A, "Financial Actual",'Data Repository Table'!$B:$B, "Revenues", 'Data Repository Table'!$C:$C, 'Revenue Analysis'!$A38,'Data Repository Table'!$G:$G,'Revenue Analysis'!$C38,  'Data Repository Table'!$D:$D, 'Revenue Analysis'!E$34)</f>
        <v>1523285.8376100748</v>
      </c>
      <c r="F38" s="88">
        <f>SUMIFS('Data Repository Table'!$J:$J, 'Data Repository Table'!$A:$A, "Financial Actual",'Data Repository Table'!$B:$B, "Revenues", 'Data Repository Table'!$C:$C, 'Revenue Analysis'!$A38,'Data Repository Table'!$G:$G,'Revenue Analysis'!$C38,  'Data Repository Table'!$D:$D, 'Revenue Analysis'!F$34)</f>
        <v>1467161.8612309312</v>
      </c>
      <c r="G38" s="88">
        <f>SUMIFS('Data Repository Table'!$J:$J, 'Data Repository Table'!$A:$A, "Financial Actual",'Data Repository Table'!$B:$B, "Revenues", 'Data Repository Table'!$C:$C, 'Revenue Analysis'!$A38,'Data Repository Table'!$G:$G,'Revenue Analysis'!$C38,  'Data Repository Table'!$D:$D, 'Revenue Analysis'!G$34)</f>
        <v>1354875.66400725</v>
      </c>
      <c r="H38" s="88">
        <f>SUMIFS('Data Repository Table'!$J:$J, 'Data Repository Table'!$A:$A, "Financial Actual",'Data Repository Table'!$B:$B, "Revenues", 'Data Repository Table'!$C:$C, 'Revenue Analysis'!$A38,'Data Repository Table'!$G:$G,'Revenue Analysis'!$C38,  'Data Repository Table'!$D:$D, 'Revenue Analysis'!H$34)</f>
        <v>1344901.7910867</v>
      </c>
      <c r="I38" s="88">
        <f>SUMIFS('Data Repository Table'!$J:$J, 'Data Repository Table'!$A:$A, "Financial Actual",'Data Repository Table'!$B:$B, "Revenues", 'Data Repository Table'!$C:$C, 'Revenue Analysis'!$A38,'Data Repository Table'!$G:$G,'Revenue Analysis'!$C38,  'Data Repository Table'!$D:$D, 'Revenue Analysis'!I$34)</f>
        <v>1420155.039054675</v>
      </c>
      <c r="J38" s="88">
        <f>SUMIFS('Data Repository Table'!$J:$J, 'Data Repository Table'!$A:$A, "Financial Actual",'Data Repository Table'!$B:$B, "Revenues", 'Data Repository Table'!$C:$C, 'Revenue Analysis'!$A38,'Data Repository Table'!$G:$G,'Revenue Analysis'!$C38,  'Data Repository Table'!$D:$D, 'Revenue Analysis'!J$34)</f>
        <v>1385835.5491812564</v>
      </c>
      <c r="K38" s="88">
        <f>SUMIFS('Data Repository Table'!$J:$J, 'Data Repository Table'!$A:$A, "Financial Actual",'Data Repository Table'!$B:$B, "Revenues", 'Data Repository Table'!$C:$C, 'Revenue Analysis'!$A38,'Data Repository Table'!$G:$G,'Revenue Analysis'!$C38,  'Data Repository Table'!$D:$D, 'Revenue Analysis'!K$34)</f>
        <v>2014691.3143246307</v>
      </c>
      <c r="L38" s="88">
        <f>SUMIFS('Data Repository Table'!$J:$J, 'Data Repository Table'!$A:$A, "Financial Actual",'Data Repository Table'!$B:$B, "Revenues", 'Data Repository Table'!$C:$C, 'Revenue Analysis'!$A38,'Data Repository Table'!$G:$G,'Revenue Analysis'!$C38,  'Data Repository Table'!$D:$D, 'Revenue Analysis'!L$34)</f>
        <v>1783342.7752313251</v>
      </c>
      <c r="M38" s="88">
        <f>SUMIFS('Data Repository Table'!$J:$J, 'Data Repository Table'!$A:$A, "Financial Actual",'Data Repository Table'!$B:$B, "Revenues", 'Data Repository Table'!$C:$C, 'Revenue Analysis'!$A38,'Data Repository Table'!$G:$G,'Revenue Analysis'!$C38,  'Data Repository Table'!$D:$D, 'Revenue Analysis'!M$34)</f>
        <v>1879527.7051926372</v>
      </c>
      <c r="N38" s="88">
        <f>SUMIFS('Data Repository Table'!$J:$J, 'Data Repository Table'!$A:$A, "Financial Actual",'Data Repository Table'!$B:$B, "Revenues", 'Data Repository Table'!$C:$C, 'Revenue Analysis'!$A38,'Data Repository Table'!$G:$G,'Revenue Analysis'!$C38,  'Data Repository Table'!$D:$D, 'Revenue Analysis'!N$34)</f>
        <v>1373305.4025176065</v>
      </c>
      <c r="O38" s="88">
        <f>SUMIFS('Data Repository Table'!$J:$J, 'Data Repository Table'!$A:$A, "Financial Actual",'Data Repository Table'!$B:$B, "Revenues", 'Data Repository Table'!$C:$C, 'Revenue Analysis'!$A38,'Data Repository Table'!$G:$G,'Revenue Analysis'!$C38,  'Data Repository Table'!$D:$D, 'Revenue Analysis'!O$34)</f>
        <v>1389447.6368185873</v>
      </c>
      <c r="P38" s="88">
        <f>SUMIFS('Data Repository Table'!$J:$J, 'Data Repository Table'!$A:$A, "Financial Actual",'Data Repository Table'!$B:$B, "Revenues", 'Data Repository Table'!$C:$C, 'Revenue Analysis'!$A38,'Data Repository Table'!$G:$G,'Revenue Analysis'!$C38,  'Data Repository Table'!$D:$D, 'Revenue Analysis'!P$34)</f>
        <v>1335168.6515272874</v>
      </c>
      <c r="Q38" s="88">
        <f t="shared" ref="Q38:Q45" si="3">SUM(E38:P38)</f>
        <v>18271699.227782957</v>
      </c>
    </row>
    <row r="39" spans="1:23" ht="27.95" customHeight="1">
      <c r="A39" s="80" t="s">
        <v>39</v>
      </c>
      <c r="B39" s="80" t="s">
        <v>101</v>
      </c>
      <c r="C39" s="80" t="s">
        <v>46</v>
      </c>
      <c r="E39" s="88">
        <f>SUMIFS('Data Repository Table'!$J:$J, 'Data Repository Table'!$A:$A, "Financial Actual",'Data Repository Table'!$B:$B, "Revenues", 'Data Repository Table'!$C:$C, 'Revenue Analysis'!$A39,'Data Repository Table'!$G:$G,'Revenue Analysis'!$C39,  'Data Repository Table'!$D:$D, 'Revenue Analysis'!E$34)</f>
        <v>1296758.36136</v>
      </c>
      <c r="F39" s="88">
        <f>SUMIFS('Data Repository Table'!$J:$J, 'Data Repository Table'!$A:$A, "Financial Actual",'Data Repository Table'!$B:$B, "Revenues", 'Data Repository Table'!$C:$C, 'Revenue Analysis'!$A39,'Data Repository Table'!$G:$G,'Revenue Analysis'!$C39,  'Data Repository Table'!$D:$D, 'Revenue Analysis'!F$34)</f>
        <v>1248980.56822</v>
      </c>
      <c r="G39" s="88">
        <f>SUMIFS('Data Repository Table'!$J:$J, 'Data Repository Table'!$A:$A, "Financial Actual",'Data Repository Table'!$B:$B, "Revenues", 'Data Repository Table'!$C:$C, 'Revenue Analysis'!$A39,'Data Repository Table'!$G:$G,'Revenue Analysis'!$C39,  'Data Repository Table'!$D:$D, 'Revenue Analysis'!G$34)</f>
        <v>1153392.4247999999</v>
      </c>
      <c r="H39" s="88">
        <f>SUMIFS('Data Repository Table'!$J:$J, 'Data Repository Table'!$A:$A, "Financial Actual",'Data Repository Table'!$B:$B, "Revenues", 'Data Repository Table'!$C:$C, 'Revenue Analysis'!$A39,'Data Repository Table'!$G:$G,'Revenue Analysis'!$C39,  'Data Repository Table'!$D:$D, 'Revenue Analysis'!H$34)</f>
        <v>1144901.76416</v>
      </c>
      <c r="I39" s="88">
        <f>SUMIFS('Data Repository Table'!$J:$J, 'Data Repository Table'!$A:$A, "Financial Actual",'Data Repository Table'!$B:$B, "Revenues", 'Data Repository Table'!$C:$C, 'Revenue Analysis'!$A39,'Data Repository Table'!$G:$G,'Revenue Analysis'!$C39,  'Data Repository Table'!$D:$D, 'Revenue Analysis'!I$34)</f>
        <v>1208964.11944</v>
      </c>
      <c r="J39" s="88">
        <f>SUMIFS('Data Repository Table'!$J:$J, 'Data Repository Table'!$A:$A, "Financial Actual",'Data Repository Table'!$B:$B, "Revenues", 'Data Repository Table'!$C:$C, 'Revenue Analysis'!$A39,'Data Repository Table'!$G:$G,'Revenue Analysis'!$C39,  'Data Repository Table'!$D:$D, 'Revenue Analysis'!J$34)</f>
        <v>1179748.2727800002</v>
      </c>
      <c r="K39" s="88">
        <f>SUMIFS('Data Repository Table'!$J:$J, 'Data Repository Table'!$A:$A, "Financial Actual",'Data Repository Table'!$B:$B, "Revenues", 'Data Repository Table'!$C:$C, 'Revenue Analysis'!$A39,'Data Repository Table'!$G:$G,'Revenue Analysis'!$C39,  'Data Repository Table'!$D:$D, 'Revenue Analysis'!K$34)</f>
        <v>1715087.0459799999</v>
      </c>
      <c r="L39" s="88">
        <f>SUMIFS('Data Repository Table'!$J:$J, 'Data Repository Table'!$A:$A, "Financial Actual",'Data Repository Table'!$B:$B, "Revenues", 'Data Repository Table'!$C:$C, 'Revenue Analysis'!$A39,'Data Repository Table'!$G:$G,'Revenue Analysis'!$C39,  'Data Repository Table'!$D:$D, 'Revenue Analysis'!L$34)</f>
        <v>1518142.2933600002</v>
      </c>
      <c r="M39" s="88">
        <f>SUMIFS('Data Repository Table'!$J:$J, 'Data Repository Table'!$A:$A, "Financial Actual",'Data Repository Table'!$B:$B, "Revenues", 'Data Repository Table'!$C:$C, 'Revenue Analysis'!$A39,'Data Repository Table'!$G:$G,'Revenue Analysis'!$C39,  'Data Repository Table'!$D:$D, 'Revenue Analysis'!M$34)</f>
        <v>1600023.58516</v>
      </c>
      <c r="N39" s="88">
        <f>SUMIFS('Data Repository Table'!$J:$J, 'Data Repository Table'!$A:$A, "Financial Actual",'Data Repository Table'!$B:$B, "Revenues", 'Data Repository Table'!$C:$C, 'Revenue Analysis'!$A39,'Data Repository Table'!$G:$G,'Revenue Analysis'!$C39,  'Data Repository Table'!$D:$D, 'Revenue Analysis'!N$34)</f>
        <v>1169081.4812600003</v>
      </c>
      <c r="O39" s="88">
        <f>SUMIFS('Data Repository Table'!$J:$J, 'Data Repository Table'!$A:$A, "Financial Actual",'Data Repository Table'!$B:$B, "Revenues", 'Data Repository Table'!$C:$C, 'Revenue Analysis'!$A39,'Data Repository Table'!$G:$G,'Revenue Analysis'!$C39,  'Data Repository Table'!$D:$D, 'Revenue Analysis'!O$34)</f>
        <v>1182823.2077200001</v>
      </c>
      <c r="P39" s="88">
        <f>SUMIFS('Data Repository Table'!$J:$J, 'Data Repository Table'!$A:$A, "Financial Actual",'Data Repository Table'!$B:$B, "Revenues", 'Data Repository Table'!$C:$C, 'Revenue Analysis'!$A39,'Data Repository Table'!$G:$G,'Revenue Analysis'!$C39,  'Data Repository Table'!$D:$D, 'Revenue Analysis'!P$34)</f>
        <v>1136616.0374800002</v>
      </c>
      <c r="Q39" s="88">
        <f t="shared" si="3"/>
        <v>15554519.161720002</v>
      </c>
    </row>
    <row r="40" spans="1:23" ht="27.95" customHeight="1">
      <c r="A40" s="80" t="s">
        <v>47</v>
      </c>
      <c r="B40" s="80" t="s">
        <v>101</v>
      </c>
      <c r="C40" s="80" t="s">
        <v>41</v>
      </c>
      <c r="E40" s="88">
        <f>SUMIFS('Data Repository Table'!$J:$J, 'Data Repository Table'!$A:$A, "Financial Actual",'Data Repository Table'!$B:$B, "Revenues", 'Data Repository Table'!$C:$C, 'Revenue Analysis'!$A40,'Data Repository Table'!$G:$G,'Revenue Analysis'!$C40,  'Data Repository Table'!$D:$D, 'Revenue Analysis'!E$34)</f>
        <v>7220021.2387499996</v>
      </c>
      <c r="F40" s="88">
        <f>SUMIFS('Data Repository Table'!$J:$J, 'Data Repository Table'!$A:$A, "Financial Actual",'Data Repository Table'!$B:$B, "Revenues", 'Data Repository Table'!$C:$C, 'Revenue Analysis'!$A40,'Data Repository Table'!$G:$G,'Revenue Analysis'!$C40,  'Data Repository Table'!$D:$D, 'Revenue Analysis'!F$34)</f>
        <v>6085131.0149999997</v>
      </c>
      <c r="G40" s="88">
        <f>SUMIFS('Data Repository Table'!$J:$J, 'Data Repository Table'!$A:$A, "Financial Actual",'Data Repository Table'!$B:$B, "Revenues", 'Data Repository Table'!$C:$C, 'Revenue Analysis'!$A40,'Data Repository Table'!$G:$G,'Revenue Analysis'!$C40,  'Data Repository Table'!$D:$D, 'Revenue Analysis'!G$34)</f>
        <v>6723291.7162500005</v>
      </c>
      <c r="H40" s="88">
        <f>SUMIFS('Data Repository Table'!$J:$J, 'Data Repository Table'!$A:$A, "Financial Actual",'Data Repository Table'!$B:$B, "Revenues", 'Data Repository Table'!$C:$C, 'Revenue Analysis'!$A40,'Data Repository Table'!$G:$G,'Revenue Analysis'!$C40,  'Data Repository Table'!$D:$D, 'Revenue Analysis'!H$34)</f>
        <v>6313180.5299999993</v>
      </c>
      <c r="I40" s="88">
        <f>SUMIFS('Data Repository Table'!$J:$J, 'Data Repository Table'!$A:$A, "Financial Actual",'Data Repository Table'!$B:$B, "Revenues", 'Data Repository Table'!$C:$C, 'Revenue Analysis'!$A40,'Data Repository Table'!$G:$G,'Revenue Analysis'!$C40,  'Data Repository Table'!$D:$D, 'Revenue Analysis'!I$34)</f>
        <v>5763708.6674999995</v>
      </c>
      <c r="J40" s="88">
        <f>SUMIFS('Data Repository Table'!$J:$J, 'Data Repository Table'!$A:$A, "Financial Actual",'Data Repository Table'!$B:$B, "Revenues", 'Data Repository Table'!$C:$C, 'Revenue Analysis'!$A40,'Data Repository Table'!$G:$G,'Revenue Analysis'!$C40,  'Data Repository Table'!$D:$D, 'Revenue Analysis'!J$34)</f>
        <v>6484566.5099999998</v>
      </c>
      <c r="K40" s="88">
        <f>SUMIFS('Data Repository Table'!$J:$J, 'Data Repository Table'!$A:$A, "Financial Actual",'Data Repository Table'!$B:$B, "Revenues", 'Data Repository Table'!$C:$C, 'Revenue Analysis'!$A40,'Data Repository Table'!$G:$G,'Revenue Analysis'!$C40,  'Data Repository Table'!$D:$D, 'Revenue Analysis'!K$34)</f>
        <v>9314190.6750000007</v>
      </c>
      <c r="L40" s="88">
        <f>SUMIFS('Data Repository Table'!$J:$J, 'Data Repository Table'!$A:$A, "Financial Actual",'Data Repository Table'!$B:$B, "Revenues", 'Data Repository Table'!$C:$C, 'Revenue Analysis'!$A40,'Data Repository Table'!$G:$G,'Revenue Analysis'!$C40,  'Data Repository Table'!$D:$D, 'Revenue Analysis'!L$34)</f>
        <v>6750396.1374999993</v>
      </c>
      <c r="M40" s="88">
        <f>SUMIFS('Data Repository Table'!$J:$J, 'Data Repository Table'!$A:$A, "Financial Actual",'Data Repository Table'!$B:$B, "Revenues", 'Data Repository Table'!$C:$C, 'Revenue Analysis'!$A40,'Data Repository Table'!$G:$G,'Revenue Analysis'!$C40,  'Data Repository Table'!$D:$D, 'Revenue Analysis'!M$34)</f>
        <v>8185283.6587499995</v>
      </c>
      <c r="N40" s="88">
        <f>SUMIFS('Data Repository Table'!$J:$J, 'Data Repository Table'!$A:$A, "Financial Actual",'Data Repository Table'!$B:$B, "Revenues", 'Data Repository Table'!$C:$C, 'Revenue Analysis'!$A40,'Data Repository Table'!$G:$G,'Revenue Analysis'!$C40,  'Data Repository Table'!$D:$D, 'Revenue Analysis'!N$34)</f>
        <v>6778514.602500001</v>
      </c>
      <c r="O40" s="88">
        <f>SUMIFS('Data Repository Table'!$J:$J, 'Data Repository Table'!$A:$A, "Financial Actual",'Data Repository Table'!$B:$B, "Revenues", 'Data Repository Table'!$C:$C, 'Revenue Analysis'!$A40,'Data Repository Table'!$G:$G,'Revenue Analysis'!$C40,  'Data Repository Table'!$D:$D, 'Revenue Analysis'!O$34)</f>
        <v>6094707.7050000001</v>
      </c>
      <c r="P40" s="88">
        <f>SUMIFS('Data Repository Table'!$J:$J, 'Data Repository Table'!$A:$A, "Financial Actual",'Data Repository Table'!$B:$B, "Revenues", 'Data Repository Table'!$C:$C, 'Revenue Analysis'!$A40,'Data Repository Table'!$G:$G,'Revenue Analysis'!$C40,  'Data Repository Table'!$D:$D, 'Revenue Analysis'!P$34)</f>
        <v>6735069.6974999998</v>
      </c>
      <c r="Q40" s="88">
        <f t="shared" si="3"/>
        <v>82448062.153750017</v>
      </c>
    </row>
    <row r="41" spans="1:23" ht="27.95" customHeight="1">
      <c r="A41" s="80" t="s">
        <v>47</v>
      </c>
      <c r="B41" s="80" t="s">
        <v>101</v>
      </c>
      <c r="C41" s="80" t="s">
        <v>45</v>
      </c>
      <c r="E41" s="88">
        <f>SUMIFS('Data Repository Table'!$J:$J, 'Data Repository Table'!$A:$A, "Financial Actual",'Data Repository Table'!$B:$B, "Revenues", 'Data Repository Table'!$C:$C, 'Revenue Analysis'!$A41,'Data Repository Table'!$G:$G,'Revenue Analysis'!$C41,  'Data Repository Table'!$D:$D, 'Revenue Analysis'!E$34)</f>
        <v>5968550.8906999994</v>
      </c>
      <c r="F41" s="88">
        <f>SUMIFS('Data Repository Table'!$J:$J, 'Data Repository Table'!$A:$A, "Financial Actual",'Data Repository Table'!$B:$B, "Revenues", 'Data Repository Table'!$C:$C, 'Revenue Analysis'!$A41,'Data Repository Table'!$G:$G,'Revenue Analysis'!$C41,  'Data Repository Table'!$D:$D, 'Revenue Analysis'!F$34)</f>
        <v>5030374.9724000003</v>
      </c>
      <c r="G41" s="88">
        <f>SUMIFS('Data Repository Table'!$J:$J, 'Data Repository Table'!$A:$A, "Financial Actual",'Data Repository Table'!$B:$B, "Revenues", 'Data Repository Table'!$C:$C, 'Revenue Analysis'!$A41,'Data Repository Table'!$G:$G,'Revenue Analysis'!$C41,  'Data Repository Table'!$D:$D, 'Revenue Analysis'!G$34)</f>
        <v>5557921.1521000005</v>
      </c>
      <c r="H41" s="88">
        <f>SUMIFS('Data Repository Table'!$J:$J, 'Data Repository Table'!$A:$A, "Financial Actual",'Data Repository Table'!$B:$B, "Revenues", 'Data Repository Table'!$C:$C, 'Revenue Analysis'!$A41,'Data Repository Table'!$G:$G,'Revenue Analysis'!$C41,  'Data Repository Table'!$D:$D, 'Revenue Analysis'!H$34)</f>
        <v>5218895.9047999997</v>
      </c>
      <c r="I41" s="88">
        <f>SUMIFS('Data Repository Table'!$J:$J, 'Data Repository Table'!$A:$A, "Financial Actual",'Data Repository Table'!$B:$B, "Revenues", 'Data Repository Table'!$C:$C, 'Revenue Analysis'!$A41,'Data Repository Table'!$G:$G,'Revenue Analysis'!$C41,  'Data Repository Table'!$D:$D, 'Revenue Analysis'!I$34)</f>
        <v>4764665.8318000007</v>
      </c>
      <c r="J41" s="88">
        <f>SUMIFS('Data Repository Table'!$J:$J, 'Data Repository Table'!$A:$A, "Financial Actual",'Data Repository Table'!$B:$B, "Revenues", 'Data Repository Table'!$C:$C, 'Revenue Analysis'!$A41,'Data Repository Table'!$G:$G,'Revenue Analysis'!$C41,  'Data Repository Table'!$D:$D, 'Revenue Analysis'!J$34)</f>
        <v>5360574.9815999996</v>
      </c>
      <c r="K41" s="88">
        <f>SUMIFS('Data Repository Table'!$J:$J, 'Data Repository Table'!$A:$A, "Financial Actual",'Data Repository Table'!$B:$B, "Revenues", 'Data Repository Table'!$C:$C, 'Revenue Analysis'!$A41,'Data Repository Table'!$G:$G,'Revenue Analysis'!$C41,  'Data Repository Table'!$D:$D, 'Revenue Analysis'!K$34)</f>
        <v>7699730.9580000006</v>
      </c>
      <c r="L41" s="88">
        <f>SUMIFS('Data Repository Table'!$J:$J, 'Data Repository Table'!$A:$A, "Financial Actual",'Data Repository Table'!$B:$B, "Revenues", 'Data Repository Table'!$C:$C, 'Revenue Analysis'!$A41,'Data Repository Table'!$G:$G,'Revenue Analysis'!$C41,  'Data Repository Table'!$D:$D, 'Revenue Analysis'!L$34)</f>
        <v>6985660.807</v>
      </c>
      <c r="M41" s="88">
        <f>SUMIFS('Data Repository Table'!$J:$J, 'Data Repository Table'!$A:$A, "Financial Actual",'Data Repository Table'!$B:$B, "Revenues", 'Data Repository Table'!$C:$C, 'Revenue Analysis'!$A41,'Data Repository Table'!$G:$G,'Revenue Analysis'!$C41,  'Data Repository Table'!$D:$D, 'Revenue Analysis'!M$34)</f>
        <v>6766501.1579</v>
      </c>
      <c r="N41" s="88">
        <f>SUMIFS('Data Repository Table'!$J:$J, 'Data Repository Table'!$A:$A, "Financial Actual",'Data Repository Table'!$B:$B, "Revenues", 'Data Repository Table'!$C:$C, 'Revenue Analysis'!$A41,'Data Repository Table'!$G:$G,'Revenue Analysis'!$C41,  'Data Repository Table'!$D:$D, 'Revenue Analysis'!N$34)</f>
        <v>6603572.0713999998</v>
      </c>
      <c r="O41" s="88">
        <f>SUMIFS('Data Repository Table'!$J:$J, 'Data Repository Table'!$A:$A, "Financial Actual",'Data Repository Table'!$B:$B, "Revenues", 'Data Repository Table'!$C:$C, 'Revenue Analysis'!$A41,'Data Repository Table'!$G:$G,'Revenue Analysis'!$C41,  'Data Repository Table'!$D:$D, 'Revenue Analysis'!O$34)</f>
        <v>5038291.7028000001</v>
      </c>
      <c r="P41" s="88">
        <f>SUMIFS('Data Repository Table'!$J:$J, 'Data Repository Table'!$A:$A, "Financial Actual",'Data Repository Table'!$B:$B, "Revenues", 'Data Repository Table'!$C:$C, 'Revenue Analysis'!$A41,'Data Repository Table'!$G:$G,'Revenue Analysis'!$C41,  'Data Repository Table'!$D:$D, 'Revenue Analysis'!P$34)</f>
        <v>5567657.6166000003</v>
      </c>
      <c r="Q41" s="88">
        <f t="shared" si="3"/>
        <v>70562398.047100008</v>
      </c>
    </row>
    <row r="42" spans="1:23" ht="27.95" customHeight="1">
      <c r="A42" s="80" t="s">
        <v>47</v>
      </c>
      <c r="B42" s="80" t="s">
        <v>101</v>
      </c>
      <c r="C42" s="80" t="s">
        <v>46</v>
      </c>
      <c r="E42" s="88">
        <f>SUMIFS('Data Repository Table'!$J:$J, 'Data Repository Table'!$A:$A, "Financial Actual",'Data Repository Table'!$B:$B, "Revenues", 'Data Repository Table'!$C:$C, 'Revenue Analysis'!$A42,'Data Repository Table'!$G:$G,'Revenue Analysis'!$C42,  'Data Repository Table'!$D:$D, 'Revenue Analysis'!E$34)</f>
        <v>4139478.8435499985</v>
      </c>
      <c r="F42" s="88">
        <f>SUMIFS('Data Repository Table'!$J:$J, 'Data Repository Table'!$A:$A, "Financial Actual",'Data Repository Table'!$B:$B, "Revenues", 'Data Repository Table'!$C:$C, 'Revenue Analysis'!$A42,'Data Repository Table'!$G:$G,'Revenue Analysis'!$C42,  'Data Repository Table'!$D:$D, 'Revenue Analysis'!F$34)</f>
        <v>3488808.4485999988</v>
      </c>
      <c r="G42" s="88">
        <f>SUMIFS('Data Repository Table'!$J:$J, 'Data Repository Table'!$A:$A, "Financial Actual",'Data Repository Table'!$B:$B, "Revenues", 'Data Repository Table'!$C:$C, 'Revenue Analysis'!$A42,'Data Repository Table'!$G:$G,'Revenue Analysis'!$C42,  'Data Repository Table'!$D:$D, 'Revenue Analysis'!G$34)</f>
        <v>3854687.2506499989</v>
      </c>
      <c r="H42" s="88">
        <f>SUMIFS('Data Repository Table'!$J:$J, 'Data Repository Table'!$A:$A, "Financial Actual",'Data Repository Table'!$B:$B, "Revenues", 'Data Repository Table'!$C:$C, 'Revenue Analysis'!$A42,'Data Repository Table'!$G:$G,'Revenue Analysis'!$C42,  'Data Repository Table'!$D:$D, 'Revenue Analysis'!H$34)</f>
        <v>3619556.8371999986</v>
      </c>
      <c r="I42" s="88">
        <f>SUMIFS('Data Repository Table'!$J:$J, 'Data Repository Table'!$A:$A, "Financial Actual",'Data Repository Table'!$B:$B, "Revenues", 'Data Repository Table'!$C:$C, 'Revenue Analysis'!$A42,'Data Repository Table'!$G:$G,'Revenue Analysis'!$C42,  'Data Repository Table'!$D:$D, 'Revenue Analysis'!I$34)</f>
        <v>3304526.302699999</v>
      </c>
      <c r="J42" s="88">
        <f>SUMIFS('Data Repository Table'!$J:$J, 'Data Repository Table'!$A:$A, "Financial Actual",'Data Repository Table'!$B:$B, "Revenues", 'Data Repository Table'!$C:$C, 'Revenue Analysis'!$A42,'Data Repository Table'!$G:$G,'Revenue Analysis'!$C42,  'Data Repository Table'!$D:$D, 'Revenue Analysis'!J$34)</f>
        <v>3717818.1323999991</v>
      </c>
      <c r="K42" s="88">
        <f>SUMIFS('Data Repository Table'!$J:$J, 'Data Repository Table'!$A:$A, "Financial Actual",'Data Repository Table'!$B:$B, "Revenues", 'Data Repository Table'!$C:$C, 'Revenue Analysis'!$A42,'Data Repository Table'!$G:$G,'Revenue Analysis'!$C42,  'Data Repository Table'!$D:$D, 'Revenue Analysis'!K$34)</f>
        <v>5340135.9869999988</v>
      </c>
      <c r="L42" s="88">
        <f>SUMIFS('Data Repository Table'!$J:$J, 'Data Repository Table'!$A:$A, "Financial Actual",'Data Repository Table'!$B:$B, "Revenues", 'Data Repository Table'!$C:$C, 'Revenue Analysis'!$A42,'Data Repository Table'!$G:$G,'Revenue Analysis'!$C42,  'Data Repository Table'!$D:$D, 'Revenue Analysis'!L$34)</f>
        <v>4844893.7854999984</v>
      </c>
      <c r="M42" s="88">
        <f>SUMIFS('Data Repository Table'!$J:$J, 'Data Repository Table'!$A:$A, "Financial Actual",'Data Repository Table'!$B:$B, "Revenues", 'Data Repository Table'!$C:$C, 'Revenue Analysis'!$A42,'Data Repository Table'!$G:$G,'Revenue Analysis'!$C42,  'Data Repository Table'!$D:$D, 'Revenue Analysis'!M$34)</f>
        <v>4692895.9643499991</v>
      </c>
      <c r="N42" s="88">
        <f>SUMIFS('Data Repository Table'!$J:$J, 'Data Repository Table'!$A:$A, "Financial Actual",'Data Repository Table'!$B:$B, "Revenues", 'Data Repository Table'!$C:$C, 'Revenue Analysis'!$A42,'Data Repository Table'!$G:$G,'Revenue Analysis'!$C42,  'Data Repository Table'!$D:$D, 'Revenue Analysis'!N$34)</f>
        <v>4886348.3721000003</v>
      </c>
      <c r="O42" s="88">
        <f>SUMIFS('Data Repository Table'!$J:$J, 'Data Repository Table'!$A:$A, "Financial Actual",'Data Repository Table'!$B:$B, "Revenues", 'Data Repository Table'!$C:$C, 'Revenue Analysis'!$A42,'Data Repository Table'!$G:$G,'Revenue Analysis'!$C42,  'Data Repository Table'!$D:$D, 'Revenue Analysis'!O$34)</f>
        <v>3494299.084199999</v>
      </c>
      <c r="P42" s="88">
        <f>SUMIFS('Data Repository Table'!$J:$J, 'Data Repository Table'!$A:$A, "Financial Actual",'Data Repository Table'!$B:$B, "Revenues", 'Data Repository Table'!$C:$C, 'Revenue Analysis'!$A42,'Data Repository Table'!$G:$G,'Revenue Analysis'!$C42,  'Data Repository Table'!$D:$D, 'Revenue Analysis'!P$34)</f>
        <v>3861439.9598999987</v>
      </c>
      <c r="Q42" s="88">
        <f t="shared" si="3"/>
        <v>49244888.96814999</v>
      </c>
    </row>
    <row r="43" spans="1:23" ht="27.95" customHeight="1">
      <c r="A43" s="80" t="s">
        <v>48</v>
      </c>
      <c r="B43" s="80" t="s">
        <v>101</v>
      </c>
      <c r="C43" s="80" t="s">
        <v>41</v>
      </c>
      <c r="E43" s="88">
        <f>SUMIFS('Data Repository Table'!$J:$J, 'Data Repository Table'!$A:$A, "Financial Actual",'Data Repository Table'!$B:$B, "Revenues", 'Data Repository Table'!$C:$C, 'Revenue Analysis'!$A43,'Data Repository Table'!$G:$G,'Revenue Analysis'!$C43,  'Data Repository Table'!$D:$D, 'Revenue Analysis'!E$34)</f>
        <v>5298686.1637500003</v>
      </c>
      <c r="F43" s="88">
        <f>SUMIFS('Data Repository Table'!$J:$J, 'Data Repository Table'!$A:$A, "Financial Actual",'Data Repository Table'!$B:$B, "Revenues", 'Data Repository Table'!$C:$C, 'Revenue Analysis'!$A43,'Data Repository Table'!$G:$G,'Revenue Analysis'!$C43,  'Data Repository Table'!$D:$D, 'Revenue Analysis'!F$34)</f>
        <v>5854268.2837499995</v>
      </c>
      <c r="G43" s="88">
        <f>SUMIFS('Data Repository Table'!$J:$J, 'Data Repository Table'!$A:$A, "Financial Actual",'Data Repository Table'!$B:$B, "Revenues", 'Data Repository Table'!$C:$C, 'Revenue Analysis'!$A43,'Data Repository Table'!$G:$G,'Revenue Analysis'!$C43,  'Data Repository Table'!$D:$D, 'Revenue Analysis'!G$34)</f>
        <v>5098113.7162500005</v>
      </c>
      <c r="H43" s="88">
        <f>SUMIFS('Data Repository Table'!$J:$J, 'Data Repository Table'!$A:$A, "Financial Actual",'Data Repository Table'!$B:$B, "Revenues", 'Data Repository Table'!$C:$C, 'Revenue Analysis'!$A43,'Data Repository Table'!$G:$G,'Revenue Analysis'!$C43,  'Data Repository Table'!$D:$D, 'Revenue Analysis'!H$34)</f>
        <v>4506567.6112500001</v>
      </c>
      <c r="I43" s="88">
        <f>SUMIFS('Data Repository Table'!$J:$J, 'Data Repository Table'!$A:$A, "Financial Actual",'Data Repository Table'!$B:$B, "Revenues", 'Data Repository Table'!$C:$C, 'Revenue Analysis'!$A43,'Data Repository Table'!$G:$G,'Revenue Analysis'!$C43,  'Data Repository Table'!$D:$D, 'Revenue Analysis'!I$34)</f>
        <v>4950718.5187500007</v>
      </c>
      <c r="J43" s="88">
        <f>SUMIFS('Data Repository Table'!$J:$J, 'Data Repository Table'!$A:$A, "Financial Actual",'Data Repository Table'!$B:$B, "Revenues", 'Data Repository Table'!$C:$C, 'Revenue Analysis'!$A43,'Data Repository Table'!$G:$G,'Revenue Analysis'!$C43,  'Data Repository Table'!$D:$D, 'Revenue Analysis'!J$34)</f>
        <v>4219638.2549999999</v>
      </c>
      <c r="K43" s="88">
        <f>SUMIFS('Data Repository Table'!$J:$J, 'Data Repository Table'!$A:$A, "Financial Actual",'Data Repository Table'!$B:$B, "Revenues", 'Data Repository Table'!$C:$C, 'Revenue Analysis'!$A43,'Data Repository Table'!$G:$G,'Revenue Analysis'!$C43,  'Data Repository Table'!$D:$D, 'Revenue Analysis'!K$34)</f>
        <v>6454620.584999999</v>
      </c>
      <c r="L43" s="88">
        <f>SUMIFS('Data Repository Table'!$J:$J, 'Data Repository Table'!$A:$A, "Financial Actual",'Data Repository Table'!$B:$B, "Revenues", 'Data Repository Table'!$C:$C, 'Revenue Analysis'!$A43,'Data Repository Table'!$G:$G,'Revenue Analysis'!$C43,  'Data Repository Table'!$D:$D, 'Revenue Analysis'!L$34)</f>
        <v>6573684.678749999</v>
      </c>
      <c r="M43" s="88">
        <f>SUMIFS('Data Repository Table'!$J:$J, 'Data Repository Table'!$A:$A, "Financial Actual",'Data Repository Table'!$B:$B, "Revenues", 'Data Repository Table'!$C:$C, 'Revenue Analysis'!$A43,'Data Repository Table'!$G:$G,'Revenue Analysis'!$C43,  'Data Repository Table'!$D:$D, 'Revenue Analysis'!M$34)</f>
        <v>5896579.8487499999</v>
      </c>
      <c r="N43" s="88">
        <f>SUMIFS('Data Repository Table'!$J:$J, 'Data Repository Table'!$A:$A, "Financial Actual",'Data Repository Table'!$B:$B, "Revenues", 'Data Repository Table'!$C:$C, 'Revenue Analysis'!$A43,'Data Repository Table'!$G:$G,'Revenue Analysis'!$C43,  'Data Repository Table'!$D:$D, 'Revenue Analysis'!N$34)</f>
        <v>6254734.0800000001</v>
      </c>
      <c r="O43" s="88">
        <f>SUMIFS('Data Repository Table'!$J:$J, 'Data Repository Table'!$A:$A, "Financial Actual",'Data Repository Table'!$B:$B, "Revenues", 'Data Repository Table'!$C:$C, 'Revenue Analysis'!$A43,'Data Repository Table'!$G:$G,'Revenue Analysis'!$C43,  'Data Repository Table'!$D:$D, 'Revenue Analysis'!O$34)</f>
        <v>6161098.0612500003</v>
      </c>
      <c r="P43" s="88">
        <f>SUMIFS('Data Repository Table'!$J:$J, 'Data Repository Table'!$A:$A, "Financial Actual",'Data Repository Table'!$B:$B, "Revenues", 'Data Repository Table'!$C:$C, 'Revenue Analysis'!$A43,'Data Repository Table'!$G:$G,'Revenue Analysis'!$C43,  'Data Repository Table'!$D:$D, 'Revenue Analysis'!P$34)</f>
        <v>6591800.7712500002</v>
      </c>
      <c r="Q43" s="88">
        <f t="shared" si="3"/>
        <v>67860510.573750004</v>
      </c>
    </row>
    <row r="44" spans="1:23" ht="27.95" customHeight="1">
      <c r="A44" s="80" t="s">
        <v>48</v>
      </c>
      <c r="B44" s="80" t="s">
        <v>101</v>
      </c>
      <c r="C44" s="80" t="s">
        <v>45</v>
      </c>
      <c r="E44" s="88">
        <f>SUMIFS('Data Repository Table'!$J:$J, 'Data Repository Table'!$A:$A, "Financial Actual",'Data Repository Table'!$B:$B, "Revenues", 'Data Repository Table'!$C:$C, 'Revenue Analysis'!$A44,'Data Repository Table'!$G:$G,'Revenue Analysis'!$C44,  'Data Repository Table'!$D:$D, 'Revenue Analysis'!E$34)</f>
        <v>4380247.2286999999</v>
      </c>
      <c r="F44" s="88">
        <f>SUMIFS('Data Repository Table'!$J:$J, 'Data Repository Table'!$A:$A, "Financial Actual",'Data Repository Table'!$B:$B, "Revenues", 'Data Repository Table'!$C:$C, 'Revenue Analysis'!$A44,'Data Repository Table'!$G:$G,'Revenue Analysis'!$C44,  'Data Repository Table'!$D:$D, 'Revenue Analysis'!F$34)</f>
        <v>3839528.4479</v>
      </c>
      <c r="G44" s="88">
        <f>SUMIFS('Data Repository Table'!$J:$J, 'Data Repository Table'!$A:$A, "Financial Actual",'Data Repository Table'!$B:$B, "Revenues", 'Data Repository Table'!$C:$C, 'Revenue Analysis'!$A44,'Data Repository Table'!$G:$G,'Revenue Analysis'!$C44,  'Data Repository Table'!$D:$D, 'Revenue Analysis'!G$34)</f>
        <v>5214440.6721000001</v>
      </c>
      <c r="H44" s="88">
        <f>SUMIFS('Data Repository Table'!$J:$J, 'Data Repository Table'!$A:$A, "Financial Actual",'Data Repository Table'!$B:$B, "Revenues", 'Data Repository Table'!$C:$C, 'Revenue Analysis'!$A44,'Data Repository Table'!$G:$G,'Revenue Analysis'!$C44,  'Data Repository Table'!$D:$D, 'Revenue Analysis'!H$34)</f>
        <v>4725429.2253</v>
      </c>
      <c r="I44" s="88">
        <f>SUMIFS('Data Repository Table'!$J:$J, 'Data Repository Table'!$A:$A, "Financial Actual",'Data Repository Table'!$B:$B, "Revenues", 'Data Repository Table'!$C:$C, 'Revenue Analysis'!$A44,'Data Repository Table'!$G:$G,'Revenue Analysis'!$C44,  'Data Repository Table'!$D:$D, 'Revenue Analysis'!I$34)</f>
        <v>4092593.9755000006</v>
      </c>
      <c r="J44" s="88">
        <f>SUMIFS('Data Repository Table'!$J:$J, 'Data Repository Table'!$A:$A, "Financial Actual",'Data Repository Table'!$B:$B, "Revenues", 'Data Repository Table'!$C:$C, 'Revenue Analysis'!$A44,'Data Repository Table'!$G:$G,'Revenue Analysis'!$C44,  'Data Repository Table'!$D:$D, 'Revenue Analysis'!J$34)</f>
        <v>4488234.2907999996</v>
      </c>
      <c r="K44" s="88">
        <f>SUMIFS('Data Repository Table'!$J:$J, 'Data Repository Table'!$A:$A, "Financial Actual",'Data Repository Table'!$B:$B, "Revenues", 'Data Repository Table'!$C:$C, 'Revenue Analysis'!$A44,'Data Repository Table'!$G:$G,'Revenue Analysis'!$C44,  'Data Repository Table'!$D:$D, 'Revenue Analysis'!K$34)</f>
        <v>5335819.6836000001</v>
      </c>
      <c r="L44" s="88">
        <f>SUMIFS('Data Repository Table'!$J:$J, 'Data Repository Table'!$A:$A, "Financial Actual",'Data Repository Table'!$B:$B, "Revenues", 'Data Repository Table'!$C:$C, 'Revenue Analysis'!$A44,'Data Repository Table'!$G:$G,'Revenue Analysis'!$C44,  'Data Repository Table'!$D:$D, 'Revenue Analysis'!L$34)</f>
        <v>5434246.0011</v>
      </c>
      <c r="M44" s="88">
        <f>SUMIFS('Data Repository Table'!$J:$J, 'Data Repository Table'!$A:$A, "Financial Actual",'Data Repository Table'!$B:$B, "Revenues", 'Data Repository Table'!$C:$C, 'Revenue Analysis'!$A44,'Data Repository Table'!$G:$G,'Revenue Analysis'!$C44,  'Data Repository Table'!$D:$D, 'Revenue Analysis'!M$34)</f>
        <v>4874506.0082999999</v>
      </c>
      <c r="N44" s="88">
        <f>SUMIFS('Data Repository Table'!$J:$J, 'Data Repository Table'!$A:$A, "Financial Actual",'Data Repository Table'!$B:$B, "Revenues", 'Data Repository Table'!$C:$C, 'Revenue Analysis'!$A44,'Data Repository Table'!$G:$G,'Revenue Analysis'!$C44,  'Data Repository Table'!$D:$D, 'Revenue Analysis'!N$34)</f>
        <v>5170580.1728000008</v>
      </c>
      <c r="O44" s="88">
        <f>SUMIFS('Data Repository Table'!$J:$J, 'Data Repository Table'!$A:$A, "Financial Actual",'Data Repository Table'!$B:$B, "Revenues", 'Data Repository Table'!$C:$C, 'Revenue Analysis'!$A44,'Data Repository Table'!$G:$G,'Revenue Analysis'!$C44,  'Data Repository Table'!$D:$D, 'Revenue Analysis'!O$34)</f>
        <v>5093174.3973000003</v>
      </c>
      <c r="P44" s="88">
        <f>SUMIFS('Data Repository Table'!$J:$J, 'Data Repository Table'!$A:$A, "Financial Actual",'Data Repository Table'!$B:$B, "Revenues", 'Data Repository Table'!$C:$C, 'Revenue Analysis'!$A44,'Data Repository Table'!$G:$G,'Revenue Analysis'!$C44,  'Data Repository Table'!$D:$D, 'Revenue Analysis'!P$34)</f>
        <v>5449221.9709000001</v>
      </c>
      <c r="Q44" s="88">
        <f t="shared" si="3"/>
        <v>58098022.074299999</v>
      </c>
    </row>
    <row r="45" spans="1:23" ht="27.95" customHeight="1">
      <c r="A45" s="80" t="s">
        <v>48</v>
      </c>
      <c r="B45" s="80" t="s">
        <v>101</v>
      </c>
      <c r="C45" s="80" t="s">
        <v>46</v>
      </c>
      <c r="E45" s="88">
        <f>SUMIFS('Data Repository Table'!$J:$J, 'Data Repository Table'!$A:$A, "Financial Actual",'Data Repository Table'!$B:$B, "Revenues", 'Data Repository Table'!$C:$C, 'Revenue Analysis'!$A45,'Data Repository Table'!$G:$G,'Revenue Analysis'!$C45,  'Data Repository Table'!$D:$D, 'Revenue Analysis'!E$34)</f>
        <v>3037913.400549999</v>
      </c>
      <c r="F45" s="88">
        <f>SUMIFS('Data Repository Table'!$J:$J, 'Data Repository Table'!$A:$A, "Financial Actual",'Data Repository Table'!$B:$B, "Revenues", 'Data Repository Table'!$C:$C, 'Revenue Analysis'!$A45,'Data Repository Table'!$G:$G,'Revenue Analysis'!$C45,  'Data Repository Table'!$D:$D, 'Revenue Analysis'!F$34)</f>
        <v>3356447.1493499991</v>
      </c>
      <c r="G45" s="88">
        <f>SUMIFS('Data Repository Table'!$J:$J, 'Data Repository Table'!$A:$A, "Financial Actual",'Data Repository Table'!$B:$B, "Revenues", 'Data Repository Table'!$C:$C, 'Revenue Analysis'!$A45,'Data Repository Table'!$G:$G,'Revenue Analysis'!$C45,  'Data Repository Table'!$D:$D, 'Revenue Analysis'!G$34)</f>
        <v>2922918.5306499992</v>
      </c>
      <c r="H45" s="88">
        <f>SUMIFS('Data Repository Table'!$J:$J, 'Data Repository Table'!$A:$A, "Financial Actual",'Data Repository Table'!$B:$B, "Revenues", 'Data Repository Table'!$C:$C, 'Revenue Analysis'!$A45,'Data Repository Table'!$G:$G,'Revenue Analysis'!$C45,  'Data Repository Table'!$D:$D, 'Revenue Analysis'!H$34)</f>
        <v>2583765.4304499994</v>
      </c>
      <c r="I45" s="88">
        <f>SUMIFS('Data Repository Table'!$J:$J, 'Data Repository Table'!$A:$A, "Financial Actual",'Data Repository Table'!$B:$B, "Revenues", 'Data Repository Table'!$C:$C, 'Revenue Analysis'!$A45,'Data Repository Table'!$G:$G,'Revenue Analysis'!$C45,  'Data Repository Table'!$D:$D, 'Revenue Analysis'!I$34)</f>
        <v>2838411.9507499994</v>
      </c>
      <c r="J45" s="88">
        <f>SUMIFS('Data Repository Table'!$J:$J, 'Data Repository Table'!$A:$A, "Financial Actual",'Data Repository Table'!$B:$B, "Revenues", 'Data Repository Table'!$C:$C, 'Revenue Analysis'!$A45,'Data Repository Table'!$G:$G,'Revenue Analysis'!$C45,  'Data Repository Table'!$D:$D, 'Revenue Analysis'!J$34)</f>
        <v>2419259.2661999995</v>
      </c>
      <c r="K45" s="88">
        <f>SUMIFS('Data Repository Table'!$J:$J, 'Data Repository Table'!$A:$A, "Financial Actual",'Data Repository Table'!$B:$B, "Revenues", 'Data Repository Table'!$C:$C, 'Revenue Analysis'!$A45,'Data Repository Table'!$G:$G,'Revenue Analysis'!$C45,  'Data Repository Table'!$D:$D, 'Revenue Analysis'!K$34)</f>
        <v>3700649.1353999986</v>
      </c>
      <c r="L45" s="88">
        <f>SUMIFS('Data Repository Table'!$J:$J, 'Data Repository Table'!$A:$A, "Financial Actual",'Data Repository Table'!$B:$B, "Revenues", 'Data Repository Table'!$C:$C, 'Revenue Analysis'!$A45,'Data Repository Table'!$G:$G,'Revenue Analysis'!$C45,  'Data Repository Table'!$D:$D, 'Revenue Analysis'!L$34)</f>
        <v>3768912.5491499985</v>
      </c>
      <c r="M45" s="88">
        <f>SUMIFS('Data Repository Table'!$J:$J, 'Data Repository Table'!$A:$A, "Financial Actual",'Data Repository Table'!$B:$B, "Revenues", 'Data Repository Table'!$C:$C, 'Revenue Analysis'!$A45,'Data Repository Table'!$G:$G,'Revenue Analysis'!$C45,  'Data Repository Table'!$D:$D, 'Revenue Analysis'!M$34)</f>
        <v>3380705.7799499989</v>
      </c>
      <c r="N45" s="88">
        <f>SUMIFS('Data Repository Table'!$J:$J, 'Data Repository Table'!$A:$A, "Financial Actual",'Data Repository Table'!$B:$B, "Revenues", 'Data Repository Table'!$C:$C, 'Revenue Analysis'!$A45,'Data Repository Table'!$G:$G,'Revenue Analysis'!$C45,  'Data Repository Table'!$D:$D, 'Revenue Analysis'!N$34)</f>
        <v>3586047.5391999991</v>
      </c>
      <c r="O45" s="88">
        <f>SUMIFS('Data Repository Table'!$J:$J, 'Data Repository Table'!$A:$A, "Financial Actual",'Data Repository Table'!$B:$B, "Revenues", 'Data Repository Table'!$C:$C, 'Revenue Analysis'!$A45,'Data Repository Table'!$G:$G,'Revenue Analysis'!$C45,  'Data Repository Table'!$D:$D, 'Revenue Analysis'!O$34)</f>
        <v>3032362.88845</v>
      </c>
      <c r="P45" s="88">
        <f>SUMIFS('Data Repository Table'!$J:$J, 'Data Repository Table'!$A:$A, "Financial Actual",'Data Repository Table'!$B:$B, "Revenues", 'Data Repository Table'!$C:$C, 'Revenue Analysis'!$A45,'Data Repository Table'!$G:$G,'Revenue Analysis'!$C45,  'Data Repository Table'!$D:$D, 'Revenue Analysis'!P$34)</f>
        <v>3079299.10885</v>
      </c>
      <c r="Q45" s="88">
        <f t="shared" si="3"/>
        <v>37706692.728949994</v>
      </c>
    </row>
    <row r="53" spans="1:21" ht="27.95" customHeight="1">
      <c r="P53" s="79" t="s">
        <v>105</v>
      </c>
    </row>
    <row r="58" spans="1:21" ht="132.6" customHeight="1">
      <c r="A58" s="149" t="s">
        <v>106</v>
      </c>
      <c r="B58" s="149"/>
      <c r="C58" s="149"/>
      <c r="D58" s="149"/>
      <c r="E58" s="149"/>
      <c r="F58" s="149"/>
      <c r="G58" s="149"/>
      <c r="H58" s="149"/>
      <c r="I58" s="149"/>
      <c r="J58" s="149"/>
      <c r="K58" s="149"/>
      <c r="L58" s="149"/>
      <c r="M58" s="149"/>
      <c r="N58" s="149"/>
      <c r="O58" s="149"/>
      <c r="P58" s="149"/>
      <c r="Q58" s="149"/>
      <c r="R58" s="149"/>
      <c r="S58" s="149"/>
      <c r="T58" s="149"/>
      <c r="U58" s="149"/>
    </row>
    <row r="59" spans="1:21" ht="27.95" customHeight="1">
      <c r="A59" s="2"/>
      <c r="B59" s="95" t="s">
        <v>41</v>
      </c>
      <c r="C59" s="95" t="s">
        <v>45</v>
      </c>
      <c r="D59" s="95" t="s">
        <v>46</v>
      </c>
      <c r="E59" s="95" t="s">
        <v>99</v>
      </c>
    </row>
    <row r="60" spans="1:21" ht="27.95" customHeight="1">
      <c r="A60" s="1" t="s">
        <v>39</v>
      </c>
      <c r="B60" s="19">
        <f>SUMIFS('Data Repository Table'!$J:$J, 'Data Repository Table'!$A:$A, "Financial Actual", 'Data Repository Table'!$C:$C, 'Revenue Analysis'!$A60, 'Data Repository Table'!$G:$G, 'Revenue Analysis'!B$59)</f>
        <v>37118738.908650003</v>
      </c>
      <c r="C60" s="19">
        <f>SUMIFS('Data Repository Table'!$J:$J, 'Data Repository Table'!$A:$A, "Financial Actual", 'Data Repository Table'!$C:$C, 'Revenue Analysis'!$A60, 'Data Repository Table'!$G:$G, 'Revenue Analysis'!C$59)</f>
        <v>18271699.227782961</v>
      </c>
      <c r="D60" s="19">
        <f>SUMIFS('Data Repository Table'!$J:$J, 'Data Repository Table'!$A:$A, "Financial Actual", 'Data Repository Table'!$C:$C, 'Revenue Analysis'!$A60, 'Data Repository Table'!$G:$G, 'Revenue Analysis'!D$59)</f>
        <v>15554519.161720002</v>
      </c>
      <c r="E60" s="88">
        <f>SUM(B60:D60)</f>
        <v>70944957.298152968</v>
      </c>
    </row>
    <row r="61" spans="1:21" ht="27.95" customHeight="1">
      <c r="A61" s="1" t="s">
        <v>47</v>
      </c>
      <c r="B61" s="19">
        <f>SUMIFS('Data Repository Table'!$J:$J, 'Data Repository Table'!$A:$A, "Financial Actual", 'Data Repository Table'!$C:$C, 'Revenue Analysis'!$A61, 'Data Repository Table'!$G:$G, 'Revenue Analysis'!B$59)</f>
        <v>82448062.153749987</v>
      </c>
      <c r="C61" s="19">
        <f>SUMIFS('Data Repository Table'!$J:$J, 'Data Repository Table'!$A:$A, "Financial Actual", 'Data Repository Table'!$C:$C, 'Revenue Analysis'!$A61, 'Data Repository Table'!$G:$G, 'Revenue Analysis'!C$59)</f>
        <v>70562398.047100008</v>
      </c>
      <c r="D61" s="19">
        <f>SUMIFS('Data Repository Table'!$J:$J, 'Data Repository Table'!$A:$A, "Financial Actual", 'Data Repository Table'!$C:$C, 'Revenue Analysis'!$A61, 'Data Repository Table'!$G:$G, 'Revenue Analysis'!D$59)</f>
        <v>49244888.96814999</v>
      </c>
      <c r="E61" s="88">
        <f t="shared" ref="E61:E62" si="4">SUM(B61:D61)</f>
        <v>202255349.169</v>
      </c>
    </row>
    <row r="62" spans="1:21" ht="27.95" customHeight="1">
      <c r="A62" s="1" t="s">
        <v>48</v>
      </c>
      <c r="B62" s="19">
        <f>SUMIFS('Data Repository Table'!$J:$J, 'Data Repository Table'!$A:$A, "Financial Actual", 'Data Repository Table'!$C:$C, 'Revenue Analysis'!$A62, 'Data Repository Table'!$G:$G, 'Revenue Analysis'!B$59)</f>
        <v>67860510.573750019</v>
      </c>
      <c r="C62" s="19">
        <f>SUMIFS('Data Repository Table'!$J:$J, 'Data Repository Table'!$A:$A, "Financial Actual", 'Data Repository Table'!$C:$C, 'Revenue Analysis'!$A62, 'Data Repository Table'!$G:$G, 'Revenue Analysis'!C$59)</f>
        <v>58098022.074300006</v>
      </c>
      <c r="D62" s="19">
        <f>SUMIFS('Data Repository Table'!$J:$J, 'Data Repository Table'!$A:$A, "Financial Actual", 'Data Repository Table'!$C:$C, 'Revenue Analysis'!$A62, 'Data Repository Table'!$G:$G, 'Revenue Analysis'!D$59)</f>
        <v>37706692.728949994</v>
      </c>
      <c r="E62" s="88">
        <f t="shared" si="4"/>
        <v>163665225.37700003</v>
      </c>
    </row>
    <row r="63" spans="1:21" ht="27.95" customHeight="1">
      <c r="A63" s="80"/>
      <c r="B63" s="88">
        <f>SUM(B60:B62)</f>
        <v>187427311.63615</v>
      </c>
      <c r="C63" s="88">
        <f t="shared" ref="C63:D63" si="5">SUM(C60:C62)</f>
        <v>146932119.34918296</v>
      </c>
      <c r="D63" s="88">
        <f t="shared" si="5"/>
        <v>102506100.85881999</v>
      </c>
      <c r="E63" s="88">
        <f>SUM(E60:E62)</f>
        <v>436865531.84415299</v>
      </c>
    </row>
    <row r="64" spans="1:21" ht="27.95" customHeight="1">
      <c r="A64" s="2"/>
      <c r="B64" s="95" t="s">
        <v>41</v>
      </c>
      <c r="C64" s="95" t="s">
        <v>45</v>
      </c>
      <c r="D64" s="95" t="s">
        <v>46</v>
      </c>
      <c r="E64" s="95" t="s">
        <v>99</v>
      </c>
    </row>
    <row r="65" spans="1:5" ht="27.95" customHeight="1">
      <c r="A65" s="1" t="s">
        <v>39</v>
      </c>
      <c r="B65" s="97">
        <f>B60/$E60</f>
        <v>0.52320475368890496</v>
      </c>
      <c r="C65" s="97">
        <f t="shared" ref="C65:D65" si="6">C60/$E60</f>
        <v>0.25754754000336344</v>
      </c>
      <c r="D65" s="97">
        <f t="shared" si="6"/>
        <v>0.2192477063077316</v>
      </c>
      <c r="E65" s="96">
        <f>SUM(B65:D65)</f>
        <v>1</v>
      </c>
    </row>
    <row r="66" spans="1:5" ht="27.95" customHeight="1">
      <c r="A66" s="1" t="s">
        <v>47</v>
      </c>
      <c r="B66" s="97">
        <f t="shared" ref="B66:D66" si="7">B61/$E61</f>
        <v>0.40764341953130867</v>
      </c>
      <c r="C66" s="97">
        <f t="shared" si="7"/>
        <v>0.34887778413286691</v>
      </c>
      <c r="D66" s="97">
        <f t="shared" si="7"/>
        <v>0.24347879633582434</v>
      </c>
      <c r="E66" s="96">
        <f t="shared" ref="E66:E67" si="8">SUM(B66:D66)</f>
        <v>0.99999999999999989</v>
      </c>
    </row>
    <row r="67" spans="1:5" ht="27.95" customHeight="1">
      <c r="A67" s="1" t="s">
        <v>48</v>
      </c>
      <c r="B67" s="97">
        <f t="shared" ref="B67:D67" si="9">B62/$E62</f>
        <v>0.41462998885337127</v>
      </c>
      <c r="C67" s="97">
        <f t="shared" si="9"/>
        <v>0.35498085766522613</v>
      </c>
      <c r="D67" s="97">
        <f t="shared" si="9"/>
        <v>0.23038915348140251</v>
      </c>
      <c r="E67" s="96">
        <f t="shared" si="8"/>
        <v>0.99999999999999989</v>
      </c>
    </row>
  </sheetData>
  <mergeCells count="7">
    <mergeCell ref="A58:U58"/>
    <mergeCell ref="A8:U8"/>
    <mergeCell ref="A9:V9"/>
    <mergeCell ref="A31:U31"/>
    <mergeCell ref="A32:V32"/>
    <mergeCell ref="A36:M36"/>
    <mergeCell ref="A12:M12"/>
  </mergeCells>
  <conditionalFormatting sqref="E13:P17">
    <cfRule type="colorScale" priority="5">
      <colorScale>
        <cfvo type="min"/>
        <cfvo type="percentile" val="50"/>
        <cfvo type="max"/>
        <color rgb="FFF8696B"/>
        <color rgb="FFFCFCFF"/>
        <color rgb="FF5A8AC6"/>
      </colorScale>
    </cfRule>
  </conditionalFormatting>
  <conditionalFormatting sqref="E19:P23">
    <cfRule type="colorScale" priority="4">
      <colorScale>
        <cfvo type="min"/>
        <cfvo type="percentile" val="50"/>
        <cfvo type="max"/>
        <color rgb="FFF8696B"/>
        <color rgb="FFFCFCFF"/>
        <color rgb="FF5A8AC6"/>
      </colorScale>
    </cfRule>
  </conditionalFormatting>
  <conditionalFormatting sqref="E25:P29">
    <cfRule type="colorScale" priority="3">
      <colorScale>
        <cfvo type="min"/>
        <cfvo type="percentile" val="50"/>
        <cfvo type="max"/>
        <color rgb="FFF8696B"/>
        <color rgb="FFFCFCFF"/>
        <color rgb="FF5A8AC6"/>
      </colorScale>
    </cfRule>
  </conditionalFormatting>
  <conditionalFormatting sqref="E37:P45">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7"/>
  <sheetViews>
    <sheetView showGridLines="0" tabSelected="1" topLeftCell="G11" zoomScale="80" zoomScaleNormal="80" workbookViewId="0">
      <selection activeCell="R25" sqref="R25"/>
    </sheetView>
  </sheetViews>
  <sheetFormatPr defaultRowHeight="14.45"/>
  <cols>
    <col min="1" max="2" width="12.85546875" customWidth="1"/>
    <col min="3" max="3" width="33.140625" bestFit="1" customWidth="1"/>
    <col min="4" max="4" width="21.42578125" bestFit="1" customWidth="1"/>
    <col min="5" max="5" width="21.42578125" customWidth="1"/>
    <col min="6" max="8" width="14.140625" style="2" bestFit="1" customWidth="1"/>
    <col min="9" max="9" width="14.42578125" style="2" bestFit="1" customWidth="1"/>
    <col min="10" max="17" width="14.140625" style="2" bestFit="1" customWidth="1"/>
    <col min="18" max="18" width="15.28515625" style="2" bestFit="1" customWidth="1"/>
    <col min="20" max="20" width="16.42578125" bestFit="1" customWidth="1"/>
  </cols>
  <sheetData>
    <row r="1" spans="1:23" ht="18">
      <c r="A1" s="81" t="s">
        <v>107</v>
      </c>
      <c r="B1" s="82"/>
    </row>
    <row r="2" spans="1:23">
      <c r="A2" s="2" t="s">
        <v>108</v>
      </c>
      <c r="B2" s="2"/>
    </row>
    <row r="3" spans="1:23">
      <c r="A3" s="2" t="s">
        <v>109</v>
      </c>
      <c r="B3" s="2"/>
    </row>
    <row r="4" spans="1:23" ht="57" customHeight="1">
      <c r="A4" s="153" t="s">
        <v>110</v>
      </c>
      <c r="B4" s="165"/>
      <c r="C4" s="165"/>
      <c r="D4" s="165"/>
      <c r="E4" s="165"/>
      <c r="F4" s="165"/>
      <c r="G4" s="165"/>
      <c r="H4" s="165"/>
      <c r="I4" s="165"/>
      <c r="J4" s="165"/>
      <c r="K4" s="165"/>
      <c r="L4" s="165"/>
      <c r="M4" s="165"/>
      <c r="N4" s="165"/>
      <c r="O4" s="165"/>
      <c r="P4" s="165"/>
      <c r="Q4" s="165"/>
      <c r="R4" s="165"/>
      <c r="S4" s="165"/>
      <c r="T4" s="165"/>
    </row>
    <row r="5" spans="1:23">
      <c r="A5" s="1"/>
      <c r="B5" s="2"/>
    </row>
    <row r="6" spans="1:23">
      <c r="A6" s="2" t="s">
        <v>111</v>
      </c>
      <c r="B6" s="2"/>
      <c r="I6" s="2" t="s">
        <v>37</v>
      </c>
    </row>
    <row r="7" spans="1:23">
      <c r="A7" s="2" t="s">
        <v>112</v>
      </c>
      <c r="B7" s="2"/>
      <c r="I7" s="2" t="s">
        <v>49</v>
      </c>
    </row>
    <row r="8" spans="1:23">
      <c r="A8" s="2" t="s">
        <v>94</v>
      </c>
    </row>
    <row r="10" spans="1:23" ht="60" customHeight="1">
      <c r="A10" s="154" t="s">
        <v>113</v>
      </c>
      <c r="B10" s="155"/>
      <c r="C10" s="155"/>
      <c r="D10" s="155"/>
      <c r="E10" s="155"/>
      <c r="F10" s="155"/>
      <c r="G10" s="155"/>
      <c r="H10" s="155"/>
      <c r="I10" s="155"/>
      <c r="J10" s="155"/>
      <c r="K10" s="155"/>
      <c r="L10" s="155"/>
      <c r="M10" s="155"/>
      <c r="N10" s="155"/>
      <c r="O10" s="155"/>
      <c r="P10" s="155"/>
      <c r="Q10" s="155"/>
      <c r="R10" s="155"/>
      <c r="S10" s="155"/>
      <c r="T10" s="155"/>
      <c r="U10" s="155"/>
      <c r="V10" s="155"/>
      <c r="W10" s="102"/>
    </row>
    <row r="11" spans="1:23">
      <c r="A11" s="154" t="s">
        <v>114</v>
      </c>
      <c r="B11" s="168"/>
      <c r="C11" s="168"/>
      <c r="D11" s="168"/>
      <c r="E11" s="168"/>
      <c r="F11" s="168"/>
      <c r="G11" s="168"/>
      <c r="H11" s="168"/>
      <c r="I11" s="168"/>
      <c r="J11" s="168"/>
      <c r="K11" s="168"/>
      <c r="L11" s="168"/>
      <c r="M11" s="168"/>
      <c r="N11" s="168"/>
      <c r="O11" s="168"/>
      <c r="P11" s="168"/>
      <c r="Q11" s="168"/>
      <c r="R11" s="168"/>
      <c r="S11" s="168"/>
      <c r="T11" s="168"/>
      <c r="U11" s="168"/>
      <c r="V11" s="168"/>
      <c r="W11" s="168"/>
    </row>
    <row r="12" spans="1:23">
      <c r="A12" s="85" t="s">
        <v>20</v>
      </c>
      <c r="B12" s="85" t="s">
        <v>97</v>
      </c>
      <c r="C12" s="85" t="s">
        <v>50</v>
      </c>
      <c r="D12" s="85" t="s">
        <v>115</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99</v>
      </c>
      <c r="S12" s="87"/>
      <c r="T12" s="87"/>
      <c r="U12" s="87"/>
      <c r="V12" s="87"/>
      <c r="W12" s="87"/>
    </row>
    <row r="13" spans="1:23">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c r="A15" s="80" t="s">
        <v>39</v>
      </c>
      <c r="B15" s="80" t="s">
        <v>49</v>
      </c>
      <c r="C15" s="80" t="s">
        <v>51</v>
      </c>
      <c r="D15" s="80" t="s">
        <v>52</v>
      </c>
      <c r="E15" s="103"/>
      <c r="F15" s="19">
        <f>SUMIFS('Data Repository Table'!$J:$J, 'Data Repository Table'!$A:$A,$I$6, 'Data Repository Table'!$B:$B, $I$7, 'Data Repository Table'!$C:$C, 'Expenses Analysis'!$A15, 'Data Repository Table'!$G:$G, 'Expenses Analysis'!$C15, 'Data Repository Table'!$H:$H, 'Expenses Analysis'!$D15, 'Data Repository Table'!$D:$D, 'Expenses Analysis'!F$12)</f>
        <v>593751.84077137313</v>
      </c>
      <c r="G15" s="19">
        <f>SUMIFS('Data Repository Table'!$J:$J, 'Data Repository Table'!$A:$A,$I$6, 'Data Repository Table'!$B:$B, $I$7, 'Data Repository Table'!$C:$C, 'Expenses Analysis'!$A15, 'Data Repository Table'!$G:$G, 'Expenses Analysis'!$C15, 'Data Repository Table'!$H:$H, 'Expenses Analysis'!$D15, 'Data Repository Table'!$D:$D, 'Expenses Analysis'!G$12)</f>
        <v>820393.03401412489</v>
      </c>
      <c r="H15" s="19">
        <f>SUMIFS('Data Repository Table'!$J:$J, 'Data Repository Table'!$A:$A,$I$6, 'Data Repository Table'!$B:$B, $I$7, 'Data Repository Table'!$C:$C, 'Expenses Analysis'!$A15, 'Data Repository Table'!$G:$G, 'Expenses Analysis'!$C15, 'Data Repository Table'!$H:$H, 'Expenses Analysis'!$D15, 'Data Repository Table'!$D:$D, 'Expenses Analysis'!H$12)</f>
        <v>642291.58212862327</v>
      </c>
      <c r="I15" s="19">
        <f>SUMIFS('Data Repository Table'!$J:$J, 'Data Repository Table'!$A:$A,$I$6, 'Data Repository Table'!$B:$B, $I$7, 'Data Repository Table'!$C:$C, 'Expenses Analysis'!$A15, 'Data Repository Table'!$G:$G, 'Expenses Analysis'!$C15, 'Data Repository Table'!$H:$H, 'Expenses Analysis'!$D15, 'Data Repository Table'!$D:$D, 'Expenses Analysis'!I$12)</f>
        <v>609639.97288837493</v>
      </c>
      <c r="J15" s="19">
        <f>SUMIFS('Data Repository Table'!$J:$J, 'Data Repository Table'!$A:$A,$I$6, 'Data Repository Table'!$B:$B, $I$7, 'Data Repository Table'!$C:$C, 'Expenses Analysis'!$A15, 'Data Repository Table'!$G:$G, 'Expenses Analysis'!$C15, 'Data Repository Table'!$H:$H, 'Expenses Analysis'!$D15, 'Data Repository Table'!$D:$D, 'Expenses Analysis'!J$12)</f>
        <v>626073.16897124995</v>
      </c>
      <c r="K15" s="19">
        <f>SUMIFS('Data Repository Table'!$J:$J, 'Data Repository Table'!$A:$A,$I$6, 'Data Repository Table'!$B:$B, $I$7, 'Data Repository Table'!$C:$C, 'Expenses Analysis'!$A15, 'Data Repository Table'!$G:$G, 'Expenses Analysis'!$C15, 'Data Repository Table'!$H:$H, 'Expenses Analysis'!$D15, 'Data Repository Table'!$D:$D, 'Expenses Analysis'!K$12)</f>
        <v>602153.37789750006</v>
      </c>
      <c r="L15" s="19">
        <f>SUMIFS('Data Repository Table'!$J:$J, 'Data Repository Table'!$A:$A,$I$6, 'Data Repository Table'!$B:$B, $I$7, 'Data Repository Table'!$C:$C, 'Expenses Analysis'!$A15, 'Data Repository Table'!$G:$G, 'Expenses Analysis'!$C15, 'Data Repository Table'!$H:$H, 'Expenses Analysis'!$D15, 'Data Repository Table'!$D:$D, 'Expenses Analysis'!L$12)</f>
        <v>1146143.9846999997</v>
      </c>
      <c r="M15" s="19">
        <f>SUMIFS('Data Repository Table'!$J:$J, 'Data Repository Table'!$A:$A,$I$6, 'Data Repository Table'!$B:$B, $I$7, 'Data Repository Table'!$C:$C, 'Expenses Analysis'!$A15, 'Data Repository Table'!$G:$G, 'Expenses Analysis'!$C15, 'Data Repository Table'!$H:$H, 'Expenses Analysis'!$D15, 'Data Repository Table'!$D:$D, 'Expenses Analysis'!M$12)</f>
        <v>964931.83751249989</v>
      </c>
      <c r="N15" s="19">
        <f>SUMIFS('Data Repository Table'!$J:$J, 'Data Repository Table'!$A:$A,$I$6, 'Data Repository Table'!$B:$B, $I$7, 'Data Repository Table'!$C:$C, 'Expenses Analysis'!$A15, 'Data Repository Table'!$G:$G, 'Expenses Analysis'!$C15, 'Data Repository Table'!$H:$H, 'Expenses Analysis'!$D15, 'Data Repository Table'!$D:$D, 'Expenses Analysis'!N$12)</f>
        <v>962733.95790000004</v>
      </c>
      <c r="O15" s="19">
        <f>SUMIFS('Data Repository Table'!$J:$J, 'Data Repository Table'!$A:$A,$I$6, 'Data Repository Table'!$B:$B, $I$7, 'Data Repository Table'!$C:$C, 'Expenses Analysis'!$A15, 'Data Repository Table'!$G:$G, 'Expenses Analysis'!$C15, 'Data Repository Table'!$H:$H, 'Expenses Analysis'!$D15, 'Data Repository Table'!$D:$D, 'Expenses Analysis'!O$12)</f>
        <v>964825.21760624985</v>
      </c>
      <c r="P15" s="19">
        <f>SUMIFS('Data Repository Table'!$J:$J, 'Data Repository Table'!$A:$A,$I$6, 'Data Repository Table'!$B:$B, $I$7, 'Data Repository Table'!$C:$C, 'Expenses Analysis'!$A15, 'Data Repository Table'!$G:$G, 'Expenses Analysis'!$C15, 'Data Repository Table'!$H:$H, 'Expenses Analysis'!$D15, 'Data Repository Table'!$D:$D, 'Expenses Analysis'!P$12)</f>
        <v>1024534.78359375</v>
      </c>
      <c r="Q15" s="19">
        <f>SUMIFS('Data Repository Table'!$J:$J, 'Data Repository Table'!$A:$A,$I$6, 'Data Repository Table'!$B:$B, $I$7, 'Data Repository Table'!$C:$C, 'Expenses Analysis'!$A15, 'Data Repository Table'!$G:$G, 'Expenses Analysis'!$C15, 'Data Repository Table'!$H:$H, 'Expenses Analysis'!$D15, 'Data Repository Table'!$D:$D, 'Expenses Analysis'!Q$12)</f>
        <v>1168045.22566875</v>
      </c>
      <c r="R15" s="19">
        <f>SUM(F15:Q15)</f>
        <v>10125517.983652497</v>
      </c>
      <c r="S15" s="79"/>
      <c r="T15" s="79"/>
      <c r="U15" s="79"/>
      <c r="V15" s="79"/>
      <c r="W15" s="79"/>
    </row>
    <row r="16" spans="1:23">
      <c r="A16" s="80" t="s">
        <v>39</v>
      </c>
      <c r="B16" s="80" t="s">
        <v>49</v>
      </c>
      <c r="C16" s="80" t="s">
        <v>53</v>
      </c>
      <c r="D16" s="80" t="s">
        <v>54</v>
      </c>
      <c r="E16" s="103"/>
      <c r="F16" s="19">
        <f>SUMIFS('Data Repository Table'!$J:$J, 'Data Repository Table'!$A:$A,$I$6, 'Data Repository Table'!$B:$B, $I$7, 'Data Repository Table'!$C:$C, 'Expenses Analysis'!$A16, 'Data Repository Table'!$G:$G, 'Expenses Analysis'!$C16, 'Data Repository Table'!$H:$H, 'Expenses Analysis'!$D16, 'Data Repository Table'!$D:$D, 'Expenses Analysis'!F$12)</f>
        <v>276807.38497499918</v>
      </c>
      <c r="G16" s="19">
        <f>SUMIFS('Data Repository Table'!$J:$J, 'Data Repository Table'!$A:$A,$I$6, 'Data Repository Table'!$B:$B, $I$7, 'Data Repository Table'!$C:$C, 'Expenses Analysis'!$A16, 'Data Repository Table'!$G:$G, 'Expenses Analysis'!$C16, 'Data Repository Table'!$H:$H, 'Expenses Analysis'!$D16, 'Data Repository Table'!$D:$D, 'Expenses Analysis'!G$12)</f>
        <v>382467.614925</v>
      </c>
      <c r="H16" s="19">
        <f>SUMIFS('Data Repository Table'!$J:$J, 'Data Repository Table'!$A:$A,$I$6, 'Data Repository Table'!$B:$B, $I$7, 'Data Repository Table'!$C:$C, 'Expenses Analysis'!$A16, 'Data Repository Table'!$G:$G, 'Expenses Analysis'!$C16, 'Data Repository Table'!$H:$H, 'Expenses Analysis'!$D16, 'Data Repository Table'!$D:$D, 'Expenses Analysis'!H$12)</f>
        <v>299436.63502499921</v>
      </c>
      <c r="I16" s="19">
        <f>SUMIFS('Data Repository Table'!$J:$J, 'Data Repository Table'!$A:$A,$I$6, 'Data Repository Table'!$B:$B, $I$7, 'Data Repository Table'!$C:$C, 'Expenses Analysis'!$A16, 'Data Repository Table'!$G:$G, 'Expenses Analysis'!$C16, 'Data Repository Table'!$H:$H, 'Expenses Analysis'!$D16, 'Data Repository Table'!$D:$D, 'Expenses Analysis'!I$12)</f>
        <v>284214.43957499997</v>
      </c>
      <c r="J16" s="19">
        <f>SUMIFS('Data Repository Table'!$J:$J, 'Data Repository Table'!$A:$A,$I$6, 'Data Repository Table'!$B:$B, $I$7, 'Data Repository Table'!$C:$C, 'Expenses Analysis'!$A16, 'Data Repository Table'!$G:$G, 'Expenses Analysis'!$C16, 'Data Repository Table'!$H:$H, 'Expenses Analysis'!$D16, 'Data Repository Table'!$D:$D, 'Expenses Analysis'!J$12)</f>
        <v>291875.60325000004</v>
      </c>
      <c r="K16" s="19">
        <f>SUMIFS('Data Repository Table'!$J:$J, 'Data Repository Table'!$A:$A,$I$6, 'Data Repository Table'!$B:$B, $I$7, 'Data Repository Table'!$C:$C, 'Expenses Analysis'!$A16, 'Data Repository Table'!$G:$G, 'Expenses Analysis'!$C16, 'Data Repository Table'!$H:$H, 'Expenses Analysis'!$D16, 'Data Repository Table'!$D:$D, 'Expenses Analysis'!K$12)</f>
        <v>280724.18550000002</v>
      </c>
      <c r="L16" s="19">
        <f>SUMIFS('Data Repository Table'!$J:$J, 'Data Repository Table'!$A:$A,$I$6, 'Data Repository Table'!$B:$B, $I$7, 'Data Repository Table'!$C:$C, 'Expenses Analysis'!$A16, 'Data Repository Table'!$G:$G, 'Expenses Analysis'!$C16, 'Data Repository Table'!$H:$H, 'Expenses Analysis'!$D16, 'Data Repository Table'!$D:$D, 'Expenses Analysis'!L$12)</f>
        <v>534332.85999999987</v>
      </c>
      <c r="M16" s="19">
        <f>SUMIFS('Data Repository Table'!$J:$J, 'Data Repository Table'!$A:$A,$I$6, 'Data Repository Table'!$B:$B, $I$7, 'Data Repository Table'!$C:$C, 'Expenses Analysis'!$A16, 'Data Repository Table'!$G:$G, 'Expenses Analysis'!$C16, 'Data Repository Table'!$H:$H, 'Expenses Analysis'!$D16, 'Data Repository Table'!$D:$D, 'Expenses Analysis'!M$12)</f>
        <v>449851.67249999999</v>
      </c>
      <c r="N16" s="19">
        <f>SUMIFS('Data Repository Table'!$J:$J, 'Data Repository Table'!$A:$A,$I$6, 'Data Repository Table'!$B:$B, $I$7, 'Data Repository Table'!$C:$C, 'Expenses Analysis'!$A16, 'Data Repository Table'!$G:$G, 'Expenses Analysis'!$C16, 'Data Repository Table'!$H:$H, 'Expenses Analysis'!$D16, 'Data Repository Table'!$D:$D, 'Expenses Analysis'!N$12)</f>
        <v>448827.02</v>
      </c>
      <c r="O16" s="19">
        <f>SUMIFS('Data Repository Table'!$J:$J, 'Data Repository Table'!$A:$A,$I$6, 'Data Repository Table'!$B:$B, $I$7, 'Data Repository Table'!$C:$C, 'Expenses Analysis'!$A16, 'Data Repository Table'!$G:$G, 'Expenses Analysis'!$C16, 'Data Repository Table'!$H:$H, 'Expenses Analysis'!$D16, 'Data Repository Table'!$D:$D, 'Expenses Analysis'!O$12)</f>
        <v>449801.96625</v>
      </c>
      <c r="P16" s="19">
        <f>SUMIFS('Data Repository Table'!$J:$J, 'Data Repository Table'!$A:$A,$I$6, 'Data Repository Table'!$B:$B, $I$7, 'Data Repository Table'!$C:$C, 'Expenses Analysis'!$A16, 'Data Repository Table'!$G:$G, 'Expenses Analysis'!$C16, 'Data Repository Table'!$H:$H, 'Expenses Analysis'!$D16, 'Data Repository Table'!$D:$D, 'Expenses Analysis'!P$12)</f>
        <v>477638.59375</v>
      </c>
      <c r="Q16" s="19">
        <f>SUMIFS('Data Repository Table'!$J:$J, 'Data Repository Table'!$A:$A,$I$6, 'Data Repository Table'!$B:$B, $I$7, 'Data Repository Table'!$C:$C, 'Expenses Analysis'!$A16, 'Data Repository Table'!$G:$G, 'Expenses Analysis'!$C16, 'Data Repository Table'!$H:$H, 'Expenses Analysis'!$D16, 'Data Repository Table'!$D:$D, 'Expenses Analysis'!Q$12)</f>
        <v>544543.22875000001</v>
      </c>
      <c r="R16" s="19">
        <f t="shared" ref="R16:R22" si="0">SUM(F16:Q16)</f>
        <v>4720521.2044999981</v>
      </c>
      <c r="S16" s="79"/>
      <c r="T16" s="79"/>
      <c r="U16" s="79"/>
      <c r="V16" s="79"/>
      <c r="W16" s="79"/>
    </row>
    <row r="17" spans="1:23">
      <c r="A17" s="80" t="s">
        <v>39</v>
      </c>
      <c r="B17" s="80" t="s">
        <v>49</v>
      </c>
      <c r="C17" s="80" t="s">
        <v>53</v>
      </c>
      <c r="D17" s="80" t="s">
        <v>55</v>
      </c>
      <c r="E17" s="103"/>
      <c r="F17" s="19">
        <f>SUMIFS('Data Repository Table'!$J:$J, 'Data Repository Table'!$A:$A,$I$6, 'Data Repository Table'!$B:$B, $I$7, 'Data Repository Table'!$C:$C, 'Expenses Analysis'!$A17, 'Data Repository Table'!$G:$G, 'Expenses Analysis'!$C17, 'Data Repository Table'!$H:$H, 'Expenses Analysis'!$D17, 'Data Repository Table'!$D:$D, 'Expenses Analysis'!F$12)</f>
        <v>415211.07746249868</v>
      </c>
      <c r="G17" s="19">
        <f>SUMIFS('Data Repository Table'!$J:$J, 'Data Repository Table'!$A:$A,$I$6, 'Data Repository Table'!$B:$B, $I$7, 'Data Repository Table'!$C:$C, 'Expenses Analysis'!$A17, 'Data Repository Table'!$G:$G, 'Expenses Analysis'!$C17, 'Data Repository Table'!$H:$H, 'Expenses Analysis'!$D17, 'Data Repository Table'!$D:$D, 'Expenses Analysis'!G$12)</f>
        <v>573701.42238750006</v>
      </c>
      <c r="H17" s="19">
        <f>SUMIFS('Data Repository Table'!$J:$J, 'Data Repository Table'!$A:$A,$I$6, 'Data Repository Table'!$B:$B, $I$7, 'Data Repository Table'!$C:$C, 'Expenses Analysis'!$A17, 'Data Repository Table'!$G:$G, 'Expenses Analysis'!$C17, 'Data Repository Table'!$H:$H, 'Expenses Analysis'!$D17, 'Data Repository Table'!$D:$D, 'Expenses Analysis'!H$12)</f>
        <v>449154.95253749873</v>
      </c>
      <c r="I17" s="19">
        <f>SUMIFS('Data Repository Table'!$J:$J, 'Data Repository Table'!$A:$A,$I$6, 'Data Repository Table'!$B:$B, $I$7, 'Data Repository Table'!$C:$C, 'Expenses Analysis'!$A17, 'Data Repository Table'!$G:$G, 'Expenses Analysis'!$C17, 'Data Repository Table'!$H:$H, 'Expenses Analysis'!$D17, 'Data Repository Table'!$D:$D, 'Expenses Analysis'!I$12)</f>
        <v>426321.65936249989</v>
      </c>
      <c r="J17" s="19">
        <f>SUMIFS('Data Repository Table'!$J:$J, 'Data Repository Table'!$A:$A,$I$6, 'Data Repository Table'!$B:$B, $I$7, 'Data Repository Table'!$C:$C, 'Expenses Analysis'!$A17, 'Data Repository Table'!$G:$G, 'Expenses Analysis'!$C17, 'Data Repository Table'!$H:$H, 'Expenses Analysis'!$D17, 'Data Repository Table'!$D:$D, 'Expenses Analysis'!J$12)</f>
        <v>437813.40487499995</v>
      </c>
      <c r="K17" s="19">
        <f>SUMIFS('Data Repository Table'!$J:$J, 'Data Repository Table'!$A:$A,$I$6, 'Data Repository Table'!$B:$B, $I$7, 'Data Repository Table'!$C:$C, 'Expenses Analysis'!$A17, 'Data Repository Table'!$G:$G, 'Expenses Analysis'!$C17, 'Data Repository Table'!$H:$H, 'Expenses Analysis'!$D17, 'Data Repository Table'!$D:$D, 'Expenses Analysis'!K$12)</f>
        <v>421086.27824999997</v>
      </c>
      <c r="L17" s="19">
        <f>SUMIFS('Data Repository Table'!$J:$J, 'Data Repository Table'!$A:$A,$I$6, 'Data Repository Table'!$B:$B, $I$7, 'Data Repository Table'!$C:$C, 'Expenses Analysis'!$A17, 'Data Repository Table'!$G:$G, 'Expenses Analysis'!$C17, 'Data Repository Table'!$H:$H, 'Expenses Analysis'!$D17, 'Data Repository Table'!$D:$D, 'Expenses Analysis'!L$12)</f>
        <v>801499.2899999998</v>
      </c>
      <c r="M17" s="19">
        <f>SUMIFS('Data Repository Table'!$J:$J, 'Data Repository Table'!$A:$A,$I$6, 'Data Repository Table'!$B:$B, $I$7, 'Data Repository Table'!$C:$C, 'Expenses Analysis'!$A17, 'Data Repository Table'!$G:$G, 'Expenses Analysis'!$C17, 'Data Repository Table'!$H:$H, 'Expenses Analysis'!$D17, 'Data Repository Table'!$D:$D, 'Expenses Analysis'!M$12)</f>
        <v>674777.50874999992</v>
      </c>
      <c r="N17" s="19">
        <f>SUMIFS('Data Repository Table'!$J:$J, 'Data Repository Table'!$A:$A,$I$6, 'Data Repository Table'!$B:$B, $I$7, 'Data Repository Table'!$C:$C, 'Expenses Analysis'!$A17, 'Data Repository Table'!$G:$G, 'Expenses Analysis'!$C17, 'Data Repository Table'!$H:$H, 'Expenses Analysis'!$D17, 'Data Repository Table'!$D:$D, 'Expenses Analysis'!N$12)</f>
        <v>673240.53</v>
      </c>
      <c r="O17" s="19">
        <f>SUMIFS('Data Repository Table'!$J:$J, 'Data Repository Table'!$A:$A,$I$6, 'Data Repository Table'!$B:$B, $I$7, 'Data Repository Table'!$C:$C, 'Expenses Analysis'!$A17, 'Data Repository Table'!$G:$G, 'Expenses Analysis'!$C17, 'Data Repository Table'!$H:$H, 'Expenses Analysis'!$D17, 'Data Repository Table'!$D:$D, 'Expenses Analysis'!O$12)</f>
        <v>674702.94937499997</v>
      </c>
      <c r="P17" s="19">
        <f>SUMIFS('Data Repository Table'!$J:$J, 'Data Repository Table'!$A:$A,$I$6, 'Data Repository Table'!$B:$B, $I$7, 'Data Repository Table'!$C:$C, 'Expenses Analysis'!$A17, 'Data Repository Table'!$G:$G, 'Expenses Analysis'!$C17, 'Data Repository Table'!$H:$H, 'Expenses Analysis'!$D17, 'Data Repository Table'!$D:$D, 'Expenses Analysis'!P$12)</f>
        <v>716457.890625</v>
      </c>
      <c r="Q17" s="19">
        <f>SUMIFS('Data Repository Table'!$J:$J, 'Data Repository Table'!$A:$A,$I$6, 'Data Repository Table'!$B:$B, $I$7, 'Data Repository Table'!$C:$C, 'Expenses Analysis'!$A17, 'Data Repository Table'!$G:$G, 'Expenses Analysis'!$C17, 'Data Repository Table'!$H:$H, 'Expenses Analysis'!$D17, 'Data Repository Table'!$D:$D, 'Expenses Analysis'!Q$12)</f>
        <v>816814.8431249999</v>
      </c>
      <c r="R17" s="19">
        <f t="shared" si="0"/>
        <v>7080781.8067499967</v>
      </c>
      <c r="S17" s="79"/>
      <c r="T17" s="79"/>
      <c r="U17" s="79"/>
      <c r="V17" s="79"/>
      <c r="W17" s="79"/>
    </row>
    <row r="18" spans="1:23">
      <c r="A18" s="80" t="s">
        <v>39</v>
      </c>
      <c r="B18" s="80" t="s">
        <v>49</v>
      </c>
      <c r="C18" s="80" t="s">
        <v>56</v>
      </c>
      <c r="D18" s="80" t="s">
        <v>57</v>
      </c>
      <c r="E18" s="103"/>
      <c r="F18" s="19">
        <f>SUMIFS('Data Repository Table'!$J:$J, 'Data Repository Table'!$A:$A,$I$6, 'Data Repository Table'!$B:$B, $I$7, 'Data Repository Table'!$C:$C, 'Expenses Analysis'!$A18, 'Data Repository Table'!$G:$G, 'Expenses Analysis'!$C18, 'Data Repository Table'!$H:$H, 'Expenses Analysis'!$D18, 'Data Repository Table'!$D:$D, 'Expenses Analysis'!F$12)</f>
        <v>360688.41072499886</v>
      </c>
      <c r="G18" s="19">
        <f>SUMIFS('Data Repository Table'!$J:$J, 'Data Repository Table'!$A:$A,$I$6, 'Data Repository Table'!$B:$B, $I$7, 'Data Repository Table'!$C:$C, 'Expenses Analysis'!$A18, 'Data Repository Table'!$G:$G, 'Expenses Analysis'!$C18, 'Data Repository Table'!$H:$H, 'Expenses Analysis'!$D18, 'Data Repository Table'!$D:$D, 'Expenses Analysis'!G$12)</f>
        <v>498366.89217499993</v>
      </c>
      <c r="H18" s="19">
        <f>SUMIFS('Data Repository Table'!$J:$J, 'Data Repository Table'!$A:$A,$I$6, 'Data Repository Table'!$B:$B, $I$7, 'Data Repository Table'!$C:$C, 'Expenses Analysis'!$A18, 'Data Repository Table'!$G:$G, 'Expenses Analysis'!$C18, 'Data Repository Table'!$H:$H, 'Expenses Analysis'!$D18, 'Data Repository Table'!$D:$D, 'Expenses Analysis'!H$12)</f>
        <v>390175.00927499885</v>
      </c>
      <c r="I18" s="19">
        <f>SUMIFS('Data Repository Table'!$J:$J, 'Data Repository Table'!$A:$A,$I$6, 'Data Repository Table'!$B:$B, $I$7, 'Data Repository Table'!$C:$C, 'Expenses Analysis'!$A18, 'Data Repository Table'!$G:$G, 'Expenses Analysis'!$C18, 'Data Repository Table'!$H:$H, 'Expenses Analysis'!$D18, 'Data Repository Table'!$D:$D, 'Expenses Analysis'!I$12)</f>
        <v>370340.02732499992</v>
      </c>
      <c r="J18" s="19">
        <f>SUMIFS('Data Repository Table'!$J:$J, 'Data Repository Table'!$A:$A,$I$6, 'Data Repository Table'!$B:$B, $I$7, 'Data Repository Table'!$C:$C, 'Expenses Analysis'!$A18, 'Data Repository Table'!$G:$G, 'Expenses Analysis'!$C18, 'Data Repository Table'!$H:$H, 'Expenses Analysis'!$D18, 'Data Repository Table'!$D:$D, 'Expenses Analysis'!J$12)</f>
        <v>380322.75574999995</v>
      </c>
      <c r="K18" s="19">
        <f>SUMIFS('Data Repository Table'!$J:$J, 'Data Repository Table'!$A:$A,$I$6, 'Data Repository Table'!$B:$B, $I$7, 'Data Repository Table'!$C:$C, 'Expenses Analysis'!$A18, 'Data Repository Table'!$G:$G, 'Expenses Analysis'!$C18, 'Data Repository Table'!$H:$H, 'Expenses Analysis'!$D18, 'Data Repository Table'!$D:$D, 'Expenses Analysis'!K$12)</f>
        <v>365792.12049999996</v>
      </c>
      <c r="L18" s="19">
        <f>SUMIFS('Data Repository Table'!$J:$J, 'Data Repository Table'!$A:$A,$I$6, 'Data Repository Table'!$B:$B, $I$7, 'Data Repository Table'!$C:$C, 'Expenses Analysis'!$A18, 'Data Repository Table'!$G:$G, 'Expenses Analysis'!$C18, 'Data Repository Table'!$H:$H, 'Expenses Analysis'!$D18, 'Data Repository Table'!$D:$D, 'Expenses Analysis'!L$12)</f>
        <v>459526.25959999987</v>
      </c>
      <c r="M18" s="19">
        <f>SUMIFS('Data Repository Table'!$J:$J, 'Data Repository Table'!$A:$A,$I$6, 'Data Repository Table'!$B:$B, $I$7, 'Data Repository Table'!$C:$C, 'Expenses Analysis'!$A18, 'Data Repository Table'!$G:$G, 'Expenses Analysis'!$C18, 'Data Repository Table'!$H:$H, 'Expenses Analysis'!$D18, 'Data Repository Table'!$D:$D, 'Expenses Analysis'!M$12)</f>
        <v>386872.43834999995</v>
      </c>
      <c r="N18" s="19">
        <f>SUMIFS('Data Repository Table'!$J:$J, 'Data Repository Table'!$A:$A,$I$6, 'Data Repository Table'!$B:$B, $I$7, 'Data Repository Table'!$C:$C, 'Expenses Analysis'!$A18, 'Data Repository Table'!$G:$G, 'Expenses Analysis'!$C18, 'Data Repository Table'!$H:$H, 'Expenses Analysis'!$D18, 'Data Repository Table'!$D:$D, 'Expenses Analysis'!N$12)</f>
        <v>385991.23719999997</v>
      </c>
      <c r="O18" s="19">
        <f>SUMIFS('Data Repository Table'!$J:$J, 'Data Repository Table'!$A:$A,$I$6, 'Data Repository Table'!$B:$B, $I$7, 'Data Repository Table'!$C:$C, 'Expenses Analysis'!$A18, 'Data Repository Table'!$G:$G, 'Expenses Analysis'!$C18, 'Data Repository Table'!$H:$H, 'Expenses Analysis'!$D18, 'Data Repository Table'!$D:$D, 'Expenses Analysis'!O$12)</f>
        <v>386829.69097499992</v>
      </c>
      <c r="P18" s="19">
        <f>SUMIFS('Data Repository Table'!$J:$J, 'Data Repository Table'!$A:$A,$I$6, 'Data Repository Table'!$B:$B, $I$7, 'Data Repository Table'!$C:$C, 'Expenses Analysis'!$A18, 'Data Repository Table'!$G:$G, 'Expenses Analysis'!$C18, 'Data Repository Table'!$H:$H, 'Expenses Analysis'!$D18, 'Data Repository Table'!$D:$D, 'Expenses Analysis'!P$12)</f>
        <v>410769.19062499999</v>
      </c>
      <c r="Q18" s="19">
        <f>SUMIFS('Data Repository Table'!$J:$J, 'Data Repository Table'!$A:$A,$I$6, 'Data Repository Table'!$B:$B, $I$7, 'Data Repository Table'!$C:$C, 'Expenses Analysis'!$A18, 'Data Repository Table'!$G:$G, 'Expenses Analysis'!$C18, 'Data Repository Table'!$H:$H, 'Expenses Analysis'!$D18, 'Data Repository Table'!$D:$D, 'Expenses Analysis'!Q$12)</f>
        <v>468307.17672499991</v>
      </c>
      <c r="R18" s="19">
        <f t="shared" si="0"/>
        <v>4863981.2092249971</v>
      </c>
      <c r="S18" s="79"/>
      <c r="T18" s="79"/>
      <c r="U18" s="79"/>
      <c r="V18" s="79"/>
      <c r="W18" s="79"/>
    </row>
    <row r="19" spans="1:23">
      <c r="A19" s="80" t="s">
        <v>39</v>
      </c>
      <c r="B19" s="80" t="s">
        <v>49</v>
      </c>
      <c r="C19" s="80" t="s">
        <v>56</v>
      </c>
      <c r="D19" s="80" t="s">
        <v>58</v>
      </c>
      <c r="E19" s="103"/>
      <c r="F19" s="19">
        <f>SUMIFS('Data Repository Table'!$J:$J, 'Data Repository Table'!$A:$A,$I$6, 'Data Repository Table'!$B:$B, $I$7, 'Data Repository Table'!$C:$C, 'Expenses Analysis'!$A19, 'Data Repository Table'!$G:$G, 'Expenses Analysis'!$C19, 'Data Repository Table'!$H:$H, 'Expenses Analysis'!$D19, 'Data Repository Table'!$D:$D, 'Expenses Analysis'!F$12)</f>
        <v>226478.76952499934</v>
      </c>
      <c r="G19" s="19">
        <f>SUMIFS('Data Repository Table'!$J:$J, 'Data Repository Table'!$A:$A,$I$6, 'Data Repository Table'!$B:$B, $I$7, 'Data Repository Table'!$C:$C, 'Expenses Analysis'!$A19, 'Data Repository Table'!$G:$G, 'Expenses Analysis'!$C19, 'Data Repository Table'!$H:$H, 'Expenses Analysis'!$D19, 'Data Repository Table'!$D:$D, 'Expenses Analysis'!G$12)</f>
        <v>312928.04857500002</v>
      </c>
      <c r="H19" s="19">
        <f>SUMIFS('Data Repository Table'!$J:$J, 'Data Repository Table'!$A:$A,$I$6, 'Data Repository Table'!$B:$B, $I$7, 'Data Repository Table'!$C:$C, 'Expenses Analysis'!$A19, 'Data Repository Table'!$G:$G, 'Expenses Analysis'!$C19, 'Data Repository Table'!$H:$H, 'Expenses Analysis'!$D19, 'Data Repository Table'!$D:$D, 'Expenses Analysis'!H$12)</f>
        <v>244993.61047499935</v>
      </c>
      <c r="I19" s="19">
        <f>SUMIFS('Data Repository Table'!$J:$J, 'Data Repository Table'!$A:$A,$I$6, 'Data Repository Table'!$B:$B, $I$7, 'Data Repository Table'!$C:$C, 'Expenses Analysis'!$A19, 'Data Repository Table'!$G:$G, 'Expenses Analysis'!$C19, 'Data Repository Table'!$H:$H, 'Expenses Analysis'!$D19, 'Data Repository Table'!$D:$D, 'Expenses Analysis'!I$12)</f>
        <v>232539.08692499998</v>
      </c>
      <c r="J19" s="19">
        <f>SUMIFS('Data Repository Table'!$J:$J, 'Data Repository Table'!$A:$A,$I$6, 'Data Repository Table'!$B:$B, $I$7, 'Data Repository Table'!$C:$C, 'Expenses Analysis'!$A19, 'Data Repository Table'!$G:$G, 'Expenses Analysis'!$C19, 'Data Repository Table'!$H:$H, 'Expenses Analysis'!$D19, 'Data Repository Table'!$D:$D, 'Expenses Analysis'!J$12)</f>
        <v>238807.31175000002</v>
      </c>
      <c r="K19" s="19">
        <f>SUMIFS('Data Repository Table'!$J:$J, 'Data Repository Table'!$A:$A,$I$6, 'Data Repository Table'!$B:$B, $I$7, 'Data Repository Table'!$C:$C, 'Expenses Analysis'!$A19, 'Data Repository Table'!$G:$G, 'Expenses Analysis'!$C19, 'Data Repository Table'!$H:$H, 'Expenses Analysis'!$D19, 'Data Repository Table'!$D:$D, 'Expenses Analysis'!K$12)</f>
        <v>229683.42450000002</v>
      </c>
      <c r="L19" s="19">
        <f>SUMIFS('Data Repository Table'!$J:$J, 'Data Repository Table'!$A:$A,$I$6, 'Data Repository Table'!$B:$B, $I$7, 'Data Repository Table'!$C:$C, 'Expenses Analysis'!$A19, 'Data Repository Table'!$G:$G, 'Expenses Analysis'!$C19, 'Data Repository Table'!$H:$H, 'Expenses Analysis'!$D19, 'Data Repository Table'!$D:$D, 'Expenses Analysis'!L$12)</f>
        <v>288539.74439999997</v>
      </c>
      <c r="M19" s="19">
        <f>SUMIFS('Data Repository Table'!$J:$J, 'Data Repository Table'!$A:$A,$I$6, 'Data Repository Table'!$B:$B, $I$7, 'Data Repository Table'!$C:$C, 'Expenses Analysis'!$A19, 'Data Repository Table'!$G:$G, 'Expenses Analysis'!$C19, 'Data Repository Table'!$H:$H, 'Expenses Analysis'!$D19, 'Data Repository Table'!$D:$D, 'Expenses Analysis'!M$12)</f>
        <v>242919.90315</v>
      </c>
      <c r="N19" s="19">
        <f>SUMIFS('Data Repository Table'!$J:$J, 'Data Repository Table'!$A:$A,$I$6, 'Data Repository Table'!$B:$B, $I$7, 'Data Repository Table'!$C:$C, 'Expenses Analysis'!$A19, 'Data Repository Table'!$G:$G, 'Expenses Analysis'!$C19, 'Data Repository Table'!$H:$H, 'Expenses Analysis'!$D19, 'Data Repository Table'!$D:$D, 'Expenses Analysis'!N$12)</f>
        <v>242366.59080000003</v>
      </c>
      <c r="O19" s="19">
        <f>SUMIFS('Data Repository Table'!$J:$J, 'Data Repository Table'!$A:$A,$I$6, 'Data Repository Table'!$B:$B, $I$7, 'Data Repository Table'!$C:$C, 'Expenses Analysis'!$A19, 'Data Repository Table'!$G:$G, 'Expenses Analysis'!$C19, 'Data Repository Table'!$H:$H, 'Expenses Analysis'!$D19, 'Data Repository Table'!$D:$D, 'Expenses Analysis'!O$12)</f>
        <v>242893.06177500001</v>
      </c>
      <c r="P19" s="19">
        <f>SUMIFS('Data Repository Table'!$J:$J, 'Data Repository Table'!$A:$A,$I$6, 'Data Repository Table'!$B:$B, $I$7, 'Data Repository Table'!$C:$C, 'Expenses Analysis'!$A19, 'Data Repository Table'!$G:$G, 'Expenses Analysis'!$C19, 'Data Repository Table'!$H:$H, 'Expenses Analysis'!$D19, 'Data Repository Table'!$D:$D, 'Expenses Analysis'!P$12)</f>
        <v>257924.84062500004</v>
      </c>
      <c r="Q19" s="19">
        <f>SUMIFS('Data Repository Table'!$J:$J, 'Data Repository Table'!$A:$A,$I$6, 'Data Repository Table'!$B:$B, $I$7, 'Data Repository Table'!$C:$C, 'Expenses Analysis'!$A19, 'Data Repository Table'!$G:$G, 'Expenses Analysis'!$C19, 'Data Repository Table'!$H:$H, 'Expenses Analysis'!$D19, 'Data Repository Table'!$D:$D, 'Expenses Analysis'!Q$12)</f>
        <v>294053.34352500003</v>
      </c>
      <c r="R19" s="19">
        <f t="shared" si="0"/>
        <v>3054127.7360249986</v>
      </c>
      <c r="S19" s="79"/>
      <c r="T19" s="79"/>
      <c r="U19" s="79"/>
      <c r="V19" s="79"/>
      <c r="W19" s="79"/>
    </row>
    <row r="20" spans="1:23">
      <c r="A20" s="80" t="s">
        <v>39</v>
      </c>
      <c r="B20" s="80" t="s">
        <v>49</v>
      </c>
      <c r="C20" s="80" t="s">
        <v>56</v>
      </c>
      <c r="D20" s="80" t="s">
        <v>59</v>
      </c>
      <c r="E20" s="103"/>
      <c r="F20" s="19">
        <f>SUMIFS('Data Repository Table'!$J:$J, 'Data Repository Table'!$A:$A,$I$6, 'Data Repository Table'!$B:$B, $I$7, 'Data Repository Table'!$C:$C, 'Expenses Analysis'!$A20, 'Data Repository Table'!$G:$G, 'Expenses Analysis'!$C20, 'Data Repository Table'!$H:$H, 'Expenses Analysis'!$D20, 'Data Repository Table'!$D:$D, 'Expenses Analysis'!F$12)</f>
        <v>255837.1285374992</v>
      </c>
      <c r="G20" s="19">
        <f>SUMIFS('Data Repository Table'!$J:$J, 'Data Repository Table'!$A:$A,$I$6, 'Data Repository Table'!$B:$B, $I$7, 'Data Repository Table'!$C:$C, 'Expenses Analysis'!$A20, 'Data Repository Table'!$G:$G, 'Expenses Analysis'!$C20, 'Data Repository Table'!$H:$H, 'Expenses Analysis'!$D20, 'Data Repository Table'!$D:$D, 'Expenses Analysis'!G$12)</f>
        <v>353492.79561249999</v>
      </c>
      <c r="H20" s="19">
        <f>SUMIFS('Data Repository Table'!$J:$J, 'Data Repository Table'!$A:$A,$I$6, 'Data Repository Table'!$B:$B, $I$7, 'Data Repository Table'!$C:$C, 'Expenses Analysis'!$A20, 'Data Repository Table'!$G:$G, 'Expenses Analysis'!$C20, 'Data Repository Table'!$H:$H, 'Expenses Analysis'!$D20, 'Data Repository Table'!$D:$D, 'Expenses Analysis'!H$12)</f>
        <v>276752.04146249924</v>
      </c>
      <c r="I20" s="19">
        <f>SUMIFS('Data Repository Table'!$J:$J, 'Data Repository Table'!$A:$A,$I$6, 'Data Repository Table'!$B:$B, $I$7, 'Data Repository Table'!$C:$C, 'Expenses Analysis'!$A20, 'Data Repository Table'!$G:$G, 'Expenses Analysis'!$C20, 'Data Repository Table'!$H:$H, 'Expenses Analysis'!$D20, 'Data Repository Table'!$D:$D, 'Expenses Analysis'!I$12)</f>
        <v>262683.04263749992</v>
      </c>
      <c r="J20" s="19">
        <f>SUMIFS('Data Repository Table'!$J:$J, 'Data Repository Table'!$A:$A,$I$6, 'Data Repository Table'!$B:$B, $I$7, 'Data Repository Table'!$C:$C, 'Expenses Analysis'!$A20, 'Data Repository Table'!$G:$G, 'Expenses Analysis'!$C20, 'Data Repository Table'!$H:$H, 'Expenses Analysis'!$D20, 'Data Repository Table'!$D:$D, 'Expenses Analysis'!J$12)</f>
        <v>269763.81512500002</v>
      </c>
      <c r="K20" s="19">
        <f>SUMIFS('Data Repository Table'!$J:$J, 'Data Repository Table'!$A:$A,$I$6, 'Data Repository Table'!$B:$B, $I$7, 'Data Repository Table'!$C:$C, 'Expenses Analysis'!$A20, 'Data Repository Table'!$G:$G, 'Expenses Analysis'!$C20, 'Data Repository Table'!$H:$H, 'Expenses Analysis'!$D20, 'Data Repository Table'!$D:$D, 'Expenses Analysis'!K$12)</f>
        <v>259457.20175000001</v>
      </c>
      <c r="L20" s="19">
        <f>SUMIFS('Data Repository Table'!$J:$J, 'Data Repository Table'!$A:$A,$I$6, 'Data Repository Table'!$B:$B, $I$7, 'Data Repository Table'!$C:$C, 'Expenses Analysis'!$A20, 'Data Repository Table'!$G:$G, 'Expenses Analysis'!$C20, 'Data Repository Table'!$H:$H, 'Expenses Analysis'!$D20, 'Data Repository Table'!$D:$D, 'Expenses Analysis'!L$12)</f>
        <v>325943.04459999991</v>
      </c>
      <c r="M20" s="19">
        <f>SUMIFS('Data Repository Table'!$J:$J, 'Data Repository Table'!$A:$A,$I$6, 'Data Repository Table'!$B:$B, $I$7, 'Data Repository Table'!$C:$C, 'Expenses Analysis'!$A20, 'Data Repository Table'!$G:$G, 'Expenses Analysis'!$C20, 'Data Repository Table'!$H:$H, 'Expenses Analysis'!$D20, 'Data Repository Table'!$D:$D, 'Expenses Analysis'!M$12)</f>
        <v>274409.52022499999</v>
      </c>
      <c r="N20" s="19">
        <f>SUMIFS('Data Repository Table'!$J:$J, 'Data Repository Table'!$A:$A,$I$6, 'Data Repository Table'!$B:$B, $I$7, 'Data Repository Table'!$C:$C, 'Expenses Analysis'!$A20, 'Data Repository Table'!$G:$G, 'Expenses Analysis'!$C20, 'Data Repository Table'!$H:$H, 'Expenses Analysis'!$D20, 'Data Repository Table'!$D:$D, 'Expenses Analysis'!N$12)</f>
        <v>273784.48220000003</v>
      </c>
      <c r="O20" s="19">
        <f>SUMIFS('Data Repository Table'!$J:$J, 'Data Repository Table'!$A:$A,$I$6, 'Data Repository Table'!$B:$B, $I$7, 'Data Repository Table'!$C:$C, 'Expenses Analysis'!$A20, 'Data Repository Table'!$G:$G, 'Expenses Analysis'!$C20, 'Data Repository Table'!$H:$H, 'Expenses Analysis'!$D20, 'Data Repository Table'!$D:$D, 'Expenses Analysis'!O$12)</f>
        <v>274379.19941249996</v>
      </c>
      <c r="P20" s="19">
        <f>SUMIFS('Data Repository Table'!$J:$J, 'Data Repository Table'!$A:$A,$I$6, 'Data Repository Table'!$B:$B, $I$7, 'Data Repository Table'!$C:$C, 'Expenses Analysis'!$A20, 'Data Repository Table'!$G:$G, 'Expenses Analysis'!$C20, 'Data Repository Table'!$H:$H, 'Expenses Analysis'!$D20, 'Data Repository Table'!$D:$D, 'Expenses Analysis'!P$12)</f>
        <v>291359.54218749999</v>
      </c>
      <c r="Q20" s="19">
        <f>SUMIFS('Data Repository Table'!$J:$J, 'Data Repository Table'!$A:$A,$I$6, 'Data Repository Table'!$B:$B, $I$7, 'Data Repository Table'!$C:$C, 'Expenses Analysis'!$A20, 'Data Repository Table'!$G:$G, 'Expenses Analysis'!$C20, 'Data Repository Table'!$H:$H, 'Expenses Analysis'!$D20, 'Data Repository Table'!$D:$D, 'Expenses Analysis'!Q$12)</f>
        <v>332171.36953749997</v>
      </c>
      <c r="R20" s="19">
        <f t="shared" si="0"/>
        <v>3450033.1832874976</v>
      </c>
      <c r="S20" s="79"/>
      <c r="T20" s="79"/>
      <c r="U20" s="79"/>
      <c r="V20" s="79"/>
      <c r="W20" s="79"/>
    </row>
    <row r="21" spans="1:23">
      <c r="A21" s="80" t="s">
        <v>39</v>
      </c>
      <c r="B21" s="80" t="s">
        <v>49</v>
      </c>
      <c r="C21" s="80" t="s">
        <v>56</v>
      </c>
      <c r="D21" s="80" t="s">
        <v>60</v>
      </c>
      <c r="E21" s="103"/>
      <c r="F21" s="19">
        <f>SUMIFS('Data Repository Table'!$J:$J, 'Data Repository Table'!$A:$A,$I$6, 'Data Repository Table'!$B:$B, $I$7, 'Data Repository Table'!$C:$C, 'Expenses Analysis'!$A21, 'Data Repository Table'!$G:$G, 'Expenses Analysis'!$C21, 'Data Repository Table'!$H:$H, 'Expenses Analysis'!$D21, 'Data Repository Table'!$D:$D, 'Expenses Analysis'!F$12)</f>
        <v>176150.15407499947</v>
      </c>
      <c r="G21" s="19">
        <f>SUMIFS('Data Repository Table'!$J:$J, 'Data Repository Table'!$A:$A,$I$6, 'Data Repository Table'!$B:$B, $I$7, 'Data Repository Table'!$C:$C, 'Expenses Analysis'!$A21, 'Data Repository Table'!$G:$G, 'Expenses Analysis'!$C21, 'Data Repository Table'!$H:$H, 'Expenses Analysis'!$D21, 'Data Repository Table'!$D:$D, 'Expenses Analysis'!G$12)</f>
        <v>243388.48222500001</v>
      </c>
      <c r="H21" s="19">
        <f>SUMIFS('Data Repository Table'!$J:$J, 'Data Repository Table'!$A:$A,$I$6, 'Data Repository Table'!$B:$B, $I$7, 'Data Repository Table'!$C:$C, 'Expenses Analysis'!$A21, 'Data Repository Table'!$G:$G, 'Expenses Analysis'!$C21, 'Data Repository Table'!$H:$H, 'Expenses Analysis'!$D21, 'Data Repository Table'!$D:$D, 'Expenses Analysis'!H$12)</f>
        <v>190550.58592499947</v>
      </c>
      <c r="I21" s="19">
        <f>SUMIFS('Data Repository Table'!$J:$J, 'Data Repository Table'!$A:$A,$I$6, 'Data Repository Table'!$B:$B, $I$7, 'Data Repository Table'!$C:$C, 'Expenses Analysis'!$A21, 'Data Repository Table'!$G:$G, 'Expenses Analysis'!$C21, 'Data Repository Table'!$H:$H, 'Expenses Analysis'!$D21, 'Data Repository Table'!$D:$D, 'Expenses Analysis'!I$12)</f>
        <v>180863.73427499997</v>
      </c>
      <c r="J21" s="19">
        <f>SUMIFS('Data Repository Table'!$J:$J, 'Data Repository Table'!$A:$A,$I$6, 'Data Repository Table'!$B:$B, $I$7, 'Data Repository Table'!$C:$C, 'Expenses Analysis'!$A21, 'Data Repository Table'!$G:$G, 'Expenses Analysis'!$C21, 'Data Repository Table'!$H:$H, 'Expenses Analysis'!$D21, 'Data Repository Table'!$D:$D, 'Expenses Analysis'!J$12)</f>
        <v>185739.02025</v>
      </c>
      <c r="K21" s="19">
        <f>SUMIFS('Data Repository Table'!$J:$J, 'Data Repository Table'!$A:$A,$I$6, 'Data Repository Table'!$B:$B, $I$7, 'Data Repository Table'!$C:$C, 'Expenses Analysis'!$A21, 'Data Repository Table'!$G:$G, 'Expenses Analysis'!$C21, 'Data Repository Table'!$H:$H, 'Expenses Analysis'!$D21, 'Data Repository Table'!$D:$D, 'Expenses Analysis'!K$12)</f>
        <v>178642.66350000002</v>
      </c>
      <c r="L21" s="19">
        <f>SUMIFS('Data Repository Table'!$J:$J, 'Data Repository Table'!$A:$A,$I$6, 'Data Repository Table'!$B:$B, $I$7, 'Data Repository Table'!$C:$C, 'Expenses Analysis'!$A21, 'Data Repository Table'!$G:$G, 'Expenses Analysis'!$C21, 'Data Repository Table'!$H:$H, 'Expenses Analysis'!$D21, 'Data Repository Table'!$D:$D, 'Expenses Analysis'!L$12)</f>
        <v>224419.80119999996</v>
      </c>
      <c r="M21" s="19">
        <f>SUMIFS('Data Repository Table'!$J:$J, 'Data Repository Table'!$A:$A,$I$6, 'Data Repository Table'!$B:$B, $I$7, 'Data Repository Table'!$C:$C, 'Expenses Analysis'!$A21, 'Data Repository Table'!$G:$G, 'Expenses Analysis'!$C21, 'Data Repository Table'!$H:$H, 'Expenses Analysis'!$D21, 'Data Repository Table'!$D:$D, 'Expenses Analysis'!M$12)</f>
        <v>188937.70244999998</v>
      </c>
      <c r="N21" s="19">
        <f>SUMIFS('Data Repository Table'!$J:$J, 'Data Repository Table'!$A:$A,$I$6, 'Data Repository Table'!$B:$B, $I$7, 'Data Repository Table'!$C:$C, 'Expenses Analysis'!$A21, 'Data Repository Table'!$G:$G, 'Expenses Analysis'!$C21, 'Data Repository Table'!$H:$H, 'Expenses Analysis'!$D21, 'Data Repository Table'!$D:$D, 'Expenses Analysis'!N$12)</f>
        <v>188507.34840000002</v>
      </c>
      <c r="O21" s="19">
        <f>SUMIFS('Data Repository Table'!$J:$J, 'Data Repository Table'!$A:$A,$I$6, 'Data Repository Table'!$B:$B, $I$7, 'Data Repository Table'!$C:$C, 'Expenses Analysis'!$A21, 'Data Repository Table'!$G:$G, 'Expenses Analysis'!$C21, 'Data Repository Table'!$H:$H, 'Expenses Analysis'!$D21, 'Data Repository Table'!$D:$D, 'Expenses Analysis'!O$12)</f>
        <v>188916.82582500001</v>
      </c>
      <c r="P21" s="19">
        <f>SUMIFS('Data Repository Table'!$J:$J, 'Data Repository Table'!$A:$A,$I$6, 'Data Repository Table'!$B:$B, $I$7, 'Data Repository Table'!$C:$C, 'Expenses Analysis'!$A21, 'Data Repository Table'!$G:$G, 'Expenses Analysis'!$C21, 'Data Repository Table'!$H:$H, 'Expenses Analysis'!$D21, 'Data Repository Table'!$D:$D, 'Expenses Analysis'!P$12)</f>
        <v>200608.20937500001</v>
      </c>
      <c r="Q21" s="19">
        <f>SUMIFS('Data Repository Table'!$J:$J, 'Data Repository Table'!$A:$A,$I$6, 'Data Repository Table'!$B:$B, $I$7, 'Data Repository Table'!$C:$C, 'Expenses Analysis'!$A21, 'Data Repository Table'!$G:$G, 'Expenses Analysis'!$C21, 'Data Repository Table'!$H:$H, 'Expenses Analysis'!$D21, 'Data Repository Table'!$D:$D, 'Expenses Analysis'!Q$12)</f>
        <v>228708.15607500001</v>
      </c>
      <c r="R21" s="19">
        <f t="shared" si="0"/>
        <v>2375432.6835749988</v>
      </c>
      <c r="S21" s="79"/>
      <c r="T21" s="79"/>
      <c r="U21" s="79"/>
      <c r="V21" s="79"/>
      <c r="W21" s="79"/>
    </row>
    <row r="22" spans="1:23" ht="15" thickBot="1">
      <c r="A22" s="80" t="s">
        <v>39</v>
      </c>
      <c r="B22" s="80" t="s">
        <v>49</v>
      </c>
      <c r="C22" s="80" t="s">
        <v>61</v>
      </c>
      <c r="D22" s="80" t="s">
        <v>62</v>
      </c>
      <c r="E22" s="104"/>
      <c r="F22" s="19">
        <f>SUMIFS('Data Repository Table'!$J:$J, 'Data Repository Table'!$A:$A,$I$6, 'Data Repository Table'!$B:$B, $I$7, 'Data Repository Table'!$C:$C, 'Expenses Analysis'!$A22, 'Data Repository Table'!$G:$G, 'Expenses Analysis'!$C22, 'Data Repository Table'!$H:$H, 'Expenses Analysis'!$D22, 'Data Repository Table'!$D:$D, 'Expenses Analysis'!F$12)</f>
        <v>1153364.1040624965</v>
      </c>
      <c r="G22" s="19">
        <f>SUMIFS('Data Repository Table'!$J:$J, 'Data Repository Table'!$A:$A,$I$6, 'Data Repository Table'!$B:$B, $I$7, 'Data Repository Table'!$C:$C, 'Expenses Analysis'!$A22, 'Data Repository Table'!$G:$G, 'Expenses Analysis'!$C22, 'Data Repository Table'!$H:$H, 'Expenses Analysis'!$D22, 'Data Repository Table'!$D:$D, 'Expenses Analysis'!G$12)</f>
        <v>1593615.0621875001</v>
      </c>
      <c r="H22" s="19">
        <f>SUMIFS('Data Repository Table'!$J:$J, 'Data Repository Table'!$A:$A,$I$6, 'Data Repository Table'!$B:$B, $I$7, 'Data Repository Table'!$C:$C, 'Expenses Analysis'!$A22, 'Data Repository Table'!$G:$G, 'Expenses Analysis'!$C22, 'Data Repository Table'!$H:$H, 'Expenses Analysis'!$D22, 'Data Repository Table'!$D:$D, 'Expenses Analysis'!H$12)</f>
        <v>1247652.6459374966</v>
      </c>
      <c r="I22" s="19">
        <f>SUMIFS('Data Repository Table'!$J:$J, 'Data Repository Table'!$A:$A,$I$6, 'Data Repository Table'!$B:$B, $I$7, 'Data Repository Table'!$C:$C, 'Expenses Analysis'!$A22, 'Data Repository Table'!$G:$G, 'Expenses Analysis'!$C22, 'Data Repository Table'!$H:$H, 'Expenses Analysis'!$D22, 'Data Repository Table'!$D:$D, 'Expenses Analysis'!I$12)</f>
        <v>1184226.8315625</v>
      </c>
      <c r="J22" s="19">
        <f>SUMIFS('Data Repository Table'!$J:$J, 'Data Repository Table'!$A:$A,$I$6, 'Data Repository Table'!$B:$B, $I$7, 'Data Repository Table'!$C:$C, 'Expenses Analysis'!$A22, 'Data Repository Table'!$G:$G, 'Expenses Analysis'!$C22, 'Data Repository Table'!$H:$H, 'Expenses Analysis'!$D22, 'Data Repository Table'!$D:$D, 'Expenses Analysis'!J$12)</f>
        <v>1216148.346875</v>
      </c>
      <c r="K22" s="19">
        <f>SUMIFS('Data Repository Table'!$J:$J, 'Data Repository Table'!$A:$A,$I$6, 'Data Repository Table'!$B:$B, $I$7, 'Data Repository Table'!$C:$C, 'Expenses Analysis'!$A22, 'Data Repository Table'!$G:$G, 'Expenses Analysis'!$C22, 'Data Repository Table'!$H:$H, 'Expenses Analysis'!$D22, 'Data Repository Table'!$D:$D, 'Expenses Analysis'!K$12)</f>
        <v>1169684.1062500002</v>
      </c>
      <c r="L22" s="19">
        <f>SUMIFS('Data Repository Table'!$J:$J, 'Data Repository Table'!$A:$A,$I$6, 'Data Repository Table'!$B:$B, $I$7, 'Data Repository Table'!$C:$C, 'Expenses Analysis'!$A22, 'Data Repository Table'!$G:$G, 'Expenses Analysis'!$C22, 'Data Repository Table'!$H:$H, 'Expenses Analysis'!$D22, 'Data Repository Table'!$D:$D, 'Expenses Analysis'!L$12)</f>
        <v>1469415.3649999998</v>
      </c>
      <c r="M22" s="19">
        <f>SUMIFS('Data Repository Table'!$J:$J, 'Data Repository Table'!$A:$A,$I$6, 'Data Repository Table'!$B:$B, $I$7, 'Data Repository Table'!$C:$C, 'Expenses Analysis'!$A22, 'Data Repository Table'!$G:$G, 'Expenses Analysis'!$C22, 'Data Repository Table'!$H:$H, 'Expenses Analysis'!$D22, 'Data Repository Table'!$D:$D, 'Expenses Analysis'!M$12)</f>
        <v>1237092.099375</v>
      </c>
      <c r="N22" s="19">
        <f>SUMIFS('Data Repository Table'!$J:$J, 'Data Repository Table'!$A:$A,$I$6, 'Data Repository Table'!$B:$B, $I$7, 'Data Repository Table'!$C:$C, 'Expenses Analysis'!$A22, 'Data Repository Table'!$G:$G, 'Expenses Analysis'!$C22, 'Data Repository Table'!$H:$H, 'Expenses Analysis'!$D22, 'Data Repository Table'!$D:$D, 'Expenses Analysis'!N$12)</f>
        <v>1234274.3050000002</v>
      </c>
      <c r="O22" s="19">
        <f>SUMIFS('Data Repository Table'!$J:$J, 'Data Repository Table'!$A:$A,$I$6, 'Data Repository Table'!$B:$B, $I$7, 'Data Repository Table'!$C:$C, 'Expenses Analysis'!$A22, 'Data Repository Table'!$G:$G, 'Expenses Analysis'!$C22, 'Data Repository Table'!$H:$H, 'Expenses Analysis'!$D22, 'Data Repository Table'!$D:$D, 'Expenses Analysis'!O$12)</f>
        <v>1236955.4071875</v>
      </c>
      <c r="P22" s="19">
        <f>SUMIFS('Data Repository Table'!$J:$J, 'Data Repository Table'!$A:$A,$I$6, 'Data Repository Table'!$B:$B, $I$7, 'Data Repository Table'!$C:$C, 'Expenses Analysis'!$A22, 'Data Repository Table'!$G:$G, 'Expenses Analysis'!$C22, 'Data Repository Table'!$H:$H, 'Expenses Analysis'!$D22, 'Data Repository Table'!$D:$D, 'Expenses Analysis'!P$12)</f>
        <v>1313506.1328125</v>
      </c>
      <c r="Q22" s="19">
        <f>SUMIFS('Data Repository Table'!$J:$J, 'Data Repository Table'!$A:$A,$I$6, 'Data Repository Table'!$B:$B, $I$7, 'Data Repository Table'!$C:$C, 'Expenses Analysis'!$A22, 'Data Repository Table'!$G:$G, 'Expenses Analysis'!$C22, 'Data Repository Table'!$H:$H, 'Expenses Analysis'!$D22, 'Data Repository Table'!$D:$D, 'Expenses Analysis'!Q$12)</f>
        <v>1497493.8790625001</v>
      </c>
      <c r="R22" s="19">
        <f t="shared" si="0"/>
        <v>15553428.285312492</v>
      </c>
      <c r="S22" s="79"/>
      <c r="T22" s="79"/>
      <c r="U22" s="79"/>
      <c r="V22" s="79"/>
      <c r="W22" s="79"/>
    </row>
    <row r="23" spans="1:23" s="118" customFormat="1" ht="15.6" thickTop="1" thickBot="1">
      <c r="A23" s="130" t="s">
        <v>99</v>
      </c>
      <c r="B23" s="130"/>
      <c r="C23" s="130"/>
      <c r="D23" s="116" t="s">
        <v>99</v>
      </c>
      <c r="E23" s="130"/>
      <c r="F23" s="43">
        <f>SUM(F15:F22)</f>
        <v>3458288.8701338647</v>
      </c>
      <c r="G23" s="43">
        <f t="shared" ref="G23:Q23" si="1">SUM(G15:G22)</f>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 t="shared" ref="R23" si="2">SUM(R15:R22)</f>
        <v>51223824.092327476</v>
      </c>
      <c r="S23" s="117"/>
      <c r="T23" s="117"/>
      <c r="U23" s="117"/>
      <c r="V23" s="117"/>
      <c r="W23" s="117"/>
    </row>
    <row r="24" spans="1:23" ht="15" thickTop="1">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c r="A25" s="80" t="s">
        <v>47</v>
      </c>
      <c r="B25" s="80" t="s">
        <v>49</v>
      </c>
      <c r="C25" s="80" t="s">
        <v>51</v>
      </c>
      <c r="D25" s="80" t="s">
        <v>52</v>
      </c>
      <c r="E25" s="103"/>
      <c r="F25" s="19">
        <f>SUMIFS('Data Repository Table'!$J:$J, 'Data Repository Table'!$A:$A,$I$6, 'Data Repository Table'!$B:$B, $I$7, 'Data Repository Table'!$C:$C, 'Expenses Analysis'!$A25, 'Data Repository Table'!$G:$G, 'Expenses Analysis'!$C25, 'Data Repository Table'!$H:$H, 'Expenses Analysis'!$D25, 'Data Repository Table'!$D:$D, 'Expenses Analysis'!F$12)</f>
        <v>2533034.5131168002</v>
      </c>
      <c r="G25" s="19">
        <f>SUMIFS('Data Repository Table'!$J:$J, 'Data Repository Table'!$A:$A,$I$6, 'Data Repository Table'!$B:$B, $I$7, 'Data Repository Table'!$C:$C, 'Expenses Analysis'!$A25, 'Data Repository Table'!$G:$G, 'Expenses Analysis'!$C25, 'Data Repository Table'!$H:$H, 'Expenses Analysis'!$D25, 'Data Repository Table'!$D:$D, 'Expenses Analysis'!G$12)</f>
        <v>3051574.1625600001</v>
      </c>
      <c r="H25" s="19">
        <f>SUMIFS('Data Repository Table'!$J:$J, 'Data Repository Table'!$A:$A,$I$6, 'Data Repository Table'!$B:$B, $I$7, 'Data Repository Table'!$C:$C, 'Expenses Analysis'!$A25, 'Data Repository Table'!$G:$G, 'Expenses Analysis'!$C25, 'Data Repository Table'!$H:$H, 'Expenses Analysis'!$D25, 'Data Repository Table'!$D:$D, 'Expenses Analysis'!H$12)</f>
        <v>3084202.7580672004</v>
      </c>
      <c r="I25" s="19">
        <f>SUMIFS('Data Repository Table'!$J:$J, 'Data Repository Table'!$A:$A,$I$6, 'Data Repository Table'!$B:$B, $I$7, 'Data Repository Table'!$C:$C, 'Expenses Analysis'!$A25, 'Data Repository Table'!$G:$G, 'Expenses Analysis'!$C25, 'Data Repository Table'!$H:$H, 'Expenses Analysis'!$D25, 'Data Repository Table'!$D:$D, 'Expenses Analysis'!I$12)</f>
        <v>4135202.765971201</v>
      </c>
      <c r="J25" s="19">
        <f>SUMIFS('Data Repository Table'!$J:$J, 'Data Repository Table'!$A:$A,$I$6, 'Data Repository Table'!$B:$B, $I$7, 'Data Repository Table'!$C:$C, 'Expenses Analysis'!$A25, 'Data Repository Table'!$G:$G, 'Expenses Analysis'!$C25, 'Data Repository Table'!$H:$H, 'Expenses Analysis'!$D25, 'Data Repository Table'!$D:$D, 'Expenses Analysis'!J$12)</f>
        <v>4473275.8948415993</v>
      </c>
      <c r="K25" s="19">
        <f>SUMIFS('Data Repository Table'!$J:$J, 'Data Repository Table'!$A:$A,$I$6, 'Data Repository Table'!$B:$B, $I$7, 'Data Repository Table'!$C:$C, 'Expenses Analysis'!$A25, 'Data Repository Table'!$G:$G, 'Expenses Analysis'!$C25, 'Data Repository Table'!$H:$H, 'Expenses Analysis'!$D25, 'Data Repository Table'!$D:$D, 'Expenses Analysis'!K$12)</f>
        <v>3464957.9260800011</v>
      </c>
      <c r="L25" s="19">
        <f>SUMIFS('Data Repository Table'!$J:$J, 'Data Repository Table'!$A:$A,$I$6, 'Data Repository Table'!$B:$B, $I$7, 'Data Repository Table'!$C:$C, 'Expenses Analysis'!$A25, 'Data Repository Table'!$G:$G, 'Expenses Analysis'!$C25, 'Data Repository Table'!$H:$H, 'Expenses Analysis'!$D25, 'Data Repository Table'!$D:$D, 'Expenses Analysis'!L$12)</f>
        <v>4049642.8266000003</v>
      </c>
      <c r="M25" s="19">
        <f>SUMIFS('Data Repository Table'!$J:$J, 'Data Repository Table'!$A:$A,$I$6, 'Data Repository Table'!$B:$B, $I$7, 'Data Repository Table'!$C:$C, 'Expenses Analysis'!$A25, 'Data Repository Table'!$G:$G, 'Expenses Analysis'!$C25, 'Data Repository Table'!$H:$H, 'Expenses Analysis'!$D25, 'Data Repository Table'!$D:$D, 'Expenses Analysis'!M$12)</f>
        <v>4767948.2214000002</v>
      </c>
      <c r="N25" s="19">
        <f>SUMIFS('Data Repository Table'!$J:$J, 'Data Repository Table'!$A:$A,$I$6, 'Data Repository Table'!$B:$B, $I$7, 'Data Repository Table'!$C:$C, 'Expenses Analysis'!$A25, 'Data Repository Table'!$G:$G, 'Expenses Analysis'!$C25, 'Data Repository Table'!$H:$H, 'Expenses Analysis'!$D25, 'Data Repository Table'!$D:$D, 'Expenses Analysis'!N$12)</f>
        <v>4346722.8083999995</v>
      </c>
      <c r="O25" s="19">
        <f>SUMIFS('Data Repository Table'!$J:$J, 'Data Repository Table'!$A:$A,$I$6, 'Data Repository Table'!$B:$B, $I$7, 'Data Repository Table'!$C:$C, 'Expenses Analysis'!$A25, 'Data Repository Table'!$G:$G, 'Expenses Analysis'!$C25, 'Data Repository Table'!$H:$H, 'Expenses Analysis'!$D25, 'Data Repository Table'!$D:$D, 'Expenses Analysis'!O$12)</f>
        <v>4671541.1274000006</v>
      </c>
      <c r="P25" s="19">
        <f>SUMIFS('Data Repository Table'!$J:$J, 'Data Repository Table'!$A:$A,$I$6, 'Data Repository Table'!$B:$B, $I$7, 'Data Repository Table'!$C:$C, 'Expenses Analysis'!$A25, 'Data Repository Table'!$G:$G, 'Expenses Analysis'!$C25, 'Data Repository Table'!$H:$H, 'Expenses Analysis'!$D25, 'Data Repository Table'!$D:$D, 'Expenses Analysis'!P$12)</f>
        <v>5478104.6040000012</v>
      </c>
      <c r="Q25" s="19">
        <f>SUMIFS('Data Repository Table'!$J:$J, 'Data Repository Table'!$A:$A,$I$6, 'Data Repository Table'!$B:$B, $I$7, 'Data Repository Table'!$C:$C, 'Expenses Analysis'!$A25, 'Data Repository Table'!$G:$G, 'Expenses Analysis'!$C25, 'Data Repository Table'!$H:$H, 'Expenses Analysis'!$D25, 'Data Repository Table'!$D:$D, 'Expenses Analysis'!Q$12)</f>
        <v>2269805.1667200001</v>
      </c>
      <c r="R25" s="19">
        <f>SUM(F25:Q25)</f>
        <v>46326012.775156811</v>
      </c>
      <c r="S25" s="79"/>
      <c r="T25" s="79"/>
      <c r="U25" s="79"/>
      <c r="V25" s="79"/>
      <c r="W25" s="79"/>
    </row>
    <row r="26" spans="1:23">
      <c r="A26" s="80" t="s">
        <v>47</v>
      </c>
      <c r="B26" s="80" t="s">
        <v>49</v>
      </c>
      <c r="C26" s="80" t="s">
        <v>53</v>
      </c>
      <c r="D26" s="80" t="s">
        <v>54</v>
      </c>
      <c r="E26" s="103"/>
      <c r="F26" s="19">
        <f>SUMIFS('Data Repository Table'!$J:$J, 'Data Repository Table'!$A:$A,$I$6, 'Data Repository Table'!$B:$B, $I$7, 'Data Repository Table'!$C:$C, 'Expenses Analysis'!$A26, 'Data Repository Table'!$G:$G, 'Expenses Analysis'!$C26, 'Data Repository Table'!$H:$H, 'Expenses Analysis'!$D26, 'Data Repository Table'!$D:$D, 'Expenses Analysis'!F$12)</f>
        <v>1266517.2565584001</v>
      </c>
      <c r="G26" s="19">
        <f>SUMIFS('Data Repository Table'!$J:$J, 'Data Repository Table'!$A:$A,$I$6, 'Data Repository Table'!$B:$B, $I$7, 'Data Repository Table'!$C:$C, 'Expenses Analysis'!$A26, 'Data Repository Table'!$G:$G, 'Expenses Analysis'!$C26, 'Data Repository Table'!$H:$H, 'Expenses Analysis'!$D26, 'Data Repository Table'!$D:$D, 'Expenses Analysis'!G$12)</f>
        <v>1525787.08128</v>
      </c>
      <c r="H26" s="19">
        <f>SUMIFS('Data Repository Table'!$J:$J, 'Data Repository Table'!$A:$A,$I$6, 'Data Repository Table'!$B:$B, $I$7, 'Data Repository Table'!$C:$C, 'Expenses Analysis'!$A26, 'Data Repository Table'!$G:$G, 'Expenses Analysis'!$C26, 'Data Repository Table'!$H:$H, 'Expenses Analysis'!$D26, 'Data Repository Table'!$D:$D, 'Expenses Analysis'!H$12)</f>
        <v>1542101.3790336002</v>
      </c>
      <c r="I26" s="19">
        <f>SUMIFS('Data Repository Table'!$J:$J, 'Data Repository Table'!$A:$A,$I$6, 'Data Repository Table'!$B:$B, $I$7, 'Data Repository Table'!$C:$C, 'Expenses Analysis'!$A26, 'Data Repository Table'!$G:$G, 'Expenses Analysis'!$C26, 'Data Repository Table'!$H:$H, 'Expenses Analysis'!$D26, 'Data Repository Table'!$D:$D, 'Expenses Analysis'!I$12)</f>
        <v>2067601.3829856005</v>
      </c>
      <c r="J26" s="19">
        <f>SUMIFS('Data Repository Table'!$J:$J, 'Data Repository Table'!$A:$A,$I$6, 'Data Repository Table'!$B:$B, $I$7, 'Data Repository Table'!$C:$C, 'Expenses Analysis'!$A26, 'Data Repository Table'!$G:$G, 'Expenses Analysis'!$C26, 'Data Repository Table'!$H:$H, 'Expenses Analysis'!$D26, 'Data Repository Table'!$D:$D, 'Expenses Analysis'!J$12)</f>
        <v>2236637.9474207996</v>
      </c>
      <c r="K26" s="19">
        <f>SUMIFS('Data Repository Table'!$J:$J, 'Data Repository Table'!$A:$A,$I$6, 'Data Repository Table'!$B:$B, $I$7, 'Data Repository Table'!$C:$C, 'Expenses Analysis'!$A26, 'Data Repository Table'!$G:$G, 'Expenses Analysis'!$C26, 'Data Repository Table'!$H:$H, 'Expenses Analysis'!$D26, 'Data Repository Table'!$D:$D, 'Expenses Analysis'!K$12)</f>
        <v>1732478.9630400005</v>
      </c>
      <c r="L26" s="19">
        <f>SUMIFS('Data Repository Table'!$J:$J, 'Data Repository Table'!$A:$A,$I$6, 'Data Repository Table'!$B:$B, $I$7, 'Data Repository Table'!$C:$C, 'Expenses Analysis'!$A26, 'Data Repository Table'!$G:$G, 'Expenses Analysis'!$C26, 'Data Repository Table'!$H:$H, 'Expenses Analysis'!$D26, 'Data Repository Table'!$D:$D, 'Expenses Analysis'!L$12)</f>
        <v>2024821.4133000001</v>
      </c>
      <c r="M26" s="19">
        <f>SUMIFS('Data Repository Table'!$J:$J, 'Data Repository Table'!$A:$A,$I$6, 'Data Repository Table'!$B:$B, $I$7, 'Data Repository Table'!$C:$C, 'Expenses Analysis'!$A26, 'Data Repository Table'!$G:$G, 'Expenses Analysis'!$C26, 'Data Repository Table'!$H:$H, 'Expenses Analysis'!$D26, 'Data Repository Table'!$D:$D, 'Expenses Analysis'!M$12)</f>
        <v>2383974.1107000001</v>
      </c>
      <c r="N26" s="19">
        <f>SUMIFS('Data Repository Table'!$J:$J, 'Data Repository Table'!$A:$A,$I$6, 'Data Repository Table'!$B:$B, $I$7, 'Data Repository Table'!$C:$C, 'Expenses Analysis'!$A26, 'Data Repository Table'!$G:$G, 'Expenses Analysis'!$C26, 'Data Repository Table'!$H:$H, 'Expenses Analysis'!$D26, 'Data Repository Table'!$D:$D, 'Expenses Analysis'!N$12)</f>
        <v>2173361.4041999998</v>
      </c>
      <c r="O26" s="19">
        <f>SUMIFS('Data Repository Table'!$J:$J, 'Data Repository Table'!$A:$A,$I$6, 'Data Repository Table'!$B:$B, $I$7, 'Data Repository Table'!$C:$C, 'Expenses Analysis'!$A26, 'Data Repository Table'!$G:$G, 'Expenses Analysis'!$C26, 'Data Repository Table'!$H:$H, 'Expenses Analysis'!$D26, 'Data Repository Table'!$D:$D, 'Expenses Analysis'!O$12)</f>
        <v>2335770.5637000003</v>
      </c>
      <c r="P26" s="19">
        <f>SUMIFS('Data Repository Table'!$J:$J, 'Data Repository Table'!$A:$A,$I$6, 'Data Repository Table'!$B:$B, $I$7, 'Data Repository Table'!$C:$C, 'Expenses Analysis'!$A26, 'Data Repository Table'!$G:$G, 'Expenses Analysis'!$C26, 'Data Repository Table'!$H:$H, 'Expenses Analysis'!$D26, 'Data Repository Table'!$D:$D, 'Expenses Analysis'!P$12)</f>
        <v>2739052.3020000006</v>
      </c>
      <c r="Q26" s="19">
        <f>SUMIFS('Data Repository Table'!$J:$J, 'Data Repository Table'!$A:$A,$I$6, 'Data Repository Table'!$B:$B, $I$7, 'Data Repository Table'!$C:$C, 'Expenses Analysis'!$A26, 'Data Repository Table'!$G:$G, 'Expenses Analysis'!$C26, 'Data Repository Table'!$H:$H, 'Expenses Analysis'!$D26, 'Data Repository Table'!$D:$D, 'Expenses Analysis'!Q$12)</f>
        <v>1134902.58336</v>
      </c>
      <c r="R26" s="19">
        <f t="shared" ref="R26:R32" si="3">SUM(F26:Q26)</f>
        <v>23163006.387578405</v>
      </c>
      <c r="S26" s="79"/>
      <c r="T26" s="79"/>
      <c r="U26" s="79"/>
      <c r="V26" s="79"/>
      <c r="W26" s="79"/>
    </row>
    <row r="27" spans="1:23">
      <c r="A27" s="80" t="s">
        <v>47</v>
      </c>
      <c r="B27" s="80" t="s">
        <v>49</v>
      </c>
      <c r="C27" s="80" t="s">
        <v>53</v>
      </c>
      <c r="D27" s="80" t="s">
        <v>55</v>
      </c>
      <c r="E27" s="103"/>
      <c r="F27" s="19">
        <f>SUMIFS('Data Repository Table'!$J:$J, 'Data Repository Table'!$A:$A,$I$6, 'Data Repository Table'!$B:$B, $I$7, 'Data Repository Table'!$C:$C, 'Expenses Analysis'!$A27, 'Data Repository Table'!$G:$G, 'Expenses Analysis'!$C27, 'Data Repository Table'!$H:$H, 'Expenses Analysis'!$D27, 'Data Repository Table'!$D:$D, 'Expenses Analysis'!F$12)</f>
        <v>1055431.0471320001</v>
      </c>
      <c r="G27" s="19">
        <f>SUMIFS('Data Repository Table'!$J:$J, 'Data Repository Table'!$A:$A,$I$6, 'Data Repository Table'!$B:$B, $I$7, 'Data Repository Table'!$C:$C, 'Expenses Analysis'!$A27, 'Data Repository Table'!$G:$G, 'Expenses Analysis'!$C27, 'Data Repository Table'!$H:$H, 'Expenses Analysis'!$D27, 'Data Repository Table'!$D:$D, 'Expenses Analysis'!G$12)</f>
        <v>1271489.2344000002</v>
      </c>
      <c r="H27" s="19">
        <f>SUMIFS('Data Repository Table'!$J:$J, 'Data Repository Table'!$A:$A,$I$6, 'Data Repository Table'!$B:$B, $I$7, 'Data Repository Table'!$C:$C, 'Expenses Analysis'!$A27, 'Data Repository Table'!$G:$G, 'Expenses Analysis'!$C27, 'Data Repository Table'!$H:$H, 'Expenses Analysis'!$D27, 'Data Repository Table'!$D:$D, 'Expenses Analysis'!H$12)</f>
        <v>1285084.4825280001</v>
      </c>
      <c r="I27" s="19">
        <f>SUMIFS('Data Repository Table'!$J:$J, 'Data Repository Table'!$A:$A,$I$6, 'Data Repository Table'!$B:$B, $I$7, 'Data Repository Table'!$C:$C, 'Expenses Analysis'!$A27, 'Data Repository Table'!$G:$G, 'Expenses Analysis'!$C27, 'Data Repository Table'!$H:$H, 'Expenses Analysis'!$D27, 'Data Repository Table'!$D:$D, 'Expenses Analysis'!I$12)</f>
        <v>1723001.1524880002</v>
      </c>
      <c r="J27" s="19">
        <f>SUMIFS('Data Repository Table'!$J:$J, 'Data Repository Table'!$A:$A,$I$6, 'Data Repository Table'!$B:$B, $I$7, 'Data Repository Table'!$C:$C, 'Expenses Analysis'!$A27, 'Data Repository Table'!$G:$G, 'Expenses Analysis'!$C27, 'Data Repository Table'!$H:$H, 'Expenses Analysis'!$D27, 'Data Repository Table'!$D:$D, 'Expenses Analysis'!J$12)</f>
        <v>1863864.9561839998</v>
      </c>
      <c r="K27" s="19">
        <f>SUMIFS('Data Repository Table'!$J:$J, 'Data Repository Table'!$A:$A,$I$6, 'Data Repository Table'!$B:$B, $I$7, 'Data Repository Table'!$C:$C, 'Expenses Analysis'!$A27, 'Data Repository Table'!$G:$G, 'Expenses Analysis'!$C27, 'Data Repository Table'!$H:$H, 'Expenses Analysis'!$D27, 'Data Repository Table'!$D:$D, 'Expenses Analysis'!K$12)</f>
        <v>1443732.4692000004</v>
      </c>
      <c r="L27" s="19">
        <f>SUMIFS('Data Repository Table'!$J:$J, 'Data Repository Table'!$A:$A,$I$6, 'Data Repository Table'!$B:$B, $I$7, 'Data Repository Table'!$C:$C, 'Expenses Analysis'!$A27, 'Data Repository Table'!$G:$G, 'Expenses Analysis'!$C27, 'Data Repository Table'!$H:$H, 'Expenses Analysis'!$D27, 'Data Repository Table'!$D:$D, 'Expenses Analysis'!L$12)</f>
        <v>1687351.1777500003</v>
      </c>
      <c r="M27" s="19">
        <f>SUMIFS('Data Repository Table'!$J:$J, 'Data Repository Table'!$A:$A,$I$6, 'Data Repository Table'!$B:$B, $I$7, 'Data Repository Table'!$C:$C, 'Expenses Analysis'!$A27, 'Data Repository Table'!$G:$G, 'Expenses Analysis'!$C27, 'Data Repository Table'!$H:$H, 'Expenses Analysis'!$D27, 'Data Repository Table'!$D:$D, 'Expenses Analysis'!M$12)</f>
        <v>1986645.0922500002</v>
      </c>
      <c r="N27" s="19">
        <f>SUMIFS('Data Repository Table'!$J:$J, 'Data Repository Table'!$A:$A,$I$6, 'Data Repository Table'!$B:$B, $I$7, 'Data Repository Table'!$C:$C, 'Expenses Analysis'!$A27, 'Data Repository Table'!$G:$G, 'Expenses Analysis'!$C27, 'Data Repository Table'!$H:$H, 'Expenses Analysis'!$D27, 'Data Repository Table'!$D:$D, 'Expenses Analysis'!N$12)</f>
        <v>1811134.5035000001</v>
      </c>
      <c r="O27" s="19">
        <f>SUMIFS('Data Repository Table'!$J:$J, 'Data Repository Table'!$A:$A,$I$6, 'Data Repository Table'!$B:$B, $I$7, 'Data Repository Table'!$C:$C, 'Expenses Analysis'!$A27, 'Data Repository Table'!$G:$G, 'Expenses Analysis'!$C27, 'Data Repository Table'!$H:$H, 'Expenses Analysis'!$D27, 'Data Repository Table'!$D:$D, 'Expenses Analysis'!O$12)</f>
        <v>1946475.4697500004</v>
      </c>
      <c r="P27" s="19">
        <f>SUMIFS('Data Repository Table'!$J:$J, 'Data Repository Table'!$A:$A,$I$6, 'Data Repository Table'!$B:$B, $I$7, 'Data Repository Table'!$C:$C, 'Expenses Analysis'!$A27, 'Data Repository Table'!$G:$G, 'Expenses Analysis'!$C27, 'Data Repository Table'!$H:$H, 'Expenses Analysis'!$D27, 'Data Repository Table'!$D:$D, 'Expenses Analysis'!P$12)</f>
        <v>2282543.5850000004</v>
      </c>
      <c r="Q27" s="19">
        <f>SUMIFS('Data Repository Table'!$J:$J, 'Data Repository Table'!$A:$A,$I$6, 'Data Repository Table'!$B:$B, $I$7, 'Data Repository Table'!$C:$C, 'Expenses Analysis'!$A27, 'Data Repository Table'!$G:$G, 'Expenses Analysis'!$C27, 'Data Repository Table'!$H:$H, 'Expenses Analysis'!$D27, 'Data Repository Table'!$D:$D, 'Expenses Analysis'!Q$12)</f>
        <v>945752.15280000004</v>
      </c>
      <c r="R27" s="19">
        <f t="shared" si="3"/>
        <v>19302505.322982002</v>
      </c>
      <c r="S27" s="79"/>
      <c r="T27" s="79"/>
      <c r="U27" s="79"/>
      <c r="V27" s="79"/>
      <c r="W27" s="79"/>
    </row>
    <row r="28" spans="1:23">
      <c r="A28" s="80" t="s">
        <v>47</v>
      </c>
      <c r="B28" s="80" t="s">
        <v>49</v>
      </c>
      <c r="C28" s="80" t="s">
        <v>56</v>
      </c>
      <c r="D28" s="80" t="s">
        <v>57</v>
      </c>
      <c r="E28" s="103"/>
      <c r="F28" s="19">
        <f>SUMIFS('Data Repository Table'!$J:$J, 'Data Repository Table'!$A:$A,$I$6, 'Data Repository Table'!$B:$B, $I$7, 'Data Repository Table'!$C:$C, 'Expenses Analysis'!$A28, 'Data Repository Table'!$G:$G, 'Expenses Analysis'!$C28, 'Data Repository Table'!$H:$H, 'Expenses Analysis'!$D28, 'Data Repository Table'!$D:$D, 'Expenses Analysis'!F$12)</f>
        <v>996326.908492608</v>
      </c>
      <c r="G28" s="19">
        <f>SUMIFS('Data Repository Table'!$J:$J, 'Data Repository Table'!$A:$A,$I$6, 'Data Repository Table'!$B:$B, $I$7, 'Data Repository Table'!$C:$C, 'Expenses Analysis'!$A28, 'Data Repository Table'!$G:$G, 'Expenses Analysis'!$C28, 'Data Repository Table'!$H:$H, 'Expenses Analysis'!$D28, 'Data Repository Table'!$D:$D, 'Expenses Analysis'!G$12)</f>
        <v>1200285.8372736</v>
      </c>
      <c r="H28" s="19">
        <f>SUMIFS('Data Repository Table'!$J:$J, 'Data Repository Table'!$A:$A,$I$6, 'Data Repository Table'!$B:$B, $I$7, 'Data Repository Table'!$C:$C, 'Expenses Analysis'!$A28, 'Data Repository Table'!$G:$G, 'Expenses Analysis'!$C28, 'Data Repository Table'!$H:$H, 'Expenses Analysis'!$D28, 'Data Repository Table'!$D:$D, 'Expenses Analysis'!H$12)</f>
        <v>1213119.7515064322</v>
      </c>
      <c r="I28" s="19">
        <f>SUMIFS('Data Repository Table'!$J:$J, 'Data Repository Table'!$A:$A,$I$6, 'Data Repository Table'!$B:$B, $I$7, 'Data Repository Table'!$C:$C, 'Expenses Analysis'!$A28, 'Data Repository Table'!$G:$G, 'Expenses Analysis'!$C28, 'Data Repository Table'!$H:$H, 'Expenses Analysis'!$D28, 'Data Repository Table'!$D:$D, 'Expenses Analysis'!I$12)</f>
        <v>1626513.0879486722</v>
      </c>
      <c r="J28" s="19">
        <f>SUMIFS('Data Repository Table'!$J:$J, 'Data Repository Table'!$A:$A,$I$6, 'Data Repository Table'!$B:$B, $I$7, 'Data Repository Table'!$C:$C, 'Expenses Analysis'!$A28, 'Data Repository Table'!$G:$G, 'Expenses Analysis'!$C28, 'Data Repository Table'!$H:$H, 'Expenses Analysis'!$D28, 'Data Repository Table'!$D:$D, 'Expenses Analysis'!J$12)</f>
        <v>1759488.5186376958</v>
      </c>
      <c r="K28" s="19">
        <f>SUMIFS('Data Repository Table'!$J:$J, 'Data Repository Table'!$A:$A,$I$6, 'Data Repository Table'!$B:$B, $I$7, 'Data Repository Table'!$C:$C, 'Expenses Analysis'!$A28, 'Data Repository Table'!$G:$G, 'Expenses Analysis'!$C28, 'Data Repository Table'!$H:$H, 'Expenses Analysis'!$D28, 'Data Repository Table'!$D:$D, 'Expenses Analysis'!K$12)</f>
        <v>1362883.4509248002</v>
      </c>
      <c r="L28" s="19">
        <f>SUMIFS('Data Repository Table'!$J:$J, 'Data Repository Table'!$A:$A,$I$6, 'Data Repository Table'!$B:$B, $I$7, 'Data Repository Table'!$C:$C, 'Expenses Analysis'!$A28, 'Data Repository Table'!$G:$G, 'Expenses Analysis'!$C28, 'Data Repository Table'!$H:$H, 'Expenses Analysis'!$D28, 'Data Repository Table'!$D:$D, 'Expenses Analysis'!L$12)</f>
        <v>1592859.5117959999</v>
      </c>
      <c r="M28" s="19">
        <f>SUMIFS('Data Repository Table'!$J:$J, 'Data Repository Table'!$A:$A,$I$6, 'Data Repository Table'!$B:$B, $I$7, 'Data Repository Table'!$C:$C, 'Expenses Analysis'!$A28, 'Data Repository Table'!$G:$G, 'Expenses Analysis'!$C28, 'Data Repository Table'!$H:$H, 'Expenses Analysis'!$D28, 'Data Repository Table'!$D:$D, 'Expenses Analysis'!M$12)</f>
        <v>1875392.9670840001</v>
      </c>
      <c r="N28" s="19">
        <f>SUMIFS('Data Repository Table'!$J:$J, 'Data Repository Table'!$A:$A,$I$6, 'Data Repository Table'!$B:$B, $I$7, 'Data Repository Table'!$C:$C, 'Expenses Analysis'!$A28, 'Data Repository Table'!$G:$G, 'Expenses Analysis'!$C28, 'Data Repository Table'!$H:$H, 'Expenses Analysis'!$D28, 'Data Repository Table'!$D:$D, 'Expenses Analysis'!N$12)</f>
        <v>1709710.9713039999</v>
      </c>
      <c r="O28" s="19">
        <f>SUMIFS('Data Repository Table'!$J:$J, 'Data Repository Table'!$A:$A,$I$6, 'Data Repository Table'!$B:$B, $I$7, 'Data Repository Table'!$C:$C, 'Expenses Analysis'!$A28, 'Data Repository Table'!$G:$G, 'Expenses Analysis'!$C28, 'Data Repository Table'!$H:$H, 'Expenses Analysis'!$D28, 'Data Repository Table'!$D:$D, 'Expenses Analysis'!O$12)</f>
        <v>1837472.8434440002</v>
      </c>
      <c r="P28" s="19">
        <f>SUMIFS('Data Repository Table'!$J:$J, 'Data Repository Table'!$A:$A,$I$6, 'Data Repository Table'!$B:$B, $I$7, 'Data Repository Table'!$C:$C, 'Expenses Analysis'!$A28, 'Data Repository Table'!$G:$G, 'Expenses Analysis'!$C28, 'Data Repository Table'!$H:$H, 'Expenses Analysis'!$D28, 'Data Repository Table'!$D:$D, 'Expenses Analysis'!P$12)</f>
        <v>2154721.1442400003</v>
      </c>
      <c r="Q28" s="19">
        <f>SUMIFS('Data Repository Table'!$J:$J, 'Data Repository Table'!$A:$A,$I$6, 'Data Repository Table'!$B:$B, $I$7, 'Data Repository Table'!$C:$C, 'Expenses Analysis'!$A28, 'Data Repository Table'!$G:$G, 'Expenses Analysis'!$C28, 'Data Repository Table'!$H:$H, 'Expenses Analysis'!$D28, 'Data Repository Table'!$D:$D, 'Expenses Analysis'!Q$12)</f>
        <v>892790.0322432</v>
      </c>
      <c r="R28" s="19">
        <f t="shared" si="3"/>
        <v>18221565.024895009</v>
      </c>
      <c r="S28" s="79"/>
      <c r="T28" s="79"/>
      <c r="U28" s="79"/>
      <c r="V28" s="79"/>
      <c r="W28" s="79"/>
    </row>
    <row r="29" spans="1:23">
      <c r="A29" s="80" t="s">
        <v>47</v>
      </c>
      <c r="B29" s="80" t="s">
        <v>49</v>
      </c>
      <c r="C29" s="80" t="s">
        <v>56</v>
      </c>
      <c r="D29" s="80" t="s">
        <v>58</v>
      </c>
      <c r="E29" s="103"/>
      <c r="F29" s="19">
        <f>SUMIFS('Data Repository Table'!$J:$J, 'Data Repository Table'!$A:$A,$I$6, 'Data Repository Table'!$B:$B, $I$7, 'Data Repository Table'!$C:$C, 'Expenses Analysis'!$A29, 'Data Repository Table'!$G:$G, 'Expenses Analysis'!$C29, 'Data Repository Table'!$H:$H, 'Expenses Analysis'!$D29, 'Data Repository Table'!$D:$D, 'Expenses Analysis'!F$12)</f>
        <v>869931.04490880016</v>
      </c>
      <c r="G29" s="19">
        <f>SUMIFS('Data Repository Table'!$J:$J, 'Data Repository Table'!$A:$A,$I$6, 'Data Repository Table'!$B:$B, $I$7, 'Data Repository Table'!$C:$C, 'Expenses Analysis'!$A29, 'Data Repository Table'!$G:$G, 'Expenses Analysis'!$C29, 'Data Repository Table'!$H:$H, 'Expenses Analysis'!$D29, 'Data Repository Table'!$D:$D, 'Expenses Analysis'!G$12)</f>
        <v>1048015.3689600001</v>
      </c>
      <c r="H29" s="19">
        <f>SUMIFS('Data Repository Table'!$J:$J, 'Data Repository Table'!$A:$A,$I$6, 'Data Repository Table'!$B:$B, $I$7, 'Data Repository Table'!$C:$C, 'Expenses Analysis'!$A29, 'Data Repository Table'!$G:$G, 'Expenses Analysis'!$C29, 'Data Repository Table'!$H:$H, 'Expenses Analysis'!$D29, 'Data Repository Table'!$D:$D, 'Expenses Analysis'!H$12)</f>
        <v>1059221.1492352001</v>
      </c>
      <c r="I29" s="19">
        <f>SUMIFS('Data Repository Table'!$J:$J, 'Data Repository Table'!$A:$A,$I$6, 'Data Repository Table'!$B:$B, $I$7, 'Data Repository Table'!$C:$C, 'Expenses Analysis'!$A29, 'Data Repository Table'!$G:$G, 'Expenses Analysis'!$C29, 'Data Repository Table'!$H:$H, 'Expenses Analysis'!$D29, 'Data Repository Table'!$D:$D, 'Expenses Analysis'!I$12)</f>
        <v>1420170.6468992003</v>
      </c>
      <c r="J29" s="19">
        <f>SUMIFS('Data Repository Table'!$J:$J, 'Data Repository Table'!$A:$A,$I$6, 'Data Repository Table'!$B:$B, $I$7, 'Data Repository Table'!$C:$C, 'Expenses Analysis'!$A29, 'Data Repository Table'!$G:$G, 'Expenses Analysis'!$C29, 'Data Repository Table'!$H:$H, 'Expenses Analysis'!$D29, 'Data Repository Table'!$D:$D, 'Expenses Analysis'!J$12)</f>
        <v>1536276.5699455999</v>
      </c>
      <c r="K29" s="19">
        <f>SUMIFS('Data Repository Table'!$J:$J, 'Data Repository Table'!$A:$A,$I$6, 'Data Repository Table'!$B:$B, $I$7, 'Data Repository Table'!$C:$C, 'Expenses Analysis'!$A29, 'Data Repository Table'!$G:$G, 'Expenses Analysis'!$C29, 'Data Repository Table'!$H:$H, 'Expenses Analysis'!$D29, 'Data Repository Table'!$D:$D, 'Expenses Analysis'!K$12)</f>
        <v>785390.46324480022</v>
      </c>
      <c r="L29" s="19">
        <f>SUMIFS('Data Repository Table'!$J:$J, 'Data Repository Table'!$A:$A,$I$6, 'Data Repository Table'!$B:$B, $I$7, 'Data Repository Table'!$C:$C, 'Expenses Analysis'!$A29, 'Data Repository Table'!$G:$G, 'Expenses Analysis'!$C29, 'Data Repository Table'!$H:$H, 'Expenses Analysis'!$D29, 'Data Repository Table'!$D:$D, 'Expenses Analysis'!L$12)</f>
        <v>734335.23255680013</v>
      </c>
      <c r="M29" s="19">
        <f>SUMIFS('Data Repository Table'!$J:$J, 'Data Repository Table'!$A:$A,$I$6, 'Data Repository Table'!$B:$B, $I$7, 'Data Repository Table'!$C:$C, 'Expenses Analysis'!$A29, 'Data Repository Table'!$G:$G, 'Expenses Analysis'!$C29, 'Data Repository Table'!$H:$H, 'Expenses Analysis'!$D29, 'Data Repository Table'!$D:$D, 'Expenses Analysis'!M$12)</f>
        <v>864587.94414720009</v>
      </c>
      <c r="N29" s="19">
        <f>SUMIFS('Data Repository Table'!$J:$J, 'Data Repository Table'!$A:$A,$I$6, 'Data Repository Table'!$B:$B, $I$7, 'Data Repository Table'!$C:$C, 'Expenses Analysis'!$A29, 'Data Repository Table'!$G:$G, 'Expenses Analysis'!$C29, 'Data Repository Table'!$H:$H, 'Expenses Analysis'!$D29, 'Data Repository Table'!$D:$D, 'Expenses Analysis'!N$12)</f>
        <v>788205.73592320003</v>
      </c>
      <c r="O29" s="19">
        <f>SUMIFS('Data Repository Table'!$J:$J, 'Data Repository Table'!$A:$A,$I$6, 'Data Repository Table'!$B:$B, $I$7, 'Data Repository Table'!$C:$C, 'Expenses Analysis'!$A29, 'Data Repository Table'!$G:$G, 'Expenses Analysis'!$C29, 'Data Repository Table'!$H:$H, 'Expenses Analysis'!$D29, 'Data Repository Table'!$D:$D, 'Expenses Analysis'!O$12)</f>
        <v>847106.12443520024</v>
      </c>
      <c r="P29" s="19">
        <f>SUMIFS('Data Repository Table'!$J:$J, 'Data Repository Table'!$A:$A,$I$6, 'Data Repository Table'!$B:$B, $I$7, 'Data Repository Table'!$C:$C, 'Expenses Analysis'!$A29, 'Data Repository Table'!$G:$G, 'Expenses Analysis'!$C29, 'Data Repository Table'!$H:$H, 'Expenses Analysis'!$D29, 'Data Repository Table'!$D:$D, 'Expenses Analysis'!P$12)</f>
        <v>993362.96819200017</v>
      </c>
      <c r="Q29" s="19">
        <f>SUMIFS('Data Repository Table'!$J:$J, 'Data Repository Table'!$A:$A,$I$6, 'Data Repository Table'!$B:$B, $I$7, 'Data Repository Table'!$C:$C, 'Expenses Analysis'!$A29, 'Data Repository Table'!$G:$G, 'Expenses Analysis'!$C29, 'Data Repository Table'!$H:$H, 'Expenses Analysis'!$D29, 'Data Repository Table'!$D:$D, 'Expenses Analysis'!Q$12)</f>
        <v>514489.17112320004</v>
      </c>
      <c r="R29" s="19">
        <f t="shared" si="3"/>
        <v>11461092.4195712</v>
      </c>
      <c r="S29" s="79"/>
      <c r="T29" s="79"/>
      <c r="U29" s="79"/>
      <c r="V29" s="79"/>
      <c r="W29" s="79"/>
    </row>
    <row r="30" spans="1:23">
      <c r="A30" s="80" t="s">
        <v>47</v>
      </c>
      <c r="B30" s="80" t="s">
        <v>49</v>
      </c>
      <c r="C30" s="80" t="s">
        <v>56</v>
      </c>
      <c r="D30" s="80" t="s">
        <v>59</v>
      </c>
      <c r="E30" s="103"/>
      <c r="F30" s="19">
        <f>SUMIFS('Data Repository Table'!$J:$J, 'Data Repository Table'!$A:$A,$I$6, 'Data Repository Table'!$B:$B, $I$7, 'Data Repository Table'!$C:$C, 'Expenses Analysis'!$A30, 'Data Repository Table'!$G:$G, 'Expenses Analysis'!$C30, 'Data Repository Table'!$H:$H, 'Expenses Analysis'!$D30, 'Data Repository Table'!$D:$D, 'Expenses Analysis'!F$12)</f>
        <v>921103.45931519999</v>
      </c>
      <c r="G30" s="19">
        <f>SUMIFS('Data Repository Table'!$J:$J, 'Data Repository Table'!$A:$A,$I$6, 'Data Repository Table'!$B:$B, $I$7, 'Data Repository Table'!$C:$C, 'Expenses Analysis'!$A30, 'Data Repository Table'!$G:$G, 'Expenses Analysis'!$C30, 'Data Repository Table'!$H:$H, 'Expenses Analysis'!$D30, 'Data Repository Table'!$D:$D, 'Expenses Analysis'!G$12)</f>
        <v>1109663.3318399999</v>
      </c>
      <c r="H30" s="19">
        <f>SUMIFS('Data Repository Table'!$J:$J, 'Data Repository Table'!$A:$A,$I$6, 'Data Repository Table'!$B:$B, $I$7, 'Data Repository Table'!$C:$C, 'Expenses Analysis'!$A30, 'Data Repository Table'!$G:$G, 'Expenses Analysis'!$C30, 'Data Repository Table'!$H:$H, 'Expenses Analysis'!$D30, 'Data Repository Table'!$D:$D, 'Expenses Analysis'!H$12)</f>
        <v>1121528.2756608</v>
      </c>
      <c r="I30" s="19">
        <f>SUMIFS('Data Repository Table'!$J:$J, 'Data Repository Table'!$A:$A,$I$6, 'Data Repository Table'!$B:$B, $I$7, 'Data Repository Table'!$C:$C, 'Expenses Analysis'!$A30, 'Data Repository Table'!$G:$G, 'Expenses Analysis'!$C30, 'Data Repository Table'!$H:$H, 'Expenses Analysis'!$D30, 'Data Repository Table'!$D:$D, 'Expenses Analysis'!I$12)</f>
        <v>1503710.0967168</v>
      </c>
      <c r="J30" s="19">
        <f>SUMIFS('Data Repository Table'!$J:$J, 'Data Repository Table'!$A:$A,$I$6, 'Data Repository Table'!$B:$B, $I$7, 'Data Repository Table'!$C:$C, 'Expenses Analysis'!$A30, 'Data Repository Table'!$G:$G, 'Expenses Analysis'!$C30, 'Data Repository Table'!$H:$H, 'Expenses Analysis'!$D30, 'Data Repository Table'!$D:$D, 'Expenses Analysis'!J$12)</f>
        <v>1626645.7799423998</v>
      </c>
      <c r="K30" s="19">
        <f>SUMIFS('Data Repository Table'!$J:$J, 'Data Repository Table'!$A:$A,$I$6, 'Data Repository Table'!$B:$B, $I$7, 'Data Repository Table'!$C:$C, 'Expenses Analysis'!$A30, 'Data Repository Table'!$G:$G, 'Expenses Analysis'!$C30, 'Data Repository Table'!$H:$H, 'Expenses Analysis'!$D30, 'Data Repository Table'!$D:$D, 'Expenses Analysis'!K$12)</f>
        <v>831589.90225920011</v>
      </c>
      <c r="L30" s="19">
        <f>SUMIFS('Data Repository Table'!$J:$J, 'Data Repository Table'!$A:$A,$I$6, 'Data Repository Table'!$B:$B, $I$7, 'Data Repository Table'!$C:$C, 'Expenses Analysis'!$A30, 'Data Repository Table'!$G:$G, 'Expenses Analysis'!$C30, 'Data Repository Table'!$H:$H, 'Expenses Analysis'!$D30, 'Data Repository Table'!$D:$D, 'Expenses Analysis'!L$12)</f>
        <v>777531.42270720005</v>
      </c>
      <c r="M30" s="19">
        <f>SUMIFS('Data Repository Table'!$J:$J, 'Data Repository Table'!$A:$A,$I$6, 'Data Repository Table'!$B:$B, $I$7, 'Data Repository Table'!$C:$C, 'Expenses Analysis'!$A30, 'Data Repository Table'!$G:$G, 'Expenses Analysis'!$C30, 'Data Repository Table'!$H:$H, 'Expenses Analysis'!$D30, 'Data Repository Table'!$D:$D, 'Expenses Analysis'!M$12)</f>
        <v>915446.05850879999</v>
      </c>
      <c r="N30" s="19">
        <f>SUMIFS('Data Repository Table'!$J:$J, 'Data Repository Table'!$A:$A,$I$6, 'Data Repository Table'!$B:$B, $I$7, 'Data Repository Table'!$C:$C, 'Expenses Analysis'!$A30, 'Data Repository Table'!$G:$G, 'Expenses Analysis'!$C30, 'Data Repository Table'!$H:$H, 'Expenses Analysis'!$D30, 'Data Repository Table'!$D:$D, 'Expenses Analysis'!N$12)</f>
        <v>834570.77921279997</v>
      </c>
      <c r="O30" s="19">
        <f>SUMIFS('Data Repository Table'!$J:$J, 'Data Repository Table'!$A:$A,$I$6, 'Data Repository Table'!$B:$B, $I$7, 'Data Repository Table'!$C:$C, 'Expenses Analysis'!$A30, 'Data Repository Table'!$G:$G, 'Expenses Analysis'!$C30, 'Data Repository Table'!$H:$H, 'Expenses Analysis'!$D30, 'Data Repository Table'!$D:$D, 'Expenses Analysis'!O$12)</f>
        <v>896935.89646080008</v>
      </c>
      <c r="P30" s="19">
        <f>SUMIFS('Data Repository Table'!$J:$J, 'Data Repository Table'!$A:$A,$I$6, 'Data Repository Table'!$B:$B, $I$7, 'Data Repository Table'!$C:$C, 'Expenses Analysis'!$A30, 'Data Repository Table'!$G:$G, 'Expenses Analysis'!$C30, 'Data Repository Table'!$H:$H, 'Expenses Analysis'!$D30, 'Data Repository Table'!$D:$D, 'Expenses Analysis'!P$12)</f>
        <v>1051796.083968</v>
      </c>
      <c r="Q30" s="19">
        <f>SUMIFS('Data Repository Table'!$J:$J, 'Data Repository Table'!$A:$A,$I$6, 'Data Repository Table'!$B:$B, $I$7, 'Data Repository Table'!$C:$C, 'Expenses Analysis'!$A30, 'Data Repository Table'!$G:$G, 'Expenses Analysis'!$C30, 'Data Repository Table'!$H:$H, 'Expenses Analysis'!$D30, 'Data Repository Table'!$D:$D, 'Expenses Analysis'!Q$12)</f>
        <v>544753.24001279997</v>
      </c>
      <c r="R30" s="19">
        <f t="shared" si="3"/>
        <v>12135274.3266048</v>
      </c>
      <c r="S30" s="79"/>
      <c r="T30" s="79"/>
      <c r="U30" s="79"/>
      <c r="V30" s="79"/>
      <c r="W30" s="79"/>
    </row>
    <row r="31" spans="1:23">
      <c r="A31" s="80" t="s">
        <v>47</v>
      </c>
      <c r="B31" s="80" t="s">
        <v>49</v>
      </c>
      <c r="C31" s="80" t="s">
        <v>56</v>
      </c>
      <c r="D31" s="80" t="s">
        <v>60</v>
      </c>
      <c r="E31" s="103"/>
      <c r="F31" s="19">
        <f>SUMIFS('Data Repository Table'!$J:$J, 'Data Repository Table'!$A:$A,$I$6, 'Data Repository Table'!$B:$B, $I$7, 'Data Repository Table'!$C:$C, 'Expenses Analysis'!$A31, 'Data Repository Table'!$G:$G, 'Expenses Analysis'!$C31, 'Data Repository Table'!$H:$H, 'Expenses Analysis'!$D31, 'Data Repository Table'!$D:$D, 'Expenses Analysis'!F$12)</f>
        <v>498931.04046240001</v>
      </c>
      <c r="G31" s="19">
        <f>SUMIFS('Data Repository Table'!$J:$J, 'Data Repository Table'!$A:$A,$I$6, 'Data Repository Table'!$B:$B, $I$7, 'Data Repository Table'!$C:$C, 'Expenses Analysis'!$A31, 'Data Repository Table'!$G:$G, 'Expenses Analysis'!$C31, 'Data Repository Table'!$H:$H, 'Expenses Analysis'!$D31, 'Data Repository Table'!$D:$D, 'Expenses Analysis'!G$12)</f>
        <v>601067.63808000006</v>
      </c>
      <c r="H31" s="19">
        <f>SUMIFS('Data Repository Table'!$J:$J, 'Data Repository Table'!$A:$A,$I$6, 'Data Repository Table'!$B:$B, $I$7, 'Data Repository Table'!$C:$C, 'Expenses Analysis'!$A31, 'Data Repository Table'!$G:$G, 'Expenses Analysis'!$C31, 'Data Repository Table'!$H:$H, 'Expenses Analysis'!$D31, 'Data Repository Table'!$D:$D, 'Expenses Analysis'!H$12)</f>
        <v>607494.48264960002</v>
      </c>
      <c r="I31" s="19">
        <f>SUMIFS('Data Repository Table'!$J:$J, 'Data Repository Table'!$A:$A,$I$6, 'Data Repository Table'!$B:$B, $I$7, 'Data Repository Table'!$C:$C, 'Expenses Analysis'!$A31, 'Data Repository Table'!$G:$G, 'Expenses Analysis'!$C31, 'Data Repository Table'!$H:$H, 'Expenses Analysis'!$D31, 'Data Repository Table'!$D:$D, 'Expenses Analysis'!I$12)</f>
        <v>814509.63572160015</v>
      </c>
      <c r="J31" s="19">
        <f>SUMIFS('Data Repository Table'!$J:$J, 'Data Repository Table'!$A:$A,$I$6, 'Data Repository Table'!$B:$B, $I$7, 'Data Repository Table'!$C:$C, 'Expenses Analysis'!$A31, 'Data Repository Table'!$G:$G, 'Expenses Analysis'!$C31, 'Data Repository Table'!$H:$H, 'Expenses Analysis'!$D31, 'Data Repository Table'!$D:$D, 'Expenses Analysis'!J$12)</f>
        <v>881099.79746879986</v>
      </c>
      <c r="K31" s="19">
        <f>SUMIFS('Data Repository Table'!$J:$J, 'Data Repository Table'!$A:$A,$I$6, 'Data Repository Table'!$B:$B, $I$7, 'Data Repository Table'!$C:$C, 'Expenses Analysis'!$A31, 'Data Repository Table'!$G:$G, 'Expenses Analysis'!$C31, 'Data Repository Table'!$H:$H, 'Expenses Analysis'!$D31, 'Data Repository Table'!$D:$D, 'Expenses Analysis'!K$12)</f>
        <v>450444.53039040015</v>
      </c>
      <c r="L31" s="19">
        <f>SUMIFS('Data Repository Table'!$J:$J, 'Data Repository Table'!$A:$A,$I$6, 'Data Repository Table'!$B:$B, $I$7, 'Data Repository Table'!$C:$C, 'Expenses Analysis'!$A31, 'Data Repository Table'!$G:$G, 'Expenses Analysis'!$C31, 'Data Repository Table'!$H:$H, 'Expenses Analysis'!$D31, 'Data Repository Table'!$D:$D, 'Expenses Analysis'!L$12)</f>
        <v>421162.85396640003</v>
      </c>
      <c r="M31" s="19">
        <f>SUMIFS('Data Repository Table'!$J:$J, 'Data Repository Table'!$A:$A,$I$6, 'Data Repository Table'!$B:$B, $I$7, 'Data Repository Table'!$C:$C, 'Expenses Analysis'!$A31, 'Data Repository Table'!$G:$G, 'Expenses Analysis'!$C31, 'Data Repository Table'!$H:$H, 'Expenses Analysis'!$D31, 'Data Repository Table'!$D:$D, 'Expenses Analysis'!M$12)</f>
        <v>495866.61502560001</v>
      </c>
      <c r="N31" s="19">
        <f>SUMIFS('Data Repository Table'!$J:$J, 'Data Repository Table'!$A:$A,$I$6, 'Data Repository Table'!$B:$B, $I$7, 'Data Repository Table'!$C:$C, 'Expenses Analysis'!$A31, 'Data Repository Table'!$G:$G, 'Expenses Analysis'!$C31, 'Data Repository Table'!$H:$H, 'Expenses Analysis'!$D31, 'Data Repository Table'!$D:$D, 'Expenses Analysis'!N$12)</f>
        <v>452059.1720736</v>
      </c>
      <c r="O31" s="19">
        <f>SUMIFS('Data Repository Table'!$J:$J, 'Data Repository Table'!$A:$A,$I$6, 'Data Repository Table'!$B:$B, $I$7, 'Data Repository Table'!$C:$C, 'Expenses Analysis'!$A31, 'Data Repository Table'!$G:$G, 'Expenses Analysis'!$C31, 'Data Repository Table'!$H:$H, 'Expenses Analysis'!$D31, 'Data Repository Table'!$D:$D, 'Expenses Analysis'!O$12)</f>
        <v>485840.2772496001</v>
      </c>
      <c r="P31" s="19">
        <f>SUMIFS('Data Repository Table'!$J:$J, 'Data Repository Table'!$A:$A,$I$6, 'Data Repository Table'!$B:$B, $I$7, 'Data Repository Table'!$C:$C, 'Expenses Analysis'!$A31, 'Data Repository Table'!$G:$G, 'Expenses Analysis'!$C31, 'Data Repository Table'!$H:$H, 'Expenses Analysis'!$D31, 'Data Repository Table'!$D:$D, 'Expenses Analysis'!P$12)</f>
        <v>569722.87881600007</v>
      </c>
      <c r="Q31" s="19">
        <f>SUMIFS('Data Repository Table'!$J:$J, 'Data Repository Table'!$A:$A,$I$6, 'Data Repository Table'!$B:$B, $I$7, 'Data Repository Table'!$C:$C, 'Expenses Analysis'!$A31, 'Data Repository Table'!$G:$G, 'Expenses Analysis'!$C31, 'Data Repository Table'!$H:$H, 'Expenses Analysis'!$D31, 'Data Repository Table'!$D:$D, 'Expenses Analysis'!Q$12)</f>
        <v>295074.67167360004</v>
      </c>
      <c r="R31" s="19">
        <f t="shared" si="3"/>
        <v>6573273.5935776001</v>
      </c>
      <c r="S31" s="79"/>
      <c r="T31" s="79"/>
      <c r="U31" s="79"/>
      <c r="V31" s="79"/>
      <c r="W31" s="79"/>
    </row>
    <row r="32" spans="1:23" ht="15" thickBot="1">
      <c r="A32" s="80" t="s">
        <v>47</v>
      </c>
      <c r="B32" s="80" t="s">
        <v>49</v>
      </c>
      <c r="C32" s="80" t="s">
        <v>61</v>
      </c>
      <c r="D32" s="80" t="s">
        <v>62</v>
      </c>
      <c r="E32" s="104"/>
      <c r="F32" s="19">
        <f>SUMIFS('Data Repository Table'!$J:$J, 'Data Repository Table'!$A:$A,$I$6, 'Data Repository Table'!$B:$B, $I$7, 'Data Repository Table'!$C:$C, 'Expenses Analysis'!$A32, 'Data Repository Table'!$G:$G, 'Expenses Analysis'!$C32, 'Data Repository Table'!$H:$H, 'Expenses Analysis'!$D32, 'Data Repository Table'!$D:$D, 'Expenses Analysis'!F$12)</f>
        <v>3198275.9004000002</v>
      </c>
      <c r="G32" s="19">
        <f>SUMIFS('Data Repository Table'!$J:$J, 'Data Repository Table'!$A:$A,$I$6, 'Data Repository Table'!$B:$B, $I$7, 'Data Repository Table'!$C:$C, 'Expenses Analysis'!$A32, 'Data Repository Table'!$G:$G, 'Expenses Analysis'!$C32, 'Data Repository Table'!$H:$H, 'Expenses Analysis'!$D32, 'Data Repository Table'!$D:$D, 'Expenses Analysis'!G$12)</f>
        <v>3852997.68</v>
      </c>
      <c r="H32" s="19">
        <f>SUMIFS('Data Repository Table'!$J:$J, 'Data Repository Table'!$A:$A,$I$6, 'Data Repository Table'!$B:$B, $I$7, 'Data Repository Table'!$C:$C, 'Expenses Analysis'!$A32, 'Data Repository Table'!$G:$G, 'Expenses Analysis'!$C32, 'Data Repository Table'!$H:$H, 'Expenses Analysis'!$D32, 'Data Repository Table'!$D:$D, 'Expenses Analysis'!H$12)</f>
        <v>3894195.4016000004</v>
      </c>
      <c r="I32" s="19">
        <f>SUMIFS('Data Repository Table'!$J:$J, 'Data Repository Table'!$A:$A,$I$6, 'Data Repository Table'!$B:$B, $I$7, 'Data Repository Table'!$C:$C, 'Expenses Analysis'!$A32, 'Data Repository Table'!$G:$G, 'Expenses Analysis'!$C32, 'Data Repository Table'!$H:$H, 'Expenses Analysis'!$D32, 'Data Repository Table'!$D:$D, 'Expenses Analysis'!I$12)</f>
        <v>5221215.6136000007</v>
      </c>
      <c r="J32" s="19">
        <f>SUMIFS('Data Repository Table'!$J:$J, 'Data Repository Table'!$A:$A,$I$6, 'Data Repository Table'!$B:$B, $I$7, 'Data Repository Table'!$C:$C, 'Expenses Analysis'!$A32, 'Data Repository Table'!$G:$G, 'Expenses Analysis'!$C32, 'Data Repository Table'!$H:$H, 'Expenses Analysis'!$D32, 'Data Repository Table'!$D:$D, 'Expenses Analysis'!J$12)</f>
        <v>5648075.6247999994</v>
      </c>
      <c r="K32" s="19">
        <f>SUMIFS('Data Repository Table'!$J:$J, 'Data Repository Table'!$A:$A,$I$6, 'Data Repository Table'!$B:$B, $I$7, 'Data Repository Table'!$C:$C, 'Expenses Analysis'!$A32, 'Data Repository Table'!$G:$G, 'Expenses Analysis'!$C32, 'Data Repository Table'!$H:$H, 'Expenses Analysis'!$D32, 'Data Repository Table'!$D:$D, 'Expenses Analysis'!K$12)</f>
        <v>2887464.9384000008</v>
      </c>
      <c r="L32" s="19">
        <f>SUMIFS('Data Repository Table'!$J:$J, 'Data Repository Table'!$A:$A,$I$6, 'Data Repository Table'!$B:$B, $I$7, 'Data Repository Table'!$C:$C, 'Expenses Analysis'!$A32, 'Data Repository Table'!$G:$G, 'Expenses Analysis'!$C32, 'Data Repository Table'!$H:$H, 'Expenses Analysis'!$D32, 'Data Repository Table'!$D:$D, 'Expenses Analysis'!L$12)</f>
        <v>2699761.8844000003</v>
      </c>
      <c r="M32" s="19">
        <f>SUMIFS('Data Repository Table'!$J:$J, 'Data Repository Table'!$A:$A,$I$6, 'Data Repository Table'!$B:$B, $I$7, 'Data Repository Table'!$C:$C, 'Expenses Analysis'!$A32, 'Data Repository Table'!$G:$G, 'Expenses Analysis'!$C32, 'Data Repository Table'!$H:$H, 'Expenses Analysis'!$D32, 'Data Repository Table'!$D:$D, 'Expenses Analysis'!M$12)</f>
        <v>3178632.1476000003</v>
      </c>
      <c r="N32" s="19">
        <f>SUMIFS('Data Repository Table'!$J:$J, 'Data Repository Table'!$A:$A,$I$6, 'Data Repository Table'!$B:$B, $I$7, 'Data Repository Table'!$C:$C, 'Expenses Analysis'!$A32, 'Data Repository Table'!$G:$G, 'Expenses Analysis'!$C32, 'Data Repository Table'!$H:$H, 'Expenses Analysis'!$D32, 'Data Repository Table'!$D:$D, 'Expenses Analysis'!N$12)</f>
        <v>2897815.2056</v>
      </c>
      <c r="O32" s="19">
        <f>SUMIFS('Data Repository Table'!$J:$J, 'Data Repository Table'!$A:$A,$I$6, 'Data Repository Table'!$B:$B, $I$7, 'Data Repository Table'!$C:$C, 'Expenses Analysis'!$A32, 'Data Repository Table'!$G:$G, 'Expenses Analysis'!$C32, 'Data Repository Table'!$H:$H, 'Expenses Analysis'!$D32, 'Data Repository Table'!$D:$D, 'Expenses Analysis'!O$12)</f>
        <v>3114360.7516000005</v>
      </c>
      <c r="P32" s="19">
        <f>SUMIFS('Data Repository Table'!$J:$J, 'Data Repository Table'!$A:$A,$I$6, 'Data Repository Table'!$B:$B, $I$7, 'Data Repository Table'!$C:$C, 'Expenses Analysis'!$A32, 'Data Repository Table'!$G:$G, 'Expenses Analysis'!$C32, 'Data Repository Table'!$H:$H, 'Expenses Analysis'!$D32, 'Data Repository Table'!$D:$D, 'Expenses Analysis'!P$12)</f>
        <v>3652069.7360000005</v>
      </c>
      <c r="Q32" s="19">
        <f>SUMIFS('Data Repository Table'!$J:$J, 'Data Repository Table'!$A:$A,$I$6, 'Data Repository Table'!$B:$B, $I$7, 'Data Repository Table'!$C:$C, 'Expenses Analysis'!$A32, 'Data Repository Table'!$G:$G, 'Expenses Analysis'!$C32, 'Data Repository Table'!$H:$H, 'Expenses Analysis'!$D32, 'Data Repository Table'!$D:$D, 'Expenses Analysis'!Q$12)</f>
        <v>1891504.3056000001</v>
      </c>
      <c r="R32" s="19">
        <f t="shared" si="3"/>
        <v>42136369.189600006</v>
      </c>
      <c r="S32" s="79"/>
      <c r="T32" s="79"/>
      <c r="U32" s="79"/>
      <c r="V32" s="79"/>
      <c r="W32" s="79"/>
    </row>
    <row r="33" spans="1:23" s="118" customFormat="1" ht="15.6" thickTop="1" thickBot="1">
      <c r="A33" s="130"/>
      <c r="B33" s="130"/>
      <c r="C33" s="130"/>
      <c r="D33" s="116" t="s">
        <v>99</v>
      </c>
      <c r="E33" s="130"/>
      <c r="F33" s="43">
        <f>SUM(F25:F32)</f>
        <v>11339551.170386208</v>
      </c>
      <c r="G33" s="43">
        <f t="shared" ref="G33:Q33" si="4">SUM(G25:G32)</f>
        <v>13660880.3343936</v>
      </c>
      <c r="H33" s="43">
        <f t="shared" si="4"/>
        <v>13806947.680280834</v>
      </c>
      <c r="I33" s="43">
        <f t="shared" si="4"/>
        <v>18511924.382331077</v>
      </c>
      <c r="J33" s="43">
        <f t="shared" si="4"/>
        <v>20025365.089240894</v>
      </c>
      <c r="K33" s="43">
        <f t="shared" si="4"/>
        <v>12958942.643539203</v>
      </c>
      <c r="L33" s="43">
        <f t="shared" si="4"/>
        <v>13987466.323076401</v>
      </c>
      <c r="M33" s="43">
        <f t="shared" si="4"/>
        <v>16468493.156715602</v>
      </c>
      <c r="N33" s="43">
        <f t="shared" si="4"/>
        <v>15013580.580213603</v>
      </c>
      <c r="O33" s="43">
        <f t="shared" si="4"/>
        <v>16135503.054039603</v>
      </c>
      <c r="P33" s="43">
        <f t="shared" si="4"/>
        <v>18921373.302216005</v>
      </c>
      <c r="Q33" s="43">
        <f t="shared" si="4"/>
        <v>8489071.3235327993</v>
      </c>
      <c r="R33" s="43">
        <f t="shared" ref="R33" si="5">SUM(R25:R32)</f>
        <v>179319099.03996587</v>
      </c>
      <c r="S33" s="117"/>
      <c r="T33" s="117"/>
      <c r="U33" s="117"/>
      <c r="V33" s="117"/>
      <c r="W33" s="117"/>
    </row>
    <row r="34" spans="1:23" ht="15" thickTop="1">
      <c r="A34" s="87"/>
      <c r="B34" s="87"/>
      <c r="C34" s="87"/>
      <c r="D34" s="87"/>
      <c r="E34" s="87"/>
      <c r="F34" s="105"/>
      <c r="G34" s="105"/>
      <c r="H34" s="105"/>
      <c r="I34" s="105"/>
      <c r="J34" s="105"/>
      <c r="K34" s="105"/>
      <c r="L34" s="105"/>
      <c r="M34" s="105"/>
      <c r="N34" s="105"/>
      <c r="O34" s="105"/>
      <c r="P34" s="105"/>
      <c r="Q34" s="105"/>
      <c r="R34" s="101" t="s">
        <v>99</v>
      </c>
      <c r="S34" s="84"/>
      <c r="T34" s="84"/>
      <c r="U34" s="84"/>
      <c r="V34" s="84"/>
      <c r="W34" s="84"/>
    </row>
    <row r="35" spans="1:23">
      <c r="A35" s="80" t="s">
        <v>48</v>
      </c>
      <c r="B35" s="80" t="s">
        <v>49</v>
      </c>
      <c r="C35" s="80" t="s">
        <v>51</v>
      </c>
      <c r="D35" s="80" t="s">
        <v>52</v>
      </c>
      <c r="E35" s="103"/>
      <c r="F35" s="19">
        <f>SUMIFS('Data Repository Table'!$J:$J, 'Data Repository Table'!$A:$A,$I$6, 'Data Repository Table'!$B:$B, $I$7, 'Data Repository Table'!$C:$C, 'Expenses Analysis'!$A35, 'Data Repository Table'!$G:$G, 'Expenses Analysis'!$C35, 'Data Repository Table'!$H:$H, 'Expenses Analysis'!$D35, 'Data Repository Table'!$D:$D, 'Expenses Analysis'!F$12)</f>
        <v>1625596.3356633</v>
      </c>
      <c r="G35" s="19">
        <f>SUMIFS('Data Repository Table'!$J:$J, 'Data Repository Table'!$A:$A,$I$6, 'Data Repository Table'!$B:$B, $I$7, 'Data Repository Table'!$C:$C, 'Expenses Analysis'!$A35, 'Data Repository Table'!$G:$G, 'Expenses Analysis'!$C35, 'Data Repository Table'!$H:$H, 'Expenses Analysis'!$D35, 'Data Repository Table'!$D:$D, 'Expenses Analysis'!G$12)</f>
        <v>1295067.8472731998</v>
      </c>
      <c r="H35" s="19">
        <f>SUMIFS('Data Repository Table'!$J:$J, 'Data Repository Table'!$A:$A,$I$6, 'Data Repository Table'!$B:$B, $I$7, 'Data Repository Table'!$C:$C, 'Expenses Analysis'!$A35, 'Data Repository Table'!$G:$G, 'Expenses Analysis'!$C35, 'Data Repository Table'!$H:$H, 'Expenses Analysis'!$D35, 'Data Repository Table'!$D:$D, 'Expenses Analysis'!H$12)</f>
        <v>1750624.8818057997</v>
      </c>
      <c r="I35" s="19">
        <f>SUMIFS('Data Repository Table'!$J:$J, 'Data Repository Table'!$A:$A,$I$6, 'Data Repository Table'!$B:$B, $I$7, 'Data Repository Table'!$C:$C, 'Expenses Analysis'!$A35, 'Data Repository Table'!$G:$G, 'Expenses Analysis'!$C35, 'Data Repository Table'!$H:$H, 'Expenses Analysis'!$D35, 'Data Repository Table'!$D:$D, 'Expenses Analysis'!I$12)</f>
        <v>1472529.3869285996</v>
      </c>
      <c r="J35" s="19">
        <f>SUMIFS('Data Repository Table'!$J:$J, 'Data Repository Table'!$A:$A,$I$6, 'Data Repository Table'!$B:$B, $I$7, 'Data Repository Table'!$C:$C, 'Expenses Analysis'!$A35, 'Data Repository Table'!$G:$G, 'Expenses Analysis'!$C35, 'Data Repository Table'!$H:$H, 'Expenses Analysis'!$D35, 'Data Repository Table'!$D:$D, 'Expenses Analysis'!J$12)</f>
        <v>1252200.4923928501</v>
      </c>
      <c r="K35" s="19">
        <f>SUMIFS('Data Repository Table'!$J:$J, 'Data Repository Table'!$A:$A,$I$6, 'Data Repository Table'!$B:$B, $I$7, 'Data Repository Table'!$C:$C, 'Expenses Analysis'!$A35, 'Data Repository Table'!$G:$G, 'Expenses Analysis'!$C35, 'Data Repository Table'!$H:$H, 'Expenses Analysis'!$D35, 'Data Repository Table'!$D:$D, 'Expenses Analysis'!K$12)</f>
        <v>1406782.6738875001</v>
      </c>
      <c r="L35" s="19">
        <f>SUMIFS('Data Repository Table'!$J:$J, 'Data Repository Table'!$A:$A,$I$6, 'Data Repository Table'!$B:$B, $I$7, 'Data Repository Table'!$C:$C, 'Expenses Analysis'!$A35, 'Data Repository Table'!$G:$G, 'Expenses Analysis'!$C35, 'Data Repository Table'!$H:$H, 'Expenses Analysis'!$D35, 'Data Repository Table'!$D:$D, 'Expenses Analysis'!L$12)</f>
        <v>1877449.5046125001</v>
      </c>
      <c r="M35" s="19">
        <f>SUMIFS('Data Repository Table'!$J:$J, 'Data Repository Table'!$A:$A,$I$6, 'Data Repository Table'!$B:$B, $I$7, 'Data Repository Table'!$C:$C, 'Expenses Analysis'!$A35, 'Data Repository Table'!$G:$G, 'Expenses Analysis'!$C35, 'Data Repository Table'!$H:$H, 'Expenses Analysis'!$D35, 'Data Repository Table'!$D:$D, 'Expenses Analysis'!M$12)</f>
        <v>1912219.1750437501</v>
      </c>
      <c r="N35" s="19">
        <f>SUMIFS('Data Repository Table'!$J:$J, 'Data Repository Table'!$A:$A,$I$6, 'Data Repository Table'!$B:$B, $I$7, 'Data Repository Table'!$C:$C, 'Expenses Analysis'!$A35, 'Data Repository Table'!$G:$G, 'Expenses Analysis'!$C35, 'Data Repository Table'!$H:$H, 'Expenses Analysis'!$D35, 'Data Repository Table'!$D:$D, 'Expenses Analysis'!N$12)</f>
        <v>2266625.1980531253</v>
      </c>
      <c r="O35" s="19">
        <f>SUMIFS('Data Repository Table'!$J:$J, 'Data Repository Table'!$A:$A,$I$6, 'Data Repository Table'!$B:$B, $I$7, 'Data Repository Table'!$C:$C, 'Expenses Analysis'!$A35, 'Data Repository Table'!$G:$G, 'Expenses Analysis'!$C35, 'Data Repository Table'!$H:$H, 'Expenses Analysis'!$D35, 'Data Repository Table'!$D:$D, 'Expenses Analysis'!O$12)</f>
        <v>2234200.5744250002</v>
      </c>
      <c r="P35" s="19">
        <f>SUMIFS('Data Repository Table'!$J:$J, 'Data Repository Table'!$A:$A,$I$6, 'Data Repository Table'!$B:$B, $I$7, 'Data Repository Table'!$C:$C, 'Expenses Analysis'!$A35, 'Data Repository Table'!$G:$G, 'Expenses Analysis'!$C35, 'Data Repository Table'!$H:$H, 'Expenses Analysis'!$D35, 'Data Repository Table'!$D:$D, 'Expenses Analysis'!P$12)</f>
        <v>2593715.6428375002</v>
      </c>
      <c r="Q35" s="19">
        <f>SUMIFS('Data Repository Table'!$J:$J, 'Data Repository Table'!$A:$A,$I$6, 'Data Repository Table'!$B:$B, $I$7, 'Data Repository Table'!$C:$C, 'Expenses Analysis'!$A35, 'Data Repository Table'!$G:$G, 'Expenses Analysis'!$C35, 'Data Repository Table'!$H:$H, 'Expenses Analysis'!$D35, 'Data Repository Table'!$D:$D, 'Expenses Analysis'!Q$12)</f>
        <v>2274807.7859325004</v>
      </c>
      <c r="R35" s="19">
        <f>SUM(F35:Q35)</f>
        <v>21961819.498855624</v>
      </c>
      <c r="S35" s="79"/>
      <c r="T35" s="79"/>
      <c r="U35" s="79"/>
      <c r="V35" s="79"/>
      <c r="W35" s="79"/>
    </row>
    <row r="36" spans="1:23">
      <c r="A36" s="80" t="s">
        <v>48</v>
      </c>
      <c r="B36" s="80" t="s">
        <v>49</v>
      </c>
      <c r="C36" s="80" t="s">
        <v>53</v>
      </c>
      <c r="D36" s="80" t="s">
        <v>54</v>
      </c>
      <c r="E36" s="103"/>
      <c r="F36" s="19">
        <f>SUMIFS('Data Repository Table'!$J:$J, 'Data Repository Table'!$A:$A,$I$6, 'Data Repository Table'!$B:$B, $I$7, 'Data Repository Table'!$C:$C, 'Expenses Analysis'!$A36, 'Data Repository Table'!$G:$G, 'Expenses Analysis'!$C36, 'Data Repository Table'!$H:$H, 'Expenses Analysis'!$D36, 'Data Repository Table'!$D:$D, 'Expenses Analysis'!F$12)</f>
        <v>895736.75638589996</v>
      </c>
      <c r="G36" s="19">
        <f>SUMIFS('Data Repository Table'!$J:$J, 'Data Repository Table'!$A:$A,$I$6, 'Data Repository Table'!$B:$B, $I$7, 'Data Repository Table'!$C:$C, 'Expenses Analysis'!$A36, 'Data Repository Table'!$G:$G, 'Expenses Analysis'!$C36, 'Data Repository Table'!$H:$H, 'Expenses Analysis'!$D36, 'Data Repository Table'!$D:$D, 'Expenses Analysis'!G$12)</f>
        <v>713608.81380359991</v>
      </c>
      <c r="H36" s="19">
        <f>SUMIFS('Data Repository Table'!$J:$J, 'Data Repository Table'!$A:$A,$I$6, 'Data Repository Table'!$B:$B, $I$7, 'Data Repository Table'!$C:$C, 'Expenses Analysis'!$A36, 'Data Repository Table'!$G:$G, 'Expenses Analysis'!$C36, 'Data Repository Table'!$H:$H, 'Expenses Analysis'!$D36, 'Data Repository Table'!$D:$D, 'Expenses Analysis'!H$12)</f>
        <v>964630.03691340005</v>
      </c>
      <c r="I36" s="19">
        <f>SUMIFS('Data Repository Table'!$J:$J, 'Data Repository Table'!$A:$A,$I$6, 'Data Repository Table'!$B:$B, $I$7, 'Data Repository Table'!$C:$C, 'Expenses Analysis'!$A36, 'Data Repository Table'!$G:$G, 'Expenses Analysis'!$C36, 'Data Repository Table'!$H:$H, 'Expenses Analysis'!$D36, 'Data Repository Table'!$D:$D, 'Expenses Analysis'!I$12)</f>
        <v>811393.74381779996</v>
      </c>
      <c r="J36" s="19">
        <f>SUMIFS('Data Repository Table'!$J:$J, 'Data Repository Table'!$A:$A,$I$6, 'Data Repository Table'!$B:$B, $I$7, 'Data Repository Table'!$C:$C, 'Expenses Analysis'!$A36, 'Data Repository Table'!$G:$G, 'Expenses Analysis'!$C36, 'Data Repository Table'!$H:$H, 'Expenses Analysis'!$D36, 'Data Repository Table'!$D:$D, 'Expenses Analysis'!J$12)</f>
        <v>689988.02642055007</v>
      </c>
      <c r="K36" s="19">
        <f>SUMIFS('Data Repository Table'!$J:$J, 'Data Repository Table'!$A:$A,$I$6, 'Data Repository Table'!$B:$B, $I$7, 'Data Repository Table'!$C:$C, 'Expenses Analysis'!$A36, 'Data Repository Table'!$G:$G, 'Expenses Analysis'!$C36, 'Data Repository Table'!$H:$H, 'Expenses Analysis'!$D36, 'Data Repository Table'!$D:$D, 'Expenses Analysis'!K$12)</f>
        <v>775165.96316250006</v>
      </c>
      <c r="L36" s="19">
        <f>SUMIFS('Data Repository Table'!$J:$J, 'Data Repository Table'!$A:$A,$I$6, 'Data Repository Table'!$B:$B, $I$7, 'Data Repository Table'!$C:$C, 'Expenses Analysis'!$A36, 'Data Repository Table'!$G:$G, 'Expenses Analysis'!$C36, 'Data Repository Table'!$H:$H, 'Expenses Analysis'!$D36, 'Data Repository Table'!$D:$D, 'Expenses Analysis'!L$12)</f>
        <v>1034512.9923375</v>
      </c>
      <c r="M36" s="19">
        <f>SUMIFS('Data Repository Table'!$J:$J, 'Data Repository Table'!$A:$A,$I$6, 'Data Repository Table'!$B:$B, $I$7, 'Data Repository Table'!$C:$C, 'Expenses Analysis'!$A36, 'Data Repository Table'!$G:$G, 'Expenses Analysis'!$C36, 'Data Repository Table'!$H:$H, 'Expenses Analysis'!$D36, 'Data Repository Table'!$D:$D, 'Expenses Analysis'!M$12)</f>
        <v>888365.66788124992</v>
      </c>
      <c r="N36" s="19">
        <f>SUMIFS('Data Repository Table'!$J:$J, 'Data Repository Table'!$A:$A,$I$6, 'Data Repository Table'!$B:$B, $I$7, 'Data Repository Table'!$C:$C, 'Expenses Analysis'!$A36, 'Data Repository Table'!$G:$G, 'Expenses Analysis'!$C36, 'Data Repository Table'!$H:$H, 'Expenses Analysis'!$D36, 'Data Repository Table'!$D:$D, 'Expenses Analysis'!N$12)</f>
        <v>1248956.7417843752</v>
      </c>
      <c r="O36" s="19">
        <f>SUMIFS('Data Repository Table'!$J:$J, 'Data Repository Table'!$A:$A,$I$6, 'Data Repository Table'!$B:$B, $I$7, 'Data Repository Table'!$C:$C, 'Expenses Analysis'!$A36, 'Data Repository Table'!$G:$G, 'Expenses Analysis'!$C36, 'Data Repository Table'!$H:$H, 'Expenses Analysis'!$D36, 'Data Repository Table'!$D:$D, 'Expenses Analysis'!O$12)</f>
        <v>680069.70427499991</v>
      </c>
      <c r="P36" s="19">
        <f>SUMIFS('Data Repository Table'!$J:$J, 'Data Repository Table'!$A:$A,$I$6, 'Data Repository Table'!$B:$B, $I$7, 'Data Repository Table'!$C:$C, 'Expenses Analysis'!$A36, 'Data Repository Table'!$G:$G, 'Expenses Analysis'!$C36, 'Data Repository Table'!$H:$H, 'Expenses Analysis'!$D36, 'Data Repository Table'!$D:$D, 'Expenses Analysis'!P$12)</f>
        <v>878169.84401249979</v>
      </c>
      <c r="Q36" s="19">
        <f>SUMIFS('Data Repository Table'!$J:$J, 'Data Repository Table'!$A:$A,$I$6, 'Data Repository Table'!$B:$B, $I$7, 'Data Repository Table'!$C:$C, 'Expenses Analysis'!$A36, 'Data Repository Table'!$G:$G, 'Expenses Analysis'!$C36, 'Data Repository Table'!$H:$H, 'Expenses Analysis'!$D36, 'Data Repository Table'!$D:$D, 'Expenses Analysis'!Q$12)</f>
        <v>1253465.5146975003</v>
      </c>
      <c r="R36" s="19">
        <f t="shared" ref="R36:R42" si="6">SUM(F36:Q36)</f>
        <v>10834063.805491872</v>
      </c>
      <c r="S36" s="79"/>
      <c r="T36" s="79"/>
      <c r="U36" s="79"/>
      <c r="V36" s="79"/>
      <c r="W36" s="79"/>
    </row>
    <row r="37" spans="1:23">
      <c r="A37" s="80" t="s">
        <v>48</v>
      </c>
      <c r="B37" s="80" t="s">
        <v>49</v>
      </c>
      <c r="C37" s="80" t="s">
        <v>53</v>
      </c>
      <c r="D37" s="80" t="s">
        <v>55</v>
      </c>
      <c r="E37" s="103"/>
      <c r="F37" s="19">
        <f>SUMIFS('Data Repository Table'!$J:$J, 'Data Repository Table'!$A:$A,$I$6, 'Data Repository Table'!$B:$B, $I$7, 'Data Repository Table'!$C:$C, 'Expenses Analysis'!$A37, 'Data Repository Table'!$G:$G, 'Expenses Analysis'!$C37, 'Data Repository Table'!$H:$H, 'Expenses Analysis'!$D37, 'Data Repository Table'!$D:$D, 'Expenses Analysis'!F$12)</f>
        <v>829385.88554250007</v>
      </c>
      <c r="G37" s="19">
        <f>SUMIFS('Data Repository Table'!$J:$J, 'Data Repository Table'!$A:$A,$I$6, 'Data Repository Table'!$B:$B, $I$7, 'Data Repository Table'!$C:$C, 'Expenses Analysis'!$A37, 'Data Repository Table'!$G:$G, 'Expenses Analysis'!$C37, 'Data Repository Table'!$H:$H, 'Expenses Analysis'!$D37, 'Data Repository Table'!$D:$D, 'Expenses Analysis'!G$12)</f>
        <v>660748.90166999993</v>
      </c>
      <c r="H37" s="19">
        <f>SUMIFS('Data Repository Table'!$J:$J, 'Data Repository Table'!$A:$A,$I$6, 'Data Repository Table'!$B:$B, $I$7, 'Data Repository Table'!$C:$C, 'Expenses Analysis'!$A37, 'Data Repository Table'!$G:$G, 'Expenses Analysis'!$C37, 'Data Repository Table'!$H:$H, 'Expenses Analysis'!$D37, 'Data Repository Table'!$D:$D, 'Expenses Analysis'!H$12)</f>
        <v>893175.96010499995</v>
      </c>
      <c r="I37" s="19">
        <f>SUMIFS('Data Repository Table'!$J:$J, 'Data Repository Table'!$A:$A,$I$6, 'Data Repository Table'!$B:$B, $I$7, 'Data Repository Table'!$C:$C, 'Expenses Analysis'!$A37, 'Data Repository Table'!$G:$G, 'Expenses Analysis'!$C37, 'Data Repository Table'!$H:$H, 'Expenses Analysis'!$D37, 'Data Repository Table'!$D:$D, 'Expenses Analysis'!I$12)</f>
        <v>751290.50353499991</v>
      </c>
      <c r="J37" s="19">
        <f>SUMIFS('Data Repository Table'!$J:$J, 'Data Repository Table'!$A:$A,$I$6, 'Data Repository Table'!$B:$B, $I$7, 'Data Repository Table'!$C:$C, 'Expenses Analysis'!$A37, 'Data Repository Table'!$G:$G, 'Expenses Analysis'!$C37, 'Data Repository Table'!$H:$H, 'Expenses Analysis'!$D37, 'Data Repository Table'!$D:$D, 'Expenses Analysis'!J$12)</f>
        <v>638877.80224125006</v>
      </c>
      <c r="K37" s="19">
        <f>SUMIFS('Data Repository Table'!$J:$J, 'Data Repository Table'!$A:$A,$I$6, 'Data Repository Table'!$B:$B, $I$7, 'Data Repository Table'!$C:$C, 'Expenses Analysis'!$A37, 'Data Repository Table'!$G:$G, 'Expenses Analysis'!$C37, 'Data Repository Table'!$H:$H, 'Expenses Analysis'!$D37, 'Data Repository Table'!$D:$D, 'Expenses Analysis'!K$12)</f>
        <v>717746.26218750002</v>
      </c>
      <c r="L37" s="19">
        <f>SUMIFS('Data Repository Table'!$J:$J, 'Data Repository Table'!$A:$A,$I$6, 'Data Repository Table'!$B:$B, $I$7, 'Data Repository Table'!$C:$C, 'Expenses Analysis'!$A37, 'Data Repository Table'!$G:$G, 'Expenses Analysis'!$C37, 'Data Repository Table'!$H:$H, 'Expenses Analysis'!$D37, 'Data Repository Table'!$D:$D, 'Expenses Analysis'!L$12)</f>
        <v>957882.40031249996</v>
      </c>
      <c r="M37" s="19">
        <f>SUMIFS('Data Repository Table'!$J:$J, 'Data Repository Table'!$A:$A,$I$6, 'Data Repository Table'!$B:$B, $I$7, 'Data Repository Table'!$C:$C, 'Expenses Analysis'!$A37, 'Data Repository Table'!$G:$G, 'Expenses Analysis'!$C37, 'Data Repository Table'!$H:$H, 'Expenses Analysis'!$D37, 'Data Repository Table'!$D:$D, 'Expenses Analysis'!M$12)</f>
        <v>822560.80359374988</v>
      </c>
      <c r="N37" s="19">
        <f>SUMIFS('Data Repository Table'!$J:$J, 'Data Repository Table'!$A:$A,$I$6, 'Data Repository Table'!$B:$B, $I$7, 'Data Repository Table'!$C:$C, 'Expenses Analysis'!$A37, 'Data Repository Table'!$G:$G, 'Expenses Analysis'!$C37, 'Data Repository Table'!$H:$H, 'Expenses Analysis'!$D37, 'Data Repository Table'!$D:$D, 'Expenses Analysis'!N$12)</f>
        <v>1156441.4275781249</v>
      </c>
      <c r="O37" s="19">
        <f>SUMIFS('Data Repository Table'!$J:$J, 'Data Repository Table'!$A:$A,$I$6, 'Data Repository Table'!$B:$B, $I$7, 'Data Repository Table'!$C:$C, 'Expenses Analysis'!$A37, 'Data Repository Table'!$G:$G, 'Expenses Analysis'!$C37, 'Data Repository Table'!$H:$H, 'Expenses Analysis'!$D37, 'Data Repository Table'!$D:$D, 'Expenses Analysis'!O$12)</f>
        <v>629694.17062500003</v>
      </c>
      <c r="P37" s="19">
        <f>SUMIFS('Data Repository Table'!$J:$J, 'Data Repository Table'!$A:$A,$I$6, 'Data Repository Table'!$B:$B, $I$7, 'Data Repository Table'!$C:$C, 'Expenses Analysis'!$A37, 'Data Repository Table'!$G:$G, 'Expenses Analysis'!$C37, 'Data Repository Table'!$H:$H, 'Expenses Analysis'!$D37, 'Data Repository Table'!$D:$D, 'Expenses Analysis'!P$12)</f>
        <v>813120.22593749978</v>
      </c>
      <c r="Q37" s="19">
        <f>SUMIFS('Data Repository Table'!$J:$J, 'Data Repository Table'!$A:$A,$I$6, 'Data Repository Table'!$B:$B, $I$7, 'Data Repository Table'!$C:$C, 'Expenses Analysis'!$A37, 'Data Repository Table'!$G:$G, 'Expenses Analysis'!$C37, 'Data Repository Table'!$H:$H, 'Expenses Analysis'!$D37, 'Data Repository Table'!$D:$D, 'Expenses Analysis'!Q$12)</f>
        <v>1160616.2173125001</v>
      </c>
      <c r="R37" s="19">
        <f t="shared" si="6"/>
        <v>10031540.560640626</v>
      </c>
      <c r="S37" s="79"/>
      <c r="T37" s="79"/>
      <c r="U37" s="79"/>
      <c r="V37" s="79"/>
      <c r="W37" s="79"/>
    </row>
    <row r="38" spans="1:23">
      <c r="A38" s="80" t="s">
        <v>48</v>
      </c>
      <c r="B38" s="80" t="s">
        <v>49</v>
      </c>
      <c r="C38" s="80" t="s">
        <v>56</v>
      </c>
      <c r="D38" s="80" t="s">
        <v>57</v>
      </c>
      <c r="E38" s="103"/>
      <c r="F38" s="19">
        <f>SUMIFS('Data Repository Table'!$J:$J, 'Data Repository Table'!$A:$A,$I$6, 'Data Repository Table'!$B:$B, $I$7, 'Data Repository Table'!$C:$C, 'Expenses Analysis'!$A38, 'Data Repository Table'!$G:$G, 'Expenses Analysis'!$C38, 'Data Repository Table'!$H:$H, 'Expenses Analysis'!$D38, 'Data Repository Table'!$D:$D, 'Expenses Analysis'!F$12)</f>
        <v>716589.40510871995</v>
      </c>
      <c r="G38" s="19">
        <f>SUMIFS('Data Repository Table'!$J:$J, 'Data Repository Table'!$A:$A,$I$6, 'Data Repository Table'!$B:$B, $I$7, 'Data Repository Table'!$C:$C, 'Expenses Analysis'!$A38, 'Data Repository Table'!$G:$G, 'Expenses Analysis'!$C38, 'Data Repository Table'!$H:$H, 'Expenses Analysis'!$D38, 'Data Repository Table'!$D:$D, 'Expenses Analysis'!G$12)</f>
        <v>570887.05104287993</v>
      </c>
      <c r="H38" s="19">
        <f>SUMIFS('Data Repository Table'!$J:$J, 'Data Repository Table'!$A:$A,$I$6, 'Data Repository Table'!$B:$B, $I$7, 'Data Repository Table'!$C:$C, 'Expenses Analysis'!$A38, 'Data Repository Table'!$G:$G, 'Expenses Analysis'!$C38, 'Data Repository Table'!$H:$H, 'Expenses Analysis'!$D38, 'Data Repository Table'!$D:$D, 'Expenses Analysis'!H$12)</f>
        <v>771704.02953071985</v>
      </c>
      <c r="I38" s="19">
        <f>SUMIFS('Data Repository Table'!$J:$J, 'Data Repository Table'!$A:$A,$I$6, 'Data Repository Table'!$B:$B, $I$7, 'Data Repository Table'!$C:$C, 'Expenses Analysis'!$A38, 'Data Repository Table'!$G:$G, 'Expenses Analysis'!$C38, 'Data Repository Table'!$H:$H, 'Expenses Analysis'!$D38, 'Data Repository Table'!$D:$D, 'Expenses Analysis'!I$12)</f>
        <v>649114.99505423987</v>
      </c>
      <c r="J38" s="19">
        <f>SUMIFS('Data Repository Table'!$J:$J, 'Data Repository Table'!$A:$A,$I$6, 'Data Repository Table'!$B:$B, $I$7, 'Data Repository Table'!$C:$C, 'Expenses Analysis'!$A38, 'Data Repository Table'!$G:$G, 'Expenses Analysis'!$C38, 'Data Repository Table'!$H:$H, 'Expenses Analysis'!$D38, 'Data Repository Table'!$D:$D, 'Expenses Analysis'!J$12)</f>
        <v>551990.42113644001</v>
      </c>
      <c r="K38" s="19">
        <f>SUMIFS('Data Repository Table'!$J:$J, 'Data Repository Table'!$A:$A,$I$6, 'Data Repository Table'!$B:$B, $I$7, 'Data Repository Table'!$C:$C, 'Expenses Analysis'!$A38, 'Data Repository Table'!$G:$G, 'Expenses Analysis'!$C38, 'Data Repository Table'!$H:$H, 'Expenses Analysis'!$D38, 'Data Repository Table'!$D:$D, 'Expenses Analysis'!K$12)</f>
        <v>620132.77052999998</v>
      </c>
      <c r="L38" s="19">
        <f>SUMIFS('Data Repository Table'!$J:$J, 'Data Repository Table'!$A:$A,$I$6, 'Data Repository Table'!$B:$B, $I$7, 'Data Repository Table'!$C:$C, 'Expenses Analysis'!$A38, 'Data Repository Table'!$G:$G, 'Expenses Analysis'!$C38, 'Data Repository Table'!$H:$H, 'Expenses Analysis'!$D38, 'Data Repository Table'!$D:$D, 'Expenses Analysis'!L$12)</f>
        <v>827610.39387000003</v>
      </c>
      <c r="M38" s="19">
        <f>SUMIFS('Data Repository Table'!$J:$J, 'Data Repository Table'!$A:$A,$I$6, 'Data Repository Table'!$B:$B, $I$7, 'Data Repository Table'!$C:$C, 'Expenses Analysis'!$A38, 'Data Repository Table'!$G:$G, 'Expenses Analysis'!$C38, 'Data Repository Table'!$H:$H, 'Expenses Analysis'!$D38, 'Data Repository Table'!$D:$D, 'Expenses Analysis'!M$12)</f>
        <v>710692.53430499986</v>
      </c>
      <c r="N38" s="19">
        <f>SUMIFS('Data Repository Table'!$J:$J, 'Data Repository Table'!$A:$A,$I$6, 'Data Repository Table'!$B:$B, $I$7, 'Data Repository Table'!$C:$C, 'Expenses Analysis'!$A38, 'Data Repository Table'!$G:$G, 'Expenses Analysis'!$C38, 'Data Repository Table'!$H:$H, 'Expenses Analysis'!$D38, 'Data Repository Table'!$D:$D, 'Expenses Analysis'!N$12)</f>
        <v>999165.39342749992</v>
      </c>
      <c r="O38" s="19">
        <f>SUMIFS('Data Repository Table'!$J:$J, 'Data Repository Table'!$A:$A,$I$6, 'Data Repository Table'!$B:$B, $I$7, 'Data Repository Table'!$C:$C, 'Expenses Analysis'!$A38, 'Data Repository Table'!$G:$G, 'Expenses Analysis'!$C38, 'Data Repository Table'!$H:$H, 'Expenses Analysis'!$D38, 'Data Repository Table'!$D:$D, 'Expenses Analysis'!O$12)</f>
        <v>544055.76341999997</v>
      </c>
      <c r="P38" s="19">
        <f>SUMIFS('Data Repository Table'!$J:$J, 'Data Repository Table'!$A:$A,$I$6, 'Data Repository Table'!$B:$B, $I$7, 'Data Repository Table'!$C:$C, 'Expenses Analysis'!$A38, 'Data Repository Table'!$G:$G, 'Expenses Analysis'!$C38, 'Data Repository Table'!$H:$H, 'Expenses Analysis'!$D38, 'Data Repository Table'!$D:$D, 'Expenses Analysis'!P$12)</f>
        <v>702535.87520999974</v>
      </c>
      <c r="Q38" s="19">
        <f>SUMIFS('Data Repository Table'!$J:$J, 'Data Repository Table'!$A:$A,$I$6, 'Data Repository Table'!$B:$B, $I$7, 'Data Repository Table'!$C:$C, 'Expenses Analysis'!$A38, 'Data Repository Table'!$G:$G, 'Expenses Analysis'!$C38, 'Data Repository Table'!$H:$H, 'Expenses Analysis'!$D38, 'Data Repository Table'!$D:$D, 'Expenses Analysis'!Q$12)</f>
        <v>1002772.411758</v>
      </c>
      <c r="R38" s="19">
        <f t="shared" si="6"/>
        <v>8667251.0443934985</v>
      </c>
      <c r="S38" s="79"/>
      <c r="T38" s="79"/>
      <c r="U38" s="79"/>
      <c r="V38" s="79"/>
      <c r="W38" s="79"/>
    </row>
    <row r="39" spans="1:23">
      <c r="A39" s="80" t="s">
        <v>48</v>
      </c>
      <c r="B39" s="80" t="s">
        <v>49</v>
      </c>
      <c r="C39" s="80" t="s">
        <v>56</v>
      </c>
      <c r="D39" s="80" t="s">
        <v>58</v>
      </c>
      <c r="E39" s="103"/>
      <c r="F39" s="19">
        <f>SUMIFS('Data Repository Table'!$J:$J, 'Data Repository Table'!$A:$A,$I$6, 'Data Repository Table'!$B:$B, $I$7, 'Data Repository Table'!$C:$C, 'Expenses Analysis'!$A39, 'Data Repository Table'!$G:$G, 'Expenses Analysis'!$C39, 'Data Repository Table'!$H:$H, 'Expenses Analysis'!$D39, 'Data Repository Table'!$D:$D, 'Expenses Analysis'!F$12)</f>
        <v>251329.05622500001</v>
      </c>
      <c r="G39" s="19">
        <f>SUMIFS('Data Repository Table'!$J:$J, 'Data Repository Table'!$A:$A,$I$6, 'Data Repository Table'!$B:$B, $I$7, 'Data Repository Table'!$C:$C, 'Expenses Analysis'!$A39, 'Data Repository Table'!$G:$G, 'Expenses Analysis'!$C39, 'Data Repository Table'!$H:$H, 'Expenses Analysis'!$D39, 'Data Repository Table'!$D:$D, 'Expenses Analysis'!G$12)</f>
        <v>200226.9399</v>
      </c>
      <c r="H39" s="19">
        <f>SUMIFS('Data Repository Table'!$J:$J, 'Data Repository Table'!$A:$A,$I$6, 'Data Repository Table'!$B:$B, $I$7, 'Data Repository Table'!$C:$C, 'Expenses Analysis'!$A39, 'Data Repository Table'!$G:$G, 'Expenses Analysis'!$C39, 'Data Repository Table'!$H:$H, 'Expenses Analysis'!$D39, 'Data Repository Table'!$D:$D, 'Expenses Analysis'!H$12)</f>
        <v>270659.38184999995</v>
      </c>
      <c r="I39" s="19">
        <f>SUMIFS('Data Repository Table'!$J:$J, 'Data Repository Table'!$A:$A,$I$6, 'Data Repository Table'!$B:$B, $I$7, 'Data Repository Table'!$C:$C, 'Expenses Analysis'!$A39, 'Data Repository Table'!$G:$G, 'Expenses Analysis'!$C39, 'Data Repository Table'!$H:$H, 'Expenses Analysis'!$D39, 'Data Repository Table'!$D:$D, 'Expenses Analysis'!I$12)</f>
        <v>227663.78894999996</v>
      </c>
      <c r="J39" s="19">
        <f>SUMIFS('Data Repository Table'!$J:$J, 'Data Repository Table'!$A:$A,$I$6, 'Data Repository Table'!$B:$B, $I$7, 'Data Repository Table'!$C:$C, 'Expenses Analysis'!$A39, 'Data Repository Table'!$G:$G, 'Expenses Analysis'!$C39, 'Data Repository Table'!$H:$H, 'Expenses Analysis'!$D39, 'Data Repository Table'!$D:$D, 'Expenses Analysis'!J$12)</f>
        <v>193599.33401250001</v>
      </c>
      <c r="K39" s="19">
        <f>SUMIFS('Data Repository Table'!$J:$J, 'Data Repository Table'!$A:$A,$I$6, 'Data Repository Table'!$B:$B, $I$7, 'Data Repository Table'!$C:$C, 'Expenses Analysis'!$A39, 'Data Repository Table'!$G:$G, 'Expenses Analysis'!$C39, 'Data Repository Table'!$H:$H, 'Expenses Analysis'!$D39, 'Data Repository Table'!$D:$D, 'Expenses Analysis'!K$12)</f>
        <v>143549.25243750002</v>
      </c>
      <c r="L39" s="19">
        <f>SUMIFS('Data Repository Table'!$J:$J, 'Data Repository Table'!$A:$A,$I$6, 'Data Repository Table'!$B:$B, $I$7, 'Data Repository Table'!$C:$C, 'Expenses Analysis'!$A39, 'Data Repository Table'!$G:$G, 'Expenses Analysis'!$C39, 'Data Repository Table'!$H:$H, 'Expenses Analysis'!$D39, 'Data Repository Table'!$D:$D, 'Expenses Analysis'!L$12)</f>
        <v>153261.18405000001</v>
      </c>
      <c r="M39" s="19">
        <f>SUMIFS('Data Repository Table'!$J:$J, 'Data Repository Table'!$A:$A,$I$6, 'Data Repository Table'!$B:$B, $I$7, 'Data Repository Table'!$C:$C, 'Expenses Analysis'!$A39, 'Data Repository Table'!$G:$G, 'Expenses Analysis'!$C39, 'Data Repository Table'!$H:$H, 'Expenses Analysis'!$D39, 'Data Repository Table'!$D:$D, 'Expenses Analysis'!M$12)</f>
        <v>131609.72857499999</v>
      </c>
      <c r="N39" s="19">
        <f>SUMIFS('Data Repository Table'!$J:$J, 'Data Repository Table'!$A:$A,$I$6, 'Data Repository Table'!$B:$B, $I$7, 'Data Repository Table'!$C:$C, 'Expenses Analysis'!$A39, 'Data Repository Table'!$G:$G, 'Expenses Analysis'!$C39, 'Data Repository Table'!$H:$H, 'Expenses Analysis'!$D39, 'Data Repository Table'!$D:$D, 'Expenses Analysis'!N$12)</f>
        <v>185030.62841250002</v>
      </c>
      <c r="O39" s="19">
        <f>SUMIFS('Data Repository Table'!$J:$J, 'Data Repository Table'!$A:$A,$I$6, 'Data Repository Table'!$B:$B, $I$7, 'Data Repository Table'!$C:$C, 'Expenses Analysis'!$A39, 'Data Repository Table'!$G:$G, 'Expenses Analysis'!$C39, 'Data Repository Table'!$H:$H, 'Expenses Analysis'!$D39, 'Data Repository Table'!$D:$D, 'Expenses Analysis'!O$12)</f>
        <v>100751.0673</v>
      </c>
      <c r="P39" s="19">
        <f>SUMIFS('Data Repository Table'!$J:$J, 'Data Repository Table'!$A:$A,$I$6, 'Data Repository Table'!$B:$B, $I$7, 'Data Repository Table'!$C:$C, 'Expenses Analysis'!$A39, 'Data Repository Table'!$G:$G, 'Expenses Analysis'!$C39, 'Data Repository Table'!$H:$H, 'Expenses Analysis'!$D39, 'Data Repository Table'!$D:$D, 'Expenses Analysis'!P$12)</f>
        <v>130099.23614999997</v>
      </c>
      <c r="Q39" s="19">
        <f>SUMIFS('Data Repository Table'!$J:$J, 'Data Repository Table'!$A:$A,$I$6, 'Data Repository Table'!$B:$B, $I$7, 'Data Repository Table'!$C:$C, 'Expenses Analysis'!$A39, 'Data Repository Table'!$G:$G, 'Expenses Analysis'!$C39, 'Data Repository Table'!$H:$H, 'Expenses Analysis'!$D39, 'Data Repository Table'!$D:$D, 'Expenses Analysis'!Q$12)</f>
        <v>232123.24346250005</v>
      </c>
      <c r="R39" s="19">
        <f t="shared" si="6"/>
        <v>2219902.8413250004</v>
      </c>
      <c r="S39" s="79"/>
      <c r="T39" s="79"/>
      <c r="U39" s="79"/>
      <c r="V39" s="79"/>
      <c r="W39" s="79"/>
    </row>
    <row r="40" spans="1:23">
      <c r="A40" s="80" t="s">
        <v>48</v>
      </c>
      <c r="B40" s="80" t="s">
        <v>49</v>
      </c>
      <c r="C40" s="80" t="s">
        <v>56</v>
      </c>
      <c r="D40" s="80" t="s">
        <v>59</v>
      </c>
      <c r="E40" s="103"/>
      <c r="F40" s="19">
        <f>SUMIFS('Data Repository Table'!$J:$J, 'Data Repository Table'!$A:$A,$I$6, 'Data Repository Table'!$B:$B, $I$7, 'Data Repository Table'!$C:$C, 'Expenses Analysis'!$A40, 'Data Repository Table'!$G:$G, 'Expenses Analysis'!$C40, 'Data Repository Table'!$H:$H, 'Expenses Analysis'!$D40, 'Data Repository Table'!$D:$D, 'Expenses Analysis'!F$12)</f>
        <v>623296.05943799997</v>
      </c>
      <c r="G40" s="19">
        <f>SUMIFS('Data Repository Table'!$J:$J, 'Data Repository Table'!$A:$A,$I$6, 'Data Repository Table'!$B:$B, $I$7, 'Data Repository Table'!$C:$C, 'Expenses Analysis'!$A40, 'Data Repository Table'!$G:$G, 'Expenses Analysis'!$C40, 'Data Repository Table'!$H:$H, 'Expenses Analysis'!$D40, 'Data Repository Table'!$D:$D, 'Expenses Analysis'!G$12)</f>
        <v>496562.81095199991</v>
      </c>
      <c r="H40" s="19">
        <f>SUMIFS('Data Repository Table'!$J:$J, 'Data Repository Table'!$A:$A,$I$6, 'Data Repository Table'!$B:$B, $I$7, 'Data Repository Table'!$C:$C, 'Expenses Analysis'!$A40, 'Data Repository Table'!$G:$G, 'Expenses Analysis'!$C40, 'Data Repository Table'!$H:$H, 'Expenses Analysis'!$D40, 'Data Repository Table'!$D:$D, 'Expenses Analysis'!H$12)</f>
        <v>671235.2669879999</v>
      </c>
      <c r="I40" s="19">
        <f>SUMIFS('Data Repository Table'!$J:$J, 'Data Repository Table'!$A:$A,$I$6, 'Data Repository Table'!$B:$B, $I$7, 'Data Repository Table'!$C:$C, 'Expenses Analysis'!$A40, 'Data Repository Table'!$G:$G, 'Expenses Analysis'!$C40, 'Data Repository Table'!$H:$H, 'Expenses Analysis'!$D40, 'Data Repository Table'!$D:$D, 'Expenses Analysis'!I$12)</f>
        <v>564606.19659599988</v>
      </c>
      <c r="J40" s="19">
        <f>SUMIFS('Data Repository Table'!$J:$J, 'Data Repository Table'!$A:$A,$I$6, 'Data Repository Table'!$B:$B, $I$7, 'Data Repository Table'!$C:$C, 'Expenses Analysis'!$A40, 'Data Repository Table'!$G:$G, 'Expenses Analysis'!$C40, 'Data Repository Table'!$H:$H, 'Expenses Analysis'!$D40, 'Data Repository Table'!$D:$D, 'Expenses Analysis'!J$12)</f>
        <v>480126.34835100005</v>
      </c>
      <c r="K40" s="19">
        <f>SUMIFS('Data Repository Table'!$J:$J, 'Data Repository Table'!$A:$A,$I$6, 'Data Repository Table'!$B:$B, $I$7, 'Data Repository Table'!$C:$C, 'Expenses Analysis'!$A40, 'Data Repository Table'!$G:$G, 'Expenses Analysis'!$C40, 'Data Repository Table'!$H:$H, 'Expenses Analysis'!$D40, 'Data Repository Table'!$D:$D, 'Expenses Analysis'!K$12)</f>
        <v>356002.146045</v>
      </c>
      <c r="L40" s="19">
        <f>SUMIFS('Data Repository Table'!$J:$J, 'Data Repository Table'!$A:$A,$I$6, 'Data Repository Table'!$B:$B, $I$7, 'Data Repository Table'!$C:$C, 'Expenses Analysis'!$A40, 'Data Repository Table'!$G:$G, 'Expenses Analysis'!$C40, 'Data Repository Table'!$H:$H, 'Expenses Analysis'!$D40, 'Data Repository Table'!$D:$D, 'Expenses Analysis'!L$12)</f>
        <v>380087.73644399998</v>
      </c>
      <c r="M40" s="19">
        <f>SUMIFS('Data Repository Table'!$J:$J, 'Data Repository Table'!$A:$A,$I$6, 'Data Repository Table'!$B:$B, $I$7, 'Data Repository Table'!$C:$C, 'Expenses Analysis'!$A40, 'Data Repository Table'!$G:$G, 'Expenses Analysis'!$C40, 'Data Repository Table'!$H:$H, 'Expenses Analysis'!$D40, 'Data Repository Table'!$D:$D, 'Expenses Analysis'!M$12)</f>
        <v>326392.12686599995</v>
      </c>
      <c r="N40" s="19">
        <f>SUMIFS('Data Repository Table'!$J:$J, 'Data Repository Table'!$A:$A,$I$6, 'Data Repository Table'!$B:$B, $I$7, 'Data Repository Table'!$C:$C, 'Expenses Analysis'!$A40, 'Data Repository Table'!$G:$G, 'Expenses Analysis'!$C40, 'Data Repository Table'!$H:$H, 'Expenses Analysis'!$D40, 'Data Repository Table'!$D:$D, 'Expenses Analysis'!N$12)</f>
        <v>458875.95846300002</v>
      </c>
      <c r="O40" s="19">
        <f>SUMIFS('Data Repository Table'!$J:$J, 'Data Repository Table'!$A:$A,$I$6, 'Data Repository Table'!$B:$B, $I$7, 'Data Repository Table'!$C:$C, 'Expenses Analysis'!$A40, 'Data Repository Table'!$G:$G, 'Expenses Analysis'!$C40, 'Data Repository Table'!$H:$H, 'Expenses Analysis'!$D40, 'Data Repository Table'!$D:$D, 'Expenses Analysis'!O$12)</f>
        <v>249862.64690399999</v>
      </c>
      <c r="P40" s="19">
        <f>SUMIFS('Data Repository Table'!$J:$J, 'Data Repository Table'!$A:$A,$I$6, 'Data Repository Table'!$B:$B, $I$7, 'Data Repository Table'!$C:$C, 'Expenses Analysis'!$A40, 'Data Repository Table'!$G:$G, 'Expenses Analysis'!$C40, 'Data Repository Table'!$H:$H, 'Expenses Analysis'!$D40, 'Data Repository Table'!$D:$D, 'Expenses Analysis'!P$12)</f>
        <v>322646.10565199988</v>
      </c>
      <c r="Q40" s="19">
        <f>SUMIFS('Data Repository Table'!$J:$J, 'Data Repository Table'!$A:$A,$I$6, 'Data Repository Table'!$B:$B, $I$7, 'Data Repository Table'!$C:$C, 'Expenses Analysis'!$A40, 'Data Repository Table'!$G:$G, 'Expenses Analysis'!$C40, 'Data Repository Table'!$H:$H, 'Expenses Analysis'!$D40, 'Data Repository Table'!$D:$D, 'Expenses Analysis'!Q$12)</f>
        <v>575665.6437870001</v>
      </c>
      <c r="R40" s="19">
        <f t="shared" si="6"/>
        <v>5505359.0464859996</v>
      </c>
      <c r="S40" s="79"/>
      <c r="T40" s="79"/>
      <c r="U40" s="79"/>
      <c r="V40" s="79"/>
      <c r="W40" s="79"/>
    </row>
    <row r="41" spans="1:23">
      <c r="A41" s="80" t="s">
        <v>48</v>
      </c>
      <c r="B41" s="80" t="s">
        <v>49</v>
      </c>
      <c r="C41" s="80" t="s">
        <v>56</v>
      </c>
      <c r="D41" s="80" t="s">
        <v>60</v>
      </c>
      <c r="E41" s="103"/>
      <c r="F41" s="19">
        <f>SUMIFS('Data Repository Table'!$J:$J, 'Data Repository Table'!$A:$A,$I$6, 'Data Repository Table'!$B:$B, $I$7, 'Data Repository Table'!$C:$C, 'Expenses Analysis'!$A41, 'Data Repository Table'!$G:$G, 'Expenses Analysis'!$C41, 'Data Repository Table'!$H:$H, 'Expenses Analysis'!$D41, 'Data Repository Table'!$D:$D, 'Expenses Analysis'!F$12)</f>
        <v>211116.407229</v>
      </c>
      <c r="G41" s="19">
        <f>SUMIFS('Data Repository Table'!$J:$J, 'Data Repository Table'!$A:$A,$I$6, 'Data Repository Table'!$B:$B, $I$7, 'Data Repository Table'!$C:$C, 'Expenses Analysis'!$A41, 'Data Repository Table'!$G:$G, 'Expenses Analysis'!$C41, 'Data Repository Table'!$H:$H, 'Expenses Analysis'!$D41, 'Data Repository Table'!$D:$D, 'Expenses Analysis'!G$12)</f>
        <v>168190.62951599999</v>
      </c>
      <c r="H41" s="19">
        <f>SUMIFS('Data Repository Table'!$J:$J, 'Data Repository Table'!$A:$A,$I$6, 'Data Repository Table'!$B:$B, $I$7, 'Data Repository Table'!$C:$C, 'Expenses Analysis'!$A41, 'Data Repository Table'!$G:$G, 'Expenses Analysis'!$C41, 'Data Repository Table'!$H:$H, 'Expenses Analysis'!$D41, 'Data Repository Table'!$D:$D, 'Expenses Analysis'!H$12)</f>
        <v>227353.88075399998</v>
      </c>
      <c r="I41" s="19">
        <f>SUMIFS('Data Repository Table'!$J:$J, 'Data Repository Table'!$A:$A,$I$6, 'Data Repository Table'!$B:$B, $I$7, 'Data Repository Table'!$C:$C, 'Expenses Analysis'!$A41, 'Data Repository Table'!$G:$G, 'Expenses Analysis'!$C41, 'Data Repository Table'!$H:$H, 'Expenses Analysis'!$D41, 'Data Repository Table'!$D:$D, 'Expenses Analysis'!I$12)</f>
        <v>191237.58271799999</v>
      </c>
      <c r="J41" s="19">
        <f>SUMIFS('Data Repository Table'!$J:$J, 'Data Repository Table'!$A:$A,$I$6, 'Data Repository Table'!$B:$B, $I$7, 'Data Repository Table'!$C:$C, 'Expenses Analysis'!$A41, 'Data Repository Table'!$G:$G, 'Expenses Analysis'!$C41, 'Data Repository Table'!$H:$H, 'Expenses Analysis'!$D41, 'Data Repository Table'!$D:$D, 'Expenses Analysis'!J$12)</f>
        <v>162623.44057050001</v>
      </c>
      <c r="K41" s="19">
        <f>SUMIFS('Data Repository Table'!$J:$J, 'Data Repository Table'!$A:$A,$I$6, 'Data Repository Table'!$B:$B, $I$7, 'Data Repository Table'!$C:$C, 'Expenses Analysis'!$A41, 'Data Repository Table'!$G:$G, 'Expenses Analysis'!$C41, 'Data Repository Table'!$H:$H, 'Expenses Analysis'!$D41, 'Data Repository Table'!$D:$D, 'Expenses Analysis'!K$12)</f>
        <v>120581.37204750002</v>
      </c>
      <c r="L41" s="19">
        <f>SUMIFS('Data Repository Table'!$J:$J, 'Data Repository Table'!$A:$A,$I$6, 'Data Repository Table'!$B:$B, $I$7, 'Data Repository Table'!$C:$C, 'Expenses Analysis'!$A41, 'Data Repository Table'!$G:$G, 'Expenses Analysis'!$C41, 'Data Repository Table'!$H:$H, 'Expenses Analysis'!$D41, 'Data Repository Table'!$D:$D, 'Expenses Analysis'!L$12)</f>
        <v>128739.394602</v>
      </c>
      <c r="M41" s="19">
        <f>SUMIFS('Data Repository Table'!$J:$J, 'Data Repository Table'!$A:$A,$I$6, 'Data Repository Table'!$B:$B, $I$7, 'Data Repository Table'!$C:$C, 'Expenses Analysis'!$A41, 'Data Repository Table'!$G:$G, 'Expenses Analysis'!$C41, 'Data Repository Table'!$H:$H, 'Expenses Analysis'!$D41, 'Data Repository Table'!$D:$D, 'Expenses Analysis'!M$12)</f>
        <v>110552.17200299999</v>
      </c>
      <c r="N41" s="19">
        <f>SUMIFS('Data Repository Table'!$J:$J, 'Data Repository Table'!$A:$A,$I$6, 'Data Repository Table'!$B:$B, $I$7, 'Data Repository Table'!$C:$C, 'Expenses Analysis'!$A41, 'Data Repository Table'!$G:$G, 'Expenses Analysis'!$C41, 'Data Repository Table'!$H:$H, 'Expenses Analysis'!$D41, 'Data Repository Table'!$D:$D, 'Expenses Analysis'!N$12)</f>
        <v>155425.7278665</v>
      </c>
      <c r="O41" s="19">
        <f>SUMIFS('Data Repository Table'!$J:$J, 'Data Repository Table'!$A:$A,$I$6, 'Data Repository Table'!$B:$B, $I$7, 'Data Repository Table'!$C:$C, 'Expenses Analysis'!$A41, 'Data Repository Table'!$G:$G, 'Expenses Analysis'!$C41, 'Data Repository Table'!$H:$H, 'Expenses Analysis'!$D41, 'Data Repository Table'!$D:$D, 'Expenses Analysis'!O$12)</f>
        <v>84630.896531999999</v>
      </c>
      <c r="P41" s="19">
        <f>SUMIFS('Data Repository Table'!$J:$J, 'Data Repository Table'!$A:$A,$I$6, 'Data Repository Table'!$B:$B, $I$7, 'Data Repository Table'!$C:$C, 'Expenses Analysis'!$A41, 'Data Repository Table'!$G:$G, 'Expenses Analysis'!$C41, 'Data Repository Table'!$H:$H, 'Expenses Analysis'!$D41, 'Data Repository Table'!$D:$D, 'Expenses Analysis'!P$12)</f>
        <v>109283.35836599997</v>
      </c>
      <c r="Q41" s="19">
        <f>SUMIFS('Data Repository Table'!$J:$J, 'Data Repository Table'!$A:$A,$I$6, 'Data Repository Table'!$B:$B, $I$7, 'Data Repository Table'!$C:$C, 'Expenses Analysis'!$A41, 'Data Repository Table'!$G:$G, 'Expenses Analysis'!$C41, 'Data Repository Table'!$H:$H, 'Expenses Analysis'!$D41, 'Data Repository Table'!$D:$D, 'Expenses Analysis'!Q$12)</f>
        <v>194983.52450850004</v>
      </c>
      <c r="R41" s="19">
        <f t="shared" si="6"/>
        <v>1864718.386713</v>
      </c>
      <c r="S41" s="79"/>
      <c r="T41" s="79"/>
      <c r="U41" s="79"/>
      <c r="V41" s="79"/>
      <c r="W41" s="79"/>
    </row>
    <row r="42" spans="1:23" ht="15" thickBot="1">
      <c r="A42" s="80" t="s">
        <v>48</v>
      </c>
      <c r="B42" s="80" t="s">
        <v>49</v>
      </c>
      <c r="C42" s="80" t="s">
        <v>61</v>
      </c>
      <c r="D42" s="80" t="s">
        <v>62</v>
      </c>
      <c r="E42" s="104"/>
      <c r="F42" s="19">
        <f>SUMIFS('Data Repository Table'!$J:$J, 'Data Repository Table'!$A:$A,$I$6, 'Data Repository Table'!$B:$B, $I$7, 'Data Repository Table'!$C:$C, 'Expenses Analysis'!$A42, 'Data Repository Table'!$G:$G, 'Expenses Analysis'!$C42, 'Data Repository Table'!$H:$H, 'Expenses Analysis'!$D42, 'Data Repository Table'!$D:$D, 'Expenses Analysis'!F$12)</f>
        <v>3015948.6746999999</v>
      </c>
      <c r="G42" s="19">
        <f>SUMIFS('Data Repository Table'!$J:$J, 'Data Repository Table'!$A:$A,$I$6, 'Data Repository Table'!$B:$B, $I$7, 'Data Repository Table'!$C:$C, 'Expenses Analysis'!$A42, 'Data Repository Table'!$G:$G, 'Expenses Analysis'!$C42, 'Data Repository Table'!$H:$H, 'Expenses Analysis'!$D42, 'Data Repository Table'!$D:$D, 'Expenses Analysis'!G$12)</f>
        <v>2402723.2787999995</v>
      </c>
      <c r="H42" s="19">
        <f>SUMIFS('Data Repository Table'!$J:$J, 'Data Repository Table'!$A:$A,$I$6, 'Data Repository Table'!$B:$B, $I$7, 'Data Repository Table'!$C:$C, 'Expenses Analysis'!$A42, 'Data Repository Table'!$G:$G, 'Expenses Analysis'!$C42, 'Data Repository Table'!$H:$H, 'Expenses Analysis'!$D42, 'Data Repository Table'!$D:$D, 'Expenses Analysis'!H$12)</f>
        <v>3247912.5821999996</v>
      </c>
      <c r="I42" s="19">
        <f>SUMIFS('Data Repository Table'!$J:$J, 'Data Repository Table'!$A:$A,$I$6, 'Data Repository Table'!$B:$B, $I$7, 'Data Repository Table'!$C:$C, 'Expenses Analysis'!$A42, 'Data Repository Table'!$G:$G, 'Expenses Analysis'!$C42, 'Data Repository Table'!$H:$H, 'Expenses Analysis'!$D42, 'Data Repository Table'!$D:$D, 'Expenses Analysis'!I$12)</f>
        <v>2731965.4673999995</v>
      </c>
      <c r="J42" s="19">
        <f>SUMIFS('Data Repository Table'!$J:$J, 'Data Repository Table'!$A:$A,$I$6, 'Data Repository Table'!$B:$B, $I$7, 'Data Repository Table'!$C:$C, 'Expenses Analysis'!$A42, 'Data Repository Table'!$G:$G, 'Expenses Analysis'!$C42, 'Data Repository Table'!$H:$H, 'Expenses Analysis'!$D42, 'Data Repository Table'!$D:$D, 'Expenses Analysis'!J$12)</f>
        <v>2323192.0081500001</v>
      </c>
      <c r="K42" s="19">
        <f>SUMIFS('Data Repository Table'!$J:$J, 'Data Repository Table'!$A:$A,$I$6, 'Data Repository Table'!$B:$B, $I$7, 'Data Repository Table'!$C:$C, 'Expenses Analysis'!$A42, 'Data Repository Table'!$G:$G, 'Expenses Analysis'!$C42, 'Data Repository Table'!$H:$H, 'Expenses Analysis'!$D42, 'Data Repository Table'!$D:$D, 'Expenses Analysis'!K$12)</f>
        <v>1722591.0292499999</v>
      </c>
      <c r="L42" s="19">
        <f>SUMIFS('Data Repository Table'!$J:$J, 'Data Repository Table'!$A:$A,$I$6, 'Data Repository Table'!$B:$B, $I$7, 'Data Repository Table'!$C:$C, 'Expenses Analysis'!$A42, 'Data Repository Table'!$G:$G, 'Expenses Analysis'!$C42, 'Data Repository Table'!$H:$H, 'Expenses Analysis'!$D42, 'Data Repository Table'!$D:$D, 'Expenses Analysis'!L$12)</f>
        <v>1839134.2085999998</v>
      </c>
      <c r="M42" s="19">
        <f>SUMIFS('Data Repository Table'!$J:$J, 'Data Repository Table'!$A:$A,$I$6, 'Data Repository Table'!$B:$B, $I$7, 'Data Repository Table'!$C:$C, 'Expenses Analysis'!$A42, 'Data Repository Table'!$G:$G, 'Expenses Analysis'!$C42, 'Data Repository Table'!$H:$H, 'Expenses Analysis'!$D42, 'Data Repository Table'!$D:$D, 'Expenses Analysis'!M$12)</f>
        <v>2579316.7429</v>
      </c>
      <c r="N42" s="19">
        <f>SUMIFS('Data Repository Table'!$J:$J, 'Data Repository Table'!$A:$A,$I$6, 'Data Repository Table'!$B:$B, $I$7, 'Data Repository Table'!$C:$C, 'Expenses Analysis'!$A42, 'Data Repository Table'!$G:$G, 'Expenses Analysis'!$C42, 'Data Repository Table'!$H:$H, 'Expenses Analysis'!$D42, 'Data Repository Table'!$D:$D, 'Expenses Analysis'!N$12)</f>
        <v>2220367.5409499998</v>
      </c>
      <c r="O42" s="19">
        <f>SUMIFS('Data Repository Table'!$J:$J, 'Data Repository Table'!$A:$A,$I$6, 'Data Repository Table'!$B:$B, $I$7, 'Data Repository Table'!$C:$C, 'Expenses Analysis'!$A42, 'Data Repository Table'!$G:$G, 'Expenses Analysis'!$C42, 'Data Repository Table'!$H:$H, 'Expenses Analysis'!$D42, 'Data Repository Table'!$D:$D, 'Expenses Analysis'!O$12)</f>
        <v>2209012.8075999999</v>
      </c>
      <c r="P42" s="19">
        <f>SUMIFS('Data Repository Table'!$J:$J, 'Data Repository Table'!$A:$A,$I$6, 'Data Repository Table'!$B:$B, $I$7, 'Data Repository Table'!$C:$C, 'Expenses Analysis'!$A42, 'Data Repository Table'!$G:$G, 'Expenses Analysis'!$C42, 'Data Repository Table'!$H:$H, 'Expenses Analysis'!$D42, 'Data Repository Table'!$D:$D, 'Expenses Analysis'!P$12)</f>
        <v>2561190.8338000001</v>
      </c>
      <c r="Q42" s="19">
        <f>SUMIFS('Data Repository Table'!$J:$J, 'Data Repository Table'!$A:$A,$I$6, 'Data Repository Table'!$B:$B, $I$7, 'Data Repository Table'!$C:$C, 'Expenses Analysis'!$A42, 'Data Repository Table'!$G:$G, 'Expenses Analysis'!$C42, 'Data Repository Table'!$H:$H, 'Expenses Analysis'!$D42, 'Data Repository Table'!$D:$D, 'Expenses Analysis'!Q$12)</f>
        <v>2785478.9215500001</v>
      </c>
      <c r="R42" s="19">
        <f t="shared" si="6"/>
        <v>29638834.095899999</v>
      </c>
      <c r="S42" s="79"/>
      <c r="T42" s="79"/>
      <c r="U42" s="79"/>
      <c r="V42" s="79"/>
      <c r="W42" s="79"/>
    </row>
    <row r="43" spans="1:23" s="118" customFormat="1" ht="15.6" thickTop="1" thickBot="1">
      <c r="A43" s="117"/>
      <c r="B43" s="117"/>
      <c r="C43" s="117"/>
      <c r="D43" s="116" t="s">
        <v>99</v>
      </c>
      <c r="E43" s="117"/>
      <c r="F43" s="43">
        <f>SUM(F35:F42)</f>
        <v>8168998.5802924205</v>
      </c>
      <c r="G43" s="43">
        <f t="shared" ref="G43" si="7">SUM(G35:G42)</f>
        <v>6508016.2729576789</v>
      </c>
      <c r="H43" s="43">
        <f t="shared" ref="H43" si="8">SUM(H35:H42)</f>
        <v>8797296.0201469176</v>
      </c>
      <c r="I43" s="43">
        <f t="shared" ref="I43" si="9">SUM(I35:I42)</f>
        <v>7399801.6649996387</v>
      </c>
      <c r="J43" s="43">
        <f t="shared" ref="J43" si="10">SUM(J35:J42)</f>
        <v>6292597.87327509</v>
      </c>
      <c r="K43" s="43">
        <f t="shared" ref="K43" si="11">SUM(K35:K42)</f>
        <v>5862551.4695474999</v>
      </c>
      <c r="L43" s="43">
        <f t="shared" ref="L43" si="12">SUM(L35:L42)</f>
        <v>7198677.8148285002</v>
      </c>
      <c r="M43" s="43">
        <f t="shared" ref="M43" si="13">SUM(M35:M42)</f>
        <v>7481708.9511677492</v>
      </c>
      <c r="N43" s="43">
        <f t="shared" ref="N43" si="14">SUM(N35:N42)</f>
        <v>8690888.6165351253</v>
      </c>
      <c r="O43" s="43">
        <f t="shared" ref="O43" si="15">SUM(O35:O42)</f>
        <v>6732277.631081</v>
      </c>
      <c r="P43" s="43">
        <f t="shared" ref="P43" si="16">SUM(P35:P42)</f>
        <v>8110761.1219654996</v>
      </c>
      <c r="Q43" s="43">
        <f t="shared" ref="Q43" si="17">SUM(Q35:Q42)</f>
        <v>9479913.2630085014</v>
      </c>
      <c r="R43" s="43">
        <f t="shared" ref="R43" si="18">SUM(R35:R42)</f>
        <v>90723489.279805601</v>
      </c>
      <c r="S43" s="117"/>
      <c r="T43" s="117"/>
      <c r="U43" s="117"/>
      <c r="V43" s="117"/>
      <c r="W43" s="117"/>
    </row>
    <row r="44" spans="1:23" ht="45" customHeight="1" thickTop="1">
      <c r="A44" s="149" t="s">
        <v>116</v>
      </c>
      <c r="B44" s="150"/>
      <c r="C44" s="150"/>
      <c r="D44" s="150"/>
      <c r="E44" s="150"/>
      <c r="F44" s="150"/>
      <c r="G44" s="150"/>
      <c r="H44" s="150"/>
      <c r="I44" s="150"/>
      <c r="J44" s="150"/>
      <c r="K44" s="150"/>
      <c r="L44" s="150"/>
      <c r="M44" s="150"/>
      <c r="N44" s="150"/>
      <c r="O44" s="150"/>
      <c r="P44" s="150"/>
      <c r="Q44" s="150"/>
      <c r="R44" s="150"/>
      <c r="S44" s="150"/>
      <c r="T44" s="150"/>
      <c r="U44" s="150"/>
      <c r="V44" s="150"/>
      <c r="W44" s="83"/>
    </row>
    <row r="45" spans="1:23" ht="18.600000000000001" customHeight="1">
      <c r="A45" s="149" t="s">
        <v>117</v>
      </c>
      <c r="B45" s="167"/>
      <c r="C45" s="167"/>
      <c r="D45" s="167"/>
      <c r="E45" s="167"/>
      <c r="F45" s="167"/>
      <c r="G45" s="167"/>
      <c r="H45" s="167"/>
      <c r="I45" s="167"/>
      <c r="J45" s="167"/>
      <c r="K45" s="167"/>
      <c r="L45" s="167"/>
      <c r="M45" s="167"/>
      <c r="N45" s="167"/>
      <c r="O45" s="167"/>
      <c r="P45" s="167"/>
      <c r="Q45" s="167"/>
      <c r="R45" s="167"/>
      <c r="S45" s="167"/>
      <c r="T45" s="167"/>
      <c r="U45" s="167"/>
      <c r="V45" s="167"/>
      <c r="W45" s="167"/>
    </row>
    <row r="46" spans="1:23" ht="38.1" customHeight="1">
      <c r="A46" s="154" t="s">
        <v>118</v>
      </c>
      <c r="B46" s="168"/>
      <c r="C46" s="168"/>
      <c r="D46" s="168"/>
      <c r="E46" s="168"/>
      <c r="F46" s="168"/>
      <c r="G46" s="168"/>
      <c r="H46" s="168"/>
      <c r="I46" s="168"/>
      <c r="J46" s="168"/>
      <c r="K46" s="168"/>
      <c r="L46" s="168"/>
      <c r="M46" s="168"/>
      <c r="N46" s="113"/>
      <c r="O46" s="113"/>
      <c r="P46" s="113"/>
      <c r="Q46" s="113"/>
      <c r="R46" s="113"/>
      <c r="S46" s="113"/>
      <c r="T46" s="113"/>
      <c r="U46" s="113"/>
      <c r="V46" s="113"/>
      <c r="W46" s="113"/>
    </row>
    <row r="47" spans="1:23" ht="18" customHeight="1">
      <c r="A47" s="151" t="s">
        <v>119</v>
      </c>
      <c r="B47" s="166"/>
      <c r="C47" s="166"/>
      <c r="D47" s="166"/>
      <c r="E47" s="166"/>
      <c r="F47" s="166"/>
      <c r="G47" s="166"/>
      <c r="H47" s="166"/>
      <c r="I47" s="166"/>
      <c r="J47" s="166"/>
      <c r="K47" s="166"/>
      <c r="L47" s="166"/>
      <c r="M47" s="166"/>
      <c r="N47" s="113"/>
      <c r="O47" s="113"/>
      <c r="P47" s="113"/>
      <c r="Q47" s="113"/>
      <c r="R47" s="113"/>
      <c r="S47" s="113"/>
      <c r="T47" s="113"/>
      <c r="U47" s="113"/>
      <c r="V47" s="113"/>
      <c r="W47" s="113"/>
    </row>
    <row r="48" spans="1:23">
      <c r="A48" s="85" t="s">
        <v>20</v>
      </c>
      <c r="B48" s="85" t="s">
        <v>97</v>
      </c>
      <c r="C48" s="85" t="s">
        <v>50</v>
      </c>
      <c r="D48" s="85" t="s">
        <v>115</v>
      </c>
      <c r="E48" s="84"/>
      <c r="F48" s="98">
        <v>41456</v>
      </c>
      <c r="G48" s="98">
        <v>41487</v>
      </c>
      <c r="H48" s="98">
        <v>41518</v>
      </c>
      <c r="I48" s="98">
        <v>41548</v>
      </c>
      <c r="J48" s="98">
        <v>41579</v>
      </c>
      <c r="K48" s="98">
        <v>41609</v>
      </c>
      <c r="L48" s="98">
        <v>41640</v>
      </c>
      <c r="M48" s="98">
        <v>41671</v>
      </c>
      <c r="N48" s="98">
        <v>41699</v>
      </c>
      <c r="O48" s="98">
        <v>41730</v>
      </c>
      <c r="P48" s="98">
        <v>41760</v>
      </c>
      <c r="Q48" s="98">
        <v>41791</v>
      </c>
      <c r="R48" s="99"/>
      <c r="S48" s="84"/>
      <c r="T48" s="84"/>
      <c r="U48" s="84"/>
      <c r="V48" s="84"/>
      <c r="W48" s="84"/>
    </row>
    <row r="49" spans="1:23">
      <c r="A49" s="85"/>
      <c r="B49" s="85"/>
      <c r="C49" s="85"/>
      <c r="D49" s="84"/>
      <c r="E49" s="84"/>
      <c r="F49" s="99"/>
      <c r="G49" s="99"/>
      <c r="H49" s="99"/>
      <c r="I49" s="99"/>
      <c r="J49" s="99"/>
      <c r="K49" s="99"/>
      <c r="L49" s="99"/>
      <c r="M49" s="99"/>
      <c r="N49" s="99"/>
      <c r="O49" s="99"/>
      <c r="P49" s="99"/>
      <c r="Q49" s="99"/>
      <c r="R49" s="101" t="s">
        <v>99</v>
      </c>
      <c r="S49" s="84"/>
      <c r="T49" s="84"/>
      <c r="U49" s="84"/>
      <c r="V49" s="84"/>
      <c r="W49" s="84"/>
    </row>
    <row r="50" spans="1:23">
      <c r="A50" s="80" t="s">
        <v>120</v>
      </c>
      <c r="B50" s="80" t="s">
        <v>49</v>
      </c>
      <c r="C50" s="80" t="s">
        <v>51</v>
      </c>
      <c r="D50" s="80" t="s">
        <v>52</v>
      </c>
      <c r="E50" s="79"/>
      <c r="F50" s="19">
        <f>SUMIFS('Data Repository Table'!$J:$J, 'Data Repository Table'!$A:$A,$I$6, 'Data Repository Table'!$B:$B, $I$7, 'Data Repository Table'!$G:$G, 'Expenses Analysis'!$C50, 'Data Repository Table'!$H:$H, 'Expenses Analysis'!$D50, 'Data Repository Table'!$D:$D, 'Expenses Analysis'!F$48)</f>
        <v>4752382.6895514736</v>
      </c>
      <c r="G50" s="19">
        <f>SUMIFS('Data Repository Table'!$J:$J, 'Data Repository Table'!$A:$A,$I$6, 'Data Repository Table'!$B:$B, $I$7, 'Data Repository Table'!$G:$G, 'Expenses Analysis'!$C50, 'Data Repository Table'!$H:$H, 'Expenses Analysis'!$D50, 'Data Repository Table'!$D:$D, 'Expenses Analysis'!G$48)</f>
        <v>5167035.0438473243</v>
      </c>
      <c r="H50" s="19">
        <f>SUMIFS('Data Repository Table'!$J:$J, 'Data Repository Table'!$A:$A,$I$6, 'Data Repository Table'!$B:$B, $I$7, 'Data Repository Table'!$G:$G, 'Expenses Analysis'!$C50, 'Data Repository Table'!$H:$H, 'Expenses Analysis'!$D50, 'Data Repository Table'!$D:$D, 'Expenses Analysis'!H$48)</f>
        <v>5477119.2220016234</v>
      </c>
      <c r="I50" s="19">
        <f>SUMIFS('Data Repository Table'!$J:$J, 'Data Repository Table'!$A:$A,$I$6, 'Data Repository Table'!$B:$B, $I$7, 'Data Repository Table'!$G:$G, 'Expenses Analysis'!$C50, 'Data Repository Table'!$H:$H, 'Expenses Analysis'!$D50, 'Data Repository Table'!$D:$D, 'Expenses Analysis'!I$48)</f>
        <v>6217372.1257881755</v>
      </c>
      <c r="J50" s="19">
        <f>SUMIFS('Data Repository Table'!$J:$J, 'Data Repository Table'!$A:$A,$I$6, 'Data Repository Table'!$B:$B, $I$7, 'Data Repository Table'!$G:$G, 'Expenses Analysis'!$C50, 'Data Repository Table'!$H:$H, 'Expenses Analysis'!$D50, 'Data Repository Table'!$D:$D, 'Expenses Analysis'!J$48)</f>
        <v>6351549.5562056992</v>
      </c>
      <c r="K50" s="19">
        <f>SUMIFS('Data Repository Table'!$J:$J, 'Data Repository Table'!$A:$A,$I$6, 'Data Repository Table'!$B:$B, $I$7, 'Data Repository Table'!$G:$G, 'Expenses Analysis'!$C50, 'Data Repository Table'!$H:$H, 'Expenses Analysis'!$D50, 'Data Repository Table'!$D:$D, 'Expenses Analysis'!K$48)</f>
        <v>5473893.9778650012</v>
      </c>
      <c r="L50" s="19">
        <f>SUMIFS('Data Repository Table'!$J:$J, 'Data Repository Table'!$A:$A,$I$6, 'Data Repository Table'!$B:$B, $I$7, 'Data Repository Table'!$G:$G, 'Expenses Analysis'!$C50, 'Data Repository Table'!$H:$H, 'Expenses Analysis'!$D50, 'Data Repository Table'!$D:$D, 'Expenses Analysis'!L$48)</f>
        <v>7073236.3159125</v>
      </c>
      <c r="M50" s="19">
        <f>SUMIFS('Data Repository Table'!$J:$J, 'Data Repository Table'!$A:$A,$I$6, 'Data Repository Table'!$B:$B, $I$7, 'Data Repository Table'!$G:$G, 'Expenses Analysis'!$C50, 'Data Repository Table'!$H:$H, 'Expenses Analysis'!$D50, 'Data Repository Table'!$D:$D, 'Expenses Analysis'!M$48)</f>
        <v>7645099.2339562494</v>
      </c>
      <c r="N50" s="19">
        <f>SUMIFS('Data Repository Table'!$J:$J, 'Data Repository Table'!$A:$A,$I$6, 'Data Repository Table'!$B:$B, $I$7, 'Data Repository Table'!$G:$G, 'Expenses Analysis'!$C50, 'Data Repository Table'!$H:$H, 'Expenses Analysis'!$D50, 'Data Repository Table'!$D:$D, 'Expenses Analysis'!N$48)</f>
        <v>7576081.9643531246</v>
      </c>
      <c r="O50" s="19">
        <f>SUMIFS('Data Repository Table'!$J:$J, 'Data Repository Table'!$A:$A,$I$6, 'Data Repository Table'!$B:$B, $I$7, 'Data Repository Table'!$G:$G, 'Expenses Analysis'!$C50, 'Data Repository Table'!$H:$H, 'Expenses Analysis'!$D50, 'Data Repository Table'!$D:$D, 'Expenses Analysis'!O$48)</f>
        <v>7870566.9194312505</v>
      </c>
      <c r="P50" s="19">
        <f>SUMIFS('Data Repository Table'!$J:$J, 'Data Repository Table'!$A:$A,$I$6, 'Data Repository Table'!$B:$B, $I$7, 'Data Repository Table'!$G:$G, 'Expenses Analysis'!$C50, 'Data Repository Table'!$H:$H, 'Expenses Analysis'!$D50, 'Data Repository Table'!$D:$D, 'Expenses Analysis'!P$48)</f>
        <v>9096355.030431252</v>
      </c>
      <c r="Q50" s="19">
        <f>SUMIFS('Data Repository Table'!$J:$J, 'Data Repository Table'!$A:$A,$I$6, 'Data Repository Table'!$B:$B, $I$7, 'Data Repository Table'!$G:$G, 'Expenses Analysis'!$C50, 'Data Repository Table'!$H:$H, 'Expenses Analysis'!$D50, 'Data Repository Table'!$D:$D, 'Expenses Analysis'!Q$48)</f>
        <v>5712658.1783212498</v>
      </c>
      <c r="R50" s="19">
        <f>SUM(F50:Q50)</f>
        <v>78413350.257664919</v>
      </c>
      <c r="S50" s="79"/>
      <c r="T50" s="79"/>
      <c r="U50" s="79"/>
      <c r="V50" s="79"/>
      <c r="W50" s="79"/>
    </row>
    <row r="51" spans="1:23">
      <c r="A51" s="80" t="s">
        <v>120</v>
      </c>
      <c r="B51" s="80" t="s">
        <v>49</v>
      </c>
      <c r="C51" s="80" t="s">
        <v>53</v>
      </c>
      <c r="D51" s="80" t="s">
        <v>54</v>
      </c>
      <c r="E51" s="79"/>
      <c r="F51" s="19">
        <f>SUMIFS('Data Repository Table'!$J:$J, 'Data Repository Table'!$A:$A,$I$6, 'Data Repository Table'!$B:$B, $I$7, 'Data Repository Table'!$G:$G, 'Expenses Analysis'!$C51, 'Data Repository Table'!$H:$H, 'Expenses Analysis'!$D51, 'Data Repository Table'!$D:$D, 'Expenses Analysis'!F$48)</f>
        <v>2439061.3979192991</v>
      </c>
      <c r="G51" s="19">
        <f>SUMIFS('Data Repository Table'!$J:$J, 'Data Repository Table'!$A:$A,$I$6, 'Data Repository Table'!$B:$B, $I$7, 'Data Repository Table'!$G:$G, 'Expenses Analysis'!$C51, 'Data Repository Table'!$H:$H, 'Expenses Analysis'!$D51, 'Data Repository Table'!$D:$D, 'Expenses Analysis'!G$48)</f>
        <v>2621863.5100085996</v>
      </c>
      <c r="H51" s="19">
        <f>SUMIFS('Data Repository Table'!$J:$J, 'Data Repository Table'!$A:$A,$I$6, 'Data Repository Table'!$B:$B, $I$7, 'Data Repository Table'!$G:$G, 'Expenses Analysis'!$C51, 'Data Repository Table'!$H:$H, 'Expenses Analysis'!$D51, 'Data Repository Table'!$D:$D, 'Expenses Analysis'!H$48)</f>
        <v>2806168.0509719998</v>
      </c>
      <c r="I51" s="19">
        <f>SUMIFS('Data Repository Table'!$J:$J, 'Data Repository Table'!$A:$A,$I$6, 'Data Repository Table'!$B:$B, $I$7, 'Data Repository Table'!$G:$G, 'Expenses Analysis'!$C51, 'Data Repository Table'!$H:$H, 'Expenses Analysis'!$D51, 'Data Repository Table'!$D:$D, 'Expenses Analysis'!I$48)</f>
        <v>3163209.5663784007</v>
      </c>
      <c r="J51" s="19">
        <f>SUMIFS('Data Repository Table'!$J:$J, 'Data Repository Table'!$A:$A,$I$6, 'Data Repository Table'!$B:$B, $I$7, 'Data Repository Table'!$G:$G, 'Expenses Analysis'!$C51, 'Data Repository Table'!$H:$H, 'Expenses Analysis'!$D51, 'Data Repository Table'!$D:$D, 'Expenses Analysis'!J$48)</f>
        <v>3218501.5770913498</v>
      </c>
      <c r="K51" s="19">
        <f>SUMIFS('Data Repository Table'!$J:$J, 'Data Repository Table'!$A:$A,$I$6, 'Data Repository Table'!$B:$B, $I$7, 'Data Repository Table'!$G:$G, 'Expenses Analysis'!$C51, 'Data Repository Table'!$H:$H, 'Expenses Analysis'!$D51, 'Data Repository Table'!$D:$D, 'Expenses Analysis'!K$48)</f>
        <v>2788369.1117025004</v>
      </c>
      <c r="L51" s="19">
        <f>SUMIFS('Data Repository Table'!$J:$J, 'Data Repository Table'!$A:$A,$I$6, 'Data Repository Table'!$B:$B, $I$7, 'Data Repository Table'!$G:$G, 'Expenses Analysis'!$C51, 'Data Repository Table'!$H:$H, 'Expenses Analysis'!$D51, 'Data Repository Table'!$D:$D, 'Expenses Analysis'!L$48)</f>
        <v>3593667.2656375002</v>
      </c>
      <c r="M51" s="19">
        <f>SUMIFS('Data Repository Table'!$J:$J, 'Data Repository Table'!$A:$A,$I$6, 'Data Repository Table'!$B:$B, $I$7, 'Data Repository Table'!$G:$G, 'Expenses Analysis'!$C51, 'Data Repository Table'!$H:$H, 'Expenses Analysis'!$D51, 'Data Repository Table'!$D:$D, 'Expenses Analysis'!M$48)</f>
        <v>3722191.4510812499</v>
      </c>
      <c r="N51" s="19">
        <f>SUMIFS('Data Repository Table'!$J:$J, 'Data Repository Table'!$A:$A,$I$6, 'Data Repository Table'!$B:$B, $I$7, 'Data Repository Table'!$G:$G, 'Expenses Analysis'!$C51, 'Data Repository Table'!$H:$H, 'Expenses Analysis'!$D51, 'Data Repository Table'!$D:$D, 'Expenses Analysis'!N$48)</f>
        <v>3871145.1659843749</v>
      </c>
      <c r="O51" s="19">
        <f>SUMIFS('Data Repository Table'!$J:$J, 'Data Repository Table'!$A:$A,$I$6, 'Data Repository Table'!$B:$B, $I$7, 'Data Repository Table'!$G:$G, 'Expenses Analysis'!$C51, 'Data Repository Table'!$H:$H, 'Expenses Analysis'!$D51, 'Data Repository Table'!$D:$D, 'Expenses Analysis'!O$48)</f>
        <v>3465642.2342250003</v>
      </c>
      <c r="P51" s="19">
        <f>SUMIFS('Data Repository Table'!$J:$J, 'Data Repository Table'!$A:$A,$I$6, 'Data Repository Table'!$B:$B, $I$7, 'Data Repository Table'!$G:$G, 'Expenses Analysis'!$C51, 'Data Repository Table'!$H:$H, 'Expenses Analysis'!$D51, 'Data Repository Table'!$D:$D, 'Expenses Analysis'!P$48)</f>
        <v>4094860.7397625004</v>
      </c>
      <c r="Q51" s="19">
        <f>SUMIFS('Data Repository Table'!$J:$J, 'Data Repository Table'!$A:$A,$I$6, 'Data Repository Table'!$B:$B, $I$7, 'Data Repository Table'!$G:$G, 'Expenses Analysis'!$C51, 'Data Repository Table'!$H:$H, 'Expenses Analysis'!$D51, 'Data Repository Table'!$D:$D, 'Expenses Analysis'!Q$48)</f>
        <v>2932911.3268075003</v>
      </c>
      <c r="R51" s="19">
        <f t="shared" ref="R51:R57" si="19">SUM(F51:Q51)</f>
        <v>38717591.397570275</v>
      </c>
      <c r="S51" s="79"/>
      <c r="T51" s="134"/>
      <c r="U51" s="79"/>
      <c r="V51" s="79"/>
      <c r="W51" s="79"/>
    </row>
    <row r="52" spans="1:23">
      <c r="A52" s="80" t="s">
        <v>120</v>
      </c>
      <c r="B52" s="80" t="s">
        <v>49</v>
      </c>
      <c r="C52" s="80" t="s">
        <v>53</v>
      </c>
      <c r="D52" s="80" t="s">
        <v>55</v>
      </c>
      <c r="E52" s="79"/>
      <c r="F52" s="19">
        <f>SUMIFS('Data Repository Table'!$J:$J, 'Data Repository Table'!$A:$A,$I$6, 'Data Repository Table'!$B:$B, $I$7, 'Data Repository Table'!$G:$G, 'Expenses Analysis'!$C52, 'Data Repository Table'!$H:$H, 'Expenses Analysis'!$D52, 'Data Repository Table'!$D:$D, 'Expenses Analysis'!F$48)</f>
        <v>2300028.0101369992</v>
      </c>
      <c r="G52" s="19">
        <f>SUMIFS('Data Repository Table'!$J:$J, 'Data Repository Table'!$A:$A,$I$6, 'Data Repository Table'!$B:$B, $I$7, 'Data Repository Table'!$G:$G, 'Expenses Analysis'!$C52, 'Data Repository Table'!$H:$H, 'Expenses Analysis'!$D52, 'Data Repository Table'!$D:$D, 'Expenses Analysis'!G$48)</f>
        <v>2505939.5584575003</v>
      </c>
      <c r="H52" s="19">
        <f>SUMIFS('Data Repository Table'!$J:$J, 'Data Repository Table'!$A:$A,$I$6, 'Data Repository Table'!$B:$B, $I$7, 'Data Repository Table'!$G:$G, 'Expenses Analysis'!$C52, 'Data Repository Table'!$H:$H, 'Expenses Analysis'!$D52, 'Data Repository Table'!$D:$D, 'Expenses Analysis'!H$48)</f>
        <v>2627415.3951704986</v>
      </c>
      <c r="I52" s="19">
        <f>SUMIFS('Data Repository Table'!$J:$J, 'Data Repository Table'!$A:$A,$I$6, 'Data Repository Table'!$B:$B, $I$7, 'Data Repository Table'!$G:$G, 'Expenses Analysis'!$C52, 'Data Repository Table'!$H:$H, 'Expenses Analysis'!$D52, 'Data Repository Table'!$D:$D, 'Expenses Analysis'!I$48)</f>
        <v>2900613.3153855</v>
      </c>
      <c r="J52" s="19">
        <f>SUMIFS('Data Repository Table'!$J:$J, 'Data Repository Table'!$A:$A,$I$6, 'Data Repository Table'!$B:$B, $I$7, 'Data Repository Table'!$G:$G, 'Expenses Analysis'!$C52, 'Data Repository Table'!$H:$H, 'Expenses Analysis'!$D52, 'Data Repository Table'!$D:$D, 'Expenses Analysis'!J$48)</f>
        <v>2940556.1633002497</v>
      </c>
      <c r="K52" s="19">
        <f>SUMIFS('Data Repository Table'!$J:$J, 'Data Repository Table'!$A:$A,$I$6, 'Data Repository Table'!$B:$B, $I$7, 'Data Repository Table'!$G:$G, 'Expenses Analysis'!$C52, 'Data Repository Table'!$H:$H, 'Expenses Analysis'!$D52, 'Data Repository Table'!$D:$D, 'Expenses Analysis'!K$48)</f>
        <v>2582565.0096375002</v>
      </c>
      <c r="L52" s="19">
        <f>SUMIFS('Data Repository Table'!$J:$J, 'Data Repository Table'!$A:$A,$I$6, 'Data Repository Table'!$B:$B, $I$7, 'Data Repository Table'!$G:$G, 'Expenses Analysis'!$C52, 'Data Repository Table'!$H:$H, 'Expenses Analysis'!$D52, 'Data Repository Table'!$D:$D, 'Expenses Analysis'!L$48)</f>
        <v>3446732.8680624999</v>
      </c>
      <c r="M52" s="19">
        <f>SUMIFS('Data Repository Table'!$J:$J, 'Data Repository Table'!$A:$A,$I$6, 'Data Repository Table'!$B:$B, $I$7, 'Data Repository Table'!$G:$G, 'Expenses Analysis'!$C52, 'Data Repository Table'!$H:$H, 'Expenses Analysis'!$D52, 'Data Repository Table'!$D:$D, 'Expenses Analysis'!M$48)</f>
        <v>3483983.4045937499</v>
      </c>
      <c r="N52" s="19">
        <f>SUMIFS('Data Repository Table'!$J:$J, 'Data Repository Table'!$A:$A,$I$6, 'Data Repository Table'!$B:$B, $I$7, 'Data Repository Table'!$G:$G, 'Expenses Analysis'!$C52, 'Data Repository Table'!$H:$H, 'Expenses Analysis'!$D52, 'Data Repository Table'!$D:$D, 'Expenses Analysis'!N$48)</f>
        <v>3640816.4610781251</v>
      </c>
      <c r="O52" s="19">
        <f>SUMIFS('Data Repository Table'!$J:$J, 'Data Repository Table'!$A:$A,$I$6, 'Data Repository Table'!$B:$B, $I$7, 'Data Repository Table'!$G:$G, 'Expenses Analysis'!$C52, 'Data Repository Table'!$H:$H, 'Expenses Analysis'!$D52, 'Data Repository Table'!$D:$D, 'Expenses Analysis'!O$48)</f>
        <v>3250872.5897500003</v>
      </c>
      <c r="P52" s="19">
        <f>SUMIFS('Data Repository Table'!$J:$J, 'Data Repository Table'!$A:$A,$I$6, 'Data Repository Table'!$B:$B, $I$7, 'Data Repository Table'!$G:$G, 'Expenses Analysis'!$C52, 'Data Repository Table'!$H:$H, 'Expenses Analysis'!$D52, 'Data Repository Table'!$D:$D, 'Expenses Analysis'!P$48)</f>
        <v>3812121.7015625001</v>
      </c>
      <c r="Q52" s="19">
        <f>SUMIFS('Data Repository Table'!$J:$J, 'Data Repository Table'!$A:$A,$I$6, 'Data Repository Table'!$B:$B, $I$7, 'Data Repository Table'!$G:$G, 'Expenses Analysis'!$C52, 'Data Repository Table'!$H:$H, 'Expenses Analysis'!$D52, 'Data Repository Table'!$D:$D, 'Expenses Analysis'!Q$48)</f>
        <v>2923183.2132374998</v>
      </c>
      <c r="R52" s="19">
        <f t="shared" si="19"/>
        <v>36414827.690372624</v>
      </c>
      <c r="S52" s="79"/>
      <c r="T52" s="79"/>
      <c r="U52" s="79"/>
      <c r="V52" s="79"/>
      <c r="W52" s="79"/>
    </row>
    <row r="53" spans="1:23">
      <c r="A53" s="80" t="s">
        <v>120</v>
      </c>
      <c r="B53" s="80" t="s">
        <v>49</v>
      </c>
      <c r="C53" s="80" t="s">
        <v>56</v>
      </c>
      <c r="D53" s="80" t="s">
        <v>57</v>
      </c>
      <c r="E53" s="79"/>
      <c r="F53" s="19">
        <f>SUMIFS('Data Repository Table'!$J:$J, 'Data Repository Table'!$A:$A,$I$6, 'Data Repository Table'!$B:$B, $I$7, 'Data Repository Table'!$G:$G, 'Expenses Analysis'!$C53, 'Data Repository Table'!$H:$H, 'Expenses Analysis'!$D53, 'Data Repository Table'!$D:$D, 'Expenses Analysis'!F$48)</f>
        <v>2073604.724326327</v>
      </c>
      <c r="G53" s="19">
        <f>SUMIFS('Data Repository Table'!$J:$J, 'Data Repository Table'!$A:$A,$I$6, 'Data Repository Table'!$B:$B, $I$7, 'Data Repository Table'!$G:$G, 'Expenses Analysis'!$C53, 'Data Repository Table'!$H:$H, 'Expenses Analysis'!$D53, 'Data Repository Table'!$D:$D, 'Expenses Analysis'!G$48)</f>
        <v>2269539.7804914797</v>
      </c>
      <c r="H53" s="19">
        <f>SUMIFS('Data Repository Table'!$J:$J, 'Data Repository Table'!$A:$A,$I$6, 'Data Repository Table'!$B:$B, $I$7, 'Data Repository Table'!$G:$G, 'Expenses Analysis'!$C53, 'Data Repository Table'!$H:$H, 'Expenses Analysis'!$D53, 'Data Repository Table'!$D:$D, 'Expenses Analysis'!H$48)</f>
        <v>2374998.790312151</v>
      </c>
      <c r="I53" s="19">
        <f>SUMIFS('Data Repository Table'!$J:$J, 'Data Repository Table'!$A:$A,$I$6, 'Data Repository Table'!$B:$B, $I$7, 'Data Repository Table'!$G:$G, 'Expenses Analysis'!$C53, 'Data Repository Table'!$H:$H, 'Expenses Analysis'!$D53, 'Data Repository Table'!$D:$D, 'Expenses Analysis'!I$48)</f>
        <v>2645968.110327912</v>
      </c>
      <c r="J53" s="19">
        <f>SUMIFS('Data Repository Table'!$J:$J, 'Data Repository Table'!$A:$A,$I$6, 'Data Repository Table'!$B:$B, $I$7, 'Data Repository Table'!$G:$G, 'Expenses Analysis'!$C53, 'Data Repository Table'!$H:$H, 'Expenses Analysis'!$D53, 'Data Repository Table'!$D:$D, 'Expenses Analysis'!J$48)</f>
        <v>2691801.6955241356</v>
      </c>
      <c r="K53" s="19">
        <f>SUMIFS('Data Repository Table'!$J:$J, 'Data Repository Table'!$A:$A,$I$6, 'Data Repository Table'!$B:$B, $I$7, 'Data Repository Table'!$G:$G, 'Expenses Analysis'!$C53, 'Data Repository Table'!$H:$H, 'Expenses Analysis'!$D53, 'Data Repository Table'!$D:$D, 'Expenses Analysis'!K$48)</f>
        <v>2348808.3419548003</v>
      </c>
      <c r="L53" s="19">
        <f>SUMIFS('Data Repository Table'!$J:$J, 'Data Repository Table'!$A:$A,$I$6, 'Data Repository Table'!$B:$B, $I$7, 'Data Repository Table'!$G:$G, 'Expenses Analysis'!$C53, 'Data Repository Table'!$H:$H, 'Expenses Analysis'!$D53, 'Data Repository Table'!$D:$D, 'Expenses Analysis'!L$48)</f>
        <v>2879996.1652659997</v>
      </c>
      <c r="M53" s="19">
        <f>SUMIFS('Data Repository Table'!$J:$J, 'Data Repository Table'!$A:$A,$I$6, 'Data Repository Table'!$B:$B, $I$7, 'Data Repository Table'!$G:$G, 'Expenses Analysis'!$C53, 'Data Repository Table'!$H:$H, 'Expenses Analysis'!$D53, 'Data Repository Table'!$D:$D, 'Expenses Analysis'!M$48)</f>
        <v>2972957.9397390001</v>
      </c>
      <c r="N53" s="19">
        <f>SUMIFS('Data Repository Table'!$J:$J, 'Data Repository Table'!$A:$A,$I$6, 'Data Repository Table'!$B:$B, $I$7, 'Data Repository Table'!$G:$G, 'Expenses Analysis'!$C53, 'Data Repository Table'!$H:$H, 'Expenses Analysis'!$D53, 'Data Repository Table'!$D:$D, 'Expenses Analysis'!N$48)</f>
        <v>3094867.6019314998</v>
      </c>
      <c r="O53" s="19">
        <f>SUMIFS('Data Repository Table'!$J:$J, 'Data Repository Table'!$A:$A,$I$6, 'Data Repository Table'!$B:$B, $I$7, 'Data Repository Table'!$G:$G, 'Expenses Analysis'!$C53, 'Data Repository Table'!$H:$H, 'Expenses Analysis'!$D53, 'Data Repository Table'!$D:$D, 'Expenses Analysis'!O$48)</f>
        <v>2768358.2978389999</v>
      </c>
      <c r="P53" s="19">
        <f>SUMIFS('Data Repository Table'!$J:$J, 'Data Repository Table'!$A:$A,$I$6, 'Data Repository Table'!$B:$B, $I$7, 'Data Repository Table'!$G:$G, 'Expenses Analysis'!$C53, 'Data Repository Table'!$H:$H, 'Expenses Analysis'!$D53, 'Data Repository Table'!$D:$D, 'Expenses Analysis'!P$48)</f>
        <v>3268026.2100749998</v>
      </c>
      <c r="Q53" s="19">
        <f>SUMIFS('Data Repository Table'!$J:$J, 'Data Repository Table'!$A:$A,$I$6, 'Data Repository Table'!$B:$B, $I$7, 'Data Repository Table'!$G:$G, 'Expenses Analysis'!$C53, 'Data Repository Table'!$H:$H, 'Expenses Analysis'!$D53, 'Data Repository Table'!$D:$D, 'Expenses Analysis'!Q$48)</f>
        <v>2363869.6207261998</v>
      </c>
      <c r="R53" s="19">
        <f t="shared" si="19"/>
        <v>31752797.278513506</v>
      </c>
      <c r="S53" s="79"/>
      <c r="T53" s="79"/>
      <c r="U53" s="79"/>
      <c r="V53" s="79"/>
      <c r="W53" s="79"/>
    </row>
    <row r="54" spans="1:23">
      <c r="A54" s="80" t="s">
        <v>120</v>
      </c>
      <c r="B54" s="80" t="s">
        <v>49</v>
      </c>
      <c r="C54" s="80" t="s">
        <v>56</v>
      </c>
      <c r="D54" s="80" t="s">
        <v>58</v>
      </c>
      <c r="E54" s="79"/>
      <c r="F54" s="19">
        <f>SUMIFS('Data Repository Table'!$J:$J, 'Data Repository Table'!$A:$A,$I$6, 'Data Repository Table'!$B:$B, $I$7, 'Data Repository Table'!$G:$G, 'Expenses Analysis'!$C54, 'Data Repository Table'!$H:$H, 'Expenses Analysis'!$D54, 'Data Repository Table'!$D:$D, 'Expenses Analysis'!F$48)</f>
        <v>1347738.8706587995</v>
      </c>
      <c r="G54" s="19">
        <f>SUMIFS('Data Repository Table'!$J:$J, 'Data Repository Table'!$A:$A,$I$6, 'Data Repository Table'!$B:$B, $I$7, 'Data Repository Table'!$G:$G, 'Expenses Analysis'!$C54, 'Data Repository Table'!$H:$H, 'Expenses Analysis'!$D54, 'Data Repository Table'!$D:$D, 'Expenses Analysis'!G$48)</f>
        <v>1561170.3574350001</v>
      </c>
      <c r="H54" s="19">
        <f>SUMIFS('Data Repository Table'!$J:$J, 'Data Repository Table'!$A:$A,$I$6, 'Data Repository Table'!$B:$B, $I$7, 'Data Repository Table'!$G:$G, 'Expenses Analysis'!$C54, 'Data Repository Table'!$H:$H, 'Expenses Analysis'!$D54, 'Data Repository Table'!$D:$D, 'Expenses Analysis'!H$48)</f>
        <v>1574874.1415601994</v>
      </c>
      <c r="I54" s="19">
        <f>SUMIFS('Data Repository Table'!$J:$J, 'Data Repository Table'!$A:$A,$I$6, 'Data Repository Table'!$B:$B, $I$7, 'Data Repository Table'!$G:$G, 'Expenses Analysis'!$C54, 'Data Repository Table'!$H:$H, 'Expenses Analysis'!$D54, 'Data Repository Table'!$D:$D, 'Expenses Analysis'!I$48)</f>
        <v>1880373.5227742002</v>
      </c>
      <c r="J54" s="19">
        <f>SUMIFS('Data Repository Table'!$J:$J, 'Data Repository Table'!$A:$A,$I$6, 'Data Repository Table'!$B:$B, $I$7, 'Data Repository Table'!$G:$G, 'Expenses Analysis'!$C54, 'Data Repository Table'!$H:$H, 'Expenses Analysis'!$D54, 'Data Repository Table'!$D:$D, 'Expenses Analysis'!J$48)</f>
        <v>1968683.2157081</v>
      </c>
      <c r="K54" s="19">
        <f>SUMIFS('Data Repository Table'!$J:$J, 'Data Repository Table'!$A:$A,$I$6, 'Data Repository Table'!$B:$B, $I$7, 'Data Repository Table'!$G:$G, 'Expenses Analysis'!$C54, 'Data Repository Table'!$H:$H, 'Expenses Analysis'!$D54, 'Data Repository Table'!$D:$D, 'Expenses Analysis'!K$48)</f>
        <v>1158623.1401823002</v>
      </c>
      <c r="L54" s="19">
        <f>SUMIFS('Data Repository Table'!$J:$J, 'Data Repository Table'!$A:$A,$I$6, 'Data Repository Table'!$B:$B, $I$7, 'Data Repository Table'!$G:$G, 'Expenses Analysis'!$C54, 'Data Repository Table'!$H:$H, 'Expenses Analysis'!$D54, 'Data Repository Table'!$D:$D, 'Expenses Analysis'!L$48)</f>
        <v>1176136.1610068001</v>
      </c>
      <c r="M54" s="19">
        <f>SUMIFS('Data Repository Table'!$J:$J, 'Data Repository Table'!$A:$A,$I$6, 'Data Repository Table'!$B:$B, $I$7, 'Data Repository Table'!$G:$G, 'Expenses Analysis'!$C54, 'Data Repository Table'!$H:$H, 'Expenses Analysis'!$D54, 'Data Repository Table'!$D:$D, 'Expenses Analysis'!M$48)</f>
        <v>1239117.5758722001</v>
      </c>
      <c r="N54" s="19">
        <f>SUMIFS('Data Repository Table'!$J:$J, 'Data Repository Table'!$A:$A,$I$6, 'Data Repository Table'!$B:$B, $I$7, 'Data Repository Table'!$G:$G, 'Expenses Analysis'!$C54, 'Data Repository Table'!$H:$H, 'Expenses Analysis'!$D54, 'Data Repository Table'!$D:$D, 'Expenses Analysis'!N$48)</f>
        <v>1215602.9551357001</v>
      </c>
      <c r="O54" s="19">
        <f>SUMIFS('Data Repository Table'!$J:$J, 'Data Repository Table'!$A:$A,$I$6, 'Data Repository Table'!$B:$B, $I$7, 'Data Repository Table'!$G:$G, 'Expenses Analysis'!$C54, 'Data Repository Table'!$H:$H, 'Expenses Analysis'!$D54, 'Data Repository Table'!$D:$D, 'Expenses Analysis'!O$48)</f>
        <v>1190750.2535102002</v>
      </c>
      <c r="P54" s="19">
        <f>SUMIFS('Data Repository Table'!$J:$J, 'Data Repository Table'!$A:$A,$I$6, 'Data Repository Table'!$B:$B, $I$7, 'Data Repository Table'!$G:$G, 'Expenses Analysis'!$C54, 'Data Repository Table'!$H:$H, 'Expenses Analysis'!$D54, 'Data Repository Table'!$D:$D, 'Expenses Analysis'!P$48)</f>
        <v>1381387.0449670001</v>
      </c>
      <c r="Q54" s="19">
        <f>SUMIFS('Data Repository Table'!$J:$J, 'Data Repository Table'!$A:$A,$I$6, 'Data Repository Table'!$B:$B, $I$7, 'Data Repository Table'!$G:$G, 'Expenses Analysis'!$C54, 'Data Repository Table'!$H:$H, 'Expenses Analysis'!$D54, 'Data Repository Table'!$D:$D, 'Expenses Analysis'!Q$48)</f>
        <v>1040665.7581107001</v>
      </c>
      <c r="R54" s="19">
        <f t="shared" si="19"/>
        <v>16735122.996921198</v>
      </c>
      <c r="S54" s="79"/>
      <c r="T54" s="79"/>
      <c r="U54" s="79"/>
      <c r="V54" s="79"/>
      <c r="W54" s="79"/>
    </row>
    <row r="55" spans="1:23">
      <c r="A55" s="80" t="s">
        <v>120</v>
      </c>
      <c r="B55" s="80" t="s">
        <v>49</v>
      </c>
      <c r="C55" s="80" t="s">
        <v>56</v>
      </c>
      <c r="D55" s="80" t="s">
        <v>59</v>
      </c>
      <c r="E55" s="79"/>
      <c r="F55" s="19">
        <f>SUMIFS('Data Repository Table'!$J:$J, 'Data Repository Table'!$A:$A,$I$6, 'Data Repository Table'!$B:$B, $I$7, 'Data Repository Table'!$G:$G, 'Expenses Analysis'!$C55, 'Data Repository Table'!$H:$H, 'Expenses Analysis'!$D55, 'Data Repository Table'!$D:$D, 'Expenses Analysis'!F$48)</f>
        <v>1800236.6472906992</v>
      </c>
      <c r="G55" s="19">
        <f>SUMIFS('Data Repository Table'!$J:$J, 'Data Repository Table'!$A:$A,$I$6, 'Data Repository Table'!$B:$B, $I$7, 'Data Repository Table'!$G:$G, 'Expenses Analysis'!$C55, 'Data Repository Table'!$H:$H, 'Expenses Analysis'!$D55, 'Data Repository Table'!$D:$D, 'Expenses Analysis'!G$48)</f>
        <v>1959718.9384044998</v>
      </c>
      <c r="H55" s="19">
        <f>SUMIFS('Data Repository Table'!$J:$J, 'Data Repository Table'!$A:$A,$I$6, 'Data Repository Table'!$B:$B, $I$7, 'Data Repository Table'!$G:$G, 'Expenses Analysis'!$C55, 'Data Repository Table'!$H:$H, 'Expenses Analysis'!$D55, 'Data Repository Table'!$D:$D, 'Expenses Analysis'!H$48)</f>
        <v>2069515.5841112991</v>
      </c>
      <c r="I55" s="19">
        <f>SUMIFS('Data Repository Table'!$J:$J, 'Data Repository Table'!$A:$A,$I$6, 'Data Repository Table'!$B:$B, $I$7, 'Data Repository Table'!$G:$G, 'Expenses Analysis'!$C55, 'Data Repository Table'!$H:$H, 'Expenses Analysis'!$D55, 'Data Repository Table'!$D:$D, 'Expenses Analysis'!I$48)</f>
        <v>2330999.3359503001</v>
      </c>
      <c r="J55" s="19">
        <f>SUMIFS('Data Repository Table'!$J:$J, 'Data Repository Table'!$A:$A,$I$6, 'Data Repository Table'!$B:$B, $I$7, 'Data Repository Table'!$G:$G, 'Expenses Analysis'!$C55, 'Data Repository Table'!$H:$H, 'Expenses Analysis'!$D55, 'Data Repository Table'!$D:$D, 'Expenses Analysis'!J$48)</f>
        <v>2376535.9434183999</v>
      </c>
      <c r="K55" s="19">
        <f>SUMIFS('Data Repository Table'!$J:$J, 'Data Repository Table'!$A:$A,$I$6, 'Data Repository Table'!$B:$B, $I$7, 'Data Repository Table'!$G:$G, 'Expenses Analysis'!$C55, 'Data Repository Table'!$H:$H, 'Expenses Analysis'!$D55, 'Data Repository Table'!$D:$D, 'Expenses Analysis'!K$48)</f>
        <v>1447049.2500542002</v>
      </c>
      <c r="L55" s="19">
        <f>SUMIFS('Data Repository Table'!$J:$J, 'Data Repository Table'!$A:$A,$I$6, 'Data Repository Table'!$B:$B, $I$7, 'Data Repository Table'!$G:$G, 'Expenses Analysis'!$C55, 'Data Repository Table'!$H:$H, 'Expenses Analysis'!$D55, 'Data Repository Table'!$D:$D, 'Expenses Analysis'!L$48)</f>
        <v>1483562.2037511999</v>
      </c>
      <c r="M55" s="19">
        <f>SUMIFS('Data Repository Table'!$J:$J, 'Data Repository Table'!$A:$A,$I$6, 'Data Repository Table'!$B:$B, $I$7, 'Data Repository Table'!$G:$G, 'Expenses Analysis'!$C55, 'Data Repository Table'!$H:$H, 'Expenses Analysis'!$D55, 'Data Repository Table'!$D:$D, 'Expenses Analysis'!M$48)</f>
        <v>1516247.7055998</v>
      </c>
      <c r="N55" s="19">
        <f>SUMIFS('Data Repository Table'!$J:$J, 'Data Repository Table'!$A:$A,$I$6, 'Data Repository Table'!$B:$B, $I$7, 'Data Repository Table'!$G:$G, 'Expenses Analysis'!$C55, 'Data Repository Table'!$H:$H, 'Expenses Analysis'!$D55, 'Data Repository Table'!$D:$D, 'Expenses Analysis'!N$48)</f>
        <v>1567231.2198758</v>
      </c>
      <c r="O55" s="19">
        <f>SUMIFS('Data Repository Table'!$J:$J, 'Data Repository Table'!$A:$A,$I$6, 'Data Repository Table'!$B:$B, $I$7, 'Data Repository Table'!$G:$G, 'Expenses Analysis'!$C55, 'Data Repository Table'!$H:$H, 'Expenses Analysis'!$D55, 'Data Repository Table'!$D:$D, 'Expenses Analysis'!O$48)</f>
        <v>1421177.7427773001</v>
      </c>
      <c r="P55" s="19">
        <f>SUMIFS('Data Repository Table'!$J:$J, 'Data Repository Table'!$A:$A,$I$6, 'Data Repository Table'!$B:$B, $I$7, 'Data Repository Table'!$G:$G, 'Expenses Analysis'!$C55, 'Data Repository Table'!$H:$H, 'Expenses Analysis'!$D55, 'Data Repository Table'!$D:$D, 'Expenses Analysis'!P$48)</f>
        <v>1665801.7318074999</v>
      </c>
      <c r="Q55" s="19">
        <f>SUMIFS('Data Repository Table'!$J:$J, 'Data Repository Table'!$A:$A,$I$6, 'Data Repository Table'!$B:$B, $I$7, 'Data Repository Table'!$G:$G, 'Expenses Analysis'!$C55, 'Data Repository Table'!$H:$H, 'Expenses Analysis'!$D55, 'Data Repository Table'!$D:$D, 'Expenses Analysis'!Q$48)</f>
        <v>1452590.2533372999</v>
      </c>
      <c r="R55" s="19">
        <f t="shared" si="19"/>
        <v>21090666.556378298</v>
      </c>
      <c r="S55" s="79"/>
      <c r="T55" s="79"/>
      <c r="U55" s="79"/>
      <c r="V55" s="79"/>
      <c r="W55" s="79"/>
    </row>
    <row r="56" spans="1:23">
      <c r="A56" s="80" t="s">
        <v>120</v>
      </c>
      <c r="B56" s="80" t="s">
        <v>49</v>
      </c>
      <c r="C56" s="80" t="s">
        <v>56</v>
      </c>
      <c r="D56" s="80" t="s">
        <v>60</v>
      </c>
      <c r="E56" s="79"/>
      <c r="F56" s="19">
        <f>SUMIFS('Data Repository Table'!$J:$J, 'Data Repository Table'!$A:$A,$I$6, 'Data Repository Table'!$B:$B, $I$7, 'Data Repository Table'!$G:$G, 'Expenses Analysis'!$C56, 'Data Repository Table'!$H:$H, 'Expenses Analysis'!$D56, 'Data Repository Table'!$D:$D, 'Expenses Analysis'!F$48)</f>
        <v>886197.60176639946</v>
      </c>
      <c r="G56" s="19">
        <f>SUMIFS('Data Repository Table'!$J:$J, 'Data Repository Table'!$A:$A,$I$6, 'Data Repository Table'!$B:$B, $I$7, 'Data Repository Table'!$G:$G, 'Expenses Analysis'!$C56, 'Data Repository Table'!$H:$H, 'Expenses Analysis'!$D56, 'Data Repository Table'!$D:$D, 'Expenses Analysis'!G$48)</f>
        <v>1012646.749821</v>
      </c>
      <c r="H56" s="19">
        <f>SUMIFS('Data Repository Table'!$J:$J, 'Data Repository Table'!$A:$A,$I$6, 'Data Repository Table'!$B:$B, $I$7, 'Data Repository Table'!$G:$G, 'Expenses Analysis'!$C56, 'Data Repository Table'!$H:$H, 'Expenses Analysis'!$D56, 'Data Repository Table'!$D:$D, 'Expenses Analysis'!H$48)</f>
        <v>1025398.9493285995</v>
      </c>
      <c r="I56" s="19">
        <f>SUMIFS('Data Repository Table'!$J:$J, 'Data Repository Table'!$A:$A,$I$6, 'Data Repository Table'!$B:$B, $I$7, 'Data Repository Table'!$G:$G, 'Expenses Analysis'!$C56, 'Data Repository Table'!$H:$H, 'Expenses Analysis'!$D56, 'Data Repository Table'!$D:$D, 'Expenses Analysis'!I$48)</f>
        <v>1186610.9527146001</v>
      </c>
      <c r="J56" s="19">
        <f>SUMIFS('Data Repository Table'!$J:$J, 'Data Repository Table'!$A:$A,$I$6, 'Data Repository Table'!$B:$B, $I$7, 'Data Repository Table'!$G:$G, 'Expenses Analysis'!$C56, 'Data Repository Table'!$H:$H, 'Expenses Analysis'!$D56, 'Data Repository Table'!$D:$D, 'Expenses Analysis'!J$48)</f>
        <v>1229462.2582892999</v>
      </c>
      <c r="K56" s="19">
        <f>SUMIFS('Data Repository Table'!$J:$J, 'Data Repository Table'!$A:$A,$I$6, 'Data Repository Table'!$B:$B, $I$7, 'Data Repository Table'!$G:$G, 'Expenses Analysis'!$C56, 'Data Repository Table'!$H:$H, 'Expenses Analysis'!$D56, 'Data Repository Table'!$D:$D, 'Expenses Analysis'!K$48)</f>
        <v>749668.56593790022</v>
      </c>
      <c r="L56" s="19">
        <f>SUMIFS('Data Repository Table'!$J:$J, 'Data Repository Table'!$A:$A,$I$6, 'Data Repository Table'!$B:$B, $I$7, 'Data Repository Table'!$G:$G, 'Expenses Analysis'!$C56, 'Data Repository Table'!$H:$H, 'Expenses Analysis'!$D56, 'Data Repository Table'!$D:$D, 'Expenses Analysis'!L$48)</f>
        <v>774322.04976840003</v>
      </c>
      <c r="M56" s="19">
        <f>SUMIFS('Data Repository Table'!$J:$J, 'Data Repository Table'!$A:$A,$I$6, 'Data Repository Table'!$B:$B, $I$7, 'Data Repository Table'!$G:$G, 'Expenses Analysis'!$C56, 'Data Repository Table'!$H:$H, 'Expenses Analysis'!$D56, 'Data Repository Table'!$D:$D, 'Expenses Analysis'!M$48)</f>
        <v>795356.48947859998</v>
      </c>
      <c r="N56" s="19">
        <f>SUMIFS('Data Repository Table'!$J:$J, 'Data Repository Table'!$A:$A,$I$6, 'Data Repository Table'!$B:$B, $I$7, 'Data Repository Table'!$G:$G, 'Expenses Analysis'!$C56, 'Data Repository Table'!$H:$H, 'Expenses Analysis'!$D56, 'Data Repository Table'!$D:$D, 'Expenses Analysis'!N$48)</f>
        <v>795992.24834010005</v>
      </c>
      <c r="O56" s="19">
        <f>SUMIFS('Data Repository Table'!$J:$J, 'Data Repository Table'!$A:$A,$I$6, 'Data Repository Table'!$B:$B, $I$7, 'Data Repository Table'!$G:$G, 'Expenses Analysis'!$C56, 'Data Repository Table'!$H:$H, 'Expenses Analysis'!$D56, 'Data Repository Table'!$D:$D, 'Expenses Analysis'!O$48)</f>
        <v>759387.99960660015</v>
      </c>
      <c r="P56" s="19">
        <f>SUMIFS('Data Repository Table'!$J:$J, 'Data Repository Table'!$A:$A,$I$6, 'Data Repository Table'!$B:$B, $I$7, 'Data Repository Table'!$G:$G, 'Expenses Analysis'!$C56, 'Data Repository Table'!$H:$H, 'Expenses Analysis'!$D56, 'Data Repository Table'!$D:$D, 'Expenses Analysis'!P$48)</f>
        <v>879614.44655700005</v>
      </c>
      <c r="Q56" s="19">
        <f>SUMIFS('Data Repository Table'!$J:$J, 'Data Repository Table'!$A:$A,$I$6, 'Data Repository Table'!$B:$B, $I$7, 'Data Repository Table'!$G:$G, 'Expenses Analysis'!$C56, 'Data Repository Table'!$H:$H, 'Expenses Analysis'!$D56, 'Data Repository Table'!$D:$D, 'Expenses Analysis'!Q$48)</f>
        <v>718766.35225710005</v>
      </c>
      <c r="R56" s="19">
        <f t="shared" si="19"/>
        <v>10813424.6638656</v>
      </c>
      <c r="S56" s="79"/>
      <c r="T56" s="79"/>
      <c r="U56" s="79"/>
      <c r="V56" s="79"/>
      <c r="W56" s="79"/>
    </row>
    <row r="57" spans="1:23" ht="15" thickBot="1">
      <c r="A57" s="80" t="s">
        <v>120</v>
      </c>
      <c r="B57" s="80" t="s">
        <v>49</v>
      </c>
      <c r="C57" s="80" t="s">
        <v>61</v>
      </c>
      <c r="D57" s="80" t="s">
        <v>62</v>
      </c>
      <c r="E57" s="79"/>
      <c r="F57" s="19">
        <f>SUMIFS('Data Repository Table'!$J:$J, 'Data Repository Table'!$A:$A,$I$6, 'Data Repository Table'!$B:$B, $I$7, 'Data Repository Table'!$G:$G, 'Expenses Analysis'!$C57, 'Data Repository Table'!$H:$H, 'Expenses Analysis'!$D57, 'Data Repository Table'!$D:$D, 'Expenses Analysis'!F$48)</f>
        <v>7367588.6791624967</v>
      </c>
      <c r="G57" s="19">
        <f>SUMIFS('Data Repository Table'!$J:$J, 'Data Repository Table'!$A:$A,$I$6, 'Data Repository Table'!$B:$B, $I$7, 'Data Repository Table'!$G:$G, 'Expenses Analysis'!$C57, 'Data Repository Table'!$H:$H, 'Expenses Analysis'!$D57, 'Data Repository Table'!$D:$D, 'Expenses Analysis'!G$48)</f>
        <v>7849336.0209874995</v>
      </c>
      <c r="H57" s="19">
        <f>SUMIFS('Data Repository Table'!$J:$J, 'Data Repository Table'!$A:$A,$I$6, 'Data Repository Table'!$B:$B, $I$7, 'Data Repository Table'!$G:$G, 'Expenses Analysis'!$C57, 'Data Repository Table'!$H:$H, 'Expenses Analysis'!$D57, 'Data Repository Table'!$D:$D, 'Expenses Analysis'!H$48)</f>
        <v>8389760.6297374964</v>
      </c>
      <c r="I57" s="19">
        <f>SUMIFS('Data Repository Table'!$J:$J, 'Data Repository Table'!$A:$A,$I$6, 'Data Repository Table'!$B:$B, $I$7, 'Data Repository Table'!$G:$G, 'Expenses Analysis'!$C57, 'Data Repository Table'!$H:$H, 'Expenses Analysis'!$D57, 'Data Repository Table'!$D:$D, 'Expenses Analysis'!I$48)</f>
        <v>9137407.9125625007</v>
      </c>
      <c r="J57" s="19">
        <f>SUMIFS('Data Repository Table'!$J:$J, 'Data Repository Table'!$A:$A,$I$6, 'Data Repository Table'!$B:$B, $I$7, 'Data Repository Table'!$G:$G, 'Expenses Analysis'!$C57, 'Data Repository Table'!$H:$H, 'Expenses Analysis'!$D57, 'Data Repository Table'!$D:$D, 'Expenses Analysis'!J$48)</f>
        <v>9187415.9798249993</v>
      </c>
      <c r="K57" s="19">
        <f>SUMIFS('Data Repository Table'!$J:$J, 'Data Repository Table'!$A:$A,$I$6, 'Data Repository Table'!$B:$B, $I$7, 'Data Repository Table'!$G:$G, 'Expenses Analysis'!$C57, 'Data Repository Table'!$H:$H, 'Expenses Analysis'!$D57, 'Data Repository Table'!$D:$D, 'Expenses Analysis'!K$48)</f>
        <v>5779740.0739000011</v>
      </c>
      <c r="L57" s="19">
        <f>SUMIFS('Data Repository Table'!$J:$J, 'Data Repository Table'!$A:$A,$I$6, 'Data Repository Table'!$B:$B, $I$7, 'Data Repository Table'!$G:$G, 'Expenses Analysis'!$C57, 'Data Repository Table'!$H:$H, 'Expenses Analysis'!$D57, 'Data Repository Table'!$D:$D, 'Expenses Analysis'!L$48)</f>
        <v>6008311.4579999996</v>
      </c>
      <c r="M57" s="19">
        <f>SUMIFS('Data Repository Table'!$J:$J, 'Data Repository Table'!$A:$A,$I$6, 'Data Repository Table'!$B:$B, $I$7, 'Data Repository Table'!$G:$G, 'Expenses Analysis'!$C57, 'Data Repository Table'!$H:$H, 'Expenses Analysis'!$D57, 'Data Repository Table'!$D:$D, 'Expenses Analysis'!M$48)</f>
        <v>6995040.989875</v>
      </c>
      <c r="N57" s="19">
        <f>SUMIFS('Data Repository Table'!$J:$J, 'Data Repository Table'!$A:$A,$I$6, 'Data Repository Table'!$B:$B, $I$7, 'Data Repository Table'!$G:$G, 'Expenses Analysis'!$C57, 'Data Repository Table'!$H:$H, 'Expenses Analysis'!$D57, 'Data Repository Table'!$D:$D, 'Expenses Analysis'!N$48)</f>
        <v>6352457.05155</v>
      </c>
      <c r="O57" s="19">
        <f>SUMIFS('Data Repository Table'!$J:$J, 'Data Repository Table'!$A:$A,$I$6, 'Data Repository Table'!$B:$B, $I$7, 'Data Repository Table'!$G:$G, 'Expenses Analysis'!$C57, 'Data Repository Table'!$H:$H, 'Expenses Analysis'!$D57, 'Data Repository Table'!$D:$D, 'Expenses Analysis'!O$48)</f>
        <v>6560328.9663875001</v>
      </c>
      <c r="P57" s="19">
        <f>SUMIFS('Data Repository Table'!$J:$J, 'Data Repository Table'!$A:$A,$I$6, 'Data Repository Table'!$B:$B, $I$7, 'Data Repository Table'!$G:$G, 'Expenses Analysis'!$C57, 'Data Repository Table'!$H:$H, 'Expenses Analysis'!$D57, 'Data Repository Table'!$D:$D, 'Expenses Analysis'!P$48)</f>
        <v>7526766.7026125006</v>
      </c>
      <c r="Q57" s="19">
        <f>SUMIFS('Data Repository Table'!$J:$J, 'Data Repository Table'!$A:$A,$I$6, 'Data Repository Table'!$B:$B, $I$7, 'Data Repository Table'!$G:$G, 'Expenses Analysis'!$C57, 'Data Repository Table'!$H:$H, 'Expenses Analysis'!$D57, 'Data Repository Table'!$D:$D, 'Expenses Analysis'!Q$48)</f>
        <v>6174477.1062125005</v>
      </c>
      <c r="R57" s="19">
        <f t="shared" si="19"/>
        <v>87328631.570812494</v>
      </c>
      <c r="S57" s="79"/>
      <c r="T57" s="79"/>
      <c r="U57" s="79"/>
      <c r="V57" s="79"/>
      <c r="W57" s="79"/>
    </row>
    <row r="58" spans="1:23" s="118" customFormat="1" ht="15.6" thickTop="1" thickBot="1">
      <c r="A58" s="116" t="s">
        <v>99</v>
      </c>
      <c r="B58" s="116" t="s">
        <v>99</v>
      </c>
      <c r="C58" s="116" t="s">
        <v>99</v>
      </c>
      <c r="D58" s="116" t="s">
        <v>99</v>
      </c>
      <c r="E58" s="117"/>
      <c r="F58" s="43">
        <f>SUM(F50:F57)</f>
        <v>22966838.620812498</v>
      </c>
      <c r="G58" s="43">
        <f>SUM(G50:G57)</f>
        <v>24947249.959452901</v>
      </c>
      <c r="H58" s="43">
        <f t="shared" ref="H58:Q58" si="20">SUM(H50:H57)</f>
        <v>26345250.763193868</v>
      </c>
      <c r="I58" s="43">
        <f t="shared" si="20"/>
        <v>29462554.841881588</v>
      </c>
      <c r="J58" s="43">
        <f t="shared" si="20"/>
        <v>29964506.389362231</v>
      </c>
      <c r="K58" s="43">
        <f t="shared" si="20"/>
        <v>22328717.471234206</v>
      </c>
      <c r="L58" s="43">
        <f t="shared" si="20"/>
        <v>26435964.487404898</v>
      </c>
      <c r="M58" s="43">
        <f t="shared" si="20"/>
        <v>28369994.790195849</v>
      </c>
      <c r="N58" s="43">
        <f t="shared" si="20"/>
        <v>28114194.668248728</v>
      </c>
      <c r="O58" s="43">
        <f t="shared" si="20"/>
        <v>27287085.003526852</v>
      </c>
      <c r="P58" s="43">
        <f t="shared" si="20"/>
        <v>31724933.607775252</v>
      </c>
      <c r="Q58" s="43">
        <f t="shared" si="20"/>
        <v>23319121.809010051</v>
      </c>
      <c r="R58" s="43">
        <f t="shared" ref="R58" si="21">SUM(R50:R57)</f>
        <v>321266412.41209888</v>
      </c>
      <c r="S58" s="117"/>
      <c r="T58" s="117"/>
      <c r="U58" s="117"/>
      <c r="V58" s="117"/>
      <c r="W58" s="117"/>
    </row>
    <row r="59" spans="1:23" ht="24.95" customHeight="1" thickTop="1">
      <c r="A59" s="152"/>
      <c r="B59" s="168"/>
      <c r="C59" s="168"/>
      <c r="D59" s="168"/>
      <c r="E59" s="168"/>
      <c r="F59" s="168"/>
      <c r="G59" s="168"/>
      <c r="H59" s="168"/>
      <c r="I59" s="168"/>
      <c r="J59" s="168"/>
      <c r="K59" s="168"/>
      <c r="L59" s="168"/>
      <c r="M59" s="168"/>
      <c r="N59" s="168"/>
      <c r="O59" s="168"/>
      <c r="P59" s="168"/>
      <c r="Q59" s="168"/>
      <c r="R59" s="168"/>
      <c r="S59" s="168"/>
      <c r="T59" s="93"/>
      <c r="U59" s="93"/>
      <c r="V59" s="93"/>
      <c r="W59" s="93"/>
    </row>
    <row r="60" spans="1:23">
      <c r="A60" s="119"/>
      <c r="F60"/>
      <c r="G60"/>
      <c r="H60"/>
      <c r="I60"/>
      <c r="J60"/>
      <c r="K60"/>
      <c r="L60"/>
      <c r="M60"/>
      <c r="N60"/>
      <c r="O60"/>
      <c r="P60"/>
      <c r="Q60"/>
      <c r="R60"/>
      <c r="T60" s="93"/>
      <c r="U60" s="93"/>
      <c r="V60" s="93"/>
      <c r="W60" s="93"/>
    </row>
    <row r="61" spans="1:23">
      <c r="A61" s="119"/>
      <c r="F61"/>
      <c r="G61"/>
      <c r="H61"/>
      <c r="I61"/>
      <c r="J61"/>
      <c r="K61"/>
      <c r="L61"/>
      <c r="M61"/>
      <c r="N61"/>
      <c r="O61"/>
      <c r="P61"/>
      <c r="Q61"/>
      <c r="R61"/>
      <c r="T61" s="93"/>
      <c r="U61" s="93"/>
      <c r="V61" s="93"/>
      <c r="W61" s="93"/>
    </row>
    <row r="62" spans="1:23">
      <c r="A62" s="119"/>
      <c r="F62"/>
      <c r="G62"/>
      <c r="H62"/>
      <c r="I62"/>
      <c r="J62"/>
      <c r="K62"/>
      <c r="L62"/>
      <c r="M62"/>
      <c r="N62"/>
      <c r="O62"/>
      <c r="P62"/>
      <c r="Q62"/>
      <c r="R62"/>
      <c r="T62" s="93"/>
      <c r="U62" s="93"/>
      <c r="V62" s="93"/>
      <c r="W62" s="93"/>
    </row>
    <row r="63" spans="1:23">
      <c r="A63" s="119"/>
      <c r="F63"/>
      <c r="G63"/>
      <c r="H63"/>
      <c r="I63"/>
      <c r="J63"/>
      <c r="K63"/>
      <c r="L63"/>
      <c r="M63"/>
      <c r="N63"/>
      <c r="O63"/>
      <c r="P63"/>
      <c r="Q63"/>
      <c r="R63"/>
      <c r="T63" s="93"/>
      <c r="U63" s="93"/>
      <c r="V63" s="93"/>
      <c r="W63" s="93"/>
    </row>
    <row r="64" spans="1:23">
      <c r="A64" s="119"/>
      <c r="F64"/>
      <c r="G64"/>
      <c r="H64"/>
      <c r="I64"/>
      <c r="J64"/>
      <c r="K64"/>
      <c r="L64"/>
      <c r="M64"/>
      <c r="N64"/>
      <c r="O64"/>
      <c r="P64"/>
      <c r="Q64"/>
      <c r="R64"/>
      <c r="T64" s="93"/>
      <c r="U64" s="93"/>
      <c r="V64" s="93"/>
      <c r="W64" s="93"/>
    </row>
    <row r="65" spans="1:23">
      <c r="A65" s="79"/>
      <c r="B65" s="79"/>
      <c r="C65" s="79"/>
      <c r="D65" s="79"/>
      <c r="E65" s="79"/>
      <c r="S65" s="79"/>
      <c r="T65" s="79"/>
      <c r="U65" s="79"/>
      <c r="V65" s="79"/>
      <c r="W65" s="79"/>
    </row>
    <row r="66" spans="1:23">
      <c r="A66" s="79"/>
      <c r="B66" s="79"/>
      <c r="C66" s="79"/>
      <c r="D66" s="79"/>
      <c r="E66" s="79"/>
      <c r="S66" s="79"/>
      <c r="T66" s="79"/>
      <c r="U66" s="79"/>
      <c r="V66" s="79"/>
      <c r="W66" s="79"/>
    </row>
    <row r="67" spans="1:23">
      <c r="A67" s="79"/>
      <c r="B67" s="79"/>
      <c r="C67" s="79"/>
      <c r="D67" s="79"/>
      <c r="E67" s="79"/>
      <c r="S67" s="79"/>
      <c r="T67" s="79"/>
      <c r="U67" s="79"/>
      <c r="V67" s="79"/>
      <c r="W67" s="79"/>
    </row>
    <row r="68" spans="1:23">
      <c r="A68" s="79"/>
      <c r="B68" s="79"/>
      <c r="C68" s="79"/>
      <c r="D68" s="79"/>
      <c r="E68" s="79"/>
      <c r="S68" s="79"/>
      <c r="T68" s="79"/>
      <c r="U68" s="79"/>
      <c r="V68" s="79"/>
      <c r="W68" s="79"/>
    </row>
    <row r="69" spans="1:23">
      <c r="A69" s="79"/>
      <c r="B69" s="79"/>
      <c r="C69" s="79"/>
      <c r="D69" s="79"/>
      <c r="E69" s="79"/>
      <c r="S69" s="79"/>
      <c r="T69" s="79"/>
      <c r="U69" s="79"/>
      <c r="V69" s="79"/>
      <c r="W69" s="79"/>
    </row>
    <row r="70" spans="1:23">
      <c r="A70" s="79"/>
      <c r="B70" s="79"/>
      <c r="C70" s="79"/>
      <c r="D70" s="79"/>
      <c r="E70" s="79"/>
      <c r="S70" s="79"/>
      <c r="T70" s="79"/>
      <c r="U70" s="79"/>
      <c r="V70" s="79"/>
      <c r="W70" s="79"/>
    </row>
    <row r="71" spans="1:23">
      <c r="A71" s="79"/>
      <c r="B71" s="79"/>
      <c r="C71" s="79"/>
      <c r="D71" s="79"/>
      <c r="E71" s="79"/>
      <c r="S71" s="79"/>
      <c r="T71" s="79"/>
      <c r="U71" s="79"/>
      <c r="V71" s="79"/>
      <c r="W71" s="79"/>
    </row>
    <row r="72" spans="1:23">
      <c r="A72" s="79"/>
      <c r="B72" s="79"/>
      <c r="C72" s="79"/>
      <c r="D72" s="79"/>
      <c r="E72" s="79"/>
      <c r="S72" s="79"/>
      <c r="T72" s="79"/>
      <c r="U72" s="79"/>
      <c r="V72" s="79"/>
      <c r="W72" s="79"/>
    </row>
    <row r="73" spans="1:23">
      <c r="A73" s="79"/>
      <c r="B73" s="79"/>
      <c r="C73" s="79"/>
      <c r="D73" s="79"/>
      <c r="E73" s="79"/>
      <c r="S73" s="79"/>
      <c r="T73" s="79"/>
      <c r="U73" s="79"/>
      <c r="V73" s="79"/>
      <c r="W73" s="79"/>
    </row>
    <row r="74" spans="1:23">
      <c r="A74" s="79"/>
      <c r="B74" s="79"/>
      <c r="C74" s="79"/>
      <c r="D74" s="79"/>
      <c r="E74" s="79"/>
      <c r="S74" s="79"/>
      <c r="T74" s="79"/>
      <c r="U74" s="79"/>
      <c r="V74" s="79"/>
      <c r="W74" s="79"/>
    </row>
    <row r="75" spans="1:23">
      <c r="A75" s="79"/>
      <c r="B75" s="79"/>
      <c r="C75" s="79"/>
      <c r="D75" s="79"/>
      <c r="E75" s="79"/>
      <c r="S75" s="79"/>
      <c r="T75" s="79"/>
      <c r="U75" s="79"/>
      <c r="V75" s="79"/>
      <c r="W75" s="79"/>
    </row>
    <row r="76" spans="1:23">
      <c r="A76" s="79"/>
      <c r="B76" s="79"/>
      <c r="C76" s="79"/>
      <c r="D76" s="79"/>
      <c r="E76" s="79"/>
      <c r="S76" s="79"/>
      <c r="T76" s="79"/>
      <c r="U76" s="79"/>
      <c r="V76" s="79"/>
      <c r="W76" s="79"/>
    </row>
    <row r="77" spans="1:23">
      <c r="A77" s="79"/>
      <c r="B77" s="79"/>
      <c r="C77" s="79"/>
      <c r="D77" s="79"/>
      <c r="E77" s="79"/>
      <c r="S77" s="79"/>
      <c r="T77" s="79"/>
      <c r="U77" s="79"/>
      <c r="V77" s="79"/>
      <c r="W77" s="79"/>
    </row>
    <row r="78" spans="1:23" ht="83.45" customHeight="1">
      <c r="A78" s="149" t="s">
        <v>121</v>
      </c>
      <c r="B78" s="150"/>
      <c r="C78" s="150"/>
      <c r="D78" s="150"/>
      <c r="E78" s="150"/>
      <c r="F78" s="150"/>
      <c r="G78" s="150"/>
      <c r="H78" s="150"/>
      <c r="I78" s="150"/>
      <c r="J78" s="150"/>
      <c r="K78" s="150"/>
      <c r="L78" s="150"/>
      <c r="M78" s="150"/>
      <c r="N78" s="150"/>
      <c r="O78" s="150"/>
      <c r="P78" s="150"/>
      <c r="Q78" s="150"/>
      <c r="R78" s="150"/>
      <c r="S78" s="150"/>
      <c r="T78" s="150"/>
      <c r="U78" s="150"/>
      <c r="V78" s="150"/>
      <c r="W78" s="83"/>
    </row>
    <row r="79" spans="1:23" ht="18" customHeight="1">
      <c r="A79" s="151" t="s">
        <v>122</v>
      </c>
      <c r="B79" s="166"/>
      <c r="C79" s="166"/>
      <c r="D79" s="166"/>
      <c r="E79" s="166"/>
      <c r="F79" s="166"/>
      <c r="G79" s="166"/>
      <c r="H79" s="166"/>
      <c r="I79" s="166"/>
      <c r="J79" s="166"/>
      <c r="K79" s="166"/>
      <c r="L79" s="166"/>
      <c r="M79" s="166"/>
      <c r="N79" s="113"/>
      <c r="O79" s="113"/>
      <c r="P79" s="113"/>
      <c r="Q79" s="113"/>
      <c r="R79" s="113"/>
      <c r="S79" s="113"/>
      <c r="T79" s="113"/>
      <c r="U79" s="113"/>
      <c r="V79" s="113"/>
      <c r="W79" s="113"/>
    </row>
    <row r="80" spans="1:23">
      <c r="A80" s="79"/>
      <c r="B80" s="79"/>
      <c r="C80" s="79"/>
      <c r="D80" s="79"/>
      <c r="E80" s="79"/>
      <c r="S80" s="79"/>
      <c r="T80" s="79"/>
      <c r="U80" s="79"/>
      <c r="V80" s="79"/>
      <c r="W80" s="79"/>
    </row>
    <row r="81" spans="1:23">
      <c r="A81" s="79"/>
      <c r="B81" s="79"/>
      <c r="C81" s="79"/>
      <c r="D81" s="79"/>
      <c r="E81" s="79"/>
      <c r="S81" s="79"/>
      <c r="T81" s="79"/>
      <c r="U81" s="79"/>
      <c r="V81" s="79"/>
      <c r="W81" s="79"/>
    </row>
    <row r="82" spans="1:23">
      <c r="A82" s="79"/>
      <c r="B82" s="79"/>
      <c r="C82" s="79"/>
      <c r="D82" s="79"/>
      <c r="E82" s="79"/>
      <c r="S82" s="79"/>
      <c r="T82" s="79"/>
      <c r="U82" s="79"/>
      <c r="V82" s="79"/>
      <c r="W82" s="79"/>
    </row>
    <row r="83" spans="1:23">
      <c r="A83" s="79"/>
      <c r="B83" s="79"/>
      <c r="C83" s="79"/>
      <c r="D83" s="79"/>
      <c r="E83" s="79"/>
      <c r="S83" s="79"/>
      <c r="T83" s="79"/>
      <c r="U83" s="79"/>
      <c r="V83" s="79"/>
      <c r="W83" s="79"/>
    </row>
    <row r="84" spans="1:23">
      <c r="A84" s="79"/>
      <c r="B84" s="79"/>
      <c r="C84" s="79"/>
      <c r="D84" s="79"/>
      <c r="E84" s="79"/>
      <c r="S84" s="79"/>
      <c r="T84" s="79"/>
      <c r="U84" s="79"/>
      <c r="V84" s="79"/>
      <c r="W84" s="79"/>
    </row>
    <row r="85" spans="1:23">
      <c r="A85" s="79"/>
      <c r="B85" s="79"/>
      <c r="C85" s="79"/>
      <c r="D85" s="79"/>
      <c r="E85" s="79"/>
      <c r="S85" s="79"/>
      <c r="T85" s="79"/>
      <c r="U85" s="79"/>
      <c r="V85" s="79"/>
      <c r="W85" s="79"/>
    </row>
    <row r="86" spans="1:23">
      <c r="A86" s="79"/>
      <c r="B86" s="79"/>
      <c r="C86" s="79"/>
      <c r="D86" s="79"/>
      <c r="E86" s="79"/>
      <c r="S86" s="79"/>
      <c r="T86" s="79"/>
      <c r="U86" s="79"/>
      <c r="V86" s="79"/>
      <c r="W86" s="79"/>
    </row>
    <row r="87" spans="1:23">
      <c r="A87" s="79"/>
      <c r="B87" s="79"/>
      <c r="C87" s="79"/>
      <c r="D87" s="79"/>
      <c r="E87" s="79"/>
      <c r="S87" s="79"/>
      <c r="T87" s="79"/>
      <c r="U87" s="79"/>
      <c r="V87" s="79"/>
      <c r="W87" s="79"/>
    </row>
    <row r="88" spans="1:23">
      <c r="A88" s="79"/>
      <c r="B88" s="79"/>
      <c r="C88" s="79"/>
      <c r="D88" s="79"/>
      <c r="E88" s="79"/>
      <c r="S88" s="79"/>
      <c r="T88" s="79"/>
      <c r="U88" s="79"/>
      <c r="V88" s="79"/>
      <c r="W88" s="79"/>
    </row>
    <row r="89" spans="1:23">
      <c r="A89" s="79"/>
      <c r="B89" s="79"/>
      <c r="C89" s="79"/>
      <c r="D89" s="79"/>
      <c r="E89" s="79"/>
      <c r="S89" s="79"/>
      <c r="T89" s="79"/>
      <c r="U89" s="79"/>
      <c r="V89" s="79"/>
      <c r="W89" s="79"/>
    </row>
    <row r="90" spans="1:23">
      <c r="A90" s="79"/>
      <c r="B90" s="79"/>
      <c r="C90" s="79"/>
      <c r="D90" s="79"/>
      <c r="E90" s="79"/>
      <c r="S90" s="79"/>
      <c r="T90" s="79"/>
      <c r="U90" s="79"/>
      <c r="V90" s="79"/>
      <c r="W90" s="79"/>
    </row>
    <row r="91" spans="1:23">
      <c r="A91" s="79"/>
      <c r="B91" s="79"/>
      <c r="C91" s="79"/>
      <c r="D91" s="79"/>
      <c r="E91" s="79"/>
      <c r="S91" s="79"/>
      <c r="T91" s="79"/>
      <c r="U91" s="79"/>
      <c r="V91" s="79"/>
      <c r="W91" s="79"/>
    </row>
    <row r="92" spans="1:23">
      <c r="A92" s="79"/>
      <c r="B92" s="79"/>
      <c r="C92" s="79"/>
      <c r="D92" s="79"/>
      <c r="E92" s="79"/>
      <c r="S92" s="79"/>
      <c r="T92" s="79"/>
      <c r="U92" s="79"/>
      <c r="V92" s="79"/>
      <c r="W92" s="79"/>
    </row>
    <row r="93" spans="1:23">
      <c r="A93" s="79"/>
      <c r="B93" s="79"/>
      <c r="C93" s="79"/>
      <c r="D93" s="79"/>
      <c r="E93" s="79"/>
      <c r="S93" s="79"/>
      <c r="T93" s="79"/>
      <c r="U93" s="79"/>
      <c r="V93" s="79"/>
      <c r="W93" s="79"/>
    </row>
    <row r="94" spans="1:23">
      <c r="A94" s="79"/>
      <c r="B94" s="79"/>
      <c r="C94" s="79"/>
      <c r="D94" s="79"/>
      <c r="E94" s="79"/>
      <c r="S94" s="79"/>
      <c r="T94" s="79"/>
      <c r="U94" s="79"/>
      <c r="V94" s="79"/>
      <c r="W94" s="79"/>
    </row>
    <row r="95" spans="1:23">
      <c r="A95" s="79"/>
      <c r="B95" s="79"/>
      <c r="C95" s="79"/>
      <c r="D95" s="79"/>
      <c r="E95" s="79"/>
      <c r="S95" s="79"/>
      <c r="T95" s="79"/>
      <c r="U95" s="79"/>
      <c r="V95" s="79"/>
      <c r="W95" s="79"/>
    </row>
    <row r="96" spans="1:23">
      <c r="A96" s="79"/>
      <c r="B96" s="79"/>
      <c r="C96" s="79"/>
      <c r="D96" s="79"/>
      <c r="E96" s="79"/>
      <c r="S96" s="79"/>
      <c r="T96" s="79"/>
      <c r="U96" s="79"/>
      <c r="V96" s="79"/>
      <c r="W96" s="79"/>
    </row>
    <row r="97" spans="1:23" ht="26.45" customHeight="1">
      <c r="A97" s="149" t="s">
        <v>123</v>
      </c>
      <c r="B97" s="150"/>
      <c r="C97" s="150"/>
      <c r="D97" s="150"/>
      <c r="E97" s="150"/>
      <c r="F97" s="150"/>
      <c r="G97" s="150"/>
      <c r="H97" s="150"/>
      <c r="I97" s="150"/>
      <c r="J97" s="150"/>
      <c r="K97" s="150"/>
      <c r="L97" s="150"/>
      <c r="M97" s="150"/>
      <c r="N97" s="150"/>
      <c r="O97" s="150"/>
      <c r="P97" s="150"/>
      <c r="Q97" s="150"/>
      <c r="R97" s="150"/>
      <c r="S97" s="150"/>
      <c r="T97" s="150"/>
      <c r="U97" s="150"/>
      <c r="V97" s="150"/>
      <c r="W97" s="83"/>
    </row>
    <row r="98" spans="1:23" ht="21" customHeight="1">
      <c r="A98" s="149" t="s">
        <v>124</v>
      </c>
      <c r="B98" s="150"/>
      <c r="C98" s="150"/>
      <c r="D98" s="150"/>
      <c r="E98" s="150"/>
      <c r="F98" s="150"/>
      <c r="G98" s="150"/>
      <c r="H98" s="150"/>
      <c r="I98" s="150"/>
      <c r="J98" s="150"/>
      <c r="K98" s="150"/>
      <c r="L98" s="150"/>
      <c r="M98" s="150"/>
      <c r="N98" s="150"/>
      <c r="O98" s="150"/>
      <c r="P98" s="150"/>
      <c r="Q98" s="150"/>
      <c r="R98" s="150"/>
      <c r="S98" s="150"/>
      <c r="T98" s="150"/>
      <c r="U98" s="150"/>
      <c r="V98" s="150"/>
      <c r="W98" s="83"/>
    </row>
    <row r="99" spans="1:23" ht="21.95" customHeight="1">
      <c r="A99" s="149" t="s">
        <v>125</v>
      </c>
      <c r="B99" s="150"/>
      <c r="C99" s="150"/>
      <c r="D99" s="150"/>
      <c r="E99" s="150"/>
      <c r="F99" s="150"/>
      <c r="G99" s="150"/>
      <c r="H99" s="150"/>
      <c r="I99" s="150"/>
      <c r="J99" s="150"/>
      <c r="K99" s="150"/>
      <c r="L99" s="150"/>
      <c r="M99" s="150"/>
      <c r="N99" s="150"/>
      <c r="O99" s="150"/>
      <c r="P99" s="150"/>
      <c r="Q99" s="150"/>
      <c r="R99" s="150"/>
      <c r="S99" s="150"/>
      <c r="T99" s="150"/>
      <c r="U99" s="150"/>
      <c r="V99" s="150"/>
      <c r="W99" s="83"/>
    </row>
    <row r="100" spans="1:23" ht="18.95" customHeight="1">
      <c r="A100" s="149" t="s">
        <v>126</v>
      </c>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83"/>
    </row>
    <row r="101" spans="1:23" ht="18.600000000000001" customHeight="1">
      <c r="A101" s="149" t="s">
        <v>127</v>
      </c>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83"/>
    </row>
    <row r="102" spans="1:23" ht="18.600000000000001" customHeight="1">
      <c r="A102" s="149" t="s">
        <v>128</v>
      </c>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83"/>
    </row>
    <row r="103" spans="1:23" s="120" customFormat="1" ht="54" customHeight="1">
      <c r="A103" s="149" t="s">
        <v>129</v>
      </c>
      <c r="B103" s="150"/>
      <c r="C103" s="150"/>
      <c r="D103" s="150"/>
      <c r="E103" s="150"/>
      <c r="F103" s="150"/>
      <c r="G103" s="150"/>
      <c r="H103" s="150"/>
      <c r="I103" s="150"/>
      <c r="J103" s="150"/>
      <c r="K103" s="150"/>
      <c r="L103" s="150"/>
      <c r="M103" s="150"/>
      <c r="N103" s="150"/>
      <c r="O103" s="150"/>
      <c r="P103" s="83"/>
      <c r="Q103" s="83"/>
      <c r="R103" s="83"/>
    </row>
    <row r="104" spans="1:23" ht="18" customHeight="1">
      <c r="A104" s="151" t="s">
        <v>130</v>
      </c>
      <c r="B104" s="166"/>
      <c r="C104" s="166"/>
      <c r="D104" s="166"/>
      <c r="E104" s="166"/>
      <c r="F104" s="166"/>
      <c r="G104" s="166"/>
      <c r="H104" s="166"/>
      <c r="I104" s="166"/>
      <c r="J104" s="166"/>
      <c r="K104" s="166"/>
      <c r="L104" s="166"/>
      <c r="M104" s="166"/>
      <c r="N104" s="113"/>
      <c r="O104" s="113"/>
      <c r="P104" s="113"/>
      <c r="Q104" s="113"/>
      <c r="R104" s="113"/>
      <c r="S104" s="113"/>
      <c r="T104" s="113"/>
      <c r="U104" s="113"/>
      <c r="V104" s="113"/>
      <c r="W104" s="113"/>
    </row>
    <row r="105" spans="1:23">
      <c r="A105" s="2"/>
      <c r="B105" s="2"/>
      <c r="C105" s="2"/>
      <c r="D105" s="2"/>
      <c r="E105" s="2"/>
    </row>
    <row r="106" spans="1:23" s="115" customFormat="1">
      <c r="A106" s="85" t="s">
        <v>16</v>
      </c>
      <c r="B106" s="85" t="s">
        <v>20</v>
      </c>
      <c r="C106" s="85" t="s">
        <v>97</v>
      </c>
      <c r="D106" s="85" t="s">
        <v>50</v>
      </c>
      <c r="E106" s="85" t="s">
        <v>115</v>
      </c>
      <c r="F106" s="98">
        <v>41456</v>
      </c>
      <c r="G106" s="98">
        <v>41487</v>
      </c>
      <c r="H106" s="98">
        <v>41518</v>
      </c>
      <c r="I106" s="98">
        <v>41548</v>
      </c>
      <c r="J106" s="98">
        <v>41579</v>
      </c>
      <c r="K106" s="98">
        <v>41609</v>
      </c>
      <c r="L106" s="98">
        <v>41640</v>
      </c>
      <c r="M106" s="98">
        <v>41671</v>
      </c>
      <c r="N106" s="98">
        <v>41699</v>
      </c>
      <c r="O106" s="98">
        <v>41730</v>
      </c>
      <c r="P106" s="98">
        <v>41760</v>
      </c>
      <c r="Q106" s="98">
        <v>41791</v>
      </c>
      <c r="R106" s="99"/>
    </row>
    <row r="107" spans="1:23" s="115" customFormat="1">
      <c r="A107" s="85"/>
      <c r="B107" s="85"/>
      <c r="C107" s="85"/>
      <c r="D107" s="84"/>
      <c r="E107" s="99"/>
      <c r="F107" s="99"/>
      <c r="G107" s="99"/>
      <c r="H107" s="99"/>
      <c r="I107" s="99"/>
      <c r="J107" s="99"/>
      <c r="K107" s="99"/>
      <c r="L107" s="99"/>
      <c r="M107" s="99"/>
      <c r="N107" s="99"/>
      <c r="O107" s="99"/>
      <c r="P107" s="99"/>
      <c r="Q107" s="99"/>
      <c r="R107" s="99"/>
    </row>
    <row r="108" spans="1:23">
      <c r="A108" s="80" t="s">
        <v>37</v>
      </c>
      <c r="B108" s="80" t="s">
        <v>39</v>
      </c>
      <c r="C108" s="80" t="s">
        <v>49</v>
      </c>
      <c r="D108" s="80" t="s">
        <v>51</v>
      </c>
      <c r="E108" s="80" t="s">
        <v>52</v>
      </c>
      <c r="F108" s="19">
        <f>SUMIFS('Data Repository Table'!$J:$J, 'Data Repository Table'!$A:$A,$I$6, 'Data Repository Table'!$B:$B, $I$7, 'Data Repository Table'!$C:$C, 'Expenses Analysis'!$B108, 'Data Repository Table'!$G:$G, 'Expenses Analysis'!$D108, 'Data Repository Table'!$H:$H, 'Expenses Analysis'!$E108, 'Data Repository Table'!$D:$D, 'Expenses Analysis'!F$106)</f>
        <v>593751.84077137313</v>
      </c>
      <c r="G108" s="19">
        <f>SUMIFS('Data Repository Table'!$J:$J, 'Data Repository Table'!$A:$A,$I$6, 'Data Repository Table'!$B:$B, $I$7, 'Data Repository Table'!$C:$C, 'Expenses Analysis'!$B108, 'Data Repository Table'!$G:$G, 'Expenses Analysis'!$D108, 'Data Repository Table'!$H:$H, 'Expenses Analysis'!$E108, 'Data Repository Table'!$D:$D, 'Expenses Analysis'!G$106)</f>
        <v>820393.03401412489</v>
      </c>
      <c r="H108" s="19">
        <f>SUMIFS('Data Repository Table'!$J:$J, 'Data Repository Table'!$A:$A,$I$6, 'Data Repository Table'!$B:$B, $I$7, 'Data Repository Table'!$C:$C, 'Expenses Analysis'!$B108, 'Data Repository Table'!$G:$G, 'Expenses Analysis'!$D108, 'Data Repository Table'!$H:$H, 'Expenses Analysis'!$E108, 'Data Repository Table'!$D:$D, 'Expenses Analysis'!H$106)</f>
        <v>642291.58212862327</v>
      </c>
      <c r="I108" s="19">
        <f>SUMIFS('Data Repository Table'!$J:$J, 'Data Repository Table'!$A:$A,$I$6, 'Data Repository Table'!$B:$B, $I$7, 'Data Repository Table'!$C:$C, 'Expenses Analysis'!$B108, 'Data Repository Table'!$G:$G, 'Expenses Analysis'!$D108, 'Data Repository Table'!$H:$H, 'Expenses Analysis'!$E108, 'Data Repository Table'!$D:$D, 'Expenses Analysis'!I$106)</f>
        <v>609639.97288837493</v>
      </c>
      <c r="J108" s="19">
        <f>SUMIFS('Data Repository Table'!$J:$J, 'Data Repository Table'!$A:$A,$I$6, 'Data Repository Table'!$B:$B, $I$7, 'Data Repository Table'!$C:$C, 'Expenses Analysis'!$B108, 'Data Repository Table'!$G:$G, 'Expenses Analysis'!$D108, 'Data Repository Table'!$H:$H, 'Expenses Analysis'!$E108, 'Data Repository Table'!$D:$D, 'Expenses Analysis'!J$106)</f>
        <v>626073.16897124995</v>
      </c>
      <c r="K108" s="19">
        <f>SUMIFS('Data Repository Table'!$J:$J, 'Data Repository Table'!$A:$A,$I$6, 'Data Repository Table'!$B:$B, $I$7, 'Data Repository Table'!$C:$C, 'Expenses Analysis'!$B108, 'Data Repository Table'!$G:$G, 'Expenses Analysis'!$D108, 'Data Repository Table'!$H:$H, 'Expenses Analysis'!$E108, 'Data Repository Table'!$D:$D, 'Expenses Analysis'!K$106)</f>
        <v>602153.37789750006</v>
      </c>
      <c r="L108" s="19">
        <f>SUMIFS('Data Repository Table'!$J:$J, 'Data Repository Table'!$A:$A,$I$6, 'Data Repository Table'!$B:$B, $I$7, 'Data Repository Table'!$C:$C, 'Expenses Analysis'!$B108, 'Data Repository Table'!$G:$G, 'Expenses Analysis'!$D108, 'Data Repository Table'!$H:$H, 'Expenses Analysis'!$E108, 'Data Repository Table'!$D:$D, 'Expenses Analysis'!L$106)</f>
        <v>1146143.9846999997</v>
      </c>
      <c r="M108" s="19">
        <f>SUMIFS('Data Repository Table'!$J:$J, 'Data Repository Table'!$A:$A,$I$6, 'Data Repository Table'!$B:$B, $I$7, 'Data Repository Table'!$C:$C, 'Expenses Analysis'!$B108, 'Data Repository Table'!$G:$G, 'Expenses Analysis'!$D108, 'Data Repository Table'!$H:$H, 'Expenses Analysis'!$E108, 'Data Repository Table'!$D:$D, 'Expenses Analysis'!M$106)</f>
        <v>964931.83751249989</v>
      </c>
      <c r="N108" s="19">
        <f>SUMIFS('Data Repository Table'!$J:$J, 'Data Repository Table'!$A:$A,$I$6, 'Data Repository Table'!$B:$B, $I$7, 'Data Repository Table'!$C:$C, 'Expenses Analysis'!$B108, 'Data Repository Table'!$G:$G, 'Expenses Analysis'!$D108, 'Data Repository Table'!$H:$H, 'Expenses Analysis'!$E108, 'Data Repository Table'!$D:$D, 'Expenses Analysis'!N$106)</f>
        <v>962733.95790000004</v>
      </c>
      <c r="O108" s="19">
        <f>SUMIFS('Data Repository Table'!$J:$J, 'Data Repository Table'!$A:$A,$I$6, 'Data Repository Table'!$B:$B, $I$7, 'Data Repository Table'!$C:$C, 'Expenses Analysis'!$B108, 'Data Repository Table'!$G:$G, 'Expenses Analysis'!$D108, 'Data Repository Table'!$H:$H, 'Expenses Analysis'!$E108, 'Data Repository Table'!$D:$D, 'Expenses Analysis'!O$106)</f>
        <v>964825.21760624985</v>
      </c>
      <c r="P108" s="19">
        <f>SUMIFS('Data Repository Table'!$J:$J, 'Data Repository Table'!$A:$A,$I$6, 'Data Repository Table'!$B:$B, $I$7, 'Data Repository Table'!$C:$C, 'Expenses Analysis'!$B108, 'Data Repository Table'!$G:$G, 'Expenses Analysis'!$D108, 'Data Repository Table'!$H:$H, 'Expenses Analysis'!$E108, 'Data Repository Table'!$D:$D, 'Expenses Analysis'!P$106)</f>
        <v>1024534.78359375</v>
      </c>
      <c r="Q108" s="19">
        <f>SUMIFS('Data Repository Table'!$J:$J, 'Data Repository Table'!$A:$A,$I$6, 'Data Repository Table'!$B:$B, $I$7, 'Data Repository Table'!$C:$C, 'Expenses Analysis'!$B108, 'Data Repository Table'!$G:$G, 'Expenses Analysis'!$D108, 'Data Repository Table'!$H:$H, 'Expenses Analysis'!$E108, 'Data Repository Table'!$D:$D, 'Expenses Analysis'!Q$106)</f>
        <v>1168045.22566875</v>
      </c>
    </row>
    <row r="109" spans="1:23">
      <c r="A109" s="80" t="s">
        <v>37</v>
      </c>
      <c r="B109" s="80" t="s">
        <v>47</v>
      </c>
      <c r="C109" s="80" t="s">
        <v>49</v>
      </c>
      <c r="D109" s="80" t="s">
        <v>51</v>
      </c>
      <c r="E109" s="80" t="s">
        <v>52</v>
      </c>
      <c r="F109" s="19">
        <f>SUMIFS('Data Repository Table'!$J:$J, 'Data Repository Table'!$A:$A,$I$6, 'Data Repository Table'!$B:$B, $I$7, 'Data Repository Table'!$C:$C, 'Expenses Analysis'!$B109, 'Data Repository Table'!$G:$G, 'Expenses Analysis'!$D109, 'Data Repository Table'!$H:$H, 'Expenses Analysis'!$E109, 'Data Repository Table'!$D:$D, 'Expenses Analysis'!F$106)</f>
        <v>2533034.5131168002</v>
      </c>
      <c r="G109" s="19">
        <f>SUMIFS('Data Repository Table'!$J:$J, 'Data Repository Table'!$A:$A,$I$6, 'Data Repository Table'!$B:$B, $I$7, 'Data Repository Table'!$C:$C, 'Expenses Analysis'!$B109, 'Data Repository Table'!$G:$G, 'Expenses Analysis'!$D109, 'Data Repository Table'!$H:$H, 'Expenses Analysis'!$E109, 'Data Repository Table'!$D:$D, 'Expenses Analysis'!G$106)</f>
        <v>3051574.1625600001</v>
      </c>
      <c r="H109" s="19">
        <f>SUMIFS('Data Repository Table'!$J:$J, 'Data Repository Table'!$A:$A,$I$6, 'Data Repository Table'!$B:$B, $I$7, 'Data Repository Table'!$C:$C, 'Expenses Analysis'!$B109, 'Data Repository Table'!$G:$G, 'Expenses Analysis'!$D109, 'Data Repository Table'!$H:$H, 'Expenses Analysis'!$E109, 'Data Repository Table'!$D:$D, 'Expenses Analysis'!H$106)</f>
        <v>3084202.7580672004</v>
      </c>
      <c r="I109" s="19">
        <f>SUMIFS('Data Repository Table'!$J:$J, 'Data Repository Table'!$A:$A,$I$6, 'Data Repository Table'!$B:$B, $I$7, 'Data Repository Table'!$C:$C, 'Expenses Analysis'!$B109, 'Data Repository Table'!$G:$G, 'Expenses Analysis'!$D109, 'Data Repository Table'!$H:$H, 'Expenses Analysis'!$E109, 'Data Repository Table'!$D:$D, 'Expenses Analysis'!I$106)</f>
        <v>4135202.765971201</v>
      </c>
      <c r="J109" s="19">
        <f>SUMIFS('Data Repository Table'!$J:$J, 'Data Repository Table'!$A:$A,$I$6, 'Data Repository Table'!$B:$B, $I$7, 'Data Repository Table'!$C:$C, 'Expenses Analysis'!$B109, 'Data Repository Table'!$G:$G, 'Expenses Analysis'!$D109, 'Data Repository Table'!$H:$H, 'Expenses Analysis'!$E109, 'Data Repository Table'!$D:$D, 'Expenses Analysis'!J$106)</f>
        <v>4473275.8948415993</v>
      </c>
      <c r="K109" s="19">
        <f>SUMIFS('Data Repository Table'!$J:$J, 'Data Repository Table'!$A:$A,$I$6, 'Data Repository Table'!$B:$B, $I$7, 'Data Repository Table'!$C:$C, 'Expenses Analysis'!$B109, 'Data Repository Table'!$G:$G, 'Expenses Analysis'!$D109, 'Data Repository Table'!$H:$H, 'Expenses Analysis'!$E109, 'Data Repository Table'!$D:$D, 'Expenses Analysis'!K$106)</f>
        <v>3464957.9260800011</v>
      </c>
      <c r="L109" s="19">
        <f>SUMIFS('Data Repository Table'!$J:$J, 'Data Repository Table'!$A:$A,$I$6, 'Data Repository Table'!$B:$B, $I$7, 'Data Repository Table'!$C:$C, 'Expenses Analysis'!$B109, 'Data Repository Table'!$G:$G, 'Expenses Analysis'!$D109, 'Data Repository Table'!$H:$H, 'Expenses Analysis'!$E109, 'Data Repository Table'!$D:$D, 'Expenses Analysis'!L$106)</f>
        <v>4049642.8266000003</v>
      </c>
      <c r="M109" s="19">
        <f>SUMIFS('Data Repository Table'!$J:$J, 'Data Repository Table'!$A:$A,$I$6, 'Data Repository Table'!$B:$B, $I$7, 'Data Repository Table'!$C:$C, 'Expenses Analysis'!$B109, 'Data Repository Table'!$G:$G, 'Expenses Analysis'!$D109, 'Data Repository Table'!$H:$H, 'Expenses Analysis'!$E109, 'Data Repository Table'!$D:$D, 'Expenses Analysis'!M$106)</f>
        <v>4767948.2214000002</v>
      </c>
      <c r="N109" s="19">
        <f>SUMIFS('Data Repository Table'!$J:$J, 'Data Repository Table'!$A:$A,$I$6, 'Data Repository Table'!$B:$B, $I$7, 'Data Repository Table'!$C:$C, 'Expenses Analysis'!$B109, 'Data Repository Table'!$G:$G, 'Expenses Analysis'!$D109, 'Data Repository Table'!$H:$H, 'Expenses Analysis'!$E109, 'Data Repository Table'!$D:$D, 'Expenses Analysis'!N$106)</f>
        <v>4346722.8083999995</v>
      </c>
      <c r="O109" s="19">
        <f>SUMIFS('Data Repository Table'!$J:$J, 'Data Repository Table'!$A:$A,$I$6, 'Data Repository Table'!$B:$B, $I$7, 'Data Repository Table'!$C:$C, 'Expenses Analysis'!$B109, 'Data Repository Table'!$G:$G, 'Expenses Analysis'!$D109, 'Data Repository Table'!$H:$H, 'Expenses Analysis'!$E109, 'Data Repository Table'!$D:$D, 'Expenses Analysis'!O$106)</f>
        <v>4671541.1274000006</v>
      </c>
      <c r="P109" s="19">
        <f>SUMIFS('Data Repository Table'!$J:$J, 'Data Repository Table'!$A:$A,$I$6, 'Data Repository Table'!$B:$B, $I$7, 'Data Repository Table'!$C:$C, 'Expenses Analysis'!$B109, 'Data Repository Table'!$G:$G, 'Expenses Analysis'!$D109, 'Data Repository Table'!$H:$H, 'Expenses Analysis'!$E109, 'Data Repository Table'!$D:$D, 'Expenses Analysis'!P$106)</f>
        <v>5478104.6040000012</v>
      </c>
      <c r="Q109" s="19">
        <f>SUMIFS('Data Repository Table'!$J:$J, 'Data Repository Table'!$A:$A,$I$6, 'Data Repository Table'!$B:$B, $I$7, 'Data Repository Table'!$C:$C, 'Expenses Analysis'!$B109, 'Data Repository Table'!$G:$G, 'Expenses Analysis'!$D109, 'Data Repository Table'!$H:$H, 'Expenses Analysis'!$E109, 'Data Repository Table'!$D:$D, 'Expenses Analysis'!Q$106)</f>
        <v>2269805.1667200001</v>
      </c>
    </row>
    <row r="110" spans="1:23">
      <c r="A110" s="80" t="s">
        <v>37</v>
      </c>
      <c r="B110" s="80" t="s">
        <v>48</v>
      </c>
      <c r="C110" s="80" t="s">
        <v>49</v>
      </c>
      <c r="D110" s="80" t="s">
        <v>51</v>
      </c>
      <c r="E110" s="80" t="s">
        <v>52</v>
      </c>
      <c r="F110" s="19">
        <f>SUMIFS('Data Repository Table'!$J:$J, 'Data Repository Table'!$A:$A,$I$6, 'Data Repository Table'!$B:$B, $I$7, 'Data Repository Table'!$C:$C, 'Expenses Analysis'!$B110, 'Data Repository Table'!$G:$G, 'Expenses Analysis'!$D110, 'Data Repository Table'!$H:$H, 'Expenses Analysis'!$E110, 'Data Repository Table'!$D:$D, 'Expenses Analysis'!F$106)</f>
        <v>1625596.3356633</v>
      </c>
      <c r="G110" s="19">
        <f>SUMIFS('Data Repository Table'!$J:$J, 'Data Repository Table'!$A:$A,$I$6, 'Data Repository Table'!$B:$B, $I$7, 'Data Repository Table'!$C:$C, 'Expenses Analysis'!$B110, 'Data Repository Table'!$G:$G, 'Expenses Analysis'!$D110, 'Data Repository Table'!$H:$H, 'Expenses Analysis'!$E110, 'Data Repository Table'!$D:$D, 'Expenses Analysis'!G$106)</f>
        <v>1295067.8472731998</v>
      </c>
      <c r="H110" s="19">
        <f>SUMIFS('Data Repository Table'!$J:$J, 'Data Repository Table'!$A:$A,$I$6, 'Data Repository Table'!$B:$B, $I$7, 'Data Repository Table'!$C:$C, 'Expenses Analysis'!$B110, 'Data Repository Table'!$G:$G, 'Expenses Analysis'!$D110, 'Data Repository Table'!$H:$H, 'Expenses Analysis'!$E110, 'Data Repository Table'!$D:$D, 'Expenses Analysis'!H$106)</f>
        <v>1750624.8818057997</v>
      </c>
      <c r="I110" s="19">
        <f>SUMIFS('Data Repository Table'!$J:$J, 'Data Repository Table'!$A:$A,$I$6, 'Data Repository Table'!$B:$B, $I$7, 'Data Repository Table'!$C:$C, 'Expenses Analysis'!$B110, 'Data Repository Table'!$G:$G, 'Expenses Analysis'!$D110, 'Data Repository Table'!$H:$H, 'Expenses Analysis'!$E110, 'Data Repository Table'!$D:$D, 'Expenses Analysis'!I$106)</f>
        <v>1472529.3869285996</v>
      </c>
      <c r="J110" s="19">
        <f>SUMIFS('Data Repository Table'!$J:$J, 'Data Repository Table'!$A:$A,$I$6, 'Data Repository Table'!$B:$B, $I$7, 'Data Repository Table'!$C:$C, 'Expenses Analysis'!$B110, 'Data Repository Table'!$G:$G, 'Expenses Analysis'!$D110, 'Data Repository Table'!$H:$H, 'Expenses Analysis'!$E110, 'Data Repository Table'!$D:$D, 'Expenses Analysis'!J$106)</f>
        <v>1252200.4923928501</v>
      </c>
      <c r="K110" s="19">
        <f>SUMIFS('Data Repository Table'!$J:$J, 'Data Repository Table'!$A:$A,$I$6, 'Data Repository Table'!$B:$B, $I$7, 'Data Repository Table'!$C:$C, 'Expenses Analysis'!$B110, 'Data Repository Table'!$G:$G, 'Expenses Analysis'!$D110, 'Data Repository Table'!$H:$H, 'Expenses Analysis'!$E110, 'Data Repository Table'!$D:$D, 'Expenses Analysis'!K$106)</f>
        <v>1406782.6738875001</v>
      </c>
      <c r="L110" s="19">
        <f>SUMIFS('Data Repository Table'!$J:$J, 'Data Repository Table'!$A:$A,$I$6, 'Data Repository Table'!$B:$B, $I$7, 'Data Repository Table'!$C:$C, 'Expenses Analysis'!$B110, 'Data Repository Table'!$G:$G, 'Expenses Analysis'!$D110, 'Data Repository Table'!$H:$H, 'Expenses Analysis'!$E110, 'Data Repository Table'!$D:$D, 'Expenses Analysis'!L$106)</f>
        <v>1877449.5046125001</v>
      </c>
      <c r="M110" s="19">
        <f>SUMIFS('Data Repository Table'!$J:$J, 'Data Repository Table'!$A:$A,$I$6, 'Data Repository Table'!$B:$B, $I$7, 'Data Repository Table'!$C:$C, 'Expenses Analysis'!$B110, 'Data Repository Table'!$G:$G, 'Expenses Analysis'!$D110, 'Data Repository Table'!$H:$H, 'Expenses Analysis'!$E110, 'Data Repository Table'!$D:$D, 'Expenses Analysis'!M$106)</f>
        <v>1912219.1750437501</v>
      </c>
      <c r="N110" s="19">
        <f>SUMIFS('Data Repository Table'!$J:$J, 'Data Repository Table'!$A:$A,$I$6, 'Data Repository Table'!$B:$B, $I$7, 'Data Repository Table'!$C:$C, 'Expenses Analysis'!$B110, 'Data Repository Table'!$G:$G, 'Expenses Analysis'!$D110, 'Data Repository Table'!$H:$H, 'Expenses Analysis'!$E110, 'Data Repository Table'!$D:$D, 'Expenses Analysis'!N$106)</f>
        <v>2266625.1980531253</v>
      </c>
      <c r="O110" s="19">
        <f>SUMIFS('Data Repository Table'!$J:$J, 'Data Repository Table'!$A:$A,$I$6, 'Data Repository Table'!$B:$B, $I$7, 'Data Repository Table'!$C:$C, 'Expenses Analysis'!$B110, 'Data Repository Table'!$G:$G, 'Expenses Analysis'!$D110, 'Data Repository Table'!$H:$H, 'Expenses Analysis'!$E110, 'Data Repository Table'!$D:$D, 'Expenses Analysis'!O$106)</f>
        <v>2234200.5744250002</v>
      </c>
      <c r="P110" s="19">
        <f>SUMIFS('Data Repository Table'!$J:$J, 'Data Repository Table'!$A:$A,$I$6, 'Data Repository Table'!$B:$B, $I$7, 'Data Repository Table'!$C:$C, 'Expenses Analysis'!$B110, 'Data Repository Table'!$G:$G, 'Expenses Analysis'!$D110, 'Data Repository Table'!$H:$H, 'Expenses Analysis'!$E110, 'Data Repository Table'!$D:$D, 'Expenses Analysis'!P$106)</f>
        <v>2593715.6428375002</v>
      </c>
      <c r="Q110" s="19">
        <f>SUMIFS('Data Repository Table'!$J:$J, 'Data Repository Table'!$A:$A,$I$6, 'Data Repository Table'!$B:$B, $I$7, 'Data Repository Table'!$C:$C, 'Expenses Analysis'!$B110, 'Data Repository Table'!$G:$G, 'Expenses Analysis'!$D110, 'Data Repository Table'!$H:$H, 'Expenses Analysis'!$E110, 'Data Repository Table'!$D:$D, 'Expenses Analysis'!Q$106)</f>
        <v>2274807.7859325004</v>
      </c>
    </row>
    <row r="111" spans="1:23">
      <c r="A111" s="80" t="s">
        <v>64</v>
      </c>
      <c r="B111" s="80" t="s">
        <v>39</v>
      </c>
      <c r="C111" s="80" t="s">
        <v>65</v>
      </c>
      <c r="D111" s="80" t="s">
        <v>65</v>
      </c>
      <c r="E111" s="80" t="s">
        <v>65</v>
      </c>
      <c r="F111" s="19">
        <f>SUMIFS('Data Repository Table'!$J:$J, 'Data Repository Table'!$A:$A,$A111, 'Data Repository Table'!$B:$B, $C111, 'Data Repository Table'!$C:$C, 'Expenses Analysis'!$B111, 'Data Repository Table'!$G:$G, 'Expenses Analysis'!$D111, 'Data Repository Table'!$H:$H, 'Expenses Analysis'!$E111, 'Data Repository Table'!$D:$D, 'Expenses Analysis'!F$106)</f>
        <v>181.933291</v>
      </c>
      <c r="G111" s="19">
        <f>SUMIFS('Data Repository Table'!$J:$J, 'Data Repository Table'!$A:$A,$A111, 'Data Repository Table'!$B:$B, $C111, 'Data Repository Table'!$C:$C, 'Expenses Analysis'!$B111, 'Data Repository Table'!$G:$G, 'Expenses Analysis'!$D111, 'Data Repository Table'!$H:$H, 'Expenses Analysis'!$E111, 'Data Repository Table'!$D:$D, 'Expenses Analysis'!G$106)</f>
        <v>187.44394299999999</v>
      </c>
      <c r="H111" s="19">
        <f>SUMIFS('Data Repository Table'!$J:$J, 'Data Repository Table'!$A:$A,$A111, 'Data Repository Table'!$B:$B, $C111, 'Data Repository Table'!$C:$C, 'Expenses Analysis'!$B111, 'Data Repository Table'!$G:$G, 'Expenses Analysis'!$D111, 'Data Repository Table'!$H:$H, 'Expenses Analysis'!$E111, 'Data Repository Table'!$D:$D, 'Expenses Analysis'!H$106)</f>
        <v>184.77365699999999</v>
      </c>
      <c r="I111" s="19">
        <f>SUMIFS('Data Repository Table'!$J:$J, 'Data Repository Table'!$A:$A,$A111, 'Data Repository Table'!$B:$B, $C111, 'Data Repository Table'!$C:$C, 'Expenses Analysis'!$B111, 'Data Repository Table'!$G:$G, 'Expenses Analysis'!$D111, 'Data Repository Table'!$H:$H, 'Expenses Analysis'!$E111, 'Data Repository Table'!$D:$D, 'Expenses Analysis'!I$106)</f>
        <v>191.54109299999999</v>
      </c>
      <c r="J111" s="19">
        <f>SUMIFS('Data Repository Table'!$J:$J, 'Data Repository Table'!$A:$A,$A111, 'Data Repository Table'!$B:$B, $C111, 'Data Repository Table'!$C:$C, 'Expenses Analysis'!$B111, 'Data Repository Table'!$G:$G, 'Expenses Analysis'!$D111, 'Data Repository Table'!$H:$H, 'Expenses Analysis'!$E111, 'Data Repository Table'!$D:$D, 'Expenses Analysis'!J$106)</f>
        <v>98.096062000000003</v>
      </c>
      <c r="K111" s="19">
        <f>SUMIFS('Data Repository Table'!$J:$J, 'Data Repository Table'!$A:$A,$A111, 'Data Repository Table'!$B:$B, $C111, 'Data Repository Table'!$C:$C, 'Expenses Analysis'!$B111, 'Data Repository Table'!$G:$G, 'Expenses Analysis'!$D111, 'Data Repository Table'!$H:$H, 'Expenses Analysis'!$E111, 'Data Repository Table'!$D:$D, 'Expenses Analysis'!K$106)</f>
        <v>185.30685299999999</v>
      </c>
      <c r="L111" s="19">
        <f>SUMIFS('Data Repository Table'!$J:$J, 'Data Repository Table'!$A:$A,$A111, 'Data Repository Table'!$B:$B, $C111, 'Data Repository Table'!$C:$C, 'Expenses Analysis'!$B111, 'Data Repository Table'!$G:$G, 'Expenses Analysis'!$D111, 'Data Repository Table'!$H:$H, 'Expenses Analysis'!$E111, 'Data Repository Table'!$D:$D, 'Expenses Analysis'!L$106)</f>
        <v>186.90143900000001</v>
      </c>
      <c r="M111" s="19">
        <f>SUMIFS('Data Repository Table'!$J:$J, 'Data Repository Table'!$A:$A,$A111, 'Data Repository Table'!$B:$B, $C111, 'Data Repository Table'!$C:$C, 'Expenses Analysis'!$B111, 'Data Repository Table'!$G:$G, 'Expenses Analysis'!$D111, 'Data Repository Table'!$H:$H, 'Expenses Analysis'!$E111, 'Data Repository Table'!$D:$D, 'Expenses Analysis'!M$106)</f>
        <v>158.58676500000001</v>
      </c>
      <c r="N111" s="19">
        <f>SUMIFS('Data Repository Table'!$J:$J, 'Data Repository Table'!$A:$A,$A111, 'Data Repository Table'!$B:$B, $C111, 'Data Repository Table'!$C:$C, 'Expenses Analysis'!$B111, 'Data Repository Table'!$G:$G, 'Expenses Analysis'!$D111, 'Data Repository Table'!$H:$H, 'Expenses Analysis'!$E111, 'Data Repository Table'!$D:$D, 'Expenses Analysis'!N$106)</f>
        <v>191.40367599999999</v>
      </c>
      <c r="O111" s="19">
        <f>SUMIFS('Data Repository Table'!$J:$J, 'Data Repository Table'!$A:$A,$A111, 'Data Repository Table'!$B:$B, $C111, 'Data Repository Table'!$C:$C, 'Expenses Analysis'!$B111, 'Data Repository Table'!$G:$G, 'Expenses Analysis'!$D111, 'Data Repository Table'!$H:$H, 'Expenses Analysis'!$E111, 'Data Repository Table'!$D:$D, 'Expenses Analysis'!O$106)</f>
        <v>171.057864</v>
      </c>
      <c r="P111" s="19">
        <f>SUMIFS('Data Repository Table'!$J:$J, 'Data Repository Table'!$A:$A,$A111, 'Data Repository Table'!$B:$B, $C111, 'Data Repository Table'!$C:$C, 'Expenses Analysis'!$B111, 'Data Repository Table'!$G:$G, 'Expenses Analysis'!$D111, 'Data Repository Table'!$H:$H, 'Expenses Analysis'!$E111, 'Data Repository Table'!$D:$D, 'Expenses Analysis'!P$106)</f>
        <v>169.28699900000001</v>
      </c>
      <c r="Q111" s="19">
        <f>SUMIFS('Data Repository Table'!$J:$J, 'Data Repository Table'!$A:$A,$A111, 'Data Repository Table'!$B:$B, $C111, 'Data Repository Table'!$C:$C, 'Expenses Analysis'!$B111, 'Data Repository Table'!$G:$G, 'Expenses Analysis'!$D111, 'Data Repository Table'!$H:$H, 'Expenses Analysis'!$E111, 'Data Repository Table'!$D:$D, 'Expenses Analysis'!Q$106)</f>
        <v>142.50871699999999</v>
      </c>
    </row>
    <row r="112" spans="1:23">
      <c r="A112" s="80" t="s">
        <v>64</v>
      </c>
      <c r="B112" s="80" t="s">
        <v>47</v>
      </c>
      <c r="C112" s="80" t="s">
        <v>65</v>
      </c>
      <c r="D112" s="80" t="s">
        <v>65</v>
      </c>
      <c r="E112" s="80" t="s">
        <v>65</v>
      </c>
      <c r="F112" s="19">
        <f>SUMIFS('Data Repository Table'!$J:$J, 'Data Repository Table'!$A:$A,$A112, 'Data Repository Table'!$B:$B, $C112, 'Data Repository Table'!$C:$C, 'Expenses Analysis'!$B112, 'Data Repository Table'!$G:$G, 'Expenses Analysis'!$D112, 'Data Repository Table'!$H:$H, 'Expenses Analysis'!$E112, 'Data Repository Table'!$D:$D, 'Expenses Analysis'!F$106)</f>
        <v>214.968999</v>
      </c>
      <c r="G112" s="19">
        <f>SUMIFS('Data Repository Table'!$J:$J, 'Data Repository Table'!$A:$A,$A112, 'Data Repository Table'!$B:$B, $C112, 'Data Repository Table'!$C:$C, 'Expenses Analysis'!$B112, 'Data Repository Table'!$G:$G, 'Expenses Analysis'!$D112, 'Data Repository Table'!$H:$H, 'Expenses Analysis'!$E112, 'Data Repository Table'!$D:$D, 'Expenses Analysis'!G$106)</f>
        <v>228.199051</v>
      </c>
      <c r="H112" s="19">
        <f>SUMIFS('Data Repository Table'!$J:$J, 'Data Repository Table'!$A:$A,$A112, 'Data Repository Table'!$B:$B, $C112, 'Data Repository Table'!$C:$C, 'Expenses Analysis'!$B112, 'Data Repository Table'!$G:$G, 'Expenses Analysis'!$D112, 'Data Repository Table'!$H:$H, 'Expenses Analysis'!$E112, 'Data Repository Table'!$D:$D, 'Expenses Analysis'!H$106)</f>
        <v>216.53646700000002</v>
      </c>
      <c r="I112" s="19">
        <f>SUMIFS('Data Repository Table'!$J:$J, 'Data Repository Table'!$A:$A,$A112, 'Data Repository Table'!$B:$B, $C112, 'Data Repository Table'!$C:$C, 'Expenses Analysis'!$B112, 'Data Repository Table'!$G:$G, 'Expenses Analysis'!$D112, 'Data Repository Table'!$H:$H, 'Expenses Analysis'!$E112, 'Data Repository Table'!$D:$D, 'Expenses Analysis'!I$106)</f>
        <v>236.760276</v>
      </c>
      <c r="J112" s="19">
        <f>SUMIFS('Data Repository Table'!$J:$J, 'Data Repository Table'!$A:$A,$A112, 'Data Repository Table'!$B:$B, $C112, 'Data Repository Table'!$C:$C, 'Expenses Analysis'!$B112, 'Data Repository Table'!$G:$G, 'Expenses Analysis'!$D112, 'Data Repository Table'!$H:$H, 'Expenses Analysis'!$E112, 'Data Repository Table'!$D:$D, 'Expenses Analysis'!J$106)</f>
        <v>232.052864</v>
      </c>
      <c r="K112" s="19">
        <f>SUMIFS('Data Repository Table'!$J:$J, 'Data Repository Table'!$A:$A,$A112, 'Data Repository Table'!$B:$B, $C112, 'Data Repository Table'!$C:$C, 'Expenses Analysis'!$B112, 'Data Repository Table'!$G:$G, 'Expenses Analysis'!$D112, 'Data Repository Table'!$H:$H, 'Expenses Analysis'!$E112, 'Data Repository Table'!$D:$D, 'Expenses Analysis'!K$106)</f>
        <v>240.21016</v>
      </c>
      <c r="L112" s="19">
        <f>SUMIFS('Data Repository Table'!$J:$J, 'Data Repository Table'!$A:$A,$A112, 'Data Repository Table'!$B:$B, $C112, 'Data Repository Table'!$C:$C, 'Expenses Analysis'!$B112, 'Data Repository Table'!$G:$G, 'Expenses Analysis'!$D112, 'Data Repository Table'!$H:$H, 'Expenses Analysis'!$E112, 'Data Repository Table'!$D:$D, 'Expenses Analysis'!L$106)</f>
        <v>288.160549</v>
      </c>
      <c r="M112" s="19">
        <f>SUMIFS('Data Repository Table'!$J:$J, 'Data Repository Table'!$A:$A,$A112, 'Data Repository Table'!$B:$B, $C112, 'Data Repository Table'!$C:$C, 'Expenses Analysis'!$B112, 'Data Repository Table'!$G:$G, 'Expenses Analysis'!$D112, 'Data Repository Table'!$H:$H, 'Expenses Analysis'!$E112, 'Data Repository Table'!$D:$D, 'Expenses Analysis'!M$106)</f>
        <v>306.884524</v>
      </c>
      <c r="N112" s="19">
        <f>SUMIFS('Data Repository Table'!$J:$J, 'Data Repository Table'!$A:$A,$A112, 'Data Repository Table'!$B:$B, $C112, 'Data Repository Table'!$C:$C, 'Expenses Analysis'!$B112, 'Data Repository Table'!$G:$G, 'Expenses Analysis'!$D112, 'Data Repository Table'!$H:$H, 'Expenses Analysis'!$E112, 'Data Repository Table'!$D:$D, 'Expenses Analysis'!N$106)</f>
        <v>367.65100600000005</v>
      </c>
      <c r="O112" s="19">
        <f>SUMIFS('Data Repository Table'!$J:$J, 'Data Repository Table'!$A:$A,$A112, 'Data Repository Table'!$B:$B, $C112, 'Data Repository Table'!$C:$C, 'Expenses Analysis'!$B112, 'Data Repository Table'!$G:$G, 'Expenses Analysis'!$D112, 'Data Repository Table'!$H:$H, 'Expenses Analysis'!$E112, 'Data Repository Table'!$D:$D, 'Expenses Analysis'!O$106)</f>
        <v>351.99016599999999</v>
      </c>
      <c r="P112" s="19">
        <f>SUMIFS('Data Repository Table'!$J:$J, 'Data Repository Table'!$A:$A,$A112, 'Data Repository Table'!$B:$B, $C112, 'Data Repository Table'!$C:$C, 'Expenses Analysis'!$B112, 'Data Repository Table'!$G:$G, 'Expenses Analysis'!$D112, 'Data Repository Table'!$H:$H, 'Expenses Analysis'!$E112, 'Data Repository Table'!$D:$D, 'Expenses Analysis'!P$106)</f>
        <v>362.822</v>
      </c>
      <c r="Q112" s="19">
        <f>SUMIFS('Data Repository Table'!$J:$J, 'Data Repository Table'!$A:$A,$A112, 'Data Repository Table'!$B:$B, $C112, 'Data Repository Table'!$C:$C, 'Expenses Analysis'!$B112, 'Data Repository Table'!$G:$G, 'Expenses Analysis'!$D112, 'Data Repository Table'!$H:$H, 'Expenses Analysis'!$E112, 'Data Repository Table'!$D:$D, 'Expenses Analysis'!Q$106)</f>
        <v>260.31229999999999</v>
      </c>
    </row>
    <row r="113" spans="1:17">
      <c r="A113" s="80" t="s">
        <v>64</v>
      </c>
      <c r="B113" s="80" t="s">
        <v>48</v>
      </c>
      <c r="C113" s="80" t="s">
        <v>65</v>
      </c>
      <c r="D113" s="80" t="s">
        <v>65</v>
      </c>
      <c r="E113" s="80" t="s">
        <v>65</v>
      </c>
      <c r="F113" s="19">
        <f>SUMIFS('Data Repository Table'!$J:$J, 'Data Repository Table'!$A:$A,$A113, 'Data Repository Table'!$B:$B, $C113, 'Data Repository Table'!$C:$C, 'Expenses Analysis'!$B113, 'Data Repository Table'!$G:$G, 'Expenses Analysis'!$D113, 'Data Repository Table'!$H:$H, 'Expenses Analysis'!$E113, 'Data Repository Table'!$D:$D, 'Expenses Analysis'!F$106)</f>
        <v>250.24199099999998</v>
      </c>
      <c r="G113" s="19">
        <f>SUMIFS('Data Repository Table'!$J:$J, 'Data Repository Table'!$A:$A,$A113, 'Data Repository Table'!$B:$B, $C113, 'Data Repository Table'!$C:$C, 'Expenses Analysis'!$B113, 'Data Repository Table'!$G:$G, 'Expenses Analysis'!$D113, 'Data Repository Table'!$H:$H, 'Expenses Analysis'!$E113, 'Data Repository Table'!$D:$D, 'Expenses Analysis'!G$106)</f>
        <v>206.740703</v>
      </c>
      <c r="H113" s="19">
        <f>SUMIFS('Data Repository Table'!$J:$J, 'Data Repository Table'!$A:$A,$A113, 'Data Repository Table'!$B:$B, $C113, 'Data Repository Table'!$C:$C, 'Expenses Analysis'!$B113, 'Data Repository Table'!$G:$G, 'Expenses Analysis'!$D113, 'Data Repository Table'!$H:$H, 'Expenses Analysis'!$E113, 'Data Repository Table'!$D:$D, 'Expenses Analysis'!H$106)</f>
        <v>201.23546099999996</v>
      </c>
      <c r="I113" s="19">
        <f>SUMIFS('Data Repository Table'!$J:$J, 'Data Repository Table'!$A:$A,$A113, 'Data Repository Table'!$B:$B, $C113, 'Data Repository Table'!$C:$C, 'Expenses Analysis'!$B113, 'Data Repository Table'!$G:$G, 'Expenses Analysis'!$D113, 'Data Repository Table'!$H:$H, 'Expenses Analysis'!$E113, 'Data Repository Table'!$D:$D, 'Expenses Analysis'!I$106)</f>
        <v>174.36956599999999</v>
      </c>
      <c r="J113" s="19">
        <f>SUMIFS('Data Repository Table'!$J:$J, 'Data Repository Table'!$A:$A,$A113, 'Data Repository Table'!$B:$B, $C113, 'Data Repository Table'!$C:$C, 'Expenses Analysis'!$B113, 'Data Repository Table'!$G:$G, 'Expenses Analysis'!$D113, 'Data Repository Table'!$H:$H, 'Expenses Analysis'!$E113, 'Data Repository Table'!$D:$D, 'Expenses Analysis'!J$106)</f>
        <v>204.09105</v>
      </c>
      <c r="K113" s="19">
        <f>SUMIFS('Data Repository Table'!$J:$J, 'Data Repository Table'!$A:$A,$A113, 'Data Repository Table'!$B:$B, $C113, 'Data Repository Table'!$C:$C, 'Expenses Analysis'!$B113, 'Data Repository Table'!$G:$G, 'Expenses Analysis'!$D113, 'Data Repository Table'!$H:$H, 'Expenses Analysis'!$E113, 'Data Repository Table'!$D:$D, 'Expenses Analysis'!K$106)</f>
        <v>146.35666599999999</v>
      </c>
      <c r="L113" s="19">
        <f>SUMIFS('Data Repository Table'!$J:$J, 'Data Repository Table'!$A:$A,$A113, 'Data Repository Table'!$B:$B, $C113, 'Data Repository Table'!$C:$C, 'Expenses Analysis'!$B113, 'Data Repository Table'!$G:$G, 'Expenses Analysis'!$D113, 'Data Repository Table'!$H:$H, 'Expenses Analysis'!$E113, 'Data Repository Table'!$D:$D, 'Expenses Analysis'!L$106)</f>
        <v>204.20249700000002</v>
      </c>
      <c r="M113" s="19">
        <f>SUMIFS('Data Repository Table'!$J:$J, 'Data Repository Table'!$A:$A,$A113, 'Data Repository Table'!$B:$B, $C113, 'Data Repository Table'!$C:$C, 'Expenses Analysis'!$B113, 'Data Repository Table'!$G:$G, 'Expenses Analysis'!$D113, 'Data Repository Table'!$H:$H, 'Expenses Analysis'!$E113, 'Data Repository Table'!$D:$D, 'Expenses Analysis'!M$106)</f>
        <v>217.43019900000002</v>
      </c>
      <c r="N113" s="19">
        <f>SUMIFS('Data Repository Table'!$J:$J, 'Data Repository Table'!$A:$A,$A113, 'Data Repository Table'!$B:$B, $C113, 'Data Repository Table'!$C:$C, 'Expenses Analysis'!$B113, 'Data Repository Table'!$G:$G, 'Expenses Analysis'!$D113, 'Data Repository Table'!$H:$H, 'Expenses Analysis'!$E113, 'Data Repository Table'!$D:$D, 'Expenses Analysis'!N$106)</f>
        <v>230.98220000000001</v>
      </c>
      <c r="O113" s="19">
        <f>SUMIFS('Data Repository Table'!$J:$J, 'Data Repository Table'!$A:$A,$A113, 'Data Repository Table'!$B:$B, $C113, 'Data Repository Table'!$C:$C, 'Expenses Analysis'!$B113, 'Data Repository Table'!$G:$G, 'Expenses Analysis'!$D113, 'Data Repository Table'!$H:$H, 'Expenses Analysis'!$E113, 'Data Repository Table'!$D:$D, 'Expenses Analysis'!O$106)</f>
        <v>236.441136</v>
      </c>
      <c r="P113" s="19">
        <f>SUMIFS('Data Repository Table'!$J:$J, 'Data Repository Table'!$A:$A,$A113, 'Data Repository Table'!$B:$B, $C113, 'Data Repository Table'!$C:$C, 'Expenses Analysis'!$B113, 'Data Repository Table'!$G:$G, 'Expenses Analysis'!$D113, 'Data Repository Table'!$H:$H, 'Expenses Analysis'!$E113, 'Data Repository Table'!$D:$D, 'Expenses Analysis'!P$106)</f>
        <v>241.40736899999999</v>
      </c>
      <c r="Q113" s="19">
        <f>SUMIFS('Data Repository Table'!$J:$J, 'Data Repository Table'!$A:$A,$A113, 'Data Repository Table'!$B:$B, $C113, 'Data Repository Table'!$C:$C, 'Expenses Analysis'!$B113, 'Data Repository Table'!$G:$G, 'Expenses Analysis'!$D113, 'Data Repository Table'!$H:$H, 'Expenses Analysis'!$E113, 'Data Repository Table'!$D:$D, 'Expenses Analysis'!Q$106)</f>
        <v>220.380334</v>
      </c>
    </row>
    <row r="114" spans="1:17">
      <c r="A114" s="80" t="s">
        <v>37</v>
      </c>
      <c r="B114" s="80" t="s">
        <v>39</v>
      </c>
      <c r="C114" s="80" t="s">
        <v>49</v>
      </c>
      <c r="D114" s="80" t="s">
        <v>61</v>
      </c>
      <c r="E114" s="80" t="s">
        <v>62</v>
      </c>
      <c r="F114" s="19">
        <f>SUMIFS('Data Repository Table'!$J:$J, 'Data Repository Table'!$A:$A,$I$6, 'Data Repository Table'!$B:$B, $I$7, 'Data Repository Table'!$C:$C, 'Expenses Analysis'!$B114, 'Data Repository Table'!$G:$G, 'Expenses Analysis'!$D114, 'Data Repository Table'!$H:$H, 'Expenses Analysis'!$E114, 'Data Repository Table'!$D:$D, 'Expenses Analysis'!F$106)</f>
        <v>1153364.1040624965</v>
      </c>
      <c r="G114" s="19">
        <f>SUMIFS('Data Repository Table'!$J:$J, 'Data Repository Table'!$A:$A,$I$6, 'Data Repository Table'!$B:$B, $I$7, 'Data Repository Table'!$C:$C, 'Expenses Analysis'!$B114, 'Data Repository Table'!$G:$G, 'Expenses Analysis'!$D114, 'Data Repository Table'!$H:$H, 'Expenses Analysis'!$E114, 'Data Repository Table'!$D:$D, 'Expenses Analysis'!G$106)</f>
        <v>1593615.0621875001</v>
      </c>
      <c r="H114" s="19">
        <f>SUMIFS('Data Repository Table'!$J:$J, 'Data Repository Table'!$A:$A,$I$6, 'Data Repository Table'!$B:$B, $I$7, 'Data Repository Table'!$C:$C, 'Expenses Analysis'!$B114, 'Data Repository Table'!$G:$G, 'Expenses Analysis'!$D114, 'Data Repository Table'!$H:$H, 'Expenses Analysis'!$E114, 'Data Repository Table'!$D:$D, 'Expenses Analysis'!H$106)</f>
        <v>1247652.6459374966</v>
      </c>
      <c r="I114" s="19">
        <f>SUMIFS('Data Repository Table'!$J:$J, 'Data Repository Table'!$A:$A,$I$6, 'Data Repository Table'!$B:$B, $I$7, 'Data Repository Table'!$C:$C, 'Expenses Analysis'!$B114, 'Data Repository Table'!$G:$G, 'Expenses Analysis'!$D114, 'Data Repository Table'!$H:$H, 'Expenses Analysis'!$E114, 'Data Repository Table'!$D:$D, 'Expenses Analysis'!I$106)</f>
        <v>1184226.8315625</v>
      </c>
      <c r="J114" s="19">
        <f>SUMIFS('Data Repository Table'!$J:$J, 'Data Repository Table'!$A:$A,$I$6, 'Data Repository Table'!$B:$B, $I$7, 'Data Repository Table'!$C:$C, 'Expenses Analysis'!$B114, 'Data Repository Table'!$G:$G, 'Expenses Analysis'!$D114, 'Data Repository Table'!$H:$H, 'Expenses Analysis'!$E114, 'Data Repository Table'!$D:$D, 'Expenses Analysis'!J$106)</f>
        <v>1216148.346875</v>
      </c>
      <c r="K114" s="19">
        <f>SUMIFS('Data Repository Table'!$J:$J, 'Data Repository Table'!$A:$A,$I$6, 'Data Repository Table'!$B:$B, $I$7, 'Data Repository Table'!$C:$C, 'Expenses Analysis'!$B114, 'Data Repository Table'!$G:$G, 'Expenses Analysis'!$D114, 'Data Repository Table'!$H:$H, 'Expenses Analysis'!$E114, 'Data Repository Table'!$D:$D, 'Expenses Analysis'!K$106)</f>
        <v>1169684.1062500002</v>
      </c>
      <c r="L114" s="19">
        <f>SUMIFS('Data Repository Table'!$J:$J, 'Data Repository Table'!$A:$A,$I$6, 'Data Repository Table'!$B:$B, $I$7, 'Data Repository Table'!$C:$C, 'Expenses Analysis'!$B114, 'Data Repository Table'!$G:$G, 'Expenses Analysis'!$D114, 'Data Repository Table'!$H:$H, 'Expenses Analysis'!$E114, 'Data Repository Table'!$D:$D, 'Expenses Analysis'!L$106)</f>
        <v>1469415.3649999998</v>
      </c>
      <c r="M114" s="19">
        <f>SUMIFS('Data Repository Table'!$J:$J, 'Data Repository Table'!$A:$A,$I$6, 'Data Repository Table'!$B:$B, $I$7, 'Data Repository Table'!$C:$C, 'Expenses Analysis'!$B114, 'Data Repository Table'!$G:$G, 'Expenses Analysis'!$D114, 'Data Repository Table'!$H:$H, 'Expenses Analysis'!$E114, 'Data Repository Table'!$D:$D, 'Expenses Analysis'!M$106)</f>
        <v>1237092.099375</v>
      </c>
      <c r="N114" s="19">
        <f>SUMIFS('Data Repository Table'!$J:$J, 'Data Repository Table'!$A:$A,$I$6, 'Data Repository Table'!$B:$B, $I$7, 'Data Repository Table'!$C:$C, 'Expenses Analysis'!$B114, 'Data Repository Table'!$G:$G, 'Expenses Analysis'!$D114, 'Data Repository Table'!$H:$H, 'Expenses Analysis'!$E114, 'Data Repository Table'!$D:$D, 'Expenses Analysis'!N$106)</f>
        <v>1234274.3050000002</v>
      </c>
      <c r="O114" s="19">
        <f>SUMIFS('Data Repository Table'!$J:$J, 'Data Repository Table'!$A:$A,$I$6, 'Data Repository Table'!$B:$B, $I$7, 'Data Repository Table'!$C:$C, 'Expenses Analysis'!$B114, 'Data Repository Table'!$G:$G, 'Expenses Analysis'!$D114, 'Data Repository Table'!$H:$H, 'Expenses Analysis'!$E114, 'Data Repository Table'!$D:$D, 'Expenses Analysis'!O$106)</f>
        <v>1236955.4071875</v>
      </c>
      <c r="P114" s="19">
        <f>SUMIFS('Data Repository Table'!$J:$J, 'Data Repository Table'!$A:$A,$I$6, 'Data Repository Table'!$B:$B, $I$7, 'Data Repository Table'!$C:$C, 'Expenses Analysis'!$B114, 'Data Repository Table'!$G:$G, 'Expenses Analysis'!$D114, 'Data Repository Table'!$H:$H, 'Expenses Analysis'!$E114, 'Data Repository Table'!$D:$D, 'Expenses Analysis'!P$106)</f>
        <v>1313506.1328125</v>
      </c>
      <c r="Q114" s="19">
        <f>SUMIFS('Data Repository Table'!$J:$J, 'Data Repository Table'!$A:$A,$I$6, 'Data Repository Table'!$B:$B, $I$7, 'Data Repository Table'!$C:$C, 'Expenses Analysis'!$B114, 'Data Repository Table'!$G:$G, 'Expenses Analysis'!$D114, 'Data Repository Table'!$H:$H, 'Expenses Analysis'!$E114, 'Data Repository Table'!$D:$D, 'Expenses Analysis'!Q$106)</f>
        <v>1497493.8790625001</v>
      </c>
    </row>
    <row r="115" spans="1:17">
      <c r="A115" s="80" t="s">
        <v>37</v>
      </c>
      <c r="B115" s="80" t="s">
        <v>47</v>
      </c>
      <c r="C115" s="80" t="s">
        <v>49</v>
      </c>
      <c r="D115" s="80" t="s">
        <v>61</v>
      </c>
      <c r="E115" s="80" t="s">
        <v>62</v>
      </c>
      <c r="F115" s="19">
        <f>SUMIFS('Data Repository Table'!$J:$J, 'Data Repository Table'!$A:$A,$I$6, 'Data Repository Table'!$B:$B, $I$7, 'Data Repository Table'!$C:$C, 'Expenses Analysis'!$B115, 'Data Repository Table'!$G:$G, 'Expenses Analysis'!$D115, 'Data Repository Table'!$H:$H, 'Expenses Analysis'!$E115, 'Data Repository Table'!$D:$D, 'Expenses Analysis'!F$106)</f>
        <v>3198275.9004000002</v>
      </c>
      <c r="G115" s="19">
        <f>SUMIFS('Data Repository Table'!$J:$J, 'Data Repository Table'!$A:$A,$I$6, 'Data Repository Table'!$B:$B, $I$7, 'Data Repository Table'!$C:$C, 'Expenses Analysis'!$B115, 'Data Repository Table'!$G:$G, 'Expenses Analysis'!$D115, 'Data Repository Table'!$H:$H, 'Expenses Analysis'!$E115, 'Data Repository Table'!$D:$D, 'Expenses Analysis'!G$106)</f>
        <v>3852997.68</v>
      </c>
      <c r="H115" s="19">
        <f>SUMIFS('Data Repository Table'!$J:$J, 'Data Repository Table'!$A:$A,$I$6, 'Data Repository Table'!$B:$B, $I$7, 'Data Repository Table'!$C:$C, 'Expenses Analysis'!$B115, 'Data Repository Table'!$G:$G, 'Expenses Analysis'!$D115, 'Data Repository Table'!$H:$H, 'Expenses Analysis'!$E115, 'Data Repository Table'!$D:$D, 'Expenses Analysis'!H$106)</f>
        <v>3894195.4016000004</v>
      </c>
      <c r="I115" s="19">
        <f>SUMIFS('Data Repository Table'!$J:$J, 'Data Repository Table'!$A:$A,$I$6, 'Data Repository Table'!$B:$B, $I$7, 'Data Repository Table'!$C:$C, 'Expenses Analysis'!$B115, 'Data Repository Table'!$G:$G, 'Expenses Analysis'!$D115, 'Data Repository Table'!$H:$H, 'Expenses Analysis'!$E115, 'Data Repository Table'!$D:$D, 'Expenses Analysis'!I$106)</f>
        <v>5221215.6136000007</v>
      </c>
      <c r="J115" s="19">
        <f>SUMIFS('Data Repository Table'!$J:$J, 'Data Repository Table'!$A:$A,$I$6, 'Data Repository Table'!$B:$B, $I$7, 'Data Repository Table'!$C:$C, 'Expenses Analysis'!$B115, 'Data Repository Table'!$G:$G, 'Expenses Analysis'!$D115, 'Data Repository Table'!$H:$H, 'Expenses Analysis'!$E115, 'Data Repository Table'!$D:$D, 'Expenses Analysis'!J$106)</f>
        <v>5648075.6247999994</v>
      </c>
      <c r="K115" s="19">
        <f>SUMIFS('Data Repository Table'!$J:$J, 'Data Repository Table'!$A:$A,$I$6, 'Data Repository Table'!$B:$B, $I$7, 'Data Repository Table'!$C:$C, 'Expenses Analysis'!$B115, 'Data Repository Table'!$G:$G, 'Expenses Analysis'!$D115, 'Data Repository Table'!$H:$H, 'Expenses Analysis'!$E115, 'Data Repository Table'!$D:$D, 'Expenses Analysis'!K$106)</f>
        <v>2887464.9384000008</v>
      </c>
      <c r="L115" s="19">
        <f>SUMIFS('Data Repository Table'!$J:$J, 'Data Repository Table'!$A:$A,$I$6, 'Data Repository Table'!$B:$B, $I$7, 'Data Repository Table'!$C:$C, 'Expenses Analysis'!$B115, 'Data Repository Table'!$G:$G, 'Expenses Analysis'!$D115, 'Data Repository Table'!$H:$H, 'Expenses Analysis'!$E115, 'Data Repository Table'!$D:$D, 'Expenses Analysis'!L$106)</f>
        <v>2699761.8844000003</v>
      </c>
      <c r="M115" s="19">
        <f>SUMIFS('Data Repository Table'!$J:$J, 'Data Repository Table'!$A:$A,$I$6, 'Data Repository Table'!$B:$B, $I$7, 'Data Repository Table'!$C:$C, 'Expenses Analysis'!$B115, 'Data Repository Table'!$G:$G, 'Expenses Analysis'!$D115, 'Data Repository Table'!$H:$H, 'Expenses Analysis'!$E115, 'Data Repository Table'!$D:$D, 'Expenses Analysis'!M$106)</f>
        <v>3178632.1476000003</v>
      </c>
      <c r="N115" s="19">
        <f>SUMIFS('Data Repository Table'!$J:$J, 'Data Repository Table'!$A:$A,$I$6, 'Data Repository Table'!$B:$B, $I$7, 'Data Repository Table'!$C:$C, 'Expenses Analysis'!$B115, 'Data Repository Table'!$G:$G, 'Expenses Analysis'!$D115, 'Data Repository Table'!$H:$H, 'Expenses Analysis'!$E115, 'Data Repository Table'!$D:$D, 'Expenses Analysis'!N$106)</f>
        <v>2897815.2056</v>
      </c>
      <c r="O115" s="19">
        <f>SUMIFS('Data Repository Table'!$J:$J, 'Data Repository Table'!$A:$A,$I$6, 'Data Repository Table'!$B:$B, $I$7, 'Data Repository Table'!$C:$C, 'Expenses Analysis'!$B115, 'Data Repository Table'!$G:$G, 'Expenses Analysis'!$D115, 'Data Repository Table'!$H:$H, 'Expenses Analysis'!$E115, 'Data Repository Table'!$D:$D, 'Expenses Analysis'!O$106)</f>
        <v>3114360.7516000005</v>
      </c>
      <c r="P115" s="19">
        <f>SUMIFS('Data Repository Table'!$J:$J, 'Data Repository Table'!$A:$A,$I$6, 'Data Repository Table'!$B:$B, $I$7, 'Data Repository Table'!$C:$C, 'Expenses Analysis'!$B115, 'Data Repository Table'!$G:$G, 'Expenses Analysis'!$D115, 'Data Repository Table'!$H:$H, 'Expenses Analysis'!$E115, 'Data Repository Table'!$D:$D, 'Expenses Analysis'!P$106)</f>
        <v>3652069.7360000005</v>
      </c>
      <c r="Q115" s="19">
        <f>SUMIFS('Data Repository Table'!$J:$J, 'Data Repository Table'!$A:$A,$I$6, 'Data Repository Table'!$B:$B, $I$7, 'Data Repository Table'!$C:$C, 'Expenses Analysis'!$B115, 'Data Repository Table'!$G:$G, 'Expenses Analysis'!$D115, 'Data Repository Table'!$H:$H, 'Expenses Analysis'!$E115, 'Data Repository Table'!$D:$D, 'Expenses Analysis'!Q$106)</f>
        <v>1891504.3056000001</v>
      </c>
    </row>
    <row r="116" spans="1:17">
      <c r="A116" s="80" t="s">
        <v>37</v>
      </c>
      <c r="B116" s="80" t="s">
        <v>48</v>
      </c>
      <c r="C116" s="80" t="s">
        <v>49</v>
      </c>
      <c r="D116" s="80" t="s">
        <v>61</v>
      </c>
      <c r="E116" s="80" t="s">
        <v>62</v>
      </c>
      <c r="F116" s="19">
        <f>SUMIFS('Data Repository Table'!$J:$J, 'Data Repository Table'!$A:$A,$I$6, 'Data Repository Table'!$B:$B, $I$7, 'Data Repository Table'!$C:$C, 'Expenses Analysis'!$B116, 'Data Repository Table'!$G:$G, 'Expenses Analysis'!$D116, 'Data Repository Table'!$H:$H, 'Expenses Analysis'!$E116, 'Data Repository Table'!$D:$D, 'Expenses Analysis'!F$106)</f>
        <v>3015948.6746999999</v>
      </c>
      <c r="G116" s="19">
        <f>SUMIFS('Data Repository Table'!$J:$J, 'Data Repository Table'!$A:$A,$I$6, 'Data Repository Table'!$B:$B, $I$7, 'Data Repository Table'!$C:$C, 'Expenses Analysis'!$B116, 'Data Repository Table'!$G:$G, 'Expenses Analysis'!$D116, 'Data Repository Table'!$H:$H, 'Expenses Analysis'!$E116, 'Data Repository Table'!$D:$D, 'Expenses Analysis'!G$106)</f>
        <v>2402723.2787999995</v>
      </c>
      <c r="H116" s="19">
        <f>SUMIFS('Data Repository Table'!$J:$J, 'Data Repository Table'!$A:$A,$I$6, 'Data Repository Table'!$B:$B, $I$7, 'Data Repository Table'!$C:$C, 'Expenses Analysis'!$B116, 'Data Repository Table'!$G:$G, 'Expenses Analysis'!$D116, 'Data Repository Table'!$H:$H, 'Expenses Analysis'!$E116, 'Data Repository Table'!$D:$D, 'Expenses Analysis'!H$106)</f>
        <v>3247912.5821999996</v>
      </c>
      <c r="I116" s="19">
        <f>SUMIFS('Data Repository Table'!$J:$J, 'Data Repository Table'!$A:$A,$I$6, 'Data Repository Table'!$B:$B, $I$7, 'Data Repository Table'!$C:$C, 'Expenses Analysis'!$B116, 'Data Repository Table'!$G:$G, 'Expenses Analysis'!$D116, 'Data Repository Table'!$H:$H, 'Expenses Analysis'!$E116, 'Data Repository Table'!$D:$D, 'Expenses Analysis'!I$106)</f>
        <v>2731965.4673999995</v>
      </c>
      <c r="J116" s="19">
        <f>SUMIFS('Data Repository Table'!$J:$J, 'Data Repository Table'!$A:$A,$I$6, 'Data Repository Table'!$B:$B, $I$7, 'Data Repository Table'!$C:$C, 'Expenses Analysis'!$B116, 'Data Repository Table'!$G:$G, 'Expenses Analysis'!$D116, 'Data Repository Table'!$H:$H, 'Expenses Analysis'!$E116, 'Data Repository Table'!$D:$D, 'Expenses Analysis'!J$106)</f>
        <v>2323192.0081500001</v>
      </c>
      <c r="K116" s="19">
        <f>SUMIFS('Data Repository Table'!$J:$J, 'Data Repository Table'!$A:$A,$I$6, 'Data Repository Table'!$B:$B, $I$7, 'Data Repository Table'!$C:$C, 'Expenses Analysis'!$B116, 'Data Repository Table'!$G:$G, 'Expenses Analysis'!$D116, 'Data Repository Table'!$H:$H, 'Expenses Analysis'!$E116, 'Data Repository Table'!$D:$D, 'Expenses Analysis'!K$106)</f>
        <v>1722591.0292499999</v>
      </c>
      <c r="L116" s="19">
        <f>SUMIFS('Data Repository Table'!$J:$J, 'Data Repository Table'!$A:$A,$I$6, 'Data Repository Table'!$B:$B, $I$7, 'Data Repository Table'!$C:$C, 'Expenses Analysis'!$B116, 'Data Repository Table'!$G:$G, 'Expenses Analysis'!$D116, 'Data Repository Table'!$H:$H, 'Expenses Analysis'!$E116, 'Data Repository Table'!$D:$D, 'Expenses Analysis'!L$106)</f>
        <v>1839134.2085999998</v>
      </c>
      <c r="M116" s="19">
        <f>SUMIFS('Data Repository Table'!$J:$J, 'Data Repository Table'!$A:$A,$I$6, 'Data Repository Table'!$B:$B, $I$7, 'Data Repository Table'!$C:$C, 'Expenses Analysis'!$B116, 'Data Repository Table'!$G:$G, 'Expenses Analysis'!$D116, 'Data Repository Table'!$H:$H, 'Expenses Analysis'!$E116, 'Data Repository Table'!$D:$D, 'Expenses Analysis'!M$106)</f>
        <v>2579316.7429</v>
      </c>
      <c r="N116" s="19">
        <f>SUMIFS('Data Repository Table'!$J:$J, 'Data Repository Table'!$A:$A,$I$6, 'Data Repository Table'!$B:$B, $I$7, 'Data Repository Table'!$C:$C, 'Expenses Analysis'!$B116, 'Data Repository Table'!$G:$G, 'Expenses Analysis'!$D116, 'Data Repository Table'!$H:$H, 'Expenses Analysis'!$E116, 'Data Repository Table'!$D:$D, 'Expenses Analysis'!N$106)</f>
        <v>2220367.5409499998</v>
      </c>
      <c r="O116" s="19">
        <f>SUMIFS('Data Repository Table'!$J:$J, 'Data Repository Table'!$A:$A,$I$6, 'Data Repository Table'!$B:$B, $I$7, 'Data Repository Table'!$C:$C, 'Expenses Analysis'!$B116, 'Data Repository Table'!$G:$G, 'Expenses Analysis'!$D116, 'Data Repository Table'!$H:$H, 'Expenses Analysis'!$E116, 'Data Repository Table'!$D:$D, 'Expenses Analysis'!O$106)</f>
        <v>2209012.8075999999</v>
      </c>
      <c r="P116" s="19">
        <f>SUMIFS('Data Repository Table'!$J:$J, 'Data Repository Table'!$A:$A,$I$6, 'Data Repository Table'!$B:$B, $I$7, 'Data Repository Table'!$C:$C, 'Expenses Analysis'!$B116, 'Data Repository Table'!$G:$G, 'Expenses Analysis'!$D116, 'Data Repository Table'!$H:$H, 'Expenses Analysis'!$E116, 'Data Repository Table'!$D:$D, 'Expenses Analysis'!P$106)</f>
        <v>2561190.8338000001</v>
      </c>
      <c r="Q116" s="19">
        <f>SUMIFS('Data Repository Table'!$J:$J, 'Data Repository Table'!$A:$A,$I$6, 'Data Repository Table'!$B:$B, $I$7, 'Data Repository Table'!$C:$C, 'Expenses Analysis'!$B116, 'Data Repository Table'!$G:$G, 'Expenses Analysis'!$D116, 'Data Repository Table'!$H:$H, 'Expenses Analysis'!$E116, 'Data Repository Table'!$D:$D, 'Expenses Analysis'!Q$106)</f>
        <v>2785478.9215500001</v>
      </c>
    </row>
    <row r="137" spans="1:22" ht="83.45" customHeight="1">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row>
  </sheetData>
  <mergeCells count="19">
    <mergeCell ref="A78:V78"/>
    <mergeCell ref="A102:V102"/>
    <mergeCell ref="A103:O103"/>
    <mergeCell ref="A137:V137"/>
    <mergeCell ref="A98:V98"/>
    <mergeCell ref="A97:V97"/>
    <mergeCell ref="A99:V99"/>
    <mergeCell ref="A100:V100"/>
    <mergeCell ref="A101:V101"/>
    <mergeCell ref="A79:M79"/>
    <mergeCell ref="A104:M104"/>
    <mergeCell ref="A59:S59"/>
    <mergeCell ref="A4:T4"/>
    <mergeCell ref="A10:V10"/>
    <mergeCell ref="A11:W11"/>
    <mergeCell ref="A44:V44"/>
    <mergeCell ref="A45:W45"/>
    <mergeCell ref="A46:M46"/>
    <mergeCell ref="A47:M47"/>
  </mergeCells>
  <conditionalFormatting sqref="F35:Q42">
    <cfRule type="colorScale" priority="8">
      <colorScale>
        <cfvo type="min"/>
        <cfvo type="percentile" val="50"/>
        <cfvo type="max"/>
        <color rgb="FFF8696B"/>
        <color rgb="FFFCFCFF"/>
        <color rgb="FF5A8AC6"/>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15:Q22">
    <cfRule type="colorScale" priority="1">
      <colorScale>
        <cfvo type="min"/>
        <cfvo type="percentile" val="50"/>
        <cfvo type="max"/>
        <color rgb="FF5A8AC6"/>
        <color rgb="FFFCFCFF"/>
        <color rgb="FFF8696B"/>
      </colorScale>
    </cfRule>
  </conditionalFormatting>
  <conditionalFormatting sqref="F50:Q57">
    <cfRule type="colorScale" priority="5">
      <colorScale>
        <cfvo type="min"/>
        <cfvo type="percentile" val="50"/>
        <cfvo type="max"/>
        <color rgb="FF5A8AC6"/>
        <color rgb="FFFCFCFF"/>
        <color rgb="FFF8696B"/>
      </colorScale>
    </cfRule>
  </conditionalFormatting>
  <conditionalFormatting sqref="F108:Q113">
    <cfRule type="colorScale" priority="14">
      <colorScale>
        <cfvo type="min"/>
        <cfvo type="percentile" val="50"/>
        <cfvo type="max"/>
        <color rgb="FF5A8AC6"/>
        <color rgb="FFFCFCFF"/>
        <color rgb="FFF8696B"/>
      </colorScale>
    </cfRule>
  </conditionalFormatting>
  <conditionalFormatting sqref="F114:Q116">
    <cfRule type="colorScale" priority="13">
      <colorScale>
        <cfvo type="min"/>
        <cfvo type="percentile" val="50"/>
        <cfvo type="max"/>
        <color rgb="FF5A8AC6"/>
        <color rgb="FFFCFCFF"/>
        <color rgb="FFF8696B"/>
      </colorScale>
    </cfRule>
  </conditionalFormatting>
  <conditionalFormatting sqref="F108:Q116">
    <cfRule type="colorScale" priority="6">
      <colorScale>
        <cfvo type="min"/>
        <cfvo type="percentile" val="50"/>
        <cfvo type="max"/>
        <color rgb="FF5A8AC6"/>
        <color rgb="FFFCFCFF"/>
        <color rgb="FFF8696B"/>
      </colorScale>
    </cfRule>
  </conditionalFormatting>
  <conditionalFormatting sqref="F35:Q41">
    <cfRule type="colorScale" priority="4">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W61"/>
  <sheetViews>
    <sheetView showGridLines="0" topLeftCell="A12" zoomScale="80" zoomScaleNormal="80" workbookViewId="0">
      <selection activeCell="A13" sqref="A13:M13"/>
    </sheetView>
  </sheetViews>
  <sheetFormatPr defaultColWidth="8.7109375" defaultRowHeight="14.1"/>
  <cols>
    <col min="1" max="1" width="8.7109375" style="79"/>
    <col min="2" max="2" width="10.7109375" style="79" bestFit="1" customWidth="1"/>
    <col min="3" max="3" width="10.28515625" style="79" bestFit="1" customWidth="1"/>
    <col min="4" max="4" width="17.5703125" style="79" bestFit="1" customWidth="1"/>
    <col min="5" max="16" width="15.5703125" style="79" customWidth="1"/>
    <col min="17" max="17" width="16.5703125" style="79" customWidth="1"/>
    <col min="18" max="16384" width="8.7109375" style="79"/>
  </cols>
  <sheetData>
    <row r="1" spans="1:23" ht="18">
      <c r="A1" s="81" t="s">
        <v>131</v>
      </c>
      <c r="B1" s="82"/>
    </row>
    <row r="2" spans="1:23">
      <c r="A2" s="2" t="s">
        <v>132</v>
      </c>
      <c r="B2" s="2"/>
    </row>
    <row r="3" spans="1:23">
      <c r="A3" s="2" t="s">
        <v>133</v>
      </c>
      <c r="B3" s="2"/>
    </row>
    <row r="4" spans="1:23" ht="54.95" customHeight="1">
      <c r="A4" s="153" t="s">
        <v>134</v>
      </c>
      <c r="B4" s="169"/>
      <c r="C4" s="169"/>
      <c r="D4" s="169"/>
      <c r="E4" s="169"/>
      <c r="F4" s="169"/>
      <c r="G4" s="169"/>
      <c r="H4" s="169"/>
      <c r="I4" s="169"/>
      <c r="J4" s="169"/>
      <c r="K4" s="169"/>
      <c r="L4" s="169"/>
      <c r="M4" s="169"/>
      <c r="N4" s="169"/>
      <c r="O4" s="169"/>
      <c r="P4" s="169"/>
      <c r="Q4" s="169"/>
      <c r="R4" s="169"/>
    </row>
    <row r="5" spans="1:23">
      <c r="A5" s="1"/>
      <c r="B5" s="2"/>
    </row>
    <row r="6" spans="1:23">
      <c r="A6" s="1" t="s">
        <v>94</v>
      </c>
      <c r="B6" s="2"/>
    </row>
    <row r="7" spans="1:23">
      <c r="A7" s="2"/>
      <c r="B7" s="2"/>
    </row>
    <row r="8" spans="1:23">
      <c r="A8" s="79" t="s">
        <v>135</v>
      </c>
    </row>
    <row r="9" spans="1:23">
      <c r="A9" s="79" t="s">
        <v>136</v>
      </c>
    </row>
    <row r="10" spans="1:23">
      <c r="A10" s="79" t="s">
        <v>137</v>
      </c>
    </row>
    <row r="12" spans="1:23" customFormat="1" ht="69.599999999999994" customHeight="1">
      <c r="A12" s="154" t="s">
        <v>138</v>
      </c>
      <c r="B12" s="155"/>
      <c r="C12" s="155"/>
      <c r="D12" s="155"/>
      <c r="E12" s="155"/>
      <c r="F12" s="155"/>
      <c r="G12" s="155"/>
      <c r="H12" s="155"/>
      <c r="I12" s="155"/>
      <c r="J12" s="155"/>
      <c r="K12" s="155"/>
      <c r="L12" s="155"/>
      <c r="M12" s="155"/>
      <c r="N12" s="155"/>
      <c r="O12" s="155"/>
      <c r="P12" s="155"/>
      <c r="Q12" s="155"/>
      <c r="R12" s="155"/>
      <c r="S12" s="155"/>
      <c r="T12" s="155"/>
      <c r="U12" s="155"/>
      <c r="V12" s="102"/>
    </row>
    <row r="13" spans="1:23" customFormat="1" ht="18" customHeight="1">
      <c r="A13" s="151" t="s">
        <v>139</v>
      </c>
      <c r="B13" s="166"/>
      <c r="C13" s="166"/>
      <c r="D13" s="166"/>
      <c r="E13" s="166"/>
      <c r="F13" s="166"/>
      <c r="G13" s="166"/>
      <c r="H13" s="166"/>
      <c r="I13" s="166"/>
      <c r="J13" s="166"/>
      <c r="K13" s="166"/>
      <c r="L13" s="166"/>
      <c r="M13" s="166"/>
      <c r="N13" s="113"/>
      <c r="O13" s="113"/>
      <c r="P13" s="113"/>
      <c r="Q13" s="113"/>
      <c r="R13" s="113"/>
      <c r="S13" s="113"/>
      <c r="T13" s="113"/>
      <c r="U13" s="113"/>
      <c r="V13" s="113"/>
      <c r="W13" s="113"/>
    </row>
    <row r="14" spans="1:23" s="84" customFormat="1">
      <c r="A14" s="85" t="s">
        <v>20</v>
      </c>
      <c r="B14" s="85" t="s">
        <v>97</v>
      </c>
      <c r="C14" s="85"/>
      <c r="D14" s="85"/>
      <c r="E14" s="98">
        <v>41456</v>
      </c>
      <c r="F14" s="98">
        <v>41487</v>
      </c>
      <c r="G14" s="98">
        <v>41518</v>
      </c>
      <c r="H14" s="98">
        <v>41548</v>
      </c>
      <c r="I14" s="98">
        <v>41579</v>
      </c>
      <c r="J14" s="98">
        <v>41609</v>
      </c>
      <c r="K14" s="98">
        <v>41640</v>
      </c>
      <c r="L14" s="98">
        <v>41671</v>
      </c>
      <c r="M14" s="98">
        <v>41699</v>
      </c>
      <c r="N14" s="98">
        <v>41730</v>
      </c>
      <c r="O14" s="98">
        <v>41760</v>
      </c>
      <c r="P14" s="98">
        <v>41791</v>
      </c>
      <c r="Q14" s="101" t="s">
        <v>99</v>
      </c>
    </row>
    <row r="15" spans="1:23" s="84" customFormat="1">
      <c r="A15" s="85"/>
      <c r="B15" s="85"/>
      <c r="C15" s="85"/>
      <c r="D15" s="85"/>
      <c r="E15" s="100"/>
      <c r="F15" s="100"/>
      <c r="G15" s="100"/>
      <c r="H15" s="100"/>
      <c r="I15" s="100"/>
      <c r="J15" s="100"/>
      <c r="K15" s="100"/>
      <c r="L15" s="100"/>
      <c r="M15" s="100"/>
      <c r="N15" s="100"/>
      <c r="O15" s="100"/>
      <c r="P15" s="100"/>
      <c r="Q15" s="101"/>
    </row>
    <row r="16" spans="1:23" s="80" customFormat="1">
      <c r="A16" s="80" t="s">
        <v>39</v>
      </c>
      <c r="B16" s="80" t="s">
        <v>101</v>
      </c>
      <c r="E16" s="141">
        <f>SUMIFS('Data Repository Table'!$J:$J, 'Data Repository Table'!$A:$A, "Financial Actual",'Data Repository Table'!$B:$B, "Revenues", 'Data Repository Table'!$C:$C,$A16, 'Data Repository Table'!$D:$D,E$14)</f>
        <v>5914581.1976700742</v>
      </c>
      <c r="F16" s="141">
        <f>SUMIFS('Data Repository Table'!$J:$J, 'Data Repository Table'!$A:$A, "Financial Actual",'Data Repository Table'!$B:$B, "Revenues", 'Data Repository Table'!$C:$C,$A16, 'Data Repository Table'!$D:$D,F$14)</f>
        <v>5696664.2399759311</v>
      </c>
      <c r="G16" s="141">
        <f>SUMIFS('Data Repository Table'!$J:$J, 'Data Repository Table'!$A:$A, "Financial Actual",'Data Repository Table'!$B:$B, "Revenues", 'Data Repository Table'!$C:$C,$A16, 'Data Repository Table'!$D:$D,G$14)</f>
        <v>5260681.8298072498</v>
      </c>
      <c r="H16" s="141">
        <f>SUMIFS('Data Repository Table'!$J:$J, 'Data Repository Table'!$A:$A, "Financial Actual",'Data Repository Table'!$B:$B, "Revenues", 'Data Repository Table'!$C:$C,$A16, 'Data Repository Table'!$D:$D,H$14)</f>
        <v>5221955.4924466992</v>
      </c>
      <c r="I16" s="141">
        <f>SUMIFS('Data Repository Table'!$J:$J, 'Data Repository Table'!$A:$A, "Financial Actual",'Data Repository Table'!$B:$B, "Revenues", 'Data Repository Table'!$C:$C,$A16, 'Data Repository Table'!$D:$D,I$14)</f>
        <v>5514147.1707946751</v>
      </c>
      <c r="J16" s="141">
        <f>SUMIFS('Data Repository Table'!$J:$J, 'Data Repository Table'!$A:$A, "Financial Actual",'Data Repository Table'!$B:$B, "Revenues", 'Data Repository Table'!$C:$C,$A16, 'Data Repository Table'!$D:$D,J$14)</f>
        <v>5380892.2001862573</v>
      </c>
      <c r="K16" s="141">
        <f>SUMIFS('Data Repository Table'!$J:$J, 'Data Repository Table'!$A:$A, "Financial Actual",'Data Repository Table'!$B:$B, "Revenues", 'Data Repository Table'!$C:$C,$A16, 'Data Repository Table'!$D:$D,K$14)</f>
        <v>7822599.7200296307</v>
      </c>
      <c r="L16" s="141">
        <f>SUMIFS('Data Repository Table'!$J:$J, 'Data Repository Table'!$A:$A, "Financial Actual",'Data Repository Table'!$B:$B, "Revenues", 'Data Repository Table'!$C:$C,$A16, 'Data Repository Table'!$D:$D,L$14)</f>
        <v>6924324.6322913244</v>
      </c>
      <c r="M16" s="141">
        <f>SUMIFS('Data Repository Table'!$J:$J, 'Data Repository Table'!$A:$A, "Financial Actual",'Data Repository Table'!$B:$B, "Revenues", 'Data Repository Table'!$C:$C,$A16, 'Data Repository Table'!$D:$D,M$14)</f>
        <v>7297789.3913026378</v>
      </c>
      <c r="N16" s="141">
        <f>SUMIFS('Data Repository Table'!$J:$J, 'Data Repository Table'!$A:$A, "Financial Actual",'Data Repository Table'!$B:$B, "Revenues", 'Data Repository Table'!$C:$C,$A16, 'Data Repository Table'!$D:$D,N$14)</f>
        <v>5332240.4186026063</v>
      </c>
      <c r="O16" s="141">
        <f>SUMIFS('Data Repository Table'!$J:$J, 'Data Repository Table'!$A:$A, "Financial Actual",'Data Repository Table'!$B:$B, "Revenues", 'Data Repository Table'!$C:$C,$A16, 'Data Repository Table'!$D:$D,O$14)</f>
        <v>5394917.135688588</v>
      </c>
      <c r="P16" s="141">
        <f>SUMIFS('Data Repository Table'!$J:$J, 'Data Repository Table'!$A:$A, "Financial Actual",'Data Repository Table'!$B:$B, "Revenues", 'Data Repository Table'!$C:$C,$A16, 'Data Repository Table'!$D:$D,P$14)</f>
        <v>5184163.8693572879</v>
      </c>
      <c r="Q16" s="141">
        <f>SUM(E16:P16)</f>
        <v>70944957.298152953</v>
      </c>
    </row>
    <row r="17" spans="1:17" s="80" customFormat="1">
      <c r="A17" s="80" t="s">
        <v>47</v>
      </c>
      <c r="B17" s="80" t="s">
        <v>101</v>
      </c>
      <c r="E17" s="141">
        <f>SUMIFS('Data Repository Table'!$J:$J, 'Data Repository Table'!$A:$A, "Financial Actual",'Data Repository Table'!$B:$B, "Revenues", 'Data Repository Table'!$C:$C,$A17, 'Data Repository Table'!$D:$D,E$14)</f>
        <v>17328050.972999997</v>
      </c>
      <c r="F17" s="141">
        <f>SUMIFS('Data Repository Table'!$J:$J, 'Data Repository Table'!$A:$A, "Financial Actual",'Data Repository Table'!$B:$B, "Revenues", 'Data Repository Table'!$C:$C,$A17, 'Data Repository Table'!$D:$D,F$14)</f>
        <v>14604314.435999997</v>
      </c>
      <c r="G17" s="141">
        <f>SUMIFS('Data Repository Table'!$J:$J, 'Data Repository Table'!$A:$A, "Financial Actual",'Data Repository Table'!$B:$B, "Revenues", 'Data Repository Table'!$C:$C,$A17, 'Data Repository Table'!$D:$D,G$14)</f>
        <v>16135900.118999999</v>
      </c>
      <c r="H17" s="141">
        <f>SUMIFS('Data Repository Table'!$J:$J, 'Data Repository Table'!$A:$A, "Financial Actual",'Data Repository Table'!$B:$B, "Revenues", 'Data Repository Table'!$C:$C,$A17, 'Data Repository Table'!$D:$D,H$14)</f>
        <v>15151633.271999998</v>
      </c>
      <c r="I17" s="141">
        <f>SUMIFS('Data Repository Table'!$J:$J, 'Data Repository Table'!$A:$A, "Financial Actual",'Data Repository Table'!$B:$B, "Revenues", 'Data Repository Table'!$C:$C,$A17, 'Data Repository Table'!$D:$D,I$14)</f>
        <v>13832900.801999997</v>
      </c>
      <c r="J17" s="141">
        <f>SUMIFS('Data Repository Table'!$J:$J, 'Data Repository Table'!$A:$A, "Financial Actual",'Data Repository Table'!$B:$B, "Revenues", 'Data Repository Table'!$C:$C,$A17, 'Data Repository Table'!$D:$D,J$14)</f>
        <v>15562959.623999998</v>
      </c>
      <c r="K17" s="141">
        <f>SUMIFS('Data Repository Table'!$J:$J, 'Data Repository Table'!$A:$A, "Financial Actual",'Data Repository Table'!$B:$B, "Revenues", 'Data Repository Table'!$C:$C,$A17, 'Data Repository Table'!$D:$D,K$14)</f>
        <v>22354057.620000001</v>
      </c>
      <c r="L17" s="141">
        <f>SUMIFS('Data Repository Table'!$J:$J, 'Data Repository Table'!$A:$A, "Financial Actual",'Data Repository Table'!$B:$B, "Revenues", 'Data Repository Table'!$C:$C,$A17, 'Data Repository Table'!$D:$D,L$14)</f>
        <v>18580950.729999997</v>
      </c>
      <c r="M17" s="141">
        <f>SUMIFS('Data Repository Table'!$J:$J, 'Data Repository Table'!$A:$A, "Financial Actual",'Data Repository Table'!$B:$B, "Revenues", 'Data Repository Table'!$C:$C,$A17, 'Data Repository Table'!$D:$D,M$14)</f>
        <v>19644680.780999999</v>
      </c>
      <c r="N17" s="141">
        <f>SUMIFS('Data Repository Table'!$J:$J, 'Data Repository Table'!$A:$A, "Financial Actual",'Data Repository Table'!$B:$B, "Revenues", 'Data Repository Table'!$C:$C,$A17, 'Data Repository Table'!$D:$D,N$14)</f>
        <v>18268435.046</v>
      </c>
      <c r="O17" s="141">
        <f>SUMIFS('Data Repository Table'!$J:$J, 'Data Repository Table'!$A:$A, "Financial Actual",'Data Repository Table'!$B:$B, "Revenues", 'Data Repository Table'!$C:$C,$A17, 'Data Repository Table'!$D:$D,O$14)</f>
        <v>14627298.491999999</v>
      </c>
      <c r="P17" s="141">
        <f>SUMIFS('Data Repository Table'!$J:$J, 'Data Repository Table'!$A:$A, "Financial Actual",'Data Repository Table'!$B:$B, "Revenues", 'Data Repository Table'!$C:$C,$A17, 'Data Repository Table'!$D:$D,P$14)</f>
        <v>16164167.273999998</v>
      </c>
      <c r="Q17" s="141">
        <f t="shared" ref="Q17:Q18" si="0">SUM(E17:P17)</f>
        <v>202255349.16899997</v>
      </c>
    </row>
    <row r="18" spans="1:17" s="80" customFormat="1">
      <c r="A18" s="80" t="s">
        <v>48</v>
      </c>
      <c r="B18" s="80" t="s">
        <v>101</v>
      </c>
      <c r="E18" s="141">
        <f>SUMIFS('Data Repository Table'!$J:$J, 'Data Repository Table'!$A:$A, "Financial Actual",'Data Repository Table'!$B:$B, "Revenues", 'Data Repository Table'!$C:$C,$A18, 'Data Repository Table'!$D:$D,E$14)</f>
        <v>12716846.793</v>
      </c>
      <c r="F18" s="141">
        <f>SUMIFS('Data Repository Table'!$J:$J, 'Data Repository Table'!$A:$A, "Financial Actual",'Data Repository Table'!$B:$B, "Revenues", 'Data Repository Table'!$C:$C,$A18, 'Data Repository Table'!$D:$D,F$14)</f>
        <v>13050243.880999997</v>
      </c>
      <c r="G18" s="141">
        <f>SUMIFS('Data Repository Table'!$J:$J, 'Data Repository Table'!$A:$A, "Financial Actual",'Data Repository Table'!$B:$B, "Revenues", 'Data Repository Table'!$C:$C,$A18, 'Data Repository Table'!$D:$D,G$14)</f>
        <v>13235472.919</v>
      </c>
      <c r="H18" s="141">
        <f>SUMIFS('Data Repository Table'!$J:$J, 'Data Repository Table'!$A:$A, "Financial Actual",'Data Repository Table'!$B:$B, "Revenues", 'Data Repository Table'!$C:$C,$A18, 'Data Repository Table'!$D:$D,H$14)</f>
        <v>11815762.267000001</v>
      </c>
      <c r="I18" s="141">
        <f>SUMIFS('Data Repository Table'!$J:$J, 'Data Repository Table'!$A:$A, "Financial Actual",'Data Repository Table'!$B:$B, "Revenues", 'Data Repository Table'!$C:$C,$A18, 'Data Repository Table'!$D:$D,I$14)</f>
        <v>11881724.445</v>
      </c>
      <c r="J18" s="141">
        <f>SUMIFS('Data Repository Table'!$J:$J, 'Data Repository Table'!$A:$A, "Financial Actual",'Data Repository Table'!$B:$B, "Revenues", 'Data Repository Table'!$C:$C,$A18, 'Data Repository Table'!$D:$D,J$14)</f>
        <v>11127131.811999999</v>
      </c>
      <c r="K18" s="141">
        <f>SUMIFS('Data Repository Table'!$J:$J, 'Data Repository Table'!$A:$A, "Financial Actual",'Data Repository Table'!$B:$B, "Revenues", 'Data Repository Table'!$C:$C,$A18, 'Data Repository Table'!$D:$D,K$14)</f>
        <v>15491089.403999997</v>
      </c>
      <c r="L18" s="141">
        <f>SUMIFS('Data Repository Table'!$J:$J, 'Data Repository Table'!$A:$A, "Financial Actual",'Data Repository Table'!$B:$B, "Revenues", 'Data Repository Table'!$C:$C,$A18, 'Data Repository Table'!$D:$D,L$14)</f>
        <v>15776843.228999998</v>
      </c>
      <c r="M18" s="141">
        <f>SUMIFS('Data Repository Table'!$J:$J, 'Data Repository Table'!$A:$A, "Financial Actual",'Data Repository Table'!$B:$B, "Revenues", 'Data Repository Table'!$C:$C,$A18, 'Data Repository Table'!$D:$D,M$14)</f>
        <v>14151791.636999998</v>
      </c>
      <c r="N18" s="141">
        <f>SUMIFS('Data Repository Table'!$J:$J, 'Data Repository Table'!$A:$A, "Financial Actual",'Data Repository Table'!$B:$B, "Revenues", 'Data Repository Table'!$C:$C,$A18, 'Data Repository Table'!$D:$D,N$14)</f>
        <v>15011361.791999999</v>
      </c>
      <c r="O18" s="141">
        <f>SUMIFS('Data Repository Table'!$J:$J, 'Data Repository Table'!$A:$A, "Financial Actual",'Data Repository Table'!$B:$B, "Revenues", 'Data Repository Table'!$C:$C,$A18, 'Data Repository Table'!$D:$D,O$14)</f>
        <v>14286635.347000001</v>
      </c>
      <c r="P18" s="141">
        <f>SUMIFS('Data Repository Table'!$J:$J, 'Data Repository Table'!$A:$A, "Financial Actual",'Data Repository Table'!$B:$B, "Revenues", 'Data Repository Table'!$C:$C,$A18, 'Data Repository Table'!$D:$D,P$14)</f>
        <v>15120321.851</v>
      </c>
      <c r="Q18" s="141">
        <f t="shared" si="0"/>
        <v>163665225.377</v>
      </c>
    </row>
    <row r="19" spans="1:17" s="87" customFormat="1" ht="11.45">
      <c r="E19" s="142"/>
      <c r="F19" s="142"/>
      <c r="G19" s="142"/>
      <c r="H19" s="142"/>
      <c r="I19" s="142"/>
      <c r="J19" s="142"/>
      <c r="K19" s="142"/>
      <c r="L19" s="142"/>
      <c r="M19" s="142"/>
      <c r="N19" s="142"/>
      <c r="O19" s="142"/>
      <c r="P19" s="142"/>
      <c r="Q19" s="142"/>
    </row>
    <row r="20" spans="1:17">
      <c r="A20" s="80" t="s">
        <v>39</v>
      </c>
      <c r="B20" s="80" t="s">
        <v>49</v>
      </c>
      <c r="E20" s="141">
        <f>SUMIFS('Data Repository Table'!$J:$J, 'Data Repository Table'!$A:$A, "Financial Actual",'Data Repository Table'!$B:$B, "Expenses", 'Data Repository Table'!$C:$C,$A20, 'Data Repository Table'!$D:$D,E$14)</f>
        <v>3458288.8701338647</v>
      </c>
      <c r="F20" s="141">
        <f>SUMIFS('Data Repository Table'!$J:$J, 'Data Repository Table'!$A:$A, "Financial Actual",'Data Repository Table'!$B:$B, "Expenses", 'Data Repository Table'!$C:$C,$A20, 'Data Repository Table'!$D:$D,F$14)</f>
        <v>4778353.3521016249</v>
      </c>
      <c r="G20" s="141">
        <f>SUMIFS('Data Repository Table'!$J:$J, 'Data Repository Table'!$A:$A, "Financial Actual",'Data Repository Table'!$B:$B, "Expenses", 'Data Repository Table'!$C:$C,$A20, 'Data Repository Table'!$D:$D,G$14)</f>
        <v>3741007.0627661142</v>
      </c>
      <c r="H20" s="141">
        <f>SUMIFS('Data Repository Table'!$J:$J, 'Data Repository Table'!$A:$A, "Financial Actual",'Data Repository Table'!$B:$B, "Expenses", 'Data Repository Table'!$C:$C,$A20, 'Data Repository Table'!$D:$D,H$14)</f>
        <v>3550828.7945508747</v>
      </c>
      <c r="I20" s="141">
        <f>SUMIFS('Data Repository Table'!$J:$J, 'Data Repository Table'!$A:$A, "Financial Actual",'Data Repository Table'!$B:$B, "Expenses", 'Data Repository Table'!$C:$C,$A20, 'Data Repository Table'!$D:$D,I$14)</f>
        <v>3646543.42684625</v>
      </c>
      <c r="J20" s="141">
        <f>SUMIFS('Data Repository Table'!$J:$J, 'Data Repository Table'!$A:$A, "Financial Actual",'Data Repository Table'!$B:$B, "Expenses", 'Data Repository Table'!$C:$C,$A20, 'Data Repository Table'!$D:$D,J$14)</f>
        <v>3507223.3581475001</v>
      </c>
      <c r="K20" s="141">
        <f>SUMIFS('Data Repository Table'!$J:$J, 'Data Repository Table'!$A:$A, "Financial Actual",'Data Repository Table'!$B:$B, "Expenses", 'Data Repository Table'!$C:$C,$A20, 'Data Repository Table'!$D:$D,K$14)</f>
        <v>5249820.3494999986</v>
      </c>
      <c r="L20" s="141">
        <f>SUMIFS('Data Repository Table'!$J:$J, 'Data Repository Table'!$A:$A, "Financial Actual",'Data Repository Table'!$B:$B, "Expenses", 'Data Repository Table'!$C:$C,$A20, 'Data Repository Table'!$D:$D,L$14)</f>
        <v>4419792.6823125007</v>
      </c>
      <c r="M20" s="141">
        <f>SUMIFS('Data Repository Table'!$J:$J, 'Data Repository Table'!$A:$A, "Financial Actual",'Data Repository Table'!$B:$B, "Expenses", 'Data Repository Table'!$C:$C,$A20, 'Data Repository Table'!$D:$D,M$14)</f>
        <v>4409725.4715</v>
      </c>
      <c r="N20" s="141">
        <f>SUMIFS('Data Repository Table'!$J:$J, 'Data Repository Table'!$A:$A, "Financial Actual",'Data Repository Table'!$B:$B, "Expenses", 'Data Repository Table'!$C:$C,$A20, 'Data Repository Table'!$D:$D,N$14)</f>
        <v>4419304.3184062503</v>
      </c>
      <c r="O20" s="141">
        <f>SUMIFS('Data Repository Table'!$J:$J, 'Data Repository Table'!$A:$A, "Financial Actual",'Data Repository Table'!$B:$B, "Expenses", 'Data Repository Table'!$C:$C,$A20, 'Data Repository Table'!$D:$D,O$14)</f>
        <v>4692799.18359375</v>
      </c>
      <c r="P20" s="141">
        <f>SUMIFS('Data Repository Table'!$J:$J, 'Data Repository Table'!$A:$A, "Financial Actual",'Data Repository Table'!$B:$B, "Expenses", 'Data Repository Table'!$C:$C,$A20, 'Data Repository Table'!$D:$D,P$14)</f>
        <v>5350137.2224687496</v>
      </c>
      <c r="Q20" s="141">
        <f>SUM(E20:P20)</f>
        <v>51223824.092327476</v>
      </c>
    </row>
    <row r="21" spans="1:17">
      <c r="A21" s="80" t="s">
        <v>47</v>
      </c>
      <c r="B21" s="80" t="s">
        <v>49</v>
      </c>
      <c r="E21" s="141">
        <f>SUMIFS('Data Repository Table'!$J:$J, 'Data Repository Table'!$A:$A, "Financial Actual",'Data Repository Table'!$B:$B, "Expenses", 'Data Repository Table'!$C:$C,$A21, 'Data Repository Table'!$D:$D,E$14)</f>
        <v>11339551.170386208</v>
      </c>
      <c r="F21" s="141">
        <f>SUMIFS('Data Repository Table'!$J:$J, 'Data Repository Table'!$A:$A, "Financial Actual",'Data Repository Table'!$B:$B, "Expenses", 'Data Repository Table'!$C:$C,$A21, 'Data Repository Table'!$D:$D,F$14)</f>
        <v>13660880.3343936</v>
      </c>
      <c r="G21" s="141">
        <f>SUMIFS('Data Repository Table'!$J:$J, 'Data Repository Table'!$A:$A, "Financial Actual",'Data Repository Table'!$B:$B, "Expenses", 'Data Repository Table'!$C:$C,$A21, 'Data Repository Table'!$D:$D,G$14)</f>
        <v>13806947.680280834</v>
      </c>
      <c r="H21" s="141">
        <f>SUMIFS('Data Repository Table'!$J:$J, 'Data Repository Table'!$A:$A, "Financial Actual",'Data Repository Table'!$B:$B, "Expenses", 'Data Repository Table'!$C:$C,$A21, 'Data Repository Table'!$D:$D,H$14)</f>
        <v>18511924.382331077</v>
      </c>
      <c r="I21" s="141">
        <f>SUMIFS('Data Repository Table'!$J:$J, 'Data Repository Table'!$A:$A, "Financial Actual",'Data Repository Table'!$B:$B, "Expenses", 'Data Repository Table'!$C:$C,$A21, 'Data Repository Table'!$D:$D,I$14)</f>
        <v>20025365.089240894</v>
      </c>
      <c r="J21" s="141">
        <f>SUMIFS('Data Repository Table'!$J:$J, 'Data Repository Table'!$A:$A, "Financial Actual",'Data Repository Table'!$B:$B, "Expenses", 'Data Repository Table'!$C:$C,$A21, 'Data Repository Table'!$D:$D,J$14)</f>
        <v>12958942.643539203</v>
      </c>
      <c r="K21" s="141">
        <f>SUMIFS('Data Repository Table'!$J:$J, 'Data Repository Table'!$A:$A, "Financial Actual",'Data Repository Table'!$B:$B, "Expenses", 'Data Repository Table'!$C:$C,$A21, 'Data Repository Table'!$D:$D,K$14)</f>
        <v>13987466.323076401</v>
      </c>
      <c r="L21" s="141">
        <f>SUMIFS('Data Repository Table'!$J:$J, 'Data Repository Table'!$A:$A, "Financial Actual",'Data Repository Table'!$B:$B, "Expenses", 'Data Repository Table'!$C:$C,$A21, 'Data Repository Table'!$D:$D,L$14)</f>
        <v>16468493.156715602</v>
      </c>
      <c r="M21" s="141">
        <f>SUMIFS('Data Repository Table'!$J:$J, 'Data Repository Table'!$A:$A, "Financial Actual",'Data Repository Table'!$B:$B, "Expenses", 'Data Repository Table'!$C:$C,$A21, 'Data Repository Table'!$D:$D,M$14)</f>
        <v>15013580.580213603</v>
      </c>
      <c r="N21" s="141">
        <f>SUMIFS('Data Repository Table'!$J:$J, 'Data Repository Table'!$A:$A, "Financial Actual",'Data Repository Table'!$B:$B, "Expenses", 'Data Repository Table'!$C:$C,$A21, 'Data Repository Table'!$D:$D,N$14)</f>
        <v>16135503.054039603</v>
      </c>
      <c r="O21" s="141">
        <f>SUMIFS('Data Repository Table'!$J:$J, 'Data Repository Table'!$A:$A, "Financial Actual",'Data Repository Table'!$B:$B, "Expenses", 'Data Repository Table'!$C:$C,$A21, 'Data Repository Table'!$D:$D,O$14)</f>
        <v>18921373.302216005</v>
      </c>
      <c r="P21" s="141">
        <f>SUMIFS('Data Repository Table'!$J:$J, 'Data Repository Table'!$A:$A, "Financial Actual",'Data Repository Table'!$B:$B, "Expenses", 'Data Repository Table'!$C:$C,$A21, 'Data Repository Table'!$D:$D,P$14)</f>
        <v>8489071.3235327993</v>
      </c>
      <c r="Q21" s="141">
        <f t="shared" ref="Q21:Q22" si="1">SUM(E21:P21)</f>
        <v>179319099.03996581</v>
      </c>
    </row>
    <row r="22" spans="1:17">
      <c r="A22" s="80" t="s">
        <v>48</v>
      </c>
      <c r="B22" s="80" t="s">
        <v>49</v>
      </c>
      <c r="E22" s="141">
        <f>SUMIFS('Data Repository Table'!$J:$J, 'Data Repository Table'!$A:$A, "Financial Actual",'Data Repository Table'!$B:$B, "Expenses", 'Data Repository Table'!$C:$C,$A22, 'Data Repository Table'!$D:$D,E$14)</f>
        <v>8168998.5802924205</v>
      </c>
      <c r="F22" s="141">
        <f>SUMIFS('Data Repository Table'!$J:$J, 'Data Repository Table'!$A:$A, "Financial Actual",'Data Repository Table'!$B:$B, "Expenses", 'Data Repository Table'!$C:$C,$A22, 'Data Repository Table'!$D:$D,F$14)</f>
        <v>6508016.2729576789</v>
      </c>
      <c r="G22" s="141">
        <f>SUMIFS('Data Repository Table'!$J:$J, 'Data Repository Table'!$A:$A, "Financial Actual",'Data Repository Table'!$B:$B, "Expenses", 'Data Repository Table'!$C:$C,$A22, 'Data Repository Table'!$D:$D,G$14)</f>
        <v>8797296.0201469176</v>
      </c>
      <c r="H22" s="141">
        <f>SUMIFS('Data Repository Table'!$J:$J, 'Data Repository Table'!$A:$A, "Financial Actual",'Data Repository Table'!$B:$B, "Expenses", 'Data Repository Table'!$C:$C,$A22, 'Data Repository Table'!$D:$D,H$14)</f>
        <v>7399801.6649996387</v>
      </c>
      <c r="I22" s="141">
        <f>SUMIFS('Data Repository Table'!$J:$J, 'Data Repository Table'!$A:$A, "Financial Actual",'Data Repository Table'!$B:$B, "Expenses", 'Data Repository Table'!$C:$C,$A22, 'Data Repository Table'!$D:$D,I$14)</f>
        <v>6292597.87327509</v>
      </c>
      <c r="J22" s="141">
        <f>SUMIFS('Data Repository Table'!$J:$J, 'Data Repository Table'!$A:$A, "Financial Actual",'Data Repository Table'!$B:$B, "Expenses", 'Data Repository Table'!$C:$C,$A22, 'Data Repository Table'!$D:$D,J$14)</f>
        <v>5862551.4695474999</v>
      </c>
      <c r="K22" s="141">
        <f>SUMIFS('Data Repository Table'!$J:$J, 'Data Repository Table'!$A:$A, "Financial Actual",'Data Repository Table'!$B:$B, "Expenses", 'Data Repository Table'!$C:$C,$A22, 'Data Repository Table'!$D:$D,K$14)</f>
        <v>7198677.8148285002</v>
      </c>
      <c r="L22" s="141">
        <f>SUMIFS('Data Repository Table'!$J:$J, 'Data Repository Table'!$A:$A, "Financial Actual",'Data Repository Table'!$B:$B, "Expenses", 'Data Repository Table'!$C:$C,$A22, 'Data Repository Table'!$D:$D,L$14)</f>
        <v>7481708.9511677492</v>
      </c>
      <c r="M22" s="141">
        <f>SUMIFS('Data Repository Table'!$J:$J, 'Data Repository Table'!$A:$A, "Financial Actual",'Data Repository Table'!$B:$B, "Expenses", 'Data Repository Table'!$C:$C,$A22, 'Data Repository Table'!$D:$D,M$14)</f>
        <v>8690888.6165351253</v>
      </c>
      <c r="N22" s="141">
        <f>SUMIFS('Data Repository Table'!$J:$J, 'Data Repository Table'!$A:$A, "Financial Actual",'Data Repository Table'!$B:$B, "Expenses", 'Data Repository Table'!$C:$C,$A22, 'Data Repository Table'!$D:$D,N$14)</f>
        <v>6732277.631081</v>
      </c>
      <c r="O22" s="141">
        <f>SUMIFS('Data Repository Table'!$J:$J, 'Data Repository Table'!$A:$A, "Financial Actual",'Data Repository Table'!$B:$B, "Expenses", 'Data Repository Table'!$C:$C,$A22, 'Data Repository Table'!$D:$D,O$14)</f>
        <v>8110761.1219654996</v>
      </c>
      <c r="P22" s="141">
        <f>SUMIFS('Data Repository Table'!$J:$J, 'Data Repository Table'!$A:$A, "Financial Actual",'Data Repository Table'!$B:$B, "Expenses", 'Data Repository Table'!$C:$C,$A22, 'Data Repository Table'!$D:$D,P$14)</f>
        <v>9479913.2630085014</v>
      </c>
      <c r="Q22" s="141">
        <f t="shared" si="1"/>
        <v>90723489.27980563</v>
      </c>
    </row>
    <row r="23" spans="1:17" s="84" customFormat="1">
      <c r="E23" s="142"/>
      <c r="F23" s="142"/>
      <c r="G23" s="142"/>
      <c r="H23" s="142"/>
      <c r="I23" s="142"/>
      <c r="J23" s="142"/>
      <c r="K23" s="142"/>
      <c r="L23" s="142"/>
      <c r="M23" s="142"/>
      <c r="N23" s="142"/>
      <c r="O23" s="142"/>
      <c r="P23" s="142"/>
      <c r="Q23" s="142"/>
    </row>
    <row r="24" spans="1:17">
      <c r="A24" s="80" t="s">
        <v>39</v>
      </c>
      <c r="B24" s="80" t="s">
        <v>140</v>
      </c>
      <c r="E24" s="141">
        <f>E16-E20</f>
        <v>2456292.3275362095</v>
      </c>
      <c r="F24" s="141">
        <f t="shared" ref="F24:P24" si="2">F16-F20</f>
        <v>918310.88787430618</v>
      </c>
      <c r="G24" s="141">
        <f t="shared" si="2"/>
        <v>1519674.7670411356</v>
      </c>
      <c r="H24" s="141">
        <f t="shared" si="2"/>
        <v>1671126.6978958244</v>
      </c>
      <c r="I24" s="141">
        <f t="shared" si="2"/>
        <v>1867603.7439484252</v>
      </c>
      <c r="J24" s="141">
        <f t="shared" si="2"/>
        <v>1873668.8420387572</v>
      </c>
      <c r="K24" s="141">
        <f t="shared" si="2"/>
        <v>2572779.3705296321</v>
      </c>
      <c r="L24" s="141">
        <f t="shared" si="2"/>
        <v>2504531.9499788238</v>
      </c>
      <c r="M24" s="141">
        <f t="shared" si="2"/>
        <v>2888063.9198026378</v>
      </c>
      <c r="N24" s="141">
        <f t="shared" si="2"/>
        <v>912936.10019635595</v>
      </c>
      <c r="O24" s="141">
        <f t="shared" si="2"/>
        <v>702117.95209483802</v>
      </c>
      <c r="P24" s="141">
        <f t="shared" si="2"/>
        <v>-165973.35311146174</v>
      </c>
      <c r="Q24" s="141">
        <f>SUM(E24:P24)</f>
        <v>19721133.205825485</v>
      </c>
    </row>
    <row r="25" spans="1:17">
      <c r="A25" s="80" t="s">
        <v>47</v>
      </c>
      <c r="B25" s="80" t="s">
        <v>140</v>
      </c>
      <c r="E25" s="141">
        <f t="shared" ref="E25:P25" si="3">E17-E21</f>
        <v>5988499.8026137892</v>
      </c>
      <c r="F25" s="141">
        <f t="shared" si="3"/>
        <v>943434.10160639696</v>
      </c>
      <c r="G25" s="141">
        <f t="shared" si="3"/>
        <v>2328952.4387191646</v>
      </c>
      <c r="H25" s="141">
        <f t="shared" si="3"/>
        <v>-3360291.110331079</v>
      </c>
      <c r="I25" s="141">
        <f t="shared" si="3"/>
        <v>-6192464.2872408964</v>
      </c>
      <c r="J25" s="141">
        <f t="shared" si="3"/>
        <v>2604016.9804607946</v>
      </c>
      <c r="K25" s="141">
        <f t="shared" si="3"/>
        <v>8366591.2969236001</v>
      </c>
      <c r="L25" s="141">
        <f t="shared" si="3"/>
        <v>2112457.573284395</v>
      </c>
      <c r="M25" s="141">
        <f t="shared" si="3"/>
        <v>4631100.2007863969</v>
      </c>
      <c r="N25" s="141">
        <f t="shared" si="3"/>
        <v>2132931.991960397</v>
      </c>
      <c r="O25" s="141">
        <f t="shared" si="3"/>
        <v>-4294074.8102160059</v>
      </c>
      <c r="P25" s="141">
        <f t="shared" si="3"/>
        <v>7675095.9504671991</v>
      </c>
      <c r="Q25" s="141">
        <f t="shared" ref="Q25:Q26" si="4">SUM(E25:P25)</f>
        <v>22936250.12903415</v>
      </c>
    </row>
    <row r="26" spans="1:17">
      <c r="A26" s="80" t="s">
        <v>48</v>
      </c>
      <c r="B26" s="80" t="s">
        <v>140</v>
      </c>
      <c r="E26" s="141">
        <f t="shared" ref="E26:P26" si="5">E18-E22</f>
        <v>4547848.2127075791</v>
      </c>
      <c r="F26" s="141">
        <f t="shared" si="5"/>
        <v>6542227.6080423184</v>
      </c>
      <c r="G26" s="141">
        <f t="shared" si="5"/>
        <v>4438176.8988530822</v>
      </c>
      <c r="H26" s="141">
        <f t="shared" si="5"/>
        <v>4415960.6020003622</v>
      </c>
      <c r="I26" s="141">
        <f t="shared" si="5"/>
        <v>5589126.5717249103</v>
      </c>
      <c r="J26" s="141">
        <f t="shared" si="5"/>
        <v>5264580.3424524991</v>
      </c>
      <c r="K26" s="141">
        <f t="shared" si="5"/>
        <v>8292411.5891714972</v>
      </c>
      <c r="L26" s="141">
        <f t="shared" si="5"/>
        <v>8295134.2778322492</v>
      </c>
      <c r="M26" s="141">
        <f t="shared" si="5"/>
        <v>5460903.0204648729</v>
      </c>
      <c r="N26" s="141">
        <f t="shared" si="5"/>
        <v>8279084.1609189995</v>
      </c>
      <c r="O26" s="141">
        <f t="shared" si="5"/>
        <v>6175874.2250345014</v>
      </c>
      <c r="P26" s="141">
        <f t="shared" si="5"/>
        <v>5640408.5879914984</v>
      </c>
      <c r="Q26" s="141">
        <f t="shared" si="4"/>
        <v>72941736.097194374</v>
      </c>
    </row>
    <row r="27" spans="1:17">
      <c r="E27" s="121"/>
      <c r="F27" s="121"/>
      <c r="G27" s="121"/>
      <c r="H27" s="121"/>
      <c r="I27" s="121"/>
      <c r="J27" s="121"/>
      <c r="K27" s="121"/>
      <c r="L27" s="121"/>
      <c r="M27" s="121"/>
      <c r="N27" s="121"/>
      <c r="O27" s="121"/>
      <c r="P27" s="121"/>
      <c r="Q27" s="122"/>
    </row>
    <row r="52" spans="1:23" ht="20.100000000000001" customHeight="1">
      <c r="A52" s="119"/>
      <c r="B52" s="25"/>
      <c r="C52" s="25"/>
      <c r="D52" s="25"/>
      <c r="E52" s="25"/>
      <c r="F52" s="25"/>
      <c r="G52" s="25"/>
      <c r="H52" s="25"/>
      <c r="I52" s="25"/>
      <c r="J52" s="25"/>
      <c r="K52" s="25"/>
      <c r="L52" s="25"/>
      <c r="M52" s="25"/>
      <c r="N52" s="25"/>
      <c r="O52" s="25"/>
      <c r="P52" s="25"/>
    </row>
    <row r="53" spans="1:23" customFormat="1" ht="140.44999999999999" customHeight="1">
      <c r="A53" s="154" t="s">
        <v>141</v>
      </c>
      <c r="B53" s="155"/>
      <c r="C53" s="155"/>
      <c r="D53" s="155"/>
      <c r="E53" s="155"/>
      <c r="F53" s="155"/>
      <c r="G53" s="155"/>
      <c r="H53" s="155"/>
      <c r="I53" s="155"/>
      <c r="J53" s="155"/>
      <c r="K53" s="155"/>
      <c r="L53" s="155"/>
      <c r="M53" s="155"/>
      <c r="N53" s="155"/>
      <c r="O53" s="155"/>
      <c r="P53" s="155"/>
      <c r="Q53" s="155"/>
      <c r="R53" s="155"/>
      <c r="S53" s="155"/>
      <c r="T53" s="155"/>
      <c r="U53" s="155"/>
      <c r="V53" s="102"/>
    </row>
    <row r="54" spans="1:23" customFormat="1" ht="18" customHeight="1">
      <c r="A54" s="151" t="s">
        <v>142</v>
      </c>
      <c r="B54" s="166"/>
      <c r="C54" s="166"/>
      <c r="D54" s="166"/>
      <c r="E54" s="166"/>
      <c r="F54" s="166"/>
      <c r="G54" s="166"/>
      <c r="H54" s="166"/>
      <c r="I54" s="166"/>
      <c r="J54" s="166"/>
      <c r="K54" s="166"/>
      <c r="L54" s="166"/>
      <c r="M54" s="166"/>
      <c r="N54" s="113"/>
      <c r="O54" s="113"/>
      <c r="P54" s="113"/>
      <c r="Q54" s="113"/>
      <c r="R54" s="113"/>
      <c r="S54" s="113"/>
      <c r="T54" s="113"/>
      <c r="U54" s="113"/>
      <c r="V54" s="113"/>
      <c r="W54" s="113"/>
    </row>
    <row r="56" spans="1:23" s="84" customFormat="1">
      <c r="A56" s="85" t="s">
        <v>20</v>
      </c>
      <c r="B56" s="85" t="s">
        <v>97</v>
      </c>
      <c r="C56" s="85" t="s">
        <v>50</v>
      </c>
      <c r="D56" s="85" t="s">
        <v>115</v>
      </c>
      <c r="E56" s="98">
        <v>41456</v>
      </c>
      <c r="F56" s="98">
        <v>41487</v>
      </c>
      <c r="G56" s="98">
        <v>41518</v>
      </c>
      <c r="H56" s="98">
        <v>41548</v>
      </c>
      <c r="I56" s="98">
        <v>41579</v>
      </c>
      <c r="J56" s="98">
        <v>41609</v>
      </c>
      <c r="K56" s="98">
        <v>41640</v>
      </c>
      <c r="L56" s="98">
        <v>41671</v>
      </c>
      <c r="M56" s="98">
        <v>41699</v>
      </c>
      <c r="N56" s="98">
        <v>41730</v>
      </c>
      <c r="O56" s="98">
        <v>41760</v>
      </c>
      <c r="P56" s="98">
        <v>41791</v>
      </c>
      <c r="Q56" s="101" t="s">
        <v>99</v>
      </c>
    </row>
    <row r="57" spans="1:23" s="84" customFormat="1">
      <c r="A57" s="85"/>
      <c r="B57" s="85"/>
      <c r="C57" s="85"/>
      <c r="D57" s="85"/>
      <c r="E57" s="100"/>
      <c r="F57" s="100"/>
      <c r="G57" s="100"/>
      <c r="H57" s="100"/>
      <c r="I57" s="100"/>
      <c r="J57" s="100"/>
      <c r="K57" s="100"/>
      <c r="L57" s="100"/>
      <c r="M57" s="100"/>
      <c r="N57" s="100"/>
      <c r="O57" s="100"/>
      <c r="P57" s="100"/>
      <c r="Q57" s="101"/>
    </row>
    <row r="58" spans="1:23">
      <c r="A58" s="80" t="s">
        <v>39</v>
      </c>
      <c r="B58" s="80" t="s">
        <v>140</v>
      </c>
      <c r="E58" s="123">
        <f>E24/E16</f>
        <v>0.41529437933894875</v>
      </c>
      <c r="F58" s="123">
        <f t="shared" ref="F58:P58" si="6">F24/F16</f>
        <v>0.16120151183040166</v>
      </c>
      <c r="G58" s="123">
        <f t="shared" si="6"/>
        <v>0.28887410723655493</v>
      </c>
      <c r="H58" s="123">
        <f t="shared" si="6"/>
        <v>0.32001932998338012</v>
      </c>
      <c r="I58" s="123">
        <f t="shared" si="6"/>
        <v>0.33869312626258291</v>
      </c>
      <c r="J58" s="123">
        <f t="shared" si="6"/>
        <v>0.34820783846476255</v>
      </c>
      <c r="K58" s="123">
        <f t="shared" si="6"/>
        <v>0.32889058147025918</v>
      </c>
      <c r="L58" s="123">
        <f t="shared" si="6"/>
        <v>0.36170053874987812</v>
      </c>
      <c r="M58" s="123">
        <f t="shared" si="6"/>
        <v>0.3957450352355435</v>
      </c>
      <c r="N58" s="123">
        <f t="shared" si="6"/>
        <v>0.17121060352256295</v>
      </c>
      <c r="O58" s="123">
        <f t="shared" si="6"/>
        <v>0.13014434409940612</v>
      </c>
      <c r="P58" s="123">
        <f t="shared" si="6"/>
        <v>-3.2015452692863752E-2</v>
      </c>
      <c r="Q58" s="123">
        <f>Q24/Q16</f>
        <v>0.27797794172946699</v>
      </c>
    </row>
    <row r="59" spans="1:23">
      <c r="A59" s="80" t="s">
        <v>47</v>
      </c>
      <c r="B59" s="80" t="s">
        <v>140</v>
      </c>
      <c r="E59" s="123">
        <f t="shared" ref="E59:Q59" si="7">E25/E17</f>
        <v>0.3455956940538133</v>
      </c>
      <c r="F59" s="123">
        <f t="shared" si="7"/>
        <v>6.4599684274176436E-2</v>
      </c>
      <c r="G59" s="123">
        <f t="shared" si="7"/>
        <v>0.14433359289184161</v>
      </c>
      <c r="H59" s="123">
        <f t="shared" si="7"/>
        <v>-0.22177748431522884</v>
      </c>
      <c r="I59" s="123">
        <f t="shared" si="7"/>
        <v>-0.44766201795834271</v>
      </c>
      <c r="J59" s="123">
        <f t="shared" si="7"/>
        <v>0.16732145063494736</v>
      </c>
      <c r="K59" s="123">
        <f t="shared" si="7"/>
        <v>0.37427618015254988</v>
      </c>
      <c r="L59" s="123">
        <f t="shared" si="7"/>
        <v>0.11368942332287189</v>
      </c>
      <c r="M59" s="123">
        <f t="shared" si="7"/>
        <v>0.23574321478746135</v>
      </c>
      <c r="N59" s="123">
        <f t="shared" si="7"/>
        <v>0.11675504697526991</v>
      </c>
      <c r="O59" s="123">
        <f t="shared" si="7"/>
        <v>-0.29356581548975247</v>
      </c>
      <c r="P59" s="123">
        <f t="shared" si="7"/>
        <v>0.47482161130642109</v>
      </c>
      <c r="Q59" s="123">
        <f t="shared" si="7"/>
        <v>0.11340244014940312</v>
      </c>
    </row>
    <row r="60" spans="1:23">
      <c r="A60" s="80" t="s">
        <v>48</v>
      </c>
      <c r="B60" s="80" t="s">
        <v>140</v>
      </c>
      <c r="E60" s="123">
        <f t="shared" ref="E60:Q60" si="8">E26/E18</f>
        <v>0.35762388953297342</v>
      </c>
      <c r="F60" s="123">
        <f t="shared" si="8"/>
        <v>0.5013107546263732</v>
      </c>
      <c r="G60" s="123">
        <f t="shared" si="8"/>
        <v>0.33532439120342417</v>
      </c>
      <c r="H60" s="123">
        <f t="shared" si="8"/>
        <v>0.37373471996246976</v>
      </c>
      <c r="I60" s="123">
        <f t="shared" si="8"/>
        <v>0.47039691903281722</v>
      </c>
      <c r="J60" s="123">
        <f t="shared" si="8"/>
        <v>0.47313004208100951</v>
      </c>
      <c r="K60" s="123">
        <f t="shared" si="8"/>
        <v>0.5353020289864372</v>
      </c>
      <c r="L60" s="123">
        <f t="shared" si="8"/>
        <v>0.52577909011510338</v>
      </c>
      <c r="M60" s="123">
        <f t="shared" si="8"/>
        <v>0.38588068285200638</v>
      </c>
      <c r="N60" s="123">
        <f t="shared" si="8"/>
        <v>0.55152119278952894</v>
      </c>
      <c r="O60" s="123">
        <f t="shared" si="8"/>
        <v>0.43228332459198315</v>
      </c>
      <c r="P60" s="123">
        <f t="shared" si="8"/>
        <v>0.37303495544431575</v>
      </c>
      <c r="Q60" s="123">
        <f t="shared" si="8"/>
        <v>0.44567644671722018</v>
      </c>
    </row>
    <row r="61" spans="1:23">
      <c r="E61" s="123"/>
      <c r="F61" s="123"/>
      <c r="G61" s="123"/>
      <c r="H61" s="123"/>
      <c r="I61" s="123"/>
      <c r="J61" s="123"/>
      <c r="K61" s="123"/>
      <c r="L61" s="123"/>
      <c r="M61" s="123"/>
      <c r="N61" s="123"/>
      <c r="O61" s="123"/>
      <c r="P61" s="123"/>
    </row>
  </sheetData>
  <mergeCells count="5">
    <mergeCell ref="A4:R4"/>
    <mergeCell ref="A12:U12"/>
    <mergeCell ref="A53:U53"/>
    <mergeCell ref="A13:M13"/>
    <mergeCell ref="A54:M54"/>
  </mergeCells>
  <conditionalFormatting sqref="E27:P27">
    <cfRule type="colorScale" priority="16">
      <colorScale>
        <cfvo type="min"/>
        <cfvo type="percentile" val="50"/>
        <cfvo type="max"/>
        <color rgb="FFF8696B"/>
        <color rgb="FFFCFCFF"/>
        <color rgb="FF5A8AC6"/>
      </colorScale>
    </cfRule>
  </conditionalFormatting>
  <conditionalFormatting sqref="E16:P18">
    <cfRule type="colorScale" priority="10">
      <colorScale>
        <cfvo type="min"/>
        <cfvo type="percentile" val="50"/>
        <cfvo type="max"/>
        <color rgb="FFF8696B"/>
        <color rgb="FFFCFCFF"/>
        <color rgb="FF5A8AC6"/>
      </colorScale>
    </cfRule>
  </conditionalFormatting>
  <conditionalFormatting sqref="E20:P22">
    <cfRule type="colorScale" priority="8">
      <colorScale>
        <cfvo type="min"/>
        <cfvo type="percentile" val="50"/>
        <cfvo type="max"/>
        <color rgb="FFF8696B"/>
        <color rgb="FFFCFCFF"/>
        <color rgb="FF5A8AC6"/>
      </colorScale>
    </cfRule>
  </conditionalFormatting>
  <conditionalFormatting sqref="E24:P26">
    <cfRule type="colorScale" priority="5">
      <colorScale>
        <cfvo type="min"/>
        <cfvo type="percentile" val="50"/>
        <cfvo type="max"/>
        <color rgb="FFF8696B"/>
        <color rgb="FFFCFCFF"/>
        <color rgb="FF5A8AC6"/>
      </colorScale>
    </cfRule>
  </conditionalFormatting>
  <conditionalFormatting sqref="F16:P18">
    <cfRule type="colorScale" priority="4">
      <colorScale>
        <cfvo type="min"/>
        <cfvo type="percentile" val="50"/>
        <cfvo type="max"/>
        <color rgb="FF5A8AC6"/>
        <color rgb="FFFCFCFF"/>
        <color rgb="FFF8696B"/>
      </colorScale>
    </cfRule>
  </conditionalFormatting>
  <conditionalFormatting sqref="F20:P22">
    <cfRule type="colorScale" priority="3">
      <colorScale>
        <cfvo type="min"/>
        <cfvo type="percentile" val="50"/>
        <cfvo type="max"/>
        <color rgb="FF5A8AC6"/>
        <color rgb="FFFCFCFF"/>
        <color rgb="FFF8696B"/>
      </colorScale>
    </cfRule>
  </conditionalFormatting>
  <conditionalFormatting sqref="F24:P26">
    <cfRule type="colorScale" priority="2">
      <colorScale>
        <cfvo type="min"/>
        <cfvo type="percentile" val="50"/>
        <cfvo type="max"/>
        <color rgb="FF5A8AC6"/>
        <color rgb="FFFCFCFF"/>
        <color rgb="FFF8696B"/>
      </colorScale>
    </cfRule>
  </conditionalFormatting>
  <conditionalFormatting sqref="E58:P60">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cols>
    <col min="1" max="14" width="26.85546875" style="2" customWidth="1"/>
    <col min="15" max="22" width="8.7109375" style="2" customWidth="1"/>
    <col min="23" max="16384" width="14.42578125" style="2"/>
  </cols>
  <sheetData>
    <row r="1" spans="1:22" s="21" customFormat="1" ht="42.6" customHeight="1">
      <c r="A1" s="159" t="s">
        <v>143</v>
      </c>
      <c r="B1" s="170"/>
      <c r="C1" s="170"/>
      <c r="D1" s="170"/>
      <c r="E1" s="170"/>
      <c r="F1" s="41"/>
      <c r="G1" s="41"/>
      <c r="H1" s="41"/>
      <c r="I1" s="41"/>
      <c r="J1" s="41"/>
      <c r="K1" s="41"/>
      <c r="L1" s="41"/>
      <c r="M1" s="41"/>
      <c r="N1" s="41"/>
      <c r="O1" s="41"/>
      <c r="P1" s="41"/>
      <c r="Q1" s="41"/>
      <c r="R1" s="41"/>
      <c r="S1" s="41"/>
      <c r="T1" s="41"/>
      <c r="U1" s="41"/>
      <c r="V1" s="41"/>
    </row>
    <row r="2" spans="1:22" ht="119.45" customHeight="1">
      <c r="A2" s="160" t="s">
        <v>144</v>
      </c>
      <c r="B2" s="171"/>
      <c r="C2" s="171"/>
      <c r="D2" s="171"/>
      <c r="E2" s="171"/>
      <c r="F2" s="171"/>
      <c r="G2" s="171"/>
      <c r="H2" s="171"/>
      <c r="I2" s="171"/>
      <c r="J2" s="171"/>
      <c r="K2" s="171"/>
    </row>
    <row r="3" spans="1:22" ht="12.75" customHeight="1">
      <c r="A3" s="44"/>
    </row>
    <row r="4" spans="1:22" s="21" customFormat="1" ht="72" customHeight="1">
      <c r="A4" s="157" t="s">
        <v>145</v>
      </c>
      <c r="B4" s="165"/>
      <c r="C4" s="165"/>
      <c r="D4" s="165"/>
      <c r="E4" s="165"/>
      <c r="F4" s="165"/>
      <c r="G4" s="165"/>
      <c r="H4" s="165"/>
      <c r="I4" s="165"/>
      <c r="J4" s="165"/>
    </row>
    <row r="5" spans="1:22" s="21" customFormat="1" ht="20.45" customHeight="1">
      <c r="A5" s="48"/>
      <c r="B5" s="26"/>
      <c r="C5" s="26"/>
      <c r="D5" s="26"/>
      <c r="E5" s="26"/>
      <c r="F5" s="26"/>
      <c r="G5" s="26"/>
      <c r="H5" s="26"/>
      <c r="I5" s="26"/>
      <c r="J5" s="26"/>
    </row>
    <row r="6" spans="1:22" s="146" customFormat="1" ht="12.95" customHeight="1">
      <c r="A6" s="157" t="s">
        <v>146</v>
      </c>
      <c r="B6" s="165"/>
      <c r="C6" s="165"/>
      <c r="D6" s="165"/>
      <c r="E6" s="165"/>
      <c r="F6" s="165"/>
      <c r="G6" s="165"/>
      <c r="H6" s="165"/>
      <c r="I6" s="165"/>
      <c r="J6" s="165"/>
      <c r="K6" s="165"/>
      <c r="L6" s="165"/>
      <c r="M6" s="165"/>
      <c r="N6" s="165"/>
      <c r="O6" s="165"/>
      <c r="P6" s="165"/>
      <c r="Q6" s="165"/>
      <c r="R6" s="165"/>
      <c r="S6" s="165"/>
      <c r="T6" s="165"/>
      <c r="U6" s="165"/>
      <c r="V6" s="165"/>
    </row>
    <row r="7" spans="1:22" s="21" customFormat="1" ht="30" customHeight="1">
      <c r="A7" s="36" t="s">
        <v>147</v>
      </c>
    </row>
    <row r="8" spans="1:22" s="21" customFormat="1" ht="12.75" customHeight="1">
      <c r="A8" s="45" t="s">
        <v>148</v>
      </c>
      <c r="B8" s="46"/>
      <c r="C8" s="29" t="s">
        <v>149</v>
      </c>
      <c r="D8" s="29" t="s">
        <v>150</v>
      </c>
      <c r="E8" s="29" t="s">
        <v>151</v>
      </c>
      <c r="F8" s="29" t="s">
        <v>152</v>
      </c>
      <c r="G8" s="29" t="s">
        <v>153</v>
      </c>
      <c r="H8" s="29" t="s">
        <v>154</v>
      </c>
      <c r="I8" s="29" t="s">
        <v>155</v>
      </c>
      <c r="J8" s="29" t="s">
        <v>156</v>
      </c>
      <c r="K8" s="29" t="s">
        <v>157</v>
      </c>
      <c r="L8" s="29" t="s">
        <v>158</v>
      </c>
      <c r="M8" s="29" t="s">
        <v>159</v>
      </c>
      <c r="N8" s="29" t="s">
        <v>160</v>
      </c>
    </row>
    <row r="9" spans="1:22" ht="12.75" customHeight="1">
      <c r="A9" s="23" t="s">
        <v>161</v>
      </c>
      <c r="B9" s="6" t="s">
        <v>101</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c r="A10" s="23" t="s">
        <v>161</v>
      </c>
      <c r="B10" s="23" t="s">
        <v>162</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c r="A11" s="23" t="s">
        <v>161</v>
      </c>
      <c r="B11" s="23" t="s">
        <v>163</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c r="A12" s="23" t="s">
        <v>161</v>
      </c>
      <c r="B12" s="23" t="s">
        <v>164</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c r="A13" s="23" t="s">
        <v>165</v>
      </c>
      <c r="B13" s="23" t="s">
        <v>101</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c r="A14" s="23" t="s">
        <v>165</v>
      </c>
      <c r="B14" s="23" t="s">
        <v>162</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c r="A15" s="23" t="s">
        <v>165</v>
      </c>
      <c r="B15" s="23" t="s">
        <v>163</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c r="A16" s="23" t="s">
        <v>165</v>
      </c>
      <c r="B16" s="23" t="s">
        <v>164</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c r="A17" s="23" t="s">
        <v>166</v>
      </c>
      <c r="B17" s="23" t="s">
        <v>101</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c r="A18" s="23" t="s">
        <v>166</v>
      </c>
      <c r="B18" s="23" t="s">
        <v>162</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c r="A19" s="23" t="s">
        <v>166</v>
      </c>
      <c r="B19" s="23" t="s">
        <v>163</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c r="A20" s="23" t="s">
        <v>166</v>
      </c>
      <c r="B20" s="23" t="s">
        <v>164</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c r="A21" s="23" t="s">
        <v>148</v>
      </c>
      <c r="B21" s="23" t="s">
        <v>101</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c r="A22" s="23" t="s">
        <v>148</v>
      </c>
      <c r="B22" s="23" t="s">
        <v>162</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c r="A23" s="23" t="s">
        <v>148</v>
      </c>
      <c r="B23" s="23" t="s">
        <v>163</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c r="A24" s="23" t="s">
        <v>148</v>
      </c>
      <c r="B24" s="2" t="s">
        <v>164</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 customHeight="1">
      <c r="A25" s="36" t="s">
        <v>167</v>
      </c>
    </row>
    <row r="26" spans="1:22" s="21" customFormat="1" ht="57.95" customHeight="1">
      <c r="A26" s="157" t="s">
        <v>168</v>
      </c>
      <c r="B26" s="165"/>
      <c r="C26" s="165"/>
      <c r="D26" s="165"/>
      <c r="E26" s="165"/>
      <c r="F26" s="165"/>
      <c r="G26" s="165"/>
      <c r="H26" s="165"/>
      <c r="I26" s="165"/>
      <c r="J26" s="165"/>
      <c r="K26" s="165"/>
    </row>
    <row r="27" spans="1:22" s="20" customFormat="1" ht="15" customHeight="1"/>
    <row r="28" spans="1:22" s="146" customFormat="1" ht="12.95" customHeight="1">
      <c r="A28" s="157" t="s">
        <v>169</v>
      </c>
      <c r="B28" s="165"/>
      <c r="C28" s="165"/>
      <c r="D28" s="165"/>
      <c r="E28" s="165"/>
      <c r="F28" s="165"/>
      <c r="G28" s="165"/>
      <c r="H28" s="165"/>
      <c r="I28" s="165"/>
      <c r="J28" s="165"/>
      <c r="K28" s="165"/>
      <c r="L28" s="165"/>
      <c r="M28" s="165"/>
      <c r="N28" s="165"/>
      <c r="O28" s="165"/>
      <c r="P28" s="165"/>
      <c r="Q28" s="165"/>
      <c r="R28" s="165"/>
      <c r="S28" s="165"/>
      <c r="T28" s="165"/>
      <c r="U28" s="165"/>
      <c r="V28" s="165"/>
    </row>
    <row r="29" spans="1:22" ht="27.6" customHeight="1">
      <c r="A29" s="49" t="s">
        <v>148</v>
      </c>
      <c r="B29" s="46"/>
      <c r="C29" s="29" t="s">
        <v>149</v>
      </c>
      <c r="D29" s="29" t="s">
        <v>150</v>
      </c>
      <c r="E29" s="29" t="s">
        <v>151</v>
      </c>
      <c r="F29" s="29" t="s">
        <v>152</v>
      </c>
      <c r="G29" s="29" t="s">
        <v>153</v>
      </c>
      <c r="H29" s="29" t="s">
        <v>154</v>
      </c>
      <c r="I29" s="29" t="s">
        <v>155</v>
      </c>
      <c r="J29" s="29" t="s">
        <v>156</v>
      </c>
      <c r="K29" s="29" t="s">
        <v>157</v>
      </c>
      <c r="L29" s="29" t="s">
        <v>158</v>
      </c>
      <c r="M29" s="29" t="s">
        <v>159</v>
      </c>
      <c r="N29" s="29" t="s">
        <v>160</v>
      </c>
    </row>
    <row r="30" spans="1:22" ht="12.75" customHeight="1">
      <c r="A30" s="23" t="s">
        <v>161</v>
      </c>
      <c r="B30" s="6" t="s">
        <v>101</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c r="A31" s="23" t="s">
        <v>161</v>
      </c>
      <c r="B31" s="23" t="s">
        <v>170</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c r="A32" s="23" t="s">
        <v>161</v>
      </c>
      <c r="B32" s="23" t="s">
        <v>171</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c r="A33" s="23" t="s">
        <v>161</v>
      </c>
      <c r="B33" s="23" t="s">
        <v>164</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c r="A34" s="23" t="s">
        <v>165</v>
      </c>
      <c r="B34" s="23" t="s">
        <v>101</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c r="A35" s="23" t="s">
        <v>165</v>
      </c>
      <c r="B35" s="23" t="s">
        <v>170</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c r="A36" s="23" t="s">
        <v>165</v>
      </c>
      <c r="B36" s="23" t="s">
        <v>171</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c r="A37" s="23" t="s">
        <v>165</v>
      </c>
      <c r="B37" s="23" t="s">
        <v>164</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c r="A38" s="23" t="s">
        <v>172</v>
      </c>
      <c r="B38" s="23" t="s">
        <v>101</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c r="A39" s="23" t="s">
        <v>172</v>
      </c>
      <c r="B39" s="23" t="s">
        <v>170</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c r="A40" s="23" t="s">
        <v>172</v>
      </c>
      <c r="B40" s="23" t="s">
        <v>171</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c r="A41" s="23" t="s">
        <v>172</v>
      </c>
      <c r="B41" s="23" t="s">
        <v>164</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c r="A42" s="23" t="s">
        <v>148</v>
      </c>
      <c r="B42" s="23" t="s">
        <v>101</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c r="A43" s="23" t="s">
        <v>148</v>
      </c>
      <c r="B43" s="23" t="s">
        <v>170</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c r="A44" s="23" t="s">
        <v>148</v>
      </c>
      <c r="B44" s="23" t="s">
        <v>171</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c r="A45" s="23" t="s">
        <v>148</v>
      </c>
      <c r="B45" s="2" t="s">
        <v>164</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c r="A46" s="158" t="s">
        <v>173</v>
      </c>
      <c r="B46" s="172"/>
      <c r="C46" s="172"/>
      <c r="D46" s="172"/>
      <c r="E46" s="172"/>
      <c r="F46" s="172"/>
      <c r="G46" s="172"/>
      <c r="H46" s="172"/>
      <c r="I46" s="172"/>
      <c r="J46" s="172"/>
    </row>
    <row r="47" spans="1:14" s="37" customFormat="1" ht="30" customHeight="1">
      <c r="A47" s="156" t="s">
        <v>174</v>
      </c>
      <c r="B47" s="173"/>
      <c r="C47" s="173"/>
      <c r="D47" s="173"/>
      <c r="E47" s="173"/>
      <c r="F47" s="173"/>
      <c r="G47" s="173"/>
      <c r="H47" s="173"/>
      <c r="I47" s="173"/>
      <c r="J47" s="173"/>
    </row>
    <row r="48" spans="1:14" s="37" customFormat="1" ht="45.95" customHeight="1">
      <c r="A48" s="156" t="s">
        <v>175</v>
      </c>
      <c r="B48" s="173"/>
      <c r="C48" s="173"/>
      <c r="D48" s="173"/>
      <c r="E48" s="173"/>
      <c r="F48" s="173"/>
      <c r="G48" s="173"/>
      <c r="H48" s="173"/>
      <c r="I48" s="173"/>
      <c r="J48" s="173"/>
    </row>
    <row r="49" spans="1:14" s="37" customFormat="1" ht="45.95" customHeight="1">
      <c r="A49" s="70" t="s">
        <v>176</v>
      </c>
      <c r="B49" s="77" t="s">
        <v>177</v>
      </c>
      <c r="C49" s="76"/>
      <c r="D49" s="76"/>
      <c r="E49" s="76"/>
      <c r="F49" s="76"/>
      <c r="G49" s="76"/>
      <c r="H49" s="76"/>
      <c r="I49" s="76"/>
      <c r="J49" s="76"/>
    </row>
    <row r="50" spans="1:14" ht="28.5" customHeight="1">
      <c r="A50" s="49" t="s">
        <v>148</v>
      </c>
      <c r="B50" s="46"/>
      <c r="C50" s="29" t="s">
        <v>149</v>
      </c>
      <c r="D50" s="29" t="s">
        <v>150</v>
      </c>
      <c r="E50" s="29" t="s">
        <v>151</v>
      </c>
      <c r="F50" s="29" t="s">
        <v>152</v>
      </c>
      <c r="G50" s="29" t="s">
        <v>153</v>
      </c>
      <c r="H50" s="29" t="s">
        <v>154</v>
      </c>
      <c r="I50" s="29" t="s">
        <v>155</v>
      </c>
      <c r="J50" s="29" t="s">
        <v>156</v>
      </c>
      <c r="K50" s="29" t="s">
        <v>157</v>
      </c>
      <c r="L50" s="29" t="s">
        <v>158</v>
      </c>
      <c r="M50" s="29" t="s">
        <v>159</v>
      </c>
      <c r="N50" s="29" t="s">
        <v>160</v>
      </c>
    </row>
    <row r="51" spans="1:14" ht="12.75" customHeight="1">
      <c r="A51" s="5" t="s">
        <v>161</v>
      </c>
      <c r="B51" s="6" t="s">
        <v>101</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c r="A52" s="23"/>
      <c r="B52" s="23" t="s">
        <v>162</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c r="A53" s="23"/>
      <c r="B53" s="23" t="s">
        <v>163</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c r="A54" s="23"/>
      <c r="B54" s="23" t="s">
        <v>164</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c r="A55" s="23" t="s">
        <v>165</v>
      </c>
      <c r="B55" s="23" t="s">
        <v>101</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c r="A56" s="23"/>
      <c r="B56" s="23" t="s">
        <v>162</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c r="A57" s="23"/>
      <c r="B57" s="23" t="s">
        <v>163</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c r="A58" s="23"/>
      <c r="B58" s="23" t="s">
        <v>164</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c r="A59" s="23" t="s">
        <v>166</v>
      </c>
      <c r="B59" s="23" t="s">
        <v>101</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c r="A60" s="23"/>
      <c r="B60" s="23" t="s">
        <v>162</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c r="A61" s="23"/>
      <c r="B61" s="23" t="s">
        <v>163</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c r="A62" s="23"/>
      <c r="B62" s="23" t="s">
        <v>164</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c r="A63" s="23" t="s">
        <v>148</v>
      </c>
      <c r="B63" s="23" t="s">
        <v>101</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c r="A64" s="23"/>
      <c r="B64" s="23" t="s">
        <v>162</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c r="A65" s="23"/>
      <c r="B65" s="23" t="s">
        <v>163</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c r="B66" s="2" t="s">
        <v>164</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 customHeight="1">
      <c r="A67" s="158" t="s">
        <v>178</v>
      </c>
      <c r="B67" s="172"/>
      <c r="C67" s="172"/>
      <c r="D67" s="172"/>
      <c r="E67" s="172"/>
      <c r="F67" s="172"/>
      <c r="G67" s="172"/>
      <c r="H67" s="172"/>
      <c r="I67" s="172"/>
      <c r="J67" s="172"/>
      <c r="K67" s="75"/>
      <c r="L67" s="75"/>
      <c r="M67" s="75"/>
      <c r="N67" s="75"/>
    </row>
    <row r="68" spans="1:14" ht="24.6" customHeight="1">
      <c r="A68" s="156" t="s">
        <v>179</v>
      </c>
      <c r="B68" s="173"/>
      <c r="C68" s="173"/>
      <c r="D68" s="173"/>
      <c r="E68" s="173"/>
      <c r="F68" s="173"/>
      <c r="G68" s="173"/>
      <c r="H68" s="173"/>
      <c r="I68" s="173"/>
      <c r="J68" s="173"/>
      <c r="K68" s="75"/>
      <c r="L68" s="75"/>
      <c r="M68" s="75"/>
      <c r="N68" s="75"/>
    </row>
    <row r="69" spans="1:14" ht="24.6" customHeight="1">
      <c r="A69" s="156" t="s">
        <v>180</v>
      </c>
      <c r="B69" s="173"/>
      <c r="C69" s="173"/>
      <c r="D69" s="173"/>
      <c r="E69" s="173"/>
      <c r="F69" s="173"/>
      <c r="G69" s="173"/>
      <c r="H69" s="173"/>
      <c r="I69" s="173"/>
      <c r="J69" s="173"/>
      <c r="K69" s="75"/>
      <c r="L69" s="75"/>
      <c r="M69" s="75"/>
      <c r="N69" s="75"/>
    </row>
    <row r="70" spans="1:14" ht="27.95" customHeight="1">
      <c r="A70" s="156"/>
      <c r="B70" s="173"/>
      <c r="C70" s="173"/>
      <c r="D70" s="173"/>
      <c r="E70" s="173"/>
      <c r="F70" s="173"/>
      <c r="G70" s="173"/>
      <c r="H70" s="173"/>
      <c r="I70" s="173"/>
      <c r="J70" s="173"/>
      <c r="K70" s="75"/>
      <c r="L70" s="75"/>
      <c r="M70" s="75"/>
      <c r="N70" s="75"/>
    </row>
    <row r="71" spans="1:14" ht="28.5" customHeight="1">
      <c r="A71" s="49" t="s">
        <v>148</v>
      </c>
      <c r="B71" s="46"/>
      <c r="C71" s="29" t="s">
        <v>149</v>
      </c>
      <c r="D71" s="29" t="s">
        <v>150</v>
      </c>
      <c r="E71" s="29" t="s">
        <v>151</v>
      </c>
      <c r="F71" s="29" t="s">
        <v>152</v>
      </c>
      <c r="G71" s="29" t="s">
        <v>153</v>
      </c>
      <c r="H71" s="29" t="s">
        <v>154</v>
      </c>
      <c r="I71" s="29" t="s">
        <v>155</v>
      </c>
      <c r="J71" s="29" t="s">
        <v>156</v>
      </c>
      <c r="K71" s="29" t="s">
        <v>157</v>
      </c>
      <c r="L71" s="29" t="s">
        <v>158</v>
      </c>
      <c r="M71" s="29" t="s">
        <v>159</v>
      </c>
      <c r="N71" s="29" t="s">
        <v>160</v>
      </c>
    </row>
    <row r="72" spans="1:14" ht="12.75" customHeight="1">
      <c r="A72" s="4" t="s">
        <v>161</v>
      </c>
      <c r="B72" s="31" t="s">
        <v>101</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c r="A73" s="4"/>
      <c r="B73" s="31" t="s">
        <v>162</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c r="A74" s="4"/>
      <c r="B74" s="31" t="s">
        <v>163</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c r="A75" s="4"/>
      <c r="B75" s="31" t="s">
        <v>164</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c r="A76" s="4" t="s">
        <v>165</v>
      </c>
      <c r="B76" s="31" t="s">
        <v>101</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c r="A77" s="4"/>
      <c r="B77" s="31" t="s">
        <v>162</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c r="A78" s="4"/>
      <c r="B78" s="31" t="s">
        <v>163</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c r="A79" s="4"/>
      <c r="B79" s="31" t="s">
        <v>164</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c r="A80" s="4" t="s">
        <v>166</v>
      </c>
      <c r="B80" s="31" t="s">
        <v>101</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c r="A81" s="4"/>
      <c r="B81" s="31" t="s">
        <v>162</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c r="A82" s="4"/>
      <c r="B82" s="31" t="s">
        <v>163</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c r="A83" s="4"/>
      <c r="B83" s="31" t="s">
        <v>164</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c r="A84" s="4" t="s">
        <v>148</v>
      </c>
      <c r="B84" s="31" t="s">
        <v>101</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c r="A85" s="4"/>
      <c r="B85" s="31" t="s">
        <v>162</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c r="A86" s="4"/>
      <c r="B86" s="7" t="s">
        <v>163</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c r="A87" s="4"/>
      <c r="B87" s="7" t="s">
        <v>164</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181</v>
      </c>
      <c r="B120" s="3" t="s">
        <v>149</v>
      </c>
      <c r="C120" s="3" t="s">
        <v>150</v>
      </c>
      <c r="D120" s="3" t="s">
        <v>151</v>
      </c>
      <c r="E120" s="3" t="s">
        <v>152</v>
      </c>
      <c r="F120" s="3" t="s">
        <v>153</v>
      </c>
      <c r="G120" s="3" t="s">
        <v>154</v>
      </c>
      <c r="H120" s="3" t="s">
        <v>155</v>
      </c>
      <c r="I120" s="3" t="s">
        <v>156</v>
      </c>
      <c r="J120" s="3" t="s">
        <v>157</v>
      </c>
      <c r="K120" s="3" t="s">
        <v>158</v>
      </c>
      <c r="L120" s="3" t="s">
        <v>159</v>
      </c>
      <c r="M120" s="3" t="s">
        <v>160</v>
      </c>
    </row>
    <row r="121" spans="1:13" ht="12.75" customHeight="1">
      <c r="A121" s="8" t="s">
        <v>182</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183</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184</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101</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185</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c r="A1" s="157" t="s">
        <v>186</v>
      </c>
      <c r="B1" s="157"/>
      <c r="C1" s="157"/>
      <c r="D1" s="157"/>
      <c r="E1" s="157"/>
      <c r="F1" s="157"/>
      <c r="G1" s="157"/>
      <c r="H1" s="157"/>
      <c r="I1" s="157"/>
      <c r="J1" s="157"/>
      <c r="K1" s="157"/>
    </row>
    <row r="2" spans="1:26" s="32" customFormat="1" ht="36.950000000000003" customHeight="1">
      <c r="A2" s="157"/>
      <c r="B2" s="157"/>
      <c r="C2" s="157"/>
      <c r="D2" s="157"/>
      <c r="E2" s="157"/>
      <c r="F2" s="157"/>
      <c r="G2" s="157"/>
      <c r="H2" s="157"/>
      <c r="I2" s="157"/>
      <c r="J2" s="157"/>
      <c r="K2" s="157"/>
    </row>
    <row r="3" spans="1:26" s="33" customFormat="1" ht="13.5" customHeight="1">
      <c r="A3" s="28" t="s">
        <v>187</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188</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c r="A5" s="161" t="s">
        <v>189</v>
      </c>
      <c r="B5" s="162"/>
      <c r="C5" s="162"/>
      <c r="D5" s="162"/>
      <c r="E5" s="162"/>
      <c r="F5" s="162"/>
      <c r="G5" s="162"/>
      <c r="H5" s="162"/>
      <c r="I5" s="162"/>
      <c r="J5" s="162"/>
      <c r="K5" s="162"/>
      <c r="L5" s="162"/>
      <c r="M5" s="20"/>
      <c r="N5" s="20"/>
      <c r="O5" s="20"/>
      <c r="P5" s="20"/>
      <c r="Q5" s="20"/>
      <c r="R5" s="20"/>
      <c r="S5" s="20"/>
      <c r="T5" s="20"/>
      <c r="U5" s="20"/>
      <c r="V5" s="20"/>
      <c r="W5" s="20"/>
      <c r="X5" s="20"/>
      <c r="Y5" s="20"/>
      <c r="Z5" s="20"/>
    </row>
    <row r="6" spans="1:26" s="33" customFormat="1" ht="13.5" customHeight="1">
      <c r="A6" s="28" t="s">
        <v>190</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191</v>
      </c>
      <c r="B7" s="1" t="s">
        <v>192</v>
      </c>
      <c r="C7" s="60" t="s">
        <v>149</v>
      </c>
      <c r="D7" s="60" t="s">
        <v>150</v>
      </c>
      <c r="E7" s="60" t="s">
        <v>151</v>
      </c>
      <c r="F7" s="60" t="s">
        <v>152</v>
      </c>
      <c r="G7" s="60" t="s">
        <v>153</v>
      </c>
      <c r="H7" s="60" t="s">
        <v>154</v>
      </c>
      <c r="I7" s="60" t="s">
        <v>155</v>
      </c>
      <c r="J7" s="60" t="s">
        <v>156</v>
      </c>
      <c r="K7" s="60" t="s">
        <v>157</v>
      </c>
      <c r="L7" s="60" t="s">
        <v>158</v>
      </c>
      <c r="M7" s="60" t="s">
        <v>159</v>
      </c>
      <c r="N7" s="60" t="s">
        <v>160</v>
      </c>
      <c r="O7" s="2"/>
      <c r="P7" s="2"/>
      <c r="Q7" s="2"/>
      <c r="R7" s="2"/>
      <c r="S7" s="2"/>
      <c r="T7" s="2"/>
      <c r="U7" s="2"/>
      <c r="V7" s="2"/>
      <c r="W7" s="2"/>
      <c r="X7" s="2"/>
      <c r="Y7" s="2"/>
      <c r="Z7" s="2"/>
    </row>
    <row r="8" spans="1:26" ht="13.5" customHeight="1">
      <c r="A8" s="58" t="s">
        <v>182</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8" t="s">
        <v>183</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8" t="s">
        <v>184</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8" t="s">
        <v>161</v>
      </c>
      <c r="B11" s="58" t="s">
        <v>193</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c r="A12" s="14" t="s">
        <v>194</v>
      </c>
      <c r="B12" s="15" t="s">
        <v>195</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196</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191</v>
      </c>
      <c r="B15" s="28" t="s">
        <v>192</v>
      </c>
      <c r="C15" s="61" t="s">
        <v>149</v>
      </c>
      <c r="D15" s="61" t="s">
        <v>150</v>
      </c>
      <c r="E15" s="61" t="s">
        <v>151</v>
      </c>
      <c r="F15" s="61" t="s">
        <v>152</v>
      </c>
      <c r="G15" s="61" t="s">
        <v>153</v>
      </c>
      <c r="H15" s="61" t="s">
        <v>154</v>
      </c>
      <c r="I15" s="61" t="s">
        <v>155</v>
      </c>
      <c r="J15" s="61" t="s">
        <v>156</v>
      </c>
      <c r="K15" s="61" t="s">
        <v>157</v>
      </c>
      <c r="L15" s="61" t="s">
        <v>158</v>
      </c>
      <c r="M15" s="61" t="s">
        <v>159</v>
      </c>
      <c r="N15" s="61" t="s">
        <v>160</v>
      </c>
      <c r="O15" s="21"/>
      <c r="P15" s="21"/>
      <c r="Q15" s="21"/>
      <c r="R15" s="21"/>
      <c r="S15" s="21"/>
      <c r="T15" s="21"/>
      <c r="U15" s="21"/>
      <c r="V15" s="21"/>
      <c r="W15" s="21"/>
      <c r="X15" s="21"/>
      <c r="Y15" s="21"/>
      <c r="Z15" s="21"/>
    </row>
    <row r="16" spans="1:26" ht="13.5" customHeight="1">
      <c r="A16" s="58" t="s">
        <v>182</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8" t="s">
        <v>183</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8" t="s">
        <v>184</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8" t="s">
        <v>165</v>
      </c>
      <c r="B19" s="58" t="s">
        <v>193</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c r="A20" s="14" t="s">
        <v>194</v>
      </c>
      <c r="B20" s="15" t="s">
        <v>195</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197</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191</v>
      </c>
      <c r="B23" s="28" t="s">
        <v>192</v>
      </c>
      <c r="C23" s="61" t="s">
        <v>149</v>
      </c>
      <c r="D23" s="61" t="s">
        <v>150</v>
      </c>
      <c r="E23" s="61" t="s">
        <v>151</v>
      </c>
      <c r="F23" s="61" t="s">
        <v>152</v>
      </c>
      <c r="G23" s="61" t="s">
        <v>153</v>
      </c>
      <c r="H23" s="61" t="s">
        <v>154</v>
      </c>
      <c r="I23" s="61" t="s">
        <v>155</v>
      </c>
      <c r="J23" s="61" t="s">
        <v>156</v>
      </c>
      <c r="K23" s="61" t="s">
        <v>157</v>
      </c>
      <c r="L23" s="61" t="s">
        <v>158</v>
      </c>
      <c r="M23" s="61" t="s">
        <v>159</v>
      </c>
      <c r="N23" s="61" t="s">
        <v>160</v>
      </c>
      <c r="O23" s="21"/>
      <c r="P23" s="21"/>
      <c r="Q23" s="21"/>
      <c r="R23" s="21"/>
      <c r="S23" s="21"/>
      <c r="T23" s="21"/>
      <c r="U23" s="21"/>
      <c r="V23" s="21"/>
      <c r="W23" s="21"/>
      <c r="X23" s="21"/>
      <c r="Y23" s="21"/>
      <c r="Z23" s="21"/>
    </row>
    <row r="24" spans="1:26" ht="13.5" customHeight="1">
      <c r="A24" s="58" t="s">
        <v>182</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8" t="s">
        <v>183</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8" t="s">
        <v>184</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8" t="s">
        <v>166</v>
      </c>
      <c r="B27" s="58" t="s">
        <v>193</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c r="A28" s="14" t="s">
        <v>194</v>
      </c>
      <c r="B28" s="15" t="s">
        <v>195</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198</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191</v>
      </c>
      <c r="B31" s="28" t="s">
        <v>192</v>
      </c>
      <c r="C31" s="61" t="s">
        <v>149</v>
      </c>
      <c r="D31" s="61" t="s">
        <v>150</v>
      </c>
      <c r="E31" s="61" t="s">
        <v>151</v>
      </c>
      <c r="F31" s="61" t="s">
        <v>152</v>
      </c>
      <c r="G31" s="61" t="s">
        <v>153</v>
      </c>
      <c r="H31" s="61" t="s">
        <v>154</v>
      </c>
      <c r="I31" s="61" t="s">
        <v>155</v>
      </c>
      <c r="J31" s="61" t="s">
        <v>156</v>
      </c>
      <c r="K31" s="61" t="s">
        <v>157</v>
      </c>
      <c r="L31" s="61" t="s">
        <v>158</v>
      </c>
      <c r="M31" s="61" t="s">
        <v>159</v>
      </c>
      <c r="N31" s="61" t="s">
        <v>160</v>
      </c>
      <c r="O31" s="21"/>
      <c r="P31" s="21"/>
      <c r="Q31" s="21"/>
      <c r="R31" s="21"/>
      <c r="S31" s="21"/>
      <c r="T31" s="21"/>
      <c r="U31" s="21"/>
      <c r="V31" s="21"/>
      <c r="W31" s="21"/>
      <c r="X31" s="21"/>
      <c r="Y31" s="21"/>
      <c r="Z31" s="21"/>
    </row>
    <row r="32" spans="1:26" ht="13.5" customHeight="1">
      <c r="A32" s="58" t="s">
        <v>182</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c r="A33" s="58" t="s">
        <v>183</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c r="A34" s="58" t="s">
        <v>184</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c r="A35" s="58" t="s">
        <v>161</v>
      </c>
      <c r="B35" s="58" t="s">
        <v>193</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c r="A36" s="58" t="s">
        <v>165</v>
      </c>
      <c r="B36" s="58" t="s">
        <v>193</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c r="A37" s="58" t="s">
        <v>166</v>
      </c>
      <c r="B37" s="58" t="s">
        <v>193</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c r="A38" s="14" t="s">
        <v>194</v>
      </c>
      <c r="B38" s="15" t="s">
        <v>195</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199</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191</v>
      </c>
      <c r="B41" s="28"/>
      <c r="C41" s="29" t="s">
        <v>149</v>
      </c>
      <c r="D41" s="29" t="s">
        <v>150</v>
      </c>
      <c r="E41" s="29" t="s">
        <v>151</v>
      </c>
      <c r="F41" s="29" t="s">
        <v>152</v>
      </c>
      <c r="G41" s="29" t="s">
        <v>153</v>
      </c>
      <c r="H41" s="29" t="s">
        <v>154</v>
      </c>
      <c r="I41" s="29" t="s">
        <v>155</v>
      </c>
      <c r="J41" s="29" t="s">
        <v>156</v>
      </c>
      <c r="K41" s="29" t="s">
        <v>157</v>
      </c>
      <c r="L41" s="29" t="s">
        <v>158</v>
      </c>
      <c r="M41" s="29" t="s">
        <v>159</v>
      </c>
      <c r="N41" s="29" t="s">
        <v>160</v>
      </c>
      <c r="O41" s="21"/>
      <c r="P41" s="21"/>
      <c r="Q41" s="21"/>
      <c r="R41" s="21"/>
      <c r="S41" s="21"/>
      <c r="T41" s="21"/>
      <c r="U41" s="21"/>
      <c r="V41" s="21"/>
      <c r="W41" s="21"/>
      <c r="X41" s="21"/>
      <c r="Y41" s="21"/>
      <c r="Z41" s="21"/>
    </row>
    <row r="42" spans="1:26" ht="13.5" customHeight="1">
      <c r="A42" s="58" t="s">
        <v>182</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8" t="s">
        <v>183</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8" t="s">
        <v>184</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8" t="s">
        <v>161</v>
      </c>
      <c r="B45" s="58" t="s">
        <v>193</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c r="A46" s="14" t="s">
        <v>200</v>
      </c>
      <c r="B46" s="15" t="s">
        <v>195</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c r="A48" s="28" t="s">
        <v>201</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191</v>
      </c>
      <c r="B49" s="28"/>
      <c r="C49" s="29" t="s">
        <v>149</v>
      </c>
      <c r="D49" s="29" t="s">
        <v>150</v>
      </c>
      <c r="E49" s="29" t="s">
        <v>151</v>
      </c>
      <c r="F49" s="29" t="s">
        <v>152</v>
      </c>
      <c r="G49" s="29" t="s">
        <v>153</v>
      </c>
      <c r="H49" s="29" t="s">
        <v>154</v>
      </c>
      <c r="I49" s="29" t="s">
        <v>155</v>
      </c>
      <c r="J49" s="29" t="s">
        <v>156</v>
      </c>
      <c r="K49" s="29" t="s">
        <v>157</v>
      </c>
      <c r="L49" s="29" t="s">
        <v>158</v>
      </c>
      <c r="M49" s="29" t="s">
        <v>159</v>
      </c>
      <c r="N49" s="29" t="s">
        <v>160</v>
      </c>
      <c r="O49" s="21"/>
      <c r="P49" s="21"/>
      <c r="Q49" s="21"/>
      <c r="R49" s="21"/>
      <c r="S49" s="21"/>
      <c r="T49" s="21"/>
      <c r="U49" s="21"/>
      <c r="V49" s="21"/>
      <c r="W49" s="21"/>
      <c r="X49" s="21"/>
      <c r="Y49" s="21"/>
      <c r="Z49" s="21"/>
    </row>
    <row r="50" spans="1:26" ht="13.5" customHeight="1">
      <c r="A50" s="58" t="s">
        <v>182</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8" t="s">
        <v>183</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8" t="s">
        <v>184</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8" t="s">
        <v>165</v>
      </c>
      <c r="B53" s="58" t="s">
        <v>193</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c r="A54" s="14" t="s">
        <v>200</v>
      </c>
      <c r="B54" s="15" t="s">
        <v>195</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202</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191</v>
      </c>
      <c r="B57" s="28"/>
      <c r="C57" s="29" t="s">
        <v>149</v>
      </c>
      <c r="D57" s="29" t="s">
        <v>150</v>
      </c>
      <c r="E57" s="29" t="s">
        <v>151</v>
      </c>
      <c r="F57" s="29" t="s">
        <v>152</v>
      </c>
      <c r="G57" s="29" t="s">
        <v>153</v>
      </c>
      <c r="H57" s="29" t="s">
        <v>154</v>
      </c>
      <c r="I57" s="29" t="s">
        <v>155</v>
      </c>
      <c r="J57" s="29" t="s">
        <v>156</v>
      </c>
      <c r="K57" s="29" t="s">
        <v>157</v>
      </c>
      <c r="L57" s="29" t="s">
        <v>158</v>
      </c>
      <c r="M57" s="29" t="s">
        <v>159</v>
      </c>
      <c r="N57" s="29" t="s">
        <v>160</v>
      </c>
      <c r="O57" s="28"/>
      <c r="P57" s="28"/>
      <c r="Q57" s="28"/>
      <c r="R57" s="28"/>
      <c r="S57" s="28"/>
      <c r="T57" s="28"/>
      <c r="U57" s="28"/>
      <c r="V57" s="28"/>
      <c r="W57" s="28"/>
      <c r="X57" s="28"/>
      <c r="Y57" s="28"/>
      <c r="Z57" s="28"/>
    </row>
    <row r="58" spans="1:26" ht="13.5" customHeight="1">
      <c r="A58" s="58" t="s">
        <v>182</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8" t="s">
        <v>183</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8" t="s">
        <v>184</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8" t="s">
        <v>166</v>
      </c>
      <c r="B61" s="58" t="s">
        <v>193</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c r="A62" s="14" t="s">
        <v>200</v>
      </c>
      <c r="B62" s="15" t="s">
        <v>195</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c r="A64" s="28" t="s">
        <v>203</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191</v>
      </c>
      <c r="B65" s="28"/>
      <c r="C65" s="29" t="s">
        <v>149</v>
      </c>
      <c r="D65" s="29" t="s">
        <v>150</v>
      </c>
      <c r="E65" s="29" t="s">
        <v>151</v>
      </c>
      <c r="F65" s="29" t="s">
        <v>152</v>
      </c>
      <c r="G65" s="29" t="s">
        <v>153</v>
      </c>
      <c r="H65" s="29" t="s">
        <v>154</v>
      </c>
      <c r="I65" s="29" t="s">
        <v>155</v>
      </c>
      <c r="J65" s="29" t="s">
        <v>156</v>
      </c>
      <c r="K65" s="29" t="s">
        <v>157</v>
      </c>
      <c r="L65" s="29" t="s">
        <v>158</v>
      </c>
      <c r="M65" s="29" t="s">
        <v>159</v>
      </c>
      <c r="N65" s="29" t="s">
        <v>160</v>
      </c>
      <c r="O65" s="21"/>
      <c r="P65" s="21"/>
      <c r="Q65" s="21"/>
      <c r="R65" s="21"/>
      <c r="S65" s="21"/>
      <c r="T65" s="21"/>
      <c r="U65" s="21"/>
      <c r="V65" s="21"/>
      <c r="W65" s="21"/>
      <c r="X65" s="21"/>
      <c r="Y65" s="21"/>
      <c r="Z65" s="21"/>
    </row>
    <row r="66" spans="1:26" ht="13.5" customHeight="1">
      <c r="A66" s="58" t="s">
        <v>182</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8" t="s">
        <v>183</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8" t="s">
        <v>184</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8" t="s">
        <v>161</v>
      </c>
      <c r="B69" s="58" t="s">
        <v>193</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c r="A70" s="58" t="s">
        <v>165</v>
      </c>
      <c r="B70" s="58" t="s">
        <v>193</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c r="A71" s="58" t="s">
        <v>166</v>
      </c>
      <c r="B71" s="58" t="s">
        <v>193</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c r="A72" s="14" t="s">
        <v>200</v>
      </c>
      <c r="B72" s="15" t="s">
        <v>195</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c r="A74" s="66" t="s">
        <v>204</v>
      </c>
      <c r="B74" s="67"/>
      <c r="C74" s="68"/>
      <c r="D74" s="68"/>
      <c r="E74" s="68"/>
      <c r="F74" s="68"/>
      <c r="G74" s="68"/>
      <c r="H74" s="68"/>
      <c r="I74" s="68"/>
      <c r="J74" s="68"/>
      <c r="K74" s="68"/>
      <c r="L74" s="68"/>
      <c r="M74" s="68"/>
      <c r="N74" s="68"/>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Flavio J. Di Berardino Z.</cp:lastModifiedBy>
  <cp:revision/>
  <dcterms:created xsi:type="dcterms:W3CDTF">2019-05-26T11:59:56Z</dcterms:created>
  <dcterms:modified xsi:type="dcterms:W3CDTF">2022-08-11T16:02:29Z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