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project/YingVickyCao.github.io/tools/excel/"/>
    </mc:Choice>
  </mc:AlternateContent>
  <xr:revisionPtr revIDLastSave="0" documentId="13_ncr:1_{F8C1D006-3311-7844-80BF-85D793C7475F}" xr6:coauthVersionLast="47" xr6:coauthVersionMax="47" xr10:uidLastSave="{00000000-0000-0000-0000-000000000000}"/>
  <bookViews>
    <workbookView xWindow="-38400" yWindow="-5020" windowWidth="38400" windowHeight="24000" activeTab="6" xr2:uid="{00000000-000D-0000-FFFF-FFFF00000000}"/>
  </bookViews>
  <sheets>
    <sheet name="常用函数" sheetId="1" r:id="rId1"/>
    <sheet name="嵌套函数" sheetId="3" r:id="rId2"/>
    <sheet name="自定义函数" sheetId="2" r:id="rId3"/>
    <sheet name="函数技巧" sheetId="4" r:id="rId4"/>
    <sheet name="文本函数" sheetId="5" r:id="rId5"/>
    <sheet name="逻辑函数" sheetId="8" r:id="rId6"/>
    <sheet name="日期和时间" sheetId="9" r:id="rId7"/>
    <sheet name="查找和引用" sheetId="10" r:id="rId8"/>
    <sheet name="财务函数" sheetId="11" r:id="rId9"/>
    <sheet name="数学和三角函数" sheetId="12" r:id="rId10"/>
    <sheet name="其他函数" sheetId="13" r:id="rId11"/>
  </sheets>
  <definedNames>
    <definedName name="Nums">函数技巧!$E$11:$G$11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8" i="9" l="1"/>
  <c r="B37" i="9"/>
  <c r="B32" i="9"/>
  <c r="B33" i="9"/>
  <c r="B27" i="9"/>
  <c r="B22" i="9"/>
  <c r="B28" i="9"/>
  <c r="B23" i="9"/>
  <c r="B18" i="9"/>
  <c r="E15" i="9"/>
  <c r="B13" i="9"/>
  <c r="B8" i="9"/>
  <c r="C5" i="9"/>
  <c r="B4" i="9"/>
  <c r="B3" i="9"/>
  <c r="B32" i="8" a="1"/>
  <c r="B32" i="8" s="1"/>
  <c r="C32" i="8" s="1"/>
  <c r="C27" i="8"/>
  <c r="C28" i="8"/>
  <c r="E23" i="8"/>
  <c r="E22" i="8"/>
  <c r="E17" i="8"/>
  <c r="E16" i="8"/>
  <c r="D10" i="8"/>
  <c r="D11" i="8"/>
  <c r="D9" i="8"/>
  <c r="B6" i="8"/>
  <c r="B2" i="8"/>
  <c r="C241" i="5"/>
  <c r="C242" i="5"/>
  <c r="C246" i="5"/>
  <c r="C247" i="5"/>
  <c r="C203" i="5"/>
  <c r="C204" i="5"/>
  <c r="C205" i="5"/>
  <c r="C210" i="5"/>
  <c r="C211" i="5"/>
  <c r="C212" i="5"/>
  <c r="C217" i="5"/>
  <c r="D217" i="5" s="1"/>
  <c r="C218" i="5"/>
  <c r="D218" i="5" s="1"/>
  <c r="C224" i="5"/>
  <c r="D224" i="5" s="1"/>
  <c r="C225" i="5"/>
  <c r="D225" i="5" s="1"/>
  <c r="C228" i="5"/>
  <c r="C229" i="5"/>
  <c r="C232" i="5"/>
  <c r="C233" i="5"/>
  <c r="D236" i="5"/>
  <c r="B197" i="5"/>
  <c r="C194" i="5"/>
  <c r="C191" i="5"/>
  <c r="C188" i="5"/>
  <c r="C183" i="5"/>
  <c r="C185" i="5"/>
  <c r="C184" i="5"/>
  <c r="C180" i="5"/>
  <c r="C108" i="5"/>
  <c r="C110" i="5"/>
  <c r="C106" i="5"/>
  <c r="C105" i="5"/>
  <c r="C111" i="5"/>
  <c r="C112" i="5"/>
  <c r="C113" i="5"/>
  <c r="C114" i="5"/>
  <c r="C115" i="5"/>
  <c r="C109" i="5"/>
  <c r="C107" i="5"/>
  <c r="C104" i="5"/>
  <c r="C103" i="5"/>
  <c r="C102" i="5"/>
  <c r="C101" i="5"/>
  <c r="C95" i="5"/>
  <c r="C96" i="5"/>
  <c r="C97" i="5"/>
  <c r="C92" i="5" a="1"/>
  <c r="C92" i="5" s="1"/>
  <c r="C91" i="5" a="1"/>
  <c r="C91" i="5" s="1"/>
  <c r="C90" i="5" a="1"/>
  <c r="C90" i="5" s="1"/>
  <c r="C87" i="5"/>
  <c r="C86" i="5"/>
  <c r="C83" i="5"/>
  <c r="C82" i="5"/>
  <c r="B79" i="5" a="1"/>
  <c r="B79" i="5" s="1"/>
  <c r="B75" i="5" a="1"/>
  <c r="B75" i="5" s="1"/>
  <c r="C70" i="5"/>
  <c r="C69" i="5"/>
  <c r="C65" i="5"/>
  <c r="C64" i="5"/>
  <c r="C60" i="5"/>
  <c r="C56" i="5"/>
  <c r="B48" i="5"/>
  <c r="B52" i="5"/>
  <c r="B51" i="5"/>
  <c r="B50" i="5"/>
  <c r="B49" i="5"/>
  <c r="B45" i="5"/>
  <c r="B44" i="5"/>
  <c r="B43" i="5"/>
  <c r="B42" i="5"/>
  <c r="C37" i="5"/>
  <c r="C36" i="5"/>
  <c r="C35" i="5"/>
  <c r="C30" i="5"/>
  <c r="C31" i="5"/>
  <c r="C29" i="5"/>
  <c r="B24" i="5"/>
  <c r="B17" i="5"/>
  <c r="B23" i="5"/>
  <c r="B22" i="5"/>
  <c r="B21" i="5"/>
  <c r="B16" i="5"/>
  <c r="B15" i="5"/>
  <c r="B14" i="5"/>
  <c r="B10" i="5"/>
  <c r="B6" i="5"/>
  <c r="B5" i="5"/>
  <c r="B11" i="4"/>
  <c r="B6" i="4" a="1"/>
  <c r="B6" i="4" s="1"/>
  <c r="B5" i="4"/>
  <c r="B2" i="4"/>
  <c r="H3" i="3"/>
  <c r="H2" i="3"/>
  <c r="D37" i="1"/>
  <c r="D36" i="1"/>
  <c r="D35" i="1"/>
  <c r="D34" i="1"/>
  <c r="D22" i="1"/>
  <c r="D23" i="1"/>
  <c r="C1" i="1"/>
  <c r="C3" i="1"/>
  <c r="E13" i="1"/>
  <c r="E12" i="1"/>
  <c r="D9" i="1"/>
  <c r="C9" i="1"/>
  <c r="D7" i="1"/>
  <c r="C7" i="1"/>
  <c r="C5" i="1"/>
  <c r="D4" i="2"/>
  <c r="D3" i="2"/>
  <c r="D5" i="2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<sst xmlns="http://schemas.openxmlformats.org/spreadsheetml/2006/main" count="287" uniqueCount="220">
  <si>
    <t>求和</t>
    <phoneticPr fontId="1" type="noConversion"/>
  </si>
  <si>
    <t>平均值</t>
    <phoneticPr fontId="1" type="noConversion"/>
  </si>
  <si>
    <t xml:space="preserve"> </t>
    <phoneticPr fontId="1" type="noConversion"/>
  </si>
  <si>
    <t>统计个数</t>
    <phoneticPr fontId="1" type="noConversion"/>
  </si>
  <si>
    <t>最大值</t>
    <phoneticPr fontId="1" type="noConversion"/>
  </si>
  <si>
    <t>最小值</t>
    <phoneticPr fontId="1" type="noConversion"/>
  </si>
  <si>
    <t>IF</t>
    <phoneticPr fontId="1" type="noConversion"/>
  </si>
  <si>
    <t>销售数量</t>
    <phoneticPr fontId="1" type="noConversion"/>
  </si>
  <si>
    <t>销售成本</t>
    <phoneticPr fontId="1" type="noConversion"/>
  </si>
  <si>
    <t>销售成本率</t>
    <phoneticPr fontId="1" type="noConversion"/>
  </si>
  <si>
    <t>SUMIF</t>
    <phoneticPr fontId="1" type="noConversion"/>
  </si>
  <si>
    <t>满足一个条件的求和</t>
    <phoneticPr fontId="1" type="noConversion"/>
  </si>
  <si>
    <t>加班记录表</t>
    <phoneticPr fontId="1" type="noConversion"/>
  </si>
  <si>
    <t>日期</t>
    <phoneticPr fontId="1" type="noConversion"/>
  </si>
  <si>
    <t xml:space="preserve"> 加班人</t>
    <phoneticPr fontId="1" type="noConversion"/>
  </si>
  <si>
    <t>张三</t>
    <phoneticPr fontId="1" type="noConversion"/>
  </si>
  <si>
    <t>里斯</t>
    <phoneticPr fontId="1" type="noConversion"/>
  </si>
  <si>
    <t>王武</t>
    <phoneticPr fontId="1" type="noConversion"/>
  </si>
  <si>
    <t>部门</t>
    <phoneticPr fontId="1" type="noConversion"/>
  </si>
  <si>
    <t>财务部</t>
    <phoneticPr fontId="1" type="noConversion"/>
  </si>
  <si>
    <t>研发部</t>
    <phoneticPr fontId="1" type="noConversion"/>
  </si>
  <si>
    <t>部门加班费统计</t>
    <phoneticPr fontId="1" type="noConversion"/>
  </si>
  <si>
    <t>费用</t>
    <phoneticPr fontId="1" type="noConversion"/>
  </si>
  <si>
    <t>加班费</t>
    <phoneticPr fontId="1" type="noConversion"/>
  </si>
  <si>
    <t>VLOOKUP
在区域或数组中查找函数</t>
    <phoneticPr fontId="1" type="noConversion"/>
  </si>
  <si>
    <t>业绩查询表</t>
    <phoneticPr fontId="1" type="noConversion"/>
  </si>
  <si>
    <t>李六</t>
    <phoneticPr fontId="1" type="noConversion"/>
  </si>
  <si>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</si>
  <si>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</si>
  <si>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</si>
  <si>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</si>
  <si>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销售人员</t>
    <phoneticPr fontId="1" type="noConversion"/>
  </si>
  <si>
    <t>销售人员（输入）</t>
    <phoneticPr fontId="1" type="noConversion"/>
  </si>
  <si>
    <t>嵌套函数</t>
    <phoneticPr fontId="1" type="noConversion"/>
  </si>
  <si>
    <t>评定结果</t>
    <phoneticPr fontId="1" type="noConversion"/>
  </si>
  <si>
    <t>上底</t>
    <phoneticPr fontId="1" type="noConversion"/>
  </si>
  <si>
    <t>下底</t>
    <phoneticPr fontId="1" type="noConversion"/>
  </si>
  <si>
    <t>高</t>
    <phoneticPr fontId="1" type="noConversion"/>
  </si>
  <si>
    <t>梯形面积</t>
    <phoneticPr fontId="1" type="noConversion"/>
  </si>
  <si>
    <t>技巧1：将表达式作为参数</t>
    <phoneticPr fontId="1" type="noConversion"/>
  </si>
  <si>
    <t>技巧2：使用数组型函数参数</t>
    <phoneticPr fontId="1" type="noConversion"/>
  </si>
  <si>
    <t>技巧3：将整行或整列作为函数</t>
    <phoneticPr fontId="1" type="noConversion"/>
  </si>
  <si>
    <t>技巧 4：使用名称作为函数</t>
    <phoneticPr fontId="1" type="noConversion"/>
  </si>
  <si>
    <t>技巧 5 ： 简写函数的逻辑值参数</t>
    <phoneticPr fontId="1" type="noConversion"/>
  </si>
  <si>
    <t>`=VLOOKUP(A5, B5:C10, 2, FALSE)</t>
    <phoneticPr fontId="1" type="noConversion"/>
  </si>
  <si>
    <t>全写</t>
    <phoneticPr fontId="1" type="noConversion"/>
  </si>
  <si>
    <t>简写</t>
    <phoneticPr fontId="1" type="noConversion"/>
  </si>
  <si>
    <t>`=VLOOKUP(A5, B5:C10, 2, 0)</t>
    <phoneticPr fontId="1" type="noConversion"/>
  </si>
  <si>
    <t>用代替逻辑值FALSE</t>
    <phoneticPr fontId="1" type="noConversion"/>
  </si>
  <si>
    <t>`=VLOOKUP(A5, B5:C10, 2, )</t>
    <phoneticPr fontId="1" type="noConversion"/>
  </si>
  <si>
    <t>省略逻辑值</t>
    <phoneticPr fontId="1" type="noConversion"/>
  </si>
  <si>
    <t>`=MAX(A1, 0)</t>
    <phoneticPr fontId="1" type="noConversion"/>
  </si>
  <si>
    <t>`=MAX(A1, )</t>
    <phoneticPr fontId="1" type="noConversion"/>
  </si>
  <si>
    <t>指定参数为0时，可以省略</t>
    <phoneticPr fontId="1" type="noConversion"/>
  </si>
  <si>
    <t>`=IF(B2=A1,1, 0)</t>
    <phoneticPr fontId="1" type="noConversion"/>
  </si>
  <si>
    <t>`=IF(B2=A1,1,)</t>
    <phoneticPr fontId="1" type="noConversion"/>
  </si>
  <si>
    <t>技巧 6 ： 省略参数</t>
    <phoneticPr fontId="1" type="noConversion"/>
  </si>
  <si>
    <t>`=IF(B2-A1,TRUE, FALSE)</t>
    <phoneticPr fontId="1" type="noConversion"/>
  </si>
  <si>
    <t>省略</t>
    <phoneticPr fontId="1" type="noConversion"/>
  </si>
  <si>
    <t>`=IF(B2=A1,TRUE)</t>
    <phoneticPr fontId="1" type="noConversion"/>
  </si>
  <si>
    <t>Excel帮助窗口：忽略、省略、默认等词语。省略该参数，表示使用默认值。</t>
    <phoneticPr fontId="1" type="noConversion"/>
  </si>
  <si>
    <t>技巧 7 ：简写函数中的空文本</t>
    <phoneticPr fontId="1" type="noConversion"/>
  </si>
  <si>
    <t>`=IF(A1="", "", A1*B1)</t>
    <phoneticPr fontId="1" type="noConversion"/>
  </si>
  <si>
    <t>双引号，表示空字符串，即空文本。</t>
    <phoneticPr fontId="1" type="noConversion"/>
  </si>
  <si>
    <t>你好</t>
    <phoneticPr fontId="1" type="noConversion"/>
  </si>
  <si>
    <t>1 Concatenate  - 合并多个字符串</t>
    <phoneticPr fontId="1" type="noConversion"/>
  </si>
  <si>
    <t>2 EXACT - 比较两个字符串是否相同</t>
    <phoneticPr fontId="1" type="noConversion"/>
  </si>
  <si>
    <t>hello</t>
    <phoneticPr fontId="1" type="noConversion"/>
  </si>
  <si>
    <t>中国</t>
    <phoneticPr fontId="1" type="noConversion"/>
  </si>
  <si>
    <t>5 REPT - 按给定次数重复文本</t>
    <phoneticPr fontId="1" type="noConversion"/>
  </si>
  <si>
    <t>原文</t>
    <phoneticPr fontId="1" type="noConversion"/>
  </si>
  <si>
    <t>打印</t>
    <phoneticPr fontId="1" type="noConversion"/>
  </si>
  <si>
    <t>4 LENB - 函数计算文本中的字节数</t>
    <phoneticPr fontId="1" type="noConversion"/>
  </si>
  <si>
    <t>3 LEN - 函数计算文本中的字符串个数</t>
    <phoneticPr fontId="1" type="noConversion"/>
  </si>
  <si>
    <t>6 FIXED - 按数字指定的小数位数取整</t>
    <phoneticPr fontId="1" type="noConversion"/>
  </si>
  <si>
    <t>一、字符串编辑技巧</t>
    <phoneticPr fontId="1" type="noConversion"/>
  </si>
  <si>
    <t>先将数据四舍五入到百位，即小数点左2位</t>
    <phoneticPr fontId="1" type="noConversion"/>
  </si>
  <si>
    <t>综合</t>
    <phoneticPr fontId="1" type="noConversion"/>
  </si>
  <si>
    <t>二、返回文本内容技巧 — 常见：提取一部分信息，并形成新的文本</t>
    <phoneticPr fontId="1" type="noConversion"/>
  </si>
  <si>
    <t>张娜</t>
    <phoneticPr fontId="1" type="noConversion"/>
  </si>
  <si>
    <t>Tom, Cash</t>
    <phoneticPr fontId="1" type="noConversion"/>
  </si>
  <si>
    <t>默认个数是1</t>
    <phoneticPr fontId="1" type="noConversion"/>
  </si>
  <si>
    <t>身份证号</t>
    <phoneticPr fontId="1" type="noConversion"/>
  </si>
  <si>
    <t>月份</t>
    <phoneticPr fontId="1" type="noConversion"/>
  </si>
  <si>
    <t>身份证号15位数，则第9位和第10位代表出生月，否则第11位和第12位代表出生月</t>
    <phoneticPr fontId="1" type="noConversion"/>
  </si>
  <si>
    <t>382846198804085689</t>
    <phoneticPr fontId="1" type="noConversion"/>
  </si>
  <si>
    <t>4 MIDB - 从文本指定位置提取指定字节数的字符</t>
    <phoneticPr fontId="1" type="noConversion"/>
  </si>
  <si>
    <t>3 MID - 从文本指定位置提取指定个数的字符</t>
    <phoneticPr fontId="1" type="noConversion"/>
  </si>
  <si>
    <t>2 LEFTB - 从文本左侧起提取指定字节数的字符</t>
    <phoneticPr fontId="1" type="noConversion"/>
  </si>
  <si>
    <t>1 LEFT - 从文本左侧起提取指定个数的字符</t>
    <phoneticPr fontId="1" type="noConversion"/>
  </si>
  <si>
    <t>5 RIGHT - 从文本右侧提取指定个数的字符</t>
    <phoneticPr fontId="1" type="noConversion"/>
  </si>
  <si>
    <t>型号</t>
    <phoneticPr fontId="1" type="noConversion"/>
  </si>
  <si>
    <t>速效抗敏180g</t>
    <phoneticPr fontId="1" type="noConversion"/>
  </si>
  <si>
    <t>留兰香型210g</t>
    <phoneticPr fontId="1" type="noConversion"/>
  </si>
  <si>
    <t>规格</t>
    <phoneticPr fontId="1" type="noConversion"/>
  </si>
  <si>
    <t>5 RIGHTB - 从文本右侧提取指定字节数的字符</t>
    <phoneticPr fontId="1" type="noConversion"/>
  </si>
  <si>
    <t>三、转换文本格式技巧</t>
    <phoneticPr fontId="1" type="noConversion"/>
  </si>
  <si>
    <t>７２０转 ABG ＤＥＦ　中国　；欢迎来到。</t>
    <phoneticPr fontId="1" type="noConversion"/>
  </si>
  <si>
    <t>选择单元格区域后，按【Ctrl + Shift + Enter】，返回公司结果</t>
    <phoneticPr fontId="1" type="noConversion"/>
  </si>
  <si>
    <t>1  ASC - 将全角字符转换为半角字符</t>
    <phoneticPr fontId="1" type="noConversion"/>
  </si>
  <si>
    <t>2 WIDECHAR - 将半角字符转换为全角字符</t>
    <phoneticPr fontId="1" type="noConversion"/>
  </si>
  <si>
    <t>720转 ABG DEF 中国 ;欢迎来到。</t>
  </si>
  <si>
    <t>Mac 版本没有此函数</t>
    <phoneticPr fontId="1" type="noConversion"/>
  </si>
  <si>
    <t>3 CODE - 将文本字符串中第一个字符转换为数字代码</t>
    <phoneticPr fontId="1" type="noConversion"/>
  </si>
  <si>
    <t>"TEXT"</t>
    <phoneticPr fontId="1" type="noConversion"/>
  </si>
  <si>
    <t>"T"</t>
    <phoneticPr fontId="1" type="noConversion"/>
  </si>
  <si>
    <t>4 CHAR - 将文本字符串中数字代码转换为对应的字符</t>
    <phoneticPr fontId="1" type="noConversion"/>
  </si>
  <si>
    <t xml:space="preserve"> 多个字符时，只使用第一个字符，返回第一个字符的ASCI码（1～255）</t>
    <phoneticPr fontId="1" type="noConversion"/>
  </si>
  <si>
    <t>ASCI码（1～255）</t>
  </si>
  <si>
    <t>CHAR 和 CODE ，在Windows系统中只能处理ANSI字符串。在Mac中可以处理Mac 字符集的字符串，但不能处理双字节的Unicode字符串。</t>
    <phoneticPr fontId="1" type="noConversion"/>
  </si>
  <si>
    <t>5 RMB - 将数字转换为带人民币符号的文本</t>
    <phoneticPr fontId="1" type="noConversion"/>
  </si>
  <si>
    <t>快速替换文本</t>
    <phoneticPr fontId="1" type="noConversion"/>
  </si>
  <si>
    <t>6 DOLLAR - 将数字转换为带美元符号的文本</t>
    <phoneticPr fontId="1" type="noConversion"/>
  </si>
  <si>
    <t>Mac 版本显示为人民币</t>
    <phoneticPr fontId="1" type="noConversion"/>
  </si>
  <si>
    <t>符号取决于当前计算机所在的语言类型</t>
    <phoneticPr fontId="1" type="noConversion"/>
  </si>
  <si>
    <t>7 TEXT - 将数字转换为文本</t>
    <phoneticPr fontId="1" type="noConversion"/>
  </si>
  <si>
    <t>输入内容</t>
    <phoneticPr fontId="1" type="noConversion"/>
  </si>
  <si>
    <t>显示内容</t>
    <phoneticPr fontId="1" type="noConversion"/>
  </si>
  <si>
    <t>使用格式</t>
    <phoneticPr fontId="1" type="noConversion"/>
  </si>
  <si>
    <t>"####.#"</t>
    <phoneticPr fontId="1" type="noConversion"/>
  </si>
  <si>
    <t>#.00</t>
  </si>
  <si>
    <t>"0.#"</t>
    <phoneticPr fontId="1" type="noConversion"/>
  </si>
  <si>
    <t>"#.##"</t>
    <phoneticPr fontId="1" type="noConversion"/>
  </si>
  <si>
    <t>???.???</t>
  </si>
  <si>
    <t>"0.0,,"</t>
    <phoneticPr fontId="1" type="noConversion"/>
  </si>
  <si>
    <t>"#,"</t>
    <phoneticPr fontId="1" type="noConversion"/>
  </si>
  <si>
    <t>#,###</t>
    <phoneticPr fontId="1" type="noConversion"/>
  </si>
  <si>
    <t>"#.00"</t>
    <phoneticPr fontId="1" type="noConversion"/>
  </si>
  <si>
    <t>"#???/"</t>
    <phoneticPr fontId="1" type="noConversion"/>
  </si>
  <si>
    <t>占位符(0) : 不足，则补0.</t>
    <phoneticPr fontId="1" type="noConversion"/>
  </si>
  <si>
    <t>“#.0#"</t>
    <phoneticPr fontId="1" type="noConversion"/>
  </si>
  <si>
    <t>占位符(？) :与0作用相同。但会加上空格，使得小数点在列中对齐</t>
    <phoneticPr fontId="1" type="noConversion"/>
  </si>
  <si>
    <t>占位符(#) : 不足，也不补0.</t>
    <phoneticPr fontId="1" type="noConversion"/>
  </si>
  <si>
    <t>占位符(.)：显示为小数点</t>
    <phoneticPr fontId="1" type="noConversion"/>
  </si>
  <si>
    <t>占位符(,)：代表千位分隔符</t>
    <phoneticPr fontId="1" type="noConversion"/>
  </si>
  <si>
    <t>8 BAHTTEXT - 将数字转换为泰语文本</t>
    <phoneticPr fontId="1" type="noConversion"/>
  </si>
  <si>
    <t>9 T - 将参数转换为文本</t>
    <phoneticPr fontId="1" type="noConversion"/>
  </si>
  <si>
    <t>ABC</t>
    <phoneticPr fontId="1" type="noConversion"/>
  </si>
  <si>
    <t>T用来判断某个值是否是文本值</t>
    <phoneticPr fontId="1" type="noConversion"/>
  </si>
  <si>
    <t>一般不在公式中使用该函数。主要用于与其他电子表格程序兼容。</t>
    <phoneticPr fontId="1" type="noConversion"/>
  </si>
  <si>
    <t>10 LOWER - 将文本转换为小写</t>
    <phoneticPr fontId="1" type="noConversion"/>
  </si>
  <si>
    <t>AbgDEF</t>
    <phoneticPr fontId="1" type="noConversion"/>
  </si>
  <si>
    <t xml:space="preserve">   </t>
    <phoneticPr fontId="1" type="noConversion"/>
  </si>
  <si>
    <t>11 UPPER - 将文本转换为大写</t>
    <phoneticPr fontId="1" type="noConversion"/>
  </si>
  <si>
    <t>12 PROPER - 将文本首字母大写,其他字母小写</t>
    <phoneticPr fontId="1" type="noConversion"/>
  </si>
  <si>
    <t>aBc</t>
    <phoneticPr fontId="1" type="noConversion"/>
  </si>
  <si>
    <t>13 VALUE -将文本格式中的数字转换转换为普通数字，目的是为了使它能参与后续计算</t>
    <phoneticPr fontId="1" type="noConversion"/>
  </si>
  <si>
    <t>名字</t>
    <phoneticPr fontId="1" type="noConversion"/>
  </si>
  <si>
    <t>宋辉</t>
    <phoneticPr fontId="1" type="noConversion"/>
  </si>
  <si>
    <t>状态</t>
    <phoneticPr fontId="1" type="noConversion"/>
  </si>
  <si>
    <t>AB</t>
    <phoneticPr fontId="1" type="noConversion"/>
  </si>
  <si>
    <t>李丹，张维，里斯，王武, AB,CD</t>
    <phoneticPr fontId="1" type="noConversion"/>
  </si>
  <si>
    <t>已通知统计</t>
    <phoneticPr fontId="1" type="noConversion"/>
  </si>
  <si>
    <t>1 FIND - 以字符为单位，查找指定字符的位置。</t>
    <phoneticPr fontId="1" type="noConversion"/>
  </si>
  <si>
    <t>区分大小写、不允许使用通配符</t>
    <phoneticPr fontId="1" type="noConversion"/>
  </si>
  <si>
    <t>2 FIND - 以字节为单位，查找指定字节的位置。</t>
    <phoneticPr fontId="1" type="noConversion"/>
  </si>
  <si>
    <t>不区分大小写、允许使用通配符</t>
    <phoneticPr fontId="1" type="noConversion"/>
  </si>
  <si>
    <t>张维，李丹，里斯，王武, AB,CD，李嘉诚</t>
    <phoneticPr fontId="1" type="noConversion"/>
  </si>
  <si>
    <t>位于第4位</t>
    <phoneticPr fontId="1" type="noConversion"/>
  </si>
  <si>
    <t>3 Search - 以字符为单位，查找指定字符的位置。</t>
    <phoneticPr fontId="1" type="noConversion"/>
  </si>
  <si>
    <t>4 SearchB - 以字节为单位，查找指定字节的位置。</t>
    <phoneticPr fontId="1" type="noConversion"/>
  </si>
  <si>
    <t>5 REPLACE - 以字符为单位根据指定位置进行替换</t>
    <phoneticPr fontId="1" type="noConversion"/>
  </si>
  <si>
    <t>ABCDEF</t>
    <phoneticPr fontId="1" type="noConversion"/>
  </si>
  <si>
    <t>中国DEF</t>
    <phoneticPr fontId="1" type="noConversion"/>
  </si>
  <si>
    <t>6 REPLACEB - 以字节为单位根据指定位置进行替换</t>
    <phoneticPr fontId="1" type="noConversion"/>
  </si>
  <si>
    <t>7 SUBTITUTE - 以指定文本进行替换</t>
    <phoneticPr fontId="1" type="noConversion"/>
  </si>
  <si>
    <t>ABC123XYZABCChina</t>
    <phoneticPr fontId="1" type="noConversion"/>
  </si>
  <si>
    <t>1 CLEAN- 删除无法打印的字符</t>
    <phoneticPr fontId="1" type="noConversion"/>
  </si>
  <si>
    <r>
      <rPr>
        <sz val="12"/>
        <color theme="1"/>
        <rFont val="Segoe UI Symbol"/>
        <family val="2"/>
      </rPr>
      <t>🀄︎</t>
    </r>
    <r>
      <rPr>
        <sz val="12"/>
        <color theme="1"/>
        <rFont val="Microsoft YaHei"/>
        <family val="2"/>
        <charset val="134"/>
      </rPr>
      <t>Text   ABC</t>
    </r>
    <phoneticPr fontId="1" type="noConversion"/>
  </si>
  <si>
    <t>2 TRIM - 删除多余的空格</t>
    <phoneticPr fontId="1" type="noConversion"/>
  </si>
  <si>
    <t>I   Love   China</t>
    <phoneticPr fontId="1" type="noConversion"/>
  </si>
  <si>
    <t>清除的是ASCII中的空格字符</t>
    <phoneticPr fontId="1" type="noConversion"/>
  </si>
  <si>
    <t>I   Love&amp; nsbp;China</t>
    <phoneticPr fontId="1" type="noConversion"/>
  </si>
  <si>
    <t>不能清除HTML实体&amp; nsbp;的字符</t>
    <phoneticPr fontId="1" type="noConversion"/>
  </si>
  <si>
    <t>四、查找与替换文本</t>
    <phoneticPr fontId="1" type="noConversion"/>
  </si>
  <si>
    <t>五、删除文本中的字符</t>
    <phoneticPr fontId="1" type="noConversion"/>
  </si>
  <si>
    <t>1 TRUE — 返回逻辑值TRUE</t>
    <phoneticPr fontId="1" type="noConversion"/>
  </si>
  <si>
    <t>2 FALSE  — 返回值逻辑值FALSE</t>
    <phoneticPr fontId="1" type="noConversion"/>
  </si>
  <si>
    <t>产品密度</t>
    <phoneticPr fontId="1" type="noConversion"/>
  </si>
  <si>
    <t>标准密度</t>
    <phoneticPr fontId="1" type="noConversion"/>
  </si>
  <si>
    <t>检测结果</t>
    <phoneticPr fontId="1" type="noConversion"/>
  </si>
  <si>
    <t>3 AND - 判断多个条件是否同时成立</t>
    <phoneticPr fontId="1" type="noConversion"/>
  </si>
  <si>
    <t>Min</t>
    <phoneticPr fontId="1" type="noConversion"/>
  </si>
  <si>
    <t>Max</t>
    <phoneticPr fontId="1" type="noConversion"/>
  </si>
  <si>
    <t>Num</t>
    <phoneticPr fontId="1" type="noConversion"/>
  </si>
  <si>
    <t>4 OR - 判断有指定的任意条件为真</t>
    <phoneticPr fontId="1" type="noConversion"/>
  </si>
  <si>
    <t>第1次补考成绩</t>
    <phoneticPr fontId="1" type="noConversion"/>
  </si>
  <si>
    <t>第2次补考成绩</t>
    <phoneticPr fontId="1" type="noConversion"/>
  </si>
  <si>
    <t>第3次补考成绩</t>
    <phoneticPr fontId="1" type="noConversion"/>
  </si>
  <si>
    <t>补考是否通过</t>
    <phoneticPr fontId="1" type="noConversion"/>
  </si>
  <si>
    <t>5 NOT - 求反</t>
    <phoneticPr fontId="1" type="noConversion"/>
  </si>
  <si>
    <t>6 IFERROR - 对错误结果进行处理 ： 用指定的值替换错误值。常用来捕捉和处理公式中的错误。</t>
    <phoneticPr fontId="1" type="noConversion"/>
  </si>
  <si>
    <t>1 TODAY - 返回当前日期</t>
    <phoneticPr fontId="1" type="noConversion"/>
  </si>
  <si>
    <t>Excel中日期是一个数字。1900年1月1日是1，2016年7月1日是42552</t>
    <phoneticPr fontId="1" type="noConversion"/>
  </si>
  <si>
    <t>倒计时天数</t>
    <phoneticPr fontId="1" type="noConversion"/>
  </si>
  <si>
    <t>一、返回当前的日期、时间</t>
    <phoneticPr fontId="1" type="noConversion"/>
  </si>
  <si>
    <t>2 NOW - 返回当前的日期和时间</t>
    <phoneticPr fontId="1" type="noConversion"/>
  </si>
  <si>
    <t>Now 的结果仅仅在计算工作表或运行含有该函数的宏时才会被重新计算。</t>
    <phoneticPr fontId="1" type="noConversion"/>
  </si>
  <si>
    <t>二、返回特定的日期、时间</t>
    <phoneticPr fontId="1" type="noConversion"/>
  </si>
  <si>
    <t>1 DATE - 返回特定日期的年、月、日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</si>
  <si>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</si>
  <si>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</si>
  <si>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</si>
  <si>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2 TIME - 返回某一特定时间的小数值</t>
    <phoneticPr fontId="1" type="noConversion"/>
  </si>
  <si>
    <t>三、返回日期和时间的某个部分技巧</t>
    <phoneticPr fontId="1" type="noConversion"/>
  </si>
  <si>
    <t>1 YEAR - 返回对应年份</t>
    <phoneticPr fontId="1" type="noConversion"/>
  </si>
  <si>
    <t>3 DAY - 返回对应月的天数</t>
    <phoneticPr fontId="1" type="noConversion"/>
  </si>
  <si>
    <t>2 MONTH - 返回对应的月份</t>
    <phoneticPr fontId="1" type="noConversion"/>
  </si>
  <si>
    <t>4 WEEKDAY - 返回当前日期今天星期几</t>
    <phoneticPr fontId="1" type="noConversion"/>
  </si>
  <si>
    <t>return_type</t>
    <phoneticPr fontId="1" type="noConversion"/>
  </si>
  <si>
    <t>1 或 省略</t>
    <phoneticPr fontId="1" type="noConversion"/>
  </si>
  <si>
    <t>1～7：1 星期一，2 星期二</t>
    <phoneticPr fontId="1" type="noConversion"/>
  </si>
  <si>
    <t>1～7：1 星期日，2 星期一</t>
    <phoneticPr fontId="1" type="noConversion"/>
  </si>
  <si>
    <t>0～6：0 星期一，1 星期二</t>
    <phoneticPr fontId="1" type="noConversion"/>
  </si>
  <si>
    <t>1～7：7 星期一，1 星期二</t>
    <phoneticPr fontId="1" type="noConversion"/>
  </si>
  <si>
    <t>1～7：6 星期一，1 星期三</t>
    <phoneticPr fontId="1" type="noConversion"/>
  </si>
  <si>
    <t>1～7：5 星期一，1 星期四</t>
    <phoneticPr fontId="1" type="noConversion"/>
  </si>
  <si>
    <t>1～7：4 星期一，1 星期五</t>
    <phoneticPr fontId="1" type="noConversion"/>
  </si>
  <si>
    <t>1～7：3 星期一，1 星期六</t>
    <phoneticPr fontId="1" type="noConversion"/>
  </si>
  <si>
    <t>1～7：2 星期一，1 星期日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</si>
</sst>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Microsoft YaHei"/>
      <family val="2"/>
      <charset val="134"/>
    </font>
    <font>
      <sz val="9"/>
      <name val="Microsoft YaHei"/>
      <family val="2"/>
      <charset val="134"/>
    </font>
    <font>
      <sz val="12"/>
      <color theme="1"/>
      <name val="Segoe UI Symbol"/>
      <family val="2"/>
    </font>
    <font>
      <sz val="10"/>
      <color theme="1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22" fontId="0" fillId="5" borderId="0" xfId="0" applyNumberFormat="1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" fontId="0" fillId="5" borderId="0" xfId="0" applyNumberFormat="1" applyFill="1">
      <alignment vertical="center"/>
    </xf>
    <xf numFmtId="0" fontId="0" fillId="5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633140</xdr:colOff>
      <xdr:row>20</xdr:row>
      <xdr:rowOff>120960</xdr:rowOff>
    </xdr:from>
    <xdr:to>
      <xdr:col>6</xdr:col>
      <xdr:colOff>636380</xdr:colOff>
      <xdr:row>20</xdr:row>
      <xdr:rowOff>121320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322B095E-EA1A-5747-B590-BD42650F1651}"/>
                </a:ext>
              </a:extLst>
            </xdr14:cNvPr>
            <xdr14:cNvContentPartPr/>
          </xdr14:nvContentPartPr>
          <xdr14:nvPr macro=""/>
          <xdr14:xfrm>
            <a:off x="6360840" y="4692960"/>
            <a:ext cx="3240" cy="360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322B095E-EA1A-5747-B590-BD42650F165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51840" y="4683960"/>
              <a:ext cx="208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835640</xdr:colOff>
      <xdr:row>16</xdr:row>
      <xdr:rowOff>133200</xdr:rowOff>
    </xdr:from>
    <xdr:to>
      <xdr:col>3</xdr:col>
      <xdr:colOff>836000</xdr:colOff>
      <xdr:row>16</xdr:row>
      <xdr:rowOff>133560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墨迹 2">
              <a:extLst>
                <a:ext uri="{FF2B5EF4-FFF2-40B4-BE49-F238E27FC236}">
                  <a16:creationId xmlns:a16="http://schemas.microsoft.com/office/drawing/2014/main" id="{FDE9D133-C8EE-7E43-8024-553CC56EEE13}"/>
                </a:ext>
              </a:extLst>
            </xdr14:cNvPr>
            <xdr14:cNvContentPartPr/>
          </xdr14:nvContentPartPr>
          <xdr14:nvPr macro=""/>
          <xdr14:xfrm>
            <a:off x="3705840" y="3790800"/>
            <a:ext cx="360" cy="360"/>
          </xdr14:xfrm>
        </xdr:contentPart>
      </mc:Choice>
      <mc:Fallback xmlns="">
        <xdr:pic>
          <xdr:nvPicPr>
            <xdr:cNvPr id="3" name="墨迹 2">
              <a:extLst>
                <a:ext uri="{FF2B5EF4-FFF2-40B4-BE49-F238E27FC236}">
                  <a16:creationId xmlns:a16="http://schemas.microsoft.com/office/drawing/2014/main" id="{FDE9D133-C8EE-7E43-8024-553CC56EEE1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696840" y="3782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275900</xdr:colOff>
      <xdr:row>17</xdr:row>
      <xdr:rowOff>27720</xdr:rowOff>
    </xdr:from>
    <xdr:to>
      <xdr:col>4</xdr:col>
      <xdr:colOff>276260</xdr:colOff>
      <xdr:row>17</xdr:row>
      <xdr:rowOff>28080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墨迹 3">
              <a:extLst>
                <a:ext uri="{FF2B5EF4-FFF2-40B4-BE49-F238E27FC236}">
                  <a16:creationId xmlns:a16="http://schemas.microsoft.com/office/drawing/2014/main" id="{A7E50655-9CB5-E544-A070-83E546ED2AF2}"/>
                </a:ext>
              </a:extLst>
            </xdr14:cNvPr>
            <xdr14:cNvContentPartPr/>
          </xdr14:nvContentPartPr>
          <xdr14:nvPr macro=""/>
          <xdr14:xfrm>
            <a:off x="4098600" y="3913920"/>
            <a:ext cx="360" cy="360"/>
          </xdr14:xfrm>
        </xdr:contentPart>
      </mc:Choice>
      <mc:Fallback xmlns="">
        <xdr:pic>
          <xdr:nvPicPr>
            <xdr:cNvPr id="4" name="墨迹 3">
              <a:extLst>
                <a:ext uri="{FF2B5EF4-FFF2-40B4-BE49-F238E27FC236}">
                  <a16:creationId xmlns:a16="http://schemas.microsoft.com/office/drawing/2014/main" id="{A7E50655-9CB5-E544-A070-83E546ED2AF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089960" y="3905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693380</xdr:colOff>
      <xdr:row>13</xdr:row>
      <xdr:rowOff>213840</xdr:rowOff>
    </xdr:from>
    <xdr:to>
      <xdr:col>8</xdr:col>
      <xdr:colOff>693740</xdr:colOff>
      <xdr:row>13</xdr:row>
      <xdr:rowOff>214200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墨迹 4">
              <a:extLst>
                <a:ext uri="{FF2B5EF4-FFF2-40B4-BE49-F238E27FC236}">
                  <a16:creationId xmlns:a16="http://schemas.microsoft.com/office/drawing/2014/main" id="{C175FDFC-0CD9-8A4A-B5F5-7E67B7F33822}"/>
                </a:ext>
              </a:extLst>
            </xdr14:cNvPr>
            <xdr14:cNvContentPartPr/>
          </xdr14:nvContentPartPr>
          <xdr14:nvPr macro=""/>
          <xdr14:xfrm>
            <a:off x="8326080" y="3185640"/>
            <a:ext cx="360" cy="360"/>
          </xdr14:xfrm>
        </xdr:contentPart>
      </mc:Choice>
      <mc:Fallback xmlns="">
        <xdr:pic>
          <xdr:nvPicPr>
            <xdr:cNvPr id="5" name="墨迹 4">
              <a:extLst>
                <a:ext uri="{FF2B5EF4-FFF2-40B4-BE49-F238E27FC236}">
                  <a16:creationId xmlns:a16="http://schemas.microsoft.com/office/drawing/2014/main" id="{C175FDFC-0CD9-8A4A-B5F5-7E67B7F3382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317440" y="317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98</xdr:row>
      <xdr:rowOff>12700</xdr:rowOff>
    </xdr:from>
    <xdr:to>
      <xdr:col>17</xdr:col>
      <xdr:colOff>482600</xdr:colOff>
      <xdr:row>174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B28A41-25DD-8442-8CBF-D01D790C7E64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0" y="22440900"/>
          <a:ext cx="7112000" cy="1743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1T07:50:49.4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24575,'5'0'0,"-2"0"0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1T07:50:49.9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1T07:50:50.4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1T07:50:51.4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7"/>
  <sheetViews>
    <sheetView workbookViewId="0">
      <selection activeCell="I22" sqref="I22"/>
    </sheetView>
  </sheetViews>
  <sheetFormatPr baseColWidth="10" defaultColWidth="10.7109375" defaultRowHeight="18" x14ac:dyDescent="0.25"/>
  <cols>
    <col min="2" max="2" width="10.85546875" customWidth="1"/>
    <col min="3" max="10" width="10.7109375" style="2"/>
  </cols>
  <sheetData>
    <row r="1" spans="1:6" x14ac:dyDescent="0.25">
      <c r="A1" t="s">
        <v>0</v>
      </c>
      <c r="C1" s="1">
        <f>SUM(D1:E1)</f>
        <v>3</v>
      </c>
      <c r="D1" s="2">
        <v>1</v>
      </c>
      <c r="E1" s="2">
        <v>2</v>
      </c>
    </row>
    <row r="3" spans="1:6" x14ac:dyDescent="0.25">
      <c r="A3" t="s">
        <v>1</v>
      </c>
      <c r="C3" s="1">
        <f>AVERAGE(D1:E1)</f>
        <v>1.5</v>
      </c>
    </row>
    <row r="5" spans="1:6" x14ac:dyDescent="0.25">
      <c r="A5" t="s">
        <v>3</v>
      </c>
      <c r="C5" s="1">
        <f>COUNT(D1:E1)</f>
        <v>2</v>
      </c>
    </row>
    <row r="7" spans="1:6" x14ac:dyDescent="0.25">
      <c r="A7" t="s">
        <v>4</v>
      </c>
      <c r="C7" s="1">
        <f>MAX(D1:E1)</f>
        <v>2</v>
      </c>
      <c r="D7" s="1">
        <f>MAX(10,8)</f>
        <v>10</v>
      </c>
    </row>
    <row r="9" spans="1:6" x14ac:dyDescent="0.25">
      <c r="A9" t="s">
        <v>5</v>
      </c>
      <c r="C9" s="1">
        <f>MIN(D1:E1)</f>
        <v>1</v>
      </c>
      <c r="D9" s="1">
        <f>MIN(7,10)</f>
        <v>7</v>
      </c>
    </row>
    <row r="11" spans="1:6" x14ac:dyDescent="0.25">
      <c r="A11" t="s">
        <v>6</v>
      </c>
      <c r="C11" s="2" t="s">
        <v>8</v>
      </c>
      <c r="D11" s="2" t="s">
        <v>7</v>
      </c>
      <c r="E11" s="2" t="s">
        <v>9</v>
      </c>
    </row>
    <row r="12" spans="1:6" x14ac:dyDescent="0.25">
      <c r="C12" s="2">
        <v>8600.4599999999991</v>
      </c>
      <c r="D12" s="2">
        <v>130</v>
      </c>
      <c r="E12" s="1">
        <f>IF(D12=0,0,C12/D12)</f>
        <v>66.157384615384615</v>
      </c>
    </row>
    <row r="13" spans="1:6" x14ac:dyDescent="0.25">
      <c r="C13" s="2">
        <v>1553.55</v>
      </c>
      <c r="D13" s="2">
        <v>744</v>
      </c>
      <c r="E13" s="1">
        <f>IF(D13=0,0,C13/D13)</f>
        <v>2.0881048387096772</v>
      </c>
    </row>
    <row r="15" spans="1:6" x14ac:dyDescent="0.25">
      <c r="A15" t="s">
        <v>11</v>
      </c>
      <c r="C15" s="2" t="s">
        <v>12</v>
      </c>
    </row>
    <row r="16" spans="1:6" x14ac:dyDescent="0.25">
      <c r="A16" t="s">
        <v>10</v>
      </c>
      <c r="C16" s="2" t="s">
        <v>13</v>
      </c>
      <c r="D16" s="2" t="s">
        <v>14</v>
      </c>
      <c r="E16" s="2" t="s">
        <v>18</v>
      </c>
      <c r="F16" s="2" t="s">
        <v>23</v>
      </c>
    </row>
    <row r="17" spans="1:7" x14ac:dyDescent="0.25">
      <c r="C17" s="3">
        <v>44625</v>
      </c>
      <c r="D17" s="2" t="s">
        <v>17</v>
      </c>
      <c r="E17" s="2" t="s">
        <v>19</v>
      </c>
      <c r="F17" s="2">
        <v>40</v>
      </c>
    </row>
    <row r="18" spans="1:7" x14ac:dyDescent="0.25">
      <c r="C18" s="3">
        <v>44627</v>
      </c>
      <c r="D18" s="2" t="s">
        <v>16</v>
      </c>
      <c r="E18" s="2" t="s">
        <v>20</v>
      </c>
      <c r="F18" s="2">
        <v>50</v>
      </c>
      <c r="G18" s="2" t="s">
        <v>2</v>
      </c>
    </row>
    <row r="19" spans="1:7" x14ac:dyDescent="0.25">
      <c r="C19" s="3">
        <v>44627</v>
      </c>
      <c r="D19" s="2" t="s">
        <v>16</v>
      </c>
      <c r="E19" s="2" t="s">
        <v>20</v>
      </c>
      <c r="F19" s="2">
        <v>50</v>
      </c>
    </row>
    <row r="20" spans="1:7" x14ac:dyDescent="0.25">
      <c r="C20" s="3"/>
    </row>
    <row r="21" spans="1:7" x14ac:dyDescent="0.25">
      <c r="C21" s="2" t="s">
        <v>21</v>
      </c>
      <c r="D21" s="2" t="s">
        <v>22</v>
      </c>
    </row>
    <row r="22" spans="1:7" x14ac:dyDescent="0.25">
      <c r="C22" s="2" t="s">
        <v>19</v>
      </c>
      <c r="D22" s="1">
        <f>SUMIF($E$17:$E$19,C22,$F$17:$F$19)</f>
        <v>40</v>
      </c>
    </row>
    <row r="23" spans="1:7" x14ac:dyDescent="0.25">
      <c r="C23" s="2" t="s">
        <v>20</v>
      </c>
      <c r="D23" s="1">
        <f>SUMIF($E$17:$E$19,C23,$F$17:$F$19)</f>
        <v>100</v>
      </c>
    </row>
    <row r="26" spans="1:7" x14ac:dyDescent="0.25">
      <c r="A26" s="4" t="s">
        <v>24</v>
      </c>
      <c r="E26" s="2" t="s">
        <v>25</v>
      </c>
    </row>
    <row r="27" spans="1:7" x14ac:dyDescent="0.25">
      <c r="C27" s="2" t="s">
        <v>31</v>
      </c>
      <c r="D27" s="2" t="s">
        <v>27</v>
      </c>
      <c r="E27" s="2" t="s">
        <v>28</v>
      </c>
      <c r="F27" s="2" t="s">
        <v>29</v>
      </c>
      <c r="G27" s="2" t="s">
        <v>30</v>
      </c>
    </row>
    <row r="28" spans="1:7" x14ac:dyDescent="0.25">
      <c r="C28" s="2" t="s">
        <v>15</v>
      </c>
      <c r="D28" s="2">
        <v>3630</v>
      </c>
      <c r="E28" s="2">
        <v>9762</v>
      </c>
      <c r="F28" s="2">
        <v>6436</v>
      </c>
      <c r="G28" s="2">
        <v>4562</v>
      </c>
    </row>
    <row r="29" spans="1:7" x14ac:dyDescent="0.25">
      <c r="C29" s="2" t="s">
        <v>16</v>
      </c>
      <c r="D29" s="2">
        <v>9133</v>
      </c>
      <c r="E29" s="2">
        <v>6422</v>
      </c>
      <c r="F29" s="2">
        <v>4566</v>
      </c>
      <c r="G29" s="2">
        <v>9850</v>
      </c>
    </row>
    <row r="30" spans="1:7" x14ac:dyDescent="0.25">
      <c r="C30" s="2" t="s">
        <v>17</v>
      </c>
      <c r="D30" s="2">
        <v>7680</v>
      </c>
      <c r="E30" s="2">
        <v>6523</v>
      </c>
      <c r="F30" s="2">
        <v>8790</v>
      </c>
      <c r="G30" s="2">
        <v>6544</v>
      </c>
    </row>
    <row r="31" spans="1:7" x14ac:dyDescent="0.25">
      <c r="C31" s="2" t="s">
        <v>26</v>
      </c>
      <c r="D31" s="2">
        <v>8642</v>
      </c>
      <c r="E31" s="2">
        <v>7901</v>
      </c>
      <c r="F31" s="2">
        <v>9782</v>
      </c>
      <c r="G31" s="2">
        <v>7890</v>
      </c>
    </row>
    <row r="33" spans="3:4" x14ac:dyDescent="0.25">
      <c r="C33" s="2" t="s">
        <v>32</v>
      </c>
      <c r="D33" s="2" t="s">
        <v>17</v>
      </c>
    </row>
    <row r="34" spans="3:4" x14ac:dyDescent="0.25">
      <c r="C34" s="2" t="s">
        <v>27</v>
      </c>
      <c r="D34" s="1">
        <f>VLOOKUP($D$33,$C$28:$G$31,2,FALSE)</f>
        <v>7680</v>
      </c>
    </row>
    <row r="35" spans="3:4" x14ac:dyDescent="0.25">
      <c r="C35" s="2" t="s">
        <v>28</v>
      </c>
      <c r="D35" s="1">
        <f>VLOOKUP($D$33,$C$28:$G$31,3,FALSE)</f>
        <v>6523</v>
      </c>
    </row>
    <row r="36" spans="3:4" x14ac:dyDescent="0.25">
      <c r="C36" s="2" t="s">
        <v>29</v>
      </c>
      <c r="D36" s="1">
        <f>VLOOKUP($D$33,$C$28:$G$31,4,FALSE)</f>
        <v>8790</v>
      </c>
    </row>
    <row r="37" spans="3:4" x14ac:dyDescent="0.25">
      <c r="C37" s="2" t="s">
        <v>30</v>
      </c>
      <c r="D37" s="1">
        <f>VLOOKUP($D$33,$C$28:$G$31,5,FALSE)</f>
        <v>6544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C127-4A3D-DA43-A38C-6C96AC75FD60}">
  <dimension ref="A1:H4"/>
  <sheetViews>
    <sheetView workbookViewId="0">
      <selection activeCell="B7" sqref="B7"/>
    </sheetView>
  </sheetViews>
  <sheetFormatPr baseColWidth="10" defaultRowHeight="18" x14ac:dyDescent="0.25"/>
  <sheetData>
    <row r="1" spans="1:8" x14ac:dyDescent="0.25">
      <c r="A1" t="s">
        <v>33</v>
      </c>
      <c r="C1" s="2" t="s">
        <v>31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34</v>
      </c>
    </row>
    <row r="2" spans="1:8" x14ac:dyDescent="0.25">
      <c r="C2" s="2" t="s">
        <v>15</v>
      </c>
      <c r="D2" s="2">
        <v>10</v>
      </c>
      <c r="E2" s="2">
        <v>6</v>
      </c>
      <c r="F2" s="2">
        <v>50</v>
      </c>
      <c r="G2" s="2">
        <v>8</v>
      </c>
      <c r="H2" s="1" t="str">
        <f>IF(SUM(D2:G2)&gt;40,"优",IF(SUM(D2:G2)&gt;30,"良","差"))</f>
        <v>优</v>
      </c>
    </row>
    <row r="3" spans="1:8" x14ac:dyDescent="0.25">
      <c r="C3" s="2" t="s">
        <v>16</v>
      </c>
      <c r="D3" s="2">
        <v>8</v>
      </c>
      <c r="E3" s="2">
        <v>3</v>
      </c>
      <c r="F3" s="2">
        <v>8</v>
      </c>
      <c r="G3" s="2">
        <v>10</v>
      </c>
      <c r="H3" s="1" t="str">
        <f>IF(SUM(D3:G3)&gt;40,"优",IF(SUM(D3:G3)&gt;30,"良","差"))</f>
        <v>差</v>
      </c>
    </row>
    <row r="4" spans="1:8" x14ac:dyDescent="0.25">
      <c r="C4" s="2"/>
      <c r="D4" s="2"/>
      <c r="E4" s="2"/>
      <c r="F4" s="2"/>
      <c r="G4" s="2"/>
      <c r="H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"/>
  <sheetViews>
    <sheetView workbookViewId="0">
      <selection activeCell="F47" sqref="F47"/>
    </sheetView>
  </sheetViews>
  <sheetFormatPr baseColWidth="10" defaultColWidth="10.7109375" defaultRowHeight="18" x14ac:dyDescent="0.25"/>
  <sheetData>
    <row r="1" spans="1:4" x14ac:dyDescent="0.25">
      <c r="A1" t="s">
        <v>35</v>
      </c>
      <c r="B1" t="s">
        <v>36</v>
      </c>
      <c r="C1" t="s">
        <v>37</v>
      </c>
      <c r="D1" t="s">
        <v>38</v>
      </c>
    </row>
    <row r="2" spans="1:4" x14ac:dyDescent="0.25">
      <c r="A2">
        <v>5</v>
      </c>
      <c r="B2">
        <v>6</v>
      </c>
      <c r="C2">
        <v>3</v>
      </c>
      <c r="D2" s="5" t="e">
        <f ca="1">V(A2,B2,C2)</f>
        <v>#NAME?</v>
      </c>
    </row>
    <row r="3" spans="1:4" x14ac:dyDescent="0.25">
      <c r="A3">
        <v>8</v>
      </c>
      <c r="B3">
        <v>3</v>
      </c>
      <c r="C3">
        <v>6</v>
      </c>
      <c r="D3" s="5" t="e">
        <f t="shared" ref="D3:D5" ca="1" si="0">V(A3,B3,C3)</f>
        <v>#NAME?</v>
      </c>
    </row>
    <row r="4" spans="1:4" x14ac:dyDescent="0.25">
      <c r="A4">
        <v>6</v>
      </c>
      <c r="B4">
        <v>8</v>
      </c>
      <c r="C4">
        <v>2</v>
      </c>
      <c r="D4" s="5" t="e">
        <f t="shared" ca="1" si="0"/>
        <v>#NAME?</v>
      </c>
    </row>
    <row r="5" spans="1:4" x14ac:dyDescent="0.25">
      <c r="A5">
        <v>7</v>
      </c>
      <c r="B5">
        <v>5</v>
      </c>
      <c r="C5">
        <v>3</v>
      </c>
      <c r="D5" s="5" t="e">
        <f t="shared" ca="1" si="0"/>
        <v>#NAME?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D4B6-4978-784C-9E9F-BAEB7CC836E4}">
  <dimension ref="A1:G29"/>
  <sheetViews>
    <sheetView workbookViewId="0">
      <selection activeCell="T46" sqref="T46"/>
    </sheetView>
  </sheetViews>
  <sheetFormatPr baseColWidth="10" defaultRowHeight="18" x14ac:dyDescent="0.25"/>
  <sheetData>
    <row r="1" spans="1:7" x14ac:dyDescent="0.25">
      <c r="A1" t="s">
        <v>39</v>
      </c>
    </row>
    <row r="2" spans="1:7" x14ac:dyDescent="0.25">
      <c r="B2" s="5">
        <f>SQRT(PI()*(2.6^2)+PI()*(3.2^2))</f>
        <v>7.3080144438162193</v>
      </c>
    </row>
    <row r="4" spans="1:7" x14ac:dyDescent="0.25">
      <c r="A4" t="s">
        <v>40</v>
      </c>
    </row>
    <row r="5" spans="1:7" x14ac:dyDescent="0.25">
      <c r="B5">
        <f xml:space="preserve"> SUM(208*1, 1.2*2, 3.06*3)</f>
        <v>219.58</v>
      </c>
    </row>
    <row r="6" spans="1:7" x14ac:dyDescent="0.25">
      <c r="B6" s="5" cm="1">
        <f t="array" ref="B6">SUM({208,1.2,3.06} * {1,2,3})</f>
        <v>219.58</v>
      </c>
    </row>
    <row r="8" spans="1:7" x14ac:dyDescent="0.25">
      <c r="A8" t="s">
        <v>41</v>
      </c>
    </row>
    <row r="10" spans="1:7" x14ac:dyDescent="0.25">
      <c r="A10" t="s">
        <v>42</v>
      </c>
    </row>
    <row r="11" spans="1:7" x14ac:dyDescent="0.25">
      <c r="B11" s="5">
        <f>MAX(Nums)</f>
        <v>40</v>
      </c>
      <c r="E11">
        <v>30</v>
      </c>
      <c r="F11">
        <v>20</v>
      </c>
      <c r="G11">
        <v>40</v>
      </c>
    </row>
    <row r="13" spans="1:7" x14ac:dyDescent="0.25">
      <c r="A13" t="s">
        <v>43</v>
      </c>
    </row>
    <row r="14" spans="1:7" x14ac:dyDescent="0.25">
      <c r="B14" t="s">
        <v>45</v>
      </c>
      <c r="C14" s="6" t="s">
        <v>44</v>
      </c>
    </row>
    <row r="15" spans="1:7" x14ac:dyDescent="0.25">
      <c r="B15" t="s">
        <v>46</v>
      </c>
      <c r="C15" s="6" t="s">
        <v>47</v>
      </c>
      <c r="F15" t="s">
        <v>48</v>
      </c>
    </row>
    <row r="16" spans="1:7" x14ac:dyDescent="0.25">
      <c r="B16" t="s">
        <v>46</v>
      </c>
      <c r="C16" s="6" t="s">
        <v>49</v>
      </c>
      <c r="F16" t="s">
        <v>50</v>
      </c>
    </row>
    <row r="18" spans="1:6" x14ac:dyDescent="0.25">
      <c r="B18" t="s">
        <v>45</v>
      </c>
      <c r="C18" s="6" t="s">
        <v>51</v>
      </c>
    </row>
    <row r="19" spans="1:6" x14ac:dyDescent="0.25">
      <c r="B19" t="s">
        <v>46</v>
      </c>
      <c r="C19" s="6" t="s">
        <v>52</v>
      </c>
      <c r="F19" t="s">
        <v>53</v>
      </c>
    </row>
    <row r="21" spans="1:6" x14ac:dyDescent="0.25">
      <c r="B21" t="s">
        <v>45</v>
      </c>
      <c r="C21" s="6" t="s">
        <v>54</v>
      </c>
    </row>
    <row r="22" spans="1:6" x14ac:dyDescent="0.25">
      <c r="B22" t="s">
        <v>46</v>
      </c>
      <c r="C22" s="6" t="s">
        <v>55</v>
      </c>
      <c r="F22" t="s">
        <v>53</v>
      </c>
    </row>
    <row r="24" spans="1:6" x14ac:dyDescent="0.25">
      <c r="A24" t="s">
        <v>56</v>
      </c>
    </row>
    <row r="25" spans="1:6" x14ac:dyDescent="0.25">
      <c r="B25" t="s">
        <v>45</v>
      </c>
      <c r="C25" s="6" t="s">
        <v>57</v>
      </c>
    </row>
    <row r="26" spans="1:6" x14ac:dyDescent="0.25">
      <c r="B26" t="s">
        <v>58</v>
      </c>
      <c r="C26" s="6" t="s">
        <v>59</v>
      </c>
      <c r="F26" t="s">
        <v>60</v>
      </c>
    </row>
    <row r="28" spans="1:6" x14ac:dyDescent="0.25">
      <c r="A28" t="s">
        <v>61</v>
      </c>
    </row>
    <row r="29" spans="1:6" x14ac:dyDescent="0.25">
      <c r="C29" s="6" t="s">
        <v>62</v>
      </c>
      <c r="F29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B86A-DE65-A840-9F64-EE718B467617}">
  <dimension ref="A1:F247"/>
  <sheetViews>
    <sheetView topLeftCell="A202" workbookViewId="0">
      <selection activeCell="M229" sqref="M229"/>
    </sheetView>
  </sheetViews>
  <sheetFormatPr baseColWidth="10" defaultRowHeight="18" x14ac:dyDescent="0.25"/>
  <cols>
    <col min="3" max="3" width="13.140625" customWidth="1"/>
  </cols>
  <sheetData>
    <row r="1" spans="1:5" x14ac:dyDescent="0.25">
      <c r="A1" s="10" t="s">
        <v>75</v>
      </c>
      <c r="B1" s="10"/>
      <c r="C1" s="10"/>
      <c r="D1" s="10"/>
      <c r="E1" s="10"/>
    </row>
    <row r="2" spans="1:5" x14ac:dyDescent="0.25">
      <c r="A2" s="7"/>
    </row>
    <row r="3" spans="1:5" x14ac:dyDescent="0.25">
      <c r="A3" t="s">
        <v>65</v>
      </c>
    </row>
    <row r="5" spans="1:5" x14ac:dyDescent="0.25">
      <c r="B5" t="str">
        <f>"你"&amp;"好"</f>
        <v>你好</v>
      </c>
    </row>
    <row r="6" spans="1:5" ht="19" customHeight="1" x14ac:dyDescent="0.25">
      <c r="B6" s="5" t="str">
        <f>CONCATENATE("你","好")</f>
        <v>你好</v>
      </c>
    </row>
    <row r="7" spans="1:5" ht="19" customHeight="1" x14ac:dyDescent="0.25">
      <c r="B7" s="7"/>
    </row>
    <row r="8" spans="1:5" x14ac:dyDescent="0.25">
      <c r="A8" t="s">
        <v>66</v>
      </c>
    </row>
    <row r="10" spans="1:5" x14ac:dyDescent="0.25">
      <c r="B10" s="1" t="b">
        <f>EXACT(C10,D10)</f>
        <v>1</v>
      </c>
      <c r="C10" s="2" t="s">
        <v>64</v>
      </c>
      <c r="D10" s="2" t="s">
        <v>64</v>
      </c>
    </row>
    <row r="12" spans="1:5" x14ac:dyDescent="0.25">
      <c r="A12" t="s">
        <v>73</v>
      </c>
    </row>
    <row r="14" spans="1:5" x14ac:dyDescent="0.25">
      <c r="B14" s="1">
        <f>LEN(C14)</f>
        <v>5</v>
      </c>
      <c r="C14" s="2" t="s">
        <v>67</v>
      </c>
    </row>
    <row r="15" spans="1:5" x14ac:dyDescent="0.25">
      <c r="B15" s="1">
        <f>LEN(C15)</f>
        <v>2</v>
      </c>
      <c r="C15" s="2" t="s">
        <v>68</v>
      </c>
    </row>
    <row r="16" spans="1:5" x14ac:dyDescent="0.25">
      <c r="B16" s="9" t="str">
        <f>"还可以输入 "&amp; (60-LEN(C14)) &amp; " 个字符"</f>
        <v>还可以输入 55 个字符</v>
      </c>
    </row>
    <row r="17" spans="1:3" x14ac:dyDescent="0.25">
      <c r="B17" s="9" t="str">
        <f>"还可以输入 "&amp; (60-LEN(C15)) &amp; " 个字符"</f>
        <v>还可以输入 58 个字符</v>
      </c>
    </row>
    <row r="18" spans="1:3" x14ac:dyDescent="0.25">
      <c r="B18" s="8"/>
    </row>
    <row r="19" spans="1:3" x14ac:dyDescent="0.25">
      <c r="A19" t="s">
        <v>72</v>
      </c>
    </row>
    <row r="21" spans="1:3" x14ac:dyDescent="0.25">
      <c r="B21" s="1">
        <f>LENB(C21)</f>
        <v>5</v>
      </c>
      <c r="C21" s="2" t="s">
        <v>67</v>
      </c>
    </row>
    <row r="22" spans="1:3" x14ac:dyDescent="0.25">
      <c r="B22" s="1">
        <f>LENB(C22)</f>
        <v>4</v>
      </c>
      <c r="C22" s="2" t="s">
        <v>68</v>
      </c>
    </row>
    <row r="23" spans="1:3" x14ac:dyDescent="0.25">
      <c r="B23" s="9" t="str">
        <f>"还可以输入 "&amp; (60-LENB(C21)) &amp; " 个字符"</f>
        <v>还可以输入 55 个字符</v>
      </c>
    </row>
    <row r="24" spans="1:3" x14ac:dyDescent="0.25">
      <c r="B24" s="9" t="str">
        <f>"还可以输入 "&amp; (60-LENB(C22)) &amp; " 个字符"</f>
        <v>还可以输入 56 个字符</v>
      </c>
    </row>
    <row r="26" spans="1:3" x14ac:dyDescent="0.25">
      <c r="A26" t="s">
        <v>69</v>
      </c>
    </row>
    <row r="27" spans="1:3" x14ac:dyDescent="0.25">
      <c r="B27" s="2"/>
      <c r="C27" s="2"/>
    </row>
    <row r="28" spans="1:3" x14ac:dyDescent="0.25">
      <c r="B28" s="2" t="s">
        <v>70</v>
      </c>
      <c r="C28" s="2" t="s">
        <v>71</v>
      </c>
    </row>
    <row r="29" spans="1:3" x14ac:dyDescent="0.25">
      <c r="B29" s="2">
        <v>200</v>
      </c>
      <c r="C29" s="1" t="str">
        <f>REPT("*",LEN(B29))</f>
        <v>***</v>
      </c>
    </row>
    <row r="30" spans="1:3" x14ac:dyDescent="0.25">
      <c r="B30" s="2">
        <v>1000</v>
      </c>
      <c r="C30" s="1" t="str">
        <f t="shared" ref="C30:C31" si="0">REPT("*",LEN(B30))</f>
        <v>****</v>
      </c>
    </row>
    <row r="31" spans="1:3" x14ac:dyDescent="0.25">
      <c r="B31" s="2">
        <v>50</v>
      </c>
      <c r="C31" s="1" t="str">
        <f t="shared" si="0"/>
        <v>**</v>
      </c>
    </row>
    <row r="33" spans="1:5" x14ac:dyDescent="0.25">
      <c r="A33" t="s">
        <v>74</v>
      </c>
    </row>
    <row r="35" spans="1:5" x14ac:dyDescent="0.25">
      <c r="B35" s="2">
        <v>2170293</v>
      </c>
      <c r="C35" s="1" t="str">
        <f>FIXED(B35,-2)/10000 &amp; " 万元"</f>
        <v>217.03 万元</v>
      </c>
      <c r="E35" t="s">
        <v>76</v>
      </c>
    </row>
    <row r="36" spans="1:5" x14ac:dyDescent="0.25">
      <c r="B36" s="2">
        <v>2139601</v>
      </c>
      <c r="C36" s="1" t="str">
        <f>FIXED(B36,-2)/10000 &amp; " 万元"</f>
        <v>213.96 万元</v>
      </c>
    </row>
    <row r="37" spans="1:5" x14ac:dyDescent="0.25">
      <c r="B37" s="2" t="s">
        <v>77</v>
      </c>
      <c r="C37" s="1" t="str">
        <f>FIXED(SUM(B35:B36)/10000) &amp; " 万元"</f>
        <v>430.99 万元</v>
      </c>
    </row>
    <row r="39" spans="1:5" x14ac:dyDescent="0.25">
      <c r="A39" s="10" t="s">
        <v>78</v>
      </c>
      <c r="B39" s="10"/>
      <c r="C39" s="10"/>
      <c r="D39" s="10"/>
      <c r="E39" s="10"/>
    </row>
    <row r="41" spans="1:5" x14ac:dyDescent="0.25">
      <c r="A41" t="s">
        <v>89</v>
      </c>
    </row>
    <row r="42" spans="1:5" x14ac:dyDescent="0.25">
      <c r="B42" s="5" t="str">
        <f>LEFT(C42)</f>
        <v>张</v>
      </c>
      <c r="C42" t="s">
        <v>79</v>
      </c>
      <c r="E42" t="s">
        <v>81</v>
      </c>
    </row>
    <row r="43" spans="1:5" x14ac:dyDescent="0.25">
      <c r="B43" s="5" t="str">
        <f>LEFT(C43)</f>
        <v>里</v>
      </c>
      <c r="C43" t="s">
        <v>16</v>
      </c>
    </row>
    <row r="44" spans="1:5" x14ac:dyDescent="0.25">
      <c r="B44" s="5" t="str">
        <f>LEFT(C44)</f>
        <v>T</v>
      </c>
      <c r="C44" t="s">
        <v>80</v>
      </c>
    </row>
    <row r="45" spans="1:5" x14ac:dyDescent="0.25">
      <c r="B45" s="5" t="str">
        <f>LEFT(C45,3)</f>
        <v>Tom</v>
      </c>
      <c r="C45" t="s">
        <v>80</v>
      </c>
    </row>
    <row r="47" spans="1:5" x14ac:dyDescent="0.25">
      <c r="A47" t="s">
        <v>88</v>
      </c>
    </row>
    <row r="48" spans="1:5" x14ac:dyDescent="0.25">
      <c r="B48" s="5" t="str">
        <f>LEFTB(C48)</f>
        <v xml:space="preserve"> </v>
      </c>
      <c r="C48" t="s">
        <v>79</v>
      </c>
      <c r="E48" t="s">
        <v>81</v>
      </c>
    </row>
    <row r="49" spans="1:5" x14ac:dyDescent="0.25">
      <c r="B49" s="5" t="str">
        <f>LEFTB(C49,2)</f>
        <v>张</v>
      </c>
      <c r="C49" t="s">
        <v>79</v>
      </c>
    </row>
    <row r="50" spans="1:5" x14ac:dyDescent="0.25">
      <c r="B50" s="5" t="str">
        <f>LEFTB(C50,2)</f>
        <v>里</v>
      </c>
      <c r="C50" t="s">
        <v>16</v>
      </c>
    </row>
    <row r="51" spans="1:5" x14ac:dyDescent="0.25">
      <c r="B51" s="5" t="str">
        <f>LEFTB(C51)</f>
        <v>T</v>
      </c>
      <c r="C51" t="s">
        <v>80</v>
      </c>
    </row>
    <row r="52" spans="1:5" x14ac:dyDescent="0.25">
      <c r="B52" s="5" t="str">
        <f>LEFTB(C52,3)</f>
        <v>Tom</v>
      </c>
      <c r="C52" t="s">
        <v>80</v>
      </c>
    </row>
    <row r="54" spans="1:5" x14ac:dyDescent="0.25">
      <c r="A54" t="s">
        <v>87</v>
      </c>
    </row>
    <row r="55" spans="1:5" x14ac:dyDescent="0.25">
      <c r="B55" t="s">
        <v>82</v>
      </c>
      <c r="C55" s="11" t="s">
        <v>83</v>
      </c>
      <c r="E55" t="s">
        <v>84</v>
      </c>
    </row>
    <row r="56" spans="1:5" x14ac:dyDescent="0.25">
      <c r="B56" s="6" t="s">
        <v>85</v>
      </c>
      <c r="C56" s="12" t="str">
        <f>IF(LEN(B56)=15, MID(B56,9,2), MID(B56,11,2))</f>
        <v>04</v>
      </c>
    </row>
    <row r="57" spans="1:5" x14ac:dyDescent="0.25">
      <c r="C57" s="6"/>
    </row>
    <row r="58" spans="1:5" x14ac:dyDescent="0.25">
      <c r="A58" t="s">
        <v>86</v>
      </c>
    </row>
    <row r="59" spans="1:5" x14ac:dyDescent="0.25">
      <c r="B59" t="s">
        <v>82</v>
      </c>
      <c r="C59" s="11" t="s">
        <v>83</v>
      </c>
      <c r="E59" t="s">
        <v>84</v>
      </c>
    </row>
    <row r="60" spans="1:5" x14ac:dyDescent="0.25">
      <c r="B60" s="6" t="s">
        <v>85</v>
      </c>
      <c r="C60" s="12" t="str">
        <f>IF(LEN(B60)=15, MIDB(B60,9,2), MIDB(B60,11,2))</f>
        <v>04</v>
      </c>
    </row>
    <row r="62" spans="1:5" x14ac:dyDescent="0.25">
      <c r="A62" t="s">
        <v>90</v>
      </c>
    </row>
    <row r="63" spans="1:5" x14ac:dyDescent="0.25">
      <c r="B63" t="s">
        <v>91</v>
      </c>
      <c r="C63" t="s">
        <v>94</v>
      </c>
    </row>
    <row r="64" spans="1:5" x14ac:dyDescent="0.25">
      <c r="B64" t="s">
        <v>92</v>
      </c>
      <c r="C64" s="5" t="str">
        <f>RIGHT(B64,4)</f>
        <v>180g</v>
      </c>
    </row>
    <row r="65" spans="1:6" x14ac:dyDescent="0.25">
      <c r="B65" t="s">
        <v>93</v>
      </c>
      <c r="C65" s="5" t="str">
        <f>RIGHT(B65,4)</f>
        <v>210g</v>
      </c>
    </row>
    <row r="67" spans="1:6" x14ac:dyDescent="0.25">
      <c r="A67" t="s">
        <v>95</v>
      </c>
    </row>
    <row r="68" spans="1:6" x14ac:dyDescent="0.25">
      <c r="B68" t="s">
        <v>91</v>
      </c>
      <c r="C68" t="s">
        <v>94</v>
      </c>
    </row>
    <row r="69" spans="1:6" x14ac:dyDescent="0.25">
      <c r="B69" t="s">
        <v>92</v>
      </c>
      <c r="C69" s="5" t="str">
        <f>RIGHTB(B69,4)</f>
        <v>180g</v>
      </c>
    </row>
    <row r="70" spans="1:6" x14ac:dyDescent="0.25">
      <c r="B70" t="s">
        <v>93</v>
      </c>
      <c r="C70" s="5" t="str">
        <f>RIGHTB(B70,4)</f>
        <v>210g</v>
      </c>
    </row>
    <row r="72" spans="1:6" s="7" customFormat="1" x14ac:dyDescent="0.25">
      <c r="A72" s="10" t="s">
        <v>96</v>
      </c>
      <c r="B72" s="10"/>
      <c r="C72" s="10"/>
      <c r="D72" s="10"/>
      <c r="E72" s="10"/>
      <c r="F72" s="7" t="s">
        <v>111</v>
      </c>
    </row>
    <row r="73" spans="1:6" x14ac:dyDescent="0.25">
      <c r="A73" t="s">
        <v>99</v>
      </c>
    </row>
    <row r="74" spans="1:6" x14ac:dyDescent="0.25">
      <c r="B74" t="s">
        <v>97</v>
      </c>
    </row>
    <row r="75" spans="1:6" x14ac:dyDescent="0.25">
      <c r="B75" s="5" t="str">
        <f t="array" ref="B75">ASC(B74)</f>
        <v>720转 ABG DEF 中国 ;欢迎来到。</v>
      </c>
      <c r="E75" t="s">
        <v>98</v>
      </c>
    </row>
    <row r="77" spans="1:6" x14ac:dyDescent="0.25">
      <c r="A77" t="s">
        <v>100</v>
      </c>
    </row>
    <row r="78" spans="1:6" x14ac:dyDescent="0.25">
      <c r="B78" t="s">
        <v>101</v>
      </c>
    </row>
    <row r="79" spans="1:6" x14ac:dyDescent="0.25">
      <c r="B79" s="5" t="e" cm="1">
        <f t="array" aca="1" ref="B79" ca="1">WIDECHAR(B78)</f>
        <v>#NAME?</v>
      </c>
      <c r="E79" t="s">
        <v>102</v>
      </c>
    </row>
    <row r="80" spans="1:6" x14ac:dyDescent="0.25">
      <c r="B80" s="5"/>
    </row>
    <row r="81" spans="1:5" x14ac:dyDescent="0.25">
      <c r="A81" t="s">
        <v>103</v>
      </c>
    </row>
    <row r="82" spans="1:5" x14ac:dyDescent="0.25">
      <c r="B82" t="s">
        <v>104</v>
      </c>
      <c r="C82" s="5">
        <f>CODE(B82)</f>
        <v>34</v>
      </c>
      <c r="E82" t="s">
        <v>107</v>
      </c>
    </row>
    <row r="83" spans="1:5" x14ac:dyDescent="0.25">
      <c r="B83" t="s">
        <v>105</v>
      </c>
      <c r="C83" s="5">
        <f>CODE(B83)</f>
        <v>34</v>
      </c>
    </row>
    <row r="85" spans="1:5" x14ac:dyDescent="0.25">
      <c r="A85" t="s">
        <v>106</v>
      </c>
    </row>
    <row r="86" spans="1:5" x14ac:dyDescent="0.25">
      <c r="B86">
        <v>65</v>
      </c>
      <c r="C86" s="5" t="str">
        <f>CHAR(B86)</f>
        <v>A</v>
      </c>
      <c r="E86" t="s">
        <v>108</v>
      </c>
    </row>
    <row r="87" spans="1:5" x14ac:dyDescent="0.25">
      <c r="C87" s="5" t="str">
        <f>CHAR(CODE("A")+32)</f>
        <v>a</v>
      </c>
      <c r="E87" t="s">
        <v>109</v>
      </c>
    </row>
    <row r="89" spans="1:5" x14ac:dyDescent="0.25">
      <c r="A89" t="s">
        <v>110</v>
      </c>
      <c r="E89" t="s">
        <v>102</v>
      </c>
    </row>
    <row r="90" spans="1:5" x14ac:dyDescent="0.25">
      <c r="B90">
        <v>49.9</v>
      </c>
      <c r="C90" s="13" t="e" cm="1">
        <f t="array" aca="1" ref="C90" ca="1">RMB(B90)</f>
        <v>#NAME?</v>
      </c>
    </row>
    <row r="91" spans="1:5" x14ac:dyDescent="0.25">
      <c r="B91">
        <v>9</v>
      </c>
      <c r="C91" s="13" t="e" cm="1">
        <f t="array" aca="1" ref="C91" ca="1">RMB(B91)</f>
        <v>#NAME?</v>
      </c>
    </row>
    <row r="92" spans="1:5" x14ac:dyDescent="0.25">
      <c r="B92">
        <v>150498632</v>
      </c>
      <c r="C92" s="13" t="e" cm="1">
        <f t="array" aca="1" ref="C92" ca="1">RMB(B92)</f>
        <v>#NAME?</v>
      </c>
    </row>
    <row r="94" spans="1:5" x14ac:dyDescent="0.25">
      <c r="A94" t="s">
        <v>112</v>
      </c>
    </row>
    <row r="95" spans="1:5" x14ac:dyDescent="0.25">
      <c r="B95">
        <v>49.9</v>
      </c>
      <c r="C95" s="13" t="str">
        <f>DOLLAR(B95)</f>
        <v>¥49.90</v>
      </c>
      <c r="E95" t="s">
        <v>113</v>
      </c>
    </row>
    <row r="96" spans="1:5" x14ac:dyDescent="0.25">
      <c r="B96">
        <v>9</v>
      </c>
      <c r="C96" s="13" t="str">
        <f t="shared" ref="C96:C97" si="1">DOLLAR(B96)</f>
        <v>¥9.00</v>
      </c>
      <c r="E96" t="s">
        <v>114</v>
      </c>
    </row>
    <row r="97" spans="1:6" x14ac:dyDescent="0.25">
      <c r="B97">
        <v>150498632</v>
      </c>
      <c r="C97" s="13" t="str">
        <f t="shared" si="1"/>
        <v>¥150,498,632.00</v>
      </c>
    </row>
    <row r="99" spans="1:6" x14ac:dyDescent="0.25">
      <c r="A99" t="s">
        <v>115</v>
      </c>
    </row>
    <row r="100" spans="1:6" x14ac:dyDescent="0.25">
      <c r="B100" t="s">
        <v>116</v>
      </c>
      <c r="C100" t="s">
        <v>117</v>
      </c>
      <c r="D100" t="s">
        <v>118</v>
      </c>
    </row>
    <row r="101" spans="1:6" x14ac:dyDescent="0.25">
      <c r="B101" s="16">
        <v>1235.5899999999999</v>
      </c>
      <c r="C101" s="18" t="str">
        <f>TEXT(B101,"####.#")</f>
        <v>1235.6</v>
      </c>
      <c r="D101" s="14" t="s">
        <v>119</v>
      </c>
    </row>
    <row r="102" spans="1:6" x14ac:dyDescent="0.25">
      <c r="B102" s="16">
        <v>8.5</v>
      </c>
      <c r="C102" s="18" t="str">
        <f>TEXT(B102,"#.00")</f>
        <v>8.50</v>
      </c>
      <c r="D102" s="14" t="s">
        <v>120</v>
      </c>
      <c r="F102" t="s">
        <v>129</v>
      </c>
    </row>
    <row r="103" spans="1:6" x14ac:dyDescent="0.25">
      <c r="B103" s="16">
        <v>0.53100000000000003</v>
      </c>
      <c r="C103" s="18" t="str">
        <f>TEXT(B103,"0.#")</f>
        <v>0.5</v>
      </c>
      <c r="D103" s="14" t="s">
        <v>121</v>
      </c>
    </row>
    <row r="104" spans="1:6" x14ac:dyDescent="0.25">
      <c r="B104" s="16">
        <v>1235.568</v>
      </c>
      <c r="C104" s="18" t="str">
        <f>TEXT(B104,"#.0#")</f>
        <v>1235.57</v>
      </c>
      <c r="D104" s="25" t="s">
        <v>130</v>
      </c>
    </row>
    <row r="105" spans="1:6" x14ac:dyDescent="0.25">
      <c r="B105" s="16">
        <v>0.65400000000000003</v>
      </c>
      <c r="C105" s="18" t="str">
        <f>TEXT(B105,"#.0#")</f>
        <v>.65</v>
      </c>
      <c r="D105" s="26"/>
    </row>
    <row r="106" spans="1:6" x14ac:dyDescent="0.25">
      <c r="B106" s="16">
        <v>15</v>
      </c>
      <c r="C106" s="18" t="str">
        <f>TEXT(B106,"#.0#")</f>
        <v>15.0</v>
      </c>
      <c r="D106" s="27"/>
    </row>
    <row r="107" spans="1:6" x14ac:dyDescent="0.25">
      <c r="B107" s="16">
        <v>8.5</v>
      </c>
      <c r="C107" s="18" t="str">
        <f>TEXT(B107,"#.##")</f>
        <v>8.5</v>
      </c>
      <c r="D107" s="15" t="s">
        <v>122</v>
      </c>
      <c r="F107" t="s">
        <v>132</v>
      </c>
    </row>
    <row r="108" spans="1:6" x14ac:dyDescent="0.25">
      <c r="B108" s="16">
        <v>43.398000000000003</v>
      </c>
      <c r="C108" s="18" t="str">
        <f>TEXT(B108,"???.???")</f>
        <v xml:space="preserve"> 43.398</v>
      </c>
      <c r="D108" s="24" t="s">
        <v>123</v>
      </c>
      <c r="F108" t="s">
        <v>131</v>
      </c>
    </row>
    <row r="109" spans="1:6" x14ac:dyDescent="0.25">
      <c r="B109" s="16">
        <v>105.65</v>
      </c>
      <c r="C109" s="18" t="str">
        <f t="shared" ref="C109" si="2">TEXT(B109,"???.???")</f>
        <v xml:space="preserve">105.65 </v>
      </c>
      <c r="D109" s="24"/>
    </row>
    <row r="110" spans="1:6" x14ac:dyDescent="0.25">
      <c r="B110" s="16">
        <v>2.5</v>
      </c>
      <c r="C110" s="18" t="str">
        <f>TEXT(B110,"???.???")</f>
        <v xml:space="preserve">  2.5  </v>
      </c>
      <c r="D110" s="24"/>
    </row>
    <row r="111" spans="1:6" x14ac:dyDescent="0.25">
      <c r="B111" s="16">
        <v>5.25</v>
      </c>
      <c r="C111" s="17" t="e">
        <f>TEXT(B111,"#???/")</f>
        <v>#VALUE!</v>
      </c>
      <c r="D111" s="14" t="s">
        <v>128</v>
      </c>
    </row>
    <row r="112" spans="1:6" x14ac:dyDescent="0.25">
      <c r="B112" s="16">
        <v>5.5</v>
      </c>
      <c r="C112" s="18" t="str">
        <f>TEXT(B112,"#.00")</f>
        <v>5.50</v>
      </c>
      <c r="D112" s="14" t="s">
        <v>127</v>
      </c>
      <c r="F112" t="s">
        <v>133</v>
      </c>
    </row>
    <row r="113" spans="2:6" x14ac:dyDescent="0.25">
      <c r="B113" s="16">
        <v>15000</v>
      </c>
      <c r="C113" s="18" t="str">
        <f>TEXT(B113,"#,###")</f>
        <v>15,000</v>
      </c>
      <c r="D113" s="14" t="s">
        <v>126</v>
      </c>
      <c r="F113" t="s">
        <v>134</v>
      </c>
    </row>
    <row r="114" spans="2:6" x14ac:dyDescent="0.25">
      <c r="B114" s="16">
        <v>15000</v>
      </c>
      <c r="C114" s="18" t="str">
        <f>TEXT(B114,"#,")</f>
        <v>15</v>
      </c>
      <c r="D114" s="14" t="s">
        <v>125</v>
      </c>
    </row>
    <row r="115" spans="2:6" x14ac:dyDescent="0.25">
      <c r="B115" s="16">
        <v>15200000</v>
      </c>
      <c r="C115" s="18" t="str">
        <f>TEXT(B115,"0.0,,")</f>
        <v>15.2</v>
      </c>
      <c r="D115" s="14" t="s">
        <v>124</v>
      </c>
    </row>
    <row r="179" spans="1:5" x14ac:dyDescent="0.25">
      <c r="A179" t="s">
        <v>135</v>
      </c>
    </row>
    <row r="180" spans="1:5" x14ac:dyDescent="0.25">
      <c r="B180">
        <v>1234</v>
      </c>
      <c r="C180" s="5" t="str">
        <f>BAHTTEXT(B180)</f>
        <v>หนึ่งพันสองร้อยสามสิบสี่บาทถ้วน</v>
      </c>
    </row>
    <row r="182" spans="1:5" x14ac:dyDescent="0.25">
      <c r="A182" t="s">
        <v>136</v>
      </c>
      <c r="E182" t="s">
        <v>138</v>
      </c>
    </row>
    <row r="183" spans="1:5" x14ac:dyDescent="0.25">
      <c r="C183" s="5" t="str">
        <f>IF(T(B183)="",  "只能输入文本信息", "正在提交文本")</f>
        <v>只能输入文本信息</v>
      </c>
      <c r="E183" t="s">
        <v>139</v>
      </c>
    </row>
    <row r="184" spans="1:5" x14ac:dyDescent="0.25">
      <c r="B184">
        <v>123456</v>
      </c>
      <c r="C184" s="5" t="str">
        <f>IF(T(B184)="",  "只能输入文本信息", "正在提交文本")</f>
        <v>只能输入文本信息</v>
      </c>
    </row>
    <row r="185" spans="1:5" x14ac:dyDescent="0.25">
      <c r="B185" t="s">
        <v>137</v>
      </c>
      <c r="C185" s="5" t="str">
        <f>IF(T(B185)="",  "只能输入文本信息", "正在提交文本")</f>
        <v>正在提交文本</v>
      </c>
    </row>
    <row r="187" spans="1:5" x14ac:dyDescent="0.25">
      <c r="A187" t="s">
        <v>140</v>
      </c>
    </row>
    <row r="188" spans="1:5" x14ac:dyDescent="0.25">
      <c r="B188" t="s">
        <v>141</v>
      </c>
      <c r="C188" s="5" t="str">
        <f>LOWER(B188)</f>
        <v>abgdef</v>
      </c>
    </row>
    <row r="190" spans="1:5" x14ac:dyDescent="0.25">
      <c r="A190" t="s">
        <v>143</v>
      </c>
    </row>
    <row r="191" spans="1:5" x14ac:dyDescent="0.25">
      <c r="B191" t="s">
        <v>141</v>
      </c>
      <c r="C191" s="5" t="str">
        <f>UPPER(B191)</f>
        <v>ABGDEF</v>
      </c>
      <c r="D191" t="s">
        <v>142</v>
      </c>
    </row>
    <row r="193" spans="1:6" x14ac:dyDescent="0.25">
      <c r="A193" t="s">
        <v>144</v>
      </c>
    </row>
    <row r="194" spans="1:6" x14ac:dyDescent="0.25">
      <c r="B194" t="s">
        <v>145</v>
      </c>
      <c r="C194" s="5" t="str">
        <f>PROPER(B194)</f>
        <v>Abc</v>
      </c>
    </row>
    <row r="196" spans="1:6" x14ac:dyDescent="0.25">
      <c r="A196" t="s">
        <v>146</v>
      </c>
    </row>
    <row r="197" spans="1:6" x14ac:dyDescent="0.25">
      <c r="B197" s="5">
        <f>VALUE("$1500")-VALUE("100")</f>
        <v>1400</v>
      </c>
      <c r="D197" t="s">
        <v>2</v>
      </c>
    </row>
    <row r="199" spans="1:6" x14ac:dyDescent="0.25">
      <c r="A199" s="10" t="s">
        <v>174</v>
      </c>
      <c r="B199" s="10"/>
      <c r="C199" s="10"/>
      <c r="D199" s="10"/>
      <c r="E199" s="10"/>
    </row>
    <row r="200" spans="1:6" x14ac:dyDescent="0.25">
      <c r="A200" t="s">
        <v>153</v>
      </c>
      <c r="F200" t="s">
        <v>154</v>
      </c>
    </row>
    <row r="202" spans="1:6" x14ac:dyDescent="0.25">
      <c r="B202" t="s">
        <v>147</v>
      </c>
      <c r="C202" t="s">
        <v>149</v>
      </c>
      <c r="D202" t="s">
        <v>152</v>
      </c>
      <c r="E202" t="s">
        <v>151</v>
      </c>
    </row>
    <row r="203" spans="1:6" x14ac:dyDescent="0.25">
      <c r="B203" t="s">
        <v>148</v>
      </c>
      <c r="C203" s="5" t="str">
        <f>IF(ISERROR(FIND(B203,$E$202)),"未通知","已通知")</f>
        <v>未通知</v>
      </c>
    </row>
    <row r="204" spans="1:6" x14ac:dyDescent="0.25">
      <c r="B204" t="s">
        <v>16</v>
      </c>
      <c r="C204" s="5" t="str">
        <f>IF(ISERROR(FIND(B204,$E$202)),"未通知","已通知")</f>
        <v>已通知</v>
      </c>
    </row>
    <row r="205" spans="1:6" x14ac:dyDescent="0.25">
      <c r="B205" t="s">
        <v>150</v>
      </c>
      <c r="C205" s="5" t="str">
        <f>IF(ISERROR(FIND(B205,$E$202)),"未通知","已通知")</f>
        <v>已通知</v>
      </c>
    </row>
    <row r="207" spans="1:6" x14ac:dyDescent="0.25">
      <c r="A207" t="s">
        <v>155</v>
      </c>
      <c r="F207" t="s">
        <v>154</v>
      </c>
    </row>
    <row r="209" spans="1:6" x14ac:dyDescent="0.25">
      <c r="B209" t="s">
        <v>147</v>
      </c>
      <c r="C209" t="s">
        <v>149</v>
      </c>
    </row>
    <row r="210" spans="1:6" x14ac:dyDescent="0.25">
      <c r="B210" t="s">
        <v>148</v>
      </c>
      <c r="C210" s="5" t="str">
        <f>IF(ISERROR(FINDB(B210,$E$202)),"未通知","已通知")</f>
        <v>未通知</v>
      </c>
    </row>
    <row r="211" spans="1:6" x14ac:dyDescent="0.25">
      <c r="B211" t="s">
        <v>16</v>
      </c>
      <c r="C211" s="5" t="str">
        <f>IF(ISERROR(FINDB(B211,$E$202)),"未通知","已通知")</f>
        <v>已通知</v>
      </c>
    </row>
    <row r="212" spans="1:6" x14ac:dyDescent="0.25">
      <c r="B212" t="s">
        <v>150</v>
      </c>
      <c r="C212" s="5" t="str">
        <f>IF(ISERROR(FINDB(B212,$E$202)),"未通知","已通知")</f>
        <v>已通知</v>
      </c>
    </row>
    <row r="213" spans="1:6" x14ac:dyDescent="0.25">
      <c r="C213" t="s">
        <v>2</v>
      </c>
    </row>
    <row r="214" spans="1:6" x14ac:dyDescent="0.25">
      <c r="A214" t="s">
        <v>159</v>
      </c>
      <c r="F214" t="s">
        <v>156</v>
      </c>
    </row>
    <row r="216" spans="1:6" x14ac:dyDescent="0.25">
      <c r="B216" t="s">
        <v>147</v>
      </c>
      <c r="D216" t="s">
        <v>152</v>
      </c>
      <c r="E216" t="s">
        <v>157</v>
      </c>
    </row>
    <row r="217" spans="1:6" x14ac:dyDescent="0.25">
      <c r="B217" t="s">
        <v>148</v>
      </c>
      <c r="C217" s="5" t="str">
        <f>IF(ISERROR(SEARCH(B217,$E$216)),"搜索完毕",SEARCH(B217,$E$216))</f>
        <v>搜索完毕</v>
      </c>
      <c r="D217" s="5" t="str">
        <f>IF(C217="搜索完毕","未找到",MID($E$216,C217,3))</f>
        <v>未找到</v>
      </c>
    </row>
    <row r="218" spans="1:6" x14ac:dyDescent="0.25">
      <c r="C218" s="5">
        <f>IF(ISERROR(SEARCH("李??",$E$216)),"搜索完毕",SEARCH("李??",$E$216))</f>
        <v>4</v>
      </c>
      <c r="D218" s="5" t="str">
        <f>IF(C218="搜索完毕","未找到",MID($E$216,C218,2))</f>
        <v>李丹</v>
      </c>
      <c r="E218" t="s">
        <v>158</v>
      </c>
    </row>
    <row r="221" spans="1:6" x14ac:dyDescent="0.25">
      <c r="A221" t="s">
        <v>160</v>
      </c>
      <c r="F221" t="s">
        <v>156</v>
      </c>
    </row>
    <row r="223" spans="1:6" x14ac:dyDescent="0.25">
      <c r="B223" t="s">
        <v>147</v>
      </c>
      <c r="D223" t="s">
        <v>152</v>
      </c>
      <c r="E223" t="s">
        <v>157</v>
      </c>
    </row>
    <row r="224" spans="1:6" x14ac:dyDescent="0.25">
      <c r="B224" t="s">
        <v>148</v>
      </c>
      <c r="C224" s="5" t="str">
        <f>IF(ISERROR(SEARCHB(B224,$E$223)),"搜索完毕",SEARCHB(B224,$E$223))</f>
        <v>搜索完毕</v>
      </c>
      <c r="D224" s="5" t="str">
        <f>IF(C224="搜索完毕","未找到",MID($E$223,C224,3))</f>
        <v>未找到</v>
      </c>
    </row>
    <row r="225" spans="1:5" x14ac:dyDescent="0.25">
      <c r="C225" s="5">
        <f>IF(ISERROR(SEARCHB(B225,$E$223)),"搜索完毕",SEARCHB(B225,$E$223))</f>
        <v>1</v>
      </c>
      <c r="D225" s="5" t="str">
        <f>IF(C225="搜索完毕","未找到",MID($E$223,C225,3))</f>
        <v>张维，</v>
      </c>
      <c r="E225" t="s">
        <v>158</v>
      </c>
    </row>
    <row r="227" spans="1:5" x14ac:dyDescent="0.25">
      <c r="A227" t="s">
        <v>161</v>
      </c>
    </row>
    <row r="228" spans="1:5" x14ac:dyDescent="0.25">
      <c r="B228" t="s">
        <v>162</v>
      </c>
      <c r="C228" s="5" t="str">
        <f>REPLACE(B228,1,3,"123")</f>
        <v>123DEF</v>
      </c>
    </row>
    <row r="229" spans="1:5" x14ac:dyDescent="0.25">
      <c r="B229" t="s">
        <v>163</v>
      </c>
      <c r="C229" s="5" t="str">
        <f>REPLACE(B229,1,3,"123")</f>
        <v>123EF</v>
      </c>
    </row>
    <row r="231" spans="1:5" x14ac:dyDescent="0.25">
      <c r="A231" t="s">
        <v>164</v>
      </c>
    </row>
    <row r="232" spans="1:5" x14ac:dyDescent="0.25">
      <c r="B232" t="s">
        <v>162</v>
      </c>
      <c r="C232" s="5" t="str">
        <f>REPLACEB(B232,1,3,"123")</f>
        <v>123DEF</v>
      </c>
    </row>
    <row r="233" spans="1:5" x14ac:dyDescent="0.25">
      <c r="B233" t="s">
        <v>163</v>
      </c>
      <c r="C233" s="5" t="str">
        <f>REPLACEB(B233,1,3,"123")</f>
        <v>123 DEF</v>
      </c>
    </row>
    <row r="235" spans="1:5" x14ac:dyDescent="0.25">
      <c r="A235" t="s">
        <v>165</v>
      </c>
    </row>
    <row r="236" spans="1:5" x14ac:dyDescent="0.25">
      <c r="B236" t="s">
        <v>166</v>
      </c>
      <c r="D236" s="5" t="str">
        <f>SUBSTITUTE(B236,"ABC","789")</f>
        <v>789123XYZ789China</v>
      </c>
    </row>
    <row r="239" spans="1:5" x14ac:dyDescent="0.25">
      <c r="A239" s="10" t="s">
        <v>175</v>
      </c>
      <c r="B239" s="10"/>
      <c r="C239" s="10"/>
      <c r="D239" s="10"/>
      <c r="E239" s="10"/>
    </row>
    <row r="240" spans="1:5" x14ac:dyDescent="0.25">
      <c r="A240" t="s">
        <v>167</v>
      </c>
    </row>
    <row r="241" spans="1:5" x14ac:dyDescent="0.25">
      <c r="C241" t="str">
        <f>CLEAN(B241)</f>
        <v/>
      </c>
    </row>
    <row r="242" spans="1:5" x14ac:dyDescent="0.25">
      <c r="B242" t="s">
        <v>168</v>
      </c>
      <c r="C242" s="5" t="str">
        <f>CLEAN(B242)</f>
        <v>🀄︎Text   ABC</v>
      </c>
    </row>
    <row r="245" spans="1:5" x14ac:dyDescent="0.25">
      <c r="A245" t="s">
        <v>169</v>
      </c>
    </row>
    <row r="246" spans="1:5" x14ac:dyDescent="0.25">
      <c r="B246" t="s">
        <v>170</v>
      </c>
      <c r="C246" s="5" t="str">
        <f>TRIM(B246)</f>
        <v>I Love China</v>
      </c>
      <c r="E246" t="s">
        <v>171</v>
      </c>
    </row>
    <row r="247" spans="1:5" x14ac:dyDescent="0.25">
      <c r="B247" t="s">
        <v>172</v>
      </c>
      <c r="C247" s="5" t="str">
        <f>TRIM(B247)</f>
        <v>I Love&amp; nsbp;China</v>
      </c>
      <c r="E247" t="s">
        <v>173</v>
      </c>
    </row>
  </sheetData>
  <mergeCells count="2">
    <mergeCell ref="D108:D110"/>
    <mergeCell ref="D104:D10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DBCB-9901-F441-A323-88C53719CB22}">
  <dimension ref="A1:E32"/>
  <sheetViews>
    <sheetView workbookViewId="0">
      <selection activeCell="L45" sqref="L45"/>
    </sheetView>
  </sheetViews>
  <sheetFormatPr baseColWidth="10" defaultRowHeight="18" x14ac:dyDescent="0.25"/>
  <cols>
    <col min="2" max="5" width="10.7109375" style="2"/>
  </cols>
  <sheetData>
    <row r="1" spans="1:5" x14ac:dyDescent="0.25">
      <c r="A1" t="s">
        <v>176</v>
      </c>
    </row>
    <row r="2" spans="1:5" x14ac:dyDescent="0.25">
      <c r="B2" s="19" t="str">
        <f>IF(TRUE(),"yes","no")</f>
        <v>yes</v>
      </c>
    </row>
    <row r="5" spans="1:5" x14ac:dyDescent="0.25">
      <c r="A5" t="s">
        <v>177</v>
      </c>
    </row>
    <row r="6" spans="1:5" x14ac:dyDescent="0.25">
      <c r="B6" s="19" t="str">
        <f>IF(FALSE(),"yes","no")</f>
        <v>no</v>
      </c>
    </row>
    <row r="8" spans="1:5" x14ac:dyDescent="0.25">
      <c r="B8" s="2" t="s">
        <v>178</v>
      </c>
      <c r="C8" s="2" t="s">
        <v>179</v>
      </c>
      <c r="D8" s="2" t="s">
        <v>180</v>
      </c>
    </row>
    <row r="9" spans="1:5" x14ac:dyDescent="0.25">
      <c r="B9" s="2">
        <v>0.154</v>
      </c>
      <c r="C9" s="2">
        <v>0.3165</v>
      </c>
      <c r="D9" s="19" t="b">
        <f>IF(B9&gt;$C$9,FALSE(),TRUE())</f>
        <v>1</v>
      </c>
    </row>
    <row r="10" spans="1:5" x14ac:dyDescent="0.25">
      <c r="B10" s="2">
        <v>0.1356</v>
      </c>
      <c r="D10" s="19" t="b">
        <f t="shared" ref="D10:D11" si="0">IF(B10&gt;$C$9,FALSE(),TRUE())</f>
        <v>1</v>
      </c>
    </row>
    <row r="11" spans="1:5" x14ac:dyDescent="0.25">
      <c r="B11" s="2">
        <v>0.45687</v>
      </c>
      <c r="D11" s="19" t="b">
        <f t="shared" si="0"/>
        <v>0</v>
      </c>
    </row>
    <row r="14" spans="1:5" x14ac:dyDescent="0.25">
      <c r="A14" t="s">
        <v>181</v>
      </c>
    </row>
    <row r="15" spans="1:5" x14ac:dyDescent="0.25">
      <c r="B15" s="2" t="s">
        <v>182</v>
      </c>
      <c r="C15" s="2" t="s">
        <v>183</v>
      </c>
      <c r="D15" s="2" t="s">
        <v>184</v>
      </c>
    </row>
    <row r="16" spans="1:5" x14ac:dyDescent="0.25">
      <c r="B16" s="2">
        <v>1</v>
      </c>
      <c r="C16" s="2">
        <v>6</v>
      </c>
      <c r="D16" s="2">
        <v>5</v>
      </c>
      <c r="E16" s="19" t="str">
        <f>IF(AND(B16&lt;=$D$16,$D$16&lt;=C16),"区间值","非区间值")</f>
        <v>区间值</v>
      </c>
    </row>
    <row r="17" spans="1:5" x14ac:dyDescent="0.25">
      <c r="D17" s="2">
        <v>10</v>
      </c>
      <c r="E17" s="19" t="str">
        <f>IF(AND(B17&lt;=$D$16,$D$16&lt;=C17),"区间值","非区间值")</f>
        <v>非区间值</v>
      </c>
    </row>
    <row r="20" spans="1:5" x14ac:dyDescent="0.25">
      <c r="A20" t="s">
        <v>185</v>
      </c>
    </row>
    <row r="21" spans="1:5" x14ac:dyDescent="0.25">
      <c r="B21" s="20" t="s">
        <v>186</v>
      </c>
      <c r="C21" s="20" t="s">
        <v>187</v>
      </c>
      <c r="D21" s="20" t="s">
        <v>188</v>
      </c>
      <c r="E21" s="20" t="s">
        <v>189</v>
      </c>
    </row>
    <row r="22" spans="1:5" x14ac:dyDescent="0.25">
      <c r="B22" s="2">
        <v>60</v>
      </c>
      <c r="C22" s="2">
        <v>55</v>
      </c>
      <c r="D22" s="2">
        <v>90</v>
      </c>
      <c r="E22" s="19" t="str">
        <f>IF(OR(B22&gt;60,C22&gt;60,D22&gt;60),"通过","不通过")</f>
        <v>通过</v>
      </c>
    </row>
    <row r="23" spans="1:5" x14ac:dyDescent="0.25">
      <c r="B23" s="2">
        <v>15</v>
      </c>
      <c r="C23" s="2">
        <v>56</v>
      </c>
      <c r="D23" s="2">
        <v>55</v>
      </c>
      <c r="E23" s="19" t="str">
        <f>IF(OR(B23&gt;60,C23&gt;60,D23&gt;60),"通过","不通过")</f>
        <v>不通过</v>
      </c>
    </row>
    <row r="26" spans="1:5" x14ac:dyDescent="0.25">
      <c r="A26" t="s">
        <v>190</v>
      </c>
    </row>
    <row r="27" spans="1:5" x14ac:dyDescent="0.25">
      <c r="B27" s="2">
        <v>89</v>
      </c>
      <c r="C27" s="19" t="b">
        <f>B26&gt;100</f>
        <v>0</v>
      </c>
    </row>
    <row r="28" spans="1:5" x14ac:dyDescent="0.25">
      <c r="C28" s="19" t="b">
        <f>NOT(B27&gt;100)</f>
        <v>1</v>
      </c>
    </row>
    <row r="31" spans="1:5" x14ac:dyDescent="0.25">
      <c r="A31" t="s">
        <v>191</v>
      </c>
    </row>
    <row r="32" spans="1:5" x14ac:dyDescent="0.25">
      <c r="B32" s="2" t="e" cm="1">
        <f t="array" ref="B32">IF</f>
        <v>#NAME?</v>
      </c>
      <c r="C32" s="19" t="str">
        <f>IFERROR(B32,"公式出错")</f>
        <v>公式出错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8720-65F9-1844-8409-54853AF857C1}">
  <dimension ref="A1:F53"/>
  <sheetViews>
    <sheetView tabSelected="1" topLeftCell="A13" workbookViewId="0">
      <selection activeCell="F29" sqref="F29"/>
    </sheetView>
  </sheetViews>
  <sheetFormatPr baseColWidth="10" defaultRowHeight="18" x14ac:dyDescent="0.25"/>
  <cols>
    <col min="2" max="2" width="14.28515625" bestFit="1" customWidth="1"/>
    <col min="3" max="3" width="11" customWidth="1"/>
    <col min="6" max="6" width="62" bestFit="1" customWidth="1"/>
  </cols>
  <sheetData>
    <row r="1" spans="1:6" x14ac:dyDescent="0.25">
      <c r="A1" s="10" t="s">
        <v>195</v>
      </c>
      <c r="B1" s="10"/>
      <c r="C1" s="10"/>
      <c r="D1" s="10"/>
      <c r="E1" s="10"/>
    </row>
    <row r="2" spans="1:6" x14ac:dyDescent="0.25">
      <c r="A2" t="s">
        <v>192</v>
      </c>
      <c r="F2" t="s">
        <v>193</v>
      </c>
    </row>
    <row r="3" spans="1:6" x14ac:dyDescent="0.25">
      <c r="B3" s="21">
        <f ca="1">TODAY()</f>
        <v>44658</v>
      </c>
      <c r="C3" s="8"/>
    </row>
    <row r="4" spans="1:6" x14ac:dyDescent="0.25">
      <c r="B4" s="22">
        <f ca="1">TODAY()</f>
        <v>44658</v>
      </c>
      <c r="C4" s="8"/>
    </row>
    <row r="5" spans="1:6" x14ac:dyDescent="0.25">
      <c r="B5" s="8" t="s">
        <v>194</v>
      </c>
      <c r="C5" s="22">
        <f ca="1" xml:space="preserve"> DATE(2024,1,1)-TODAY()</f>
        <v>634</v>
      </c>
    </row>
    <row r="6" spans="1:6" x14ac:dyDescent="0.25">
      <c r="B6" s="8"/>
      <c r="C6" s="8"/>
    </row>
    <row r="7" spans="1:6" x14ac:dyDescent="0.25">
      <c r="A7" t="s">
        <v>196</v>
      </c>
      <c r="B7" s="8"/>
      <c r="C7" s="8"/>
      <c r="F7" t="s">
        <v>197</v>
      </c>
    </row>
    <row r="8" spans="1:6" x14ac:dyDescent="0.25">
      <c r="B8" s="23">
        <f ca="1">NOW()</f>
        <v>44658.875856018516</v>
      </c>
      <c r="C8" s="8"/>
    </row>
    <row r="11" spans="1:6" x14ac:dyDescent="0.25">
      <c r="A11" s="10" t="s">
        <v>198</v>
      </c>
      <c r="B11" s="10"/>
      <c r="C11" s="10"/>
      <c r="D11" s="10"/>
      <c r="E11" s="10"/>
    </row>
    <row r="12" spans="1:6" x14ac:dyDescent="0.25">
      <c r="A12" t="s">
        <v>199</v>
      </c>
    </row>
    <row r="13" spans="1:6" x14ac:dyDescent="0.25">
      <c r="B13" s="21">
        <f>DATE(2021,5,1)</f>
        <v>44317</v>
      </c>
      <c r="C13" s="2"/>
      <c r="D13" s="2"/>
      <c r="E13" s="2"/>
    </row>
    <row r="14" spans="1:6" x14ac:dyDescent="0.25">
      <c r="B14" s="2" t="s">
        <v>200</v>
      </c>
      <c r="C14" s="2" t="s">
        <v>201</v>
      </c>
      <c r="D14" s="2" t="s">
        <v>202</v>
      </c>
      <c r="E14" s="2"/>
    </row>
    <row r="15" spans="1:6" x14ac:dyDescent="0.25">
      <c r="B15" s="2">
        <v>2021</v>
      </c>
      <c r="C15" s="2">
        <v>5</v>
      </c>
      <c r="D15" s="2">
        <v>1</v>
      </c>
      <c r="E15" s="21">
        <f>DATE(B15,C15,D15)</f>
        <v>44317</v>
      </c>
    </row>
    <row r="17" spans="1:5" x14ac:dyDescent="0.25">
      <c r="A17" t="s">
        <v>203</v>
      </c>
    </row>
    <row r="18" spans="1:5" x14ac:dyDescent="0.25">
      <c r="B18" s="28">
        <f>TIME(17,50,0)</f>
        <v>0.74305555555555547</v>
      </c>
    </row>
    <row r="20" spans="1:5" x14ac:dyDescent="0.25">
      <c r="A20" s="10" t="s">
        <v>204</v>
      </c>
      <c r="B20" s="10"/>
      <c r="C20" s="10"/>
      <c r="D20" s="10"/>
      <c r="E20" s="10"/>
    </row>
    <row r="21" spans="1:5" s="7" customFormat="1" x14ac:dyDescent="0.25">
      <c r="A21" s="7" t="s">
        <v>205</v>
      </c>
    </row>
    <row r="22" spans="1:5" x14ac:dyDescent="0.25">
      <c r="B22" s="29">
        <f>YEAR(8000)</f>
        <v>1921</v>
      </c>
    </row>
    <row r="23" spans="1:5" x14ac:dyDescent="0.25">
      <c r="B23" s="29">
        <f ca="1">YEAR(TODAY())</f>
        <v>2022</v>
      </c>
    </row>
    <row r="26" spans="1:5" x14ac:dyDescent="0.25">
      <c r="A26" s="7" t="s">
        <v>207</v>
      </c>
    </row>
    <row r="27" spans="1:5" x14ac:dyDescent="0.25">
      <c r="B27" s="29">
        <f>MONTH(8000)</f>
        <v>11</v>
      </c>
    </row>
    <row r="28" spans="1:5" x14ac:dyDescent="0.25">
      <c r="B28" s="29">
        <f ca="1">MONTH(TODAY())</f>
        <v>4</v>
      </c>
    </row>
    <row r="31" spans="1:5" x14ac:dyDescent="0.25">
      <c r="A31" s="7" t="s">
        <v>206</v>
      </c>
    </row>
    <row r="32" spans="1:5" x14ac:dyDescent="0.25">
      <c r="B32" s="29">
        <f>DAY(8000)</f>
        <v>25</v>
      </c>
    </row>
    <row r="33" spans="1:6" x14ac:dyDescent="0.25">
      <c r="B33" s="29">
        <f ca="1">DAY(TODAY())</f>
        <v>7</v>
      </c>
    </row>
    <row r="36" spans="1:6" x14ac:dyDescent="0.25">
      <c r="A36" t="s">
        <v>208</v>
      </c>
    </row>
    <row r="37" spans="1:6" x14ac:dyDescent="0.25">
      <c r="B37" s="29">
        <f>WEEKDAY(8000,11)</f>
        <v>5</v>
      </c>
      <c r="D37" t="s">
        <v>209</v>
      </c>
      <c r="E37" s="30" t="s">
        <v>210</v>
      </c>
      <c r="F37" s="31" t="s">
        <v>212</v>
      </c>
    </row>
    <row r="38" spans="1:6" x14ac:dyDescent="0.25">
      <c r="B38" s="29">
        <f ca="1">WEEKDAY(TODAY(),11)</f>
        <v>4</v>
      </c>
      <c r="E38" s="30">
        <v>2</v>
      </c>
      <c r="F38" s="31" t="s">
        <v>211</v>
      </c>
    </row>
    <row r="39" spans="1:6" x14ac:dyDescent="0.25">
      <c r="E39" s="30">
        <v>3</v>
      </c>
      <c r="F39" s="31" t="s">
        <v>213</v>
      </c>
    </row>
    <row r="40" spans="1:6" x14ac:dyDescent="0.25">
      <c r="E40" s="30">
        <v>11</v>
      </c>
      <c r="F40" s="31" t="s">
        <v>211</v>
      </c>
    </row>
    <row r="41" spans="1:6" x14ac:dyDescent="0.25">
      <c r="E41" s="30">
        <v>12</v>
      </c>
      <c r="F41" s="31" t="s">
        <v>214</v>
      </c>
    </row>
    <row r="42" spans="1:6" x14ac:dyDescent="0.25">
      <c r="E42" s="30">
        <v>13</v>
      </c>
      <c r="F42" s="31" t="s">
        <v>215</v>
      </c>
    </row>
    <row r="43" spans="1:6" x14ac:dyDescent="0.25">
      <c r="E43" s="30">
        <v>14</v>
      </c>
      <c r="F43" s="31" t="s">
        <v>216</v>
      </c>
    </row>
    <row r="44" spans="1:6" x14ac:dyDescent="0.25">
      <c r="E44" s="30">
        <v>15</v>
      </c>
      <c r="F44" s="31" t="s">
        <v>217</v>
      </c>
    </row>
    <row r="45" spans="1:6" x14ac:dyDescent="0.25">
      <c r="E45" s="30">
        <v>16</v>
      </c>
      <c r="F45" s="31" t="s">
        <v>218</v>
      </c>
    </row>
    <row r="46" spans="1:6" x14ac:dyDescent="0.25">
      <c r="E46" s="30">
        <v>17</v>
      </c>
      <c r="F46" s="31" t="s">
        <v>219</v>
      </c>
    </row>
    <row r="47" spans="1:6" x14ac:dyDescent="0.25">
      <c r="E47" s="32"/>
      <c r="F47" s="33"/>
    </row>
    <row r="48" spans="1:6" x14ac:dyDescent="0.25">
      <c r="E48" s="32"/>
      <c r="F48" s="33"/>
    </row>
    <row r="49" spans="5:6" x14ac:dyDescent="0.25">
      <c r="E49" s="32"/>
      <c r="F49" s="33"/>
    </row>
    <row r="50" spans="5:6" x14ac:dyDescent="0.25">
      <c r="E50" s="32"/>
      <c r="F50" s="33"/>
    </row>
    <row r="51" spans="5:6" x14ac:dyDescent="0.25">
      <c r="E51" s="32"/>
      <c r="F51" s="33"/>
    </row>
    <row r="52" spans="5:6" x14ac:dyDescent="0.25">
      <c r="E52" s="32"/>
      <c r="F52" s="33"/>
    </row>
    <row r="53" spans="5:6" x14ac:dyDescent="0.25">
      <c r="E53" s="32"/>
      <c r="F53" s="3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7E68-68BA-C945-A1FF-191C18D88E6B}">
  <dimension ref="A1"/>
  <sheetViews>
    <sheetView workbookViewId="0"/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87F4-745E-E443-A776-418F14DA4842}">
  <dimension ref="A1"/>
  <sheetViews>
    <sheetView workbookViewId="0"/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D1F7-18F0-5C4A-BE53-94D2879B10F0}">
  <dimension ref="A1"/>
  <sheetViews>
    <sheetView workbookViewId="0">
      <selection activeCell="P37" sqref="P37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221-74ED-5A4D-B582-A433EAC52608}">
  <dimension ref="A1"/>
  <sheetViews>
    <sheetView workbookViewId="0">
      <selection activeCell="K38" sqref="K38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常用函数</vt:lpstr>
      <vt:lpstr>嵌套函数</vt:lpstr>
      <vt:lpstr>自定义函数</vt:lpstr>
      <vt:lpstr>函数技巧</vt:lpstr>
      <vt:lpstr>文本函数</vt:lpstr>
      <vt:lpstr>逻辑函数</vt:lpstr>
      <vt:lpstr>日期和时间</vt:lpstr>
      <vt:lpstr>查找和引用</vt:lpstr>
      <vt:lpstr>财务函数</vt:lpstr>
      <vt:lpstr>数学和三角函数</vt:lpstr>
      <vt:lpstr>其他函数</vt:lpstr>
      <vt:lpstr>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kf</cp:lastModifiedBy>
  <dcterms:created xsi:type="dcterms:W3CDTF">2022-03-18T13:23:58Z</dcterms:created>
  <dcterms:modified xsi:type="dcterms:W3CDTF">2022-04-07T13:02:13Z</dcterms:modified>
</cp:coreProperties>
</file>