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filterPrivacy="1" codeName="ThisWorkbook" defaultThemeVersion="166925"/>
  <xr:revisionPtr revIDLastSave="0" documentId="8_{FEDA12C6-AA71-41D6-BDB7-94ED54A5D8FB}" xr6:coauthVersionLast="43" xr6:coauthVersionMax="43" xr10:uidLastSave="{00000000-0000-0000-0000-000000000000}"/>
  <bookViews>
    <workbookView xWindow="-108" yWindow="-108" windowWidth="23256" windowHeight="12576"/>
  </bookViews>
  <sheets>
    <sheet name="95" sheetId="4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44" l="1"/>
  <c r="H10" i="44"/>
  <c r="H11" i="44"/>
  <c r="H12" i="44"/>
  <c r="H13" i="44"/>
  <c r="H14" i="44"/>
  <c r="H15" i="44"/>
  <c r="H22" i="44"/>
  <c r="N10" i="44" s="1"/>
  <c r="H23" i="44"/>
  <c r="H24" i="44"/>
  <c r="D19" i="44"/>
  <c r="N19" i="44" s="1"/>
  <c r="D30" i="44"/>
  <c r="H20" i="44"/>
  <c r="H30" i="44" s="1"/>
  <c r="H21" i="44"/>
  <c r="H25" i="44"/>
  <c r="H26" i="44"/>
  <c r="J26" i="44" s="1"/>
  <c r="H27" i="44"/>
  <c r="H28" i="44"/>
  <c r="N9" i="44"/>
  <c r="N11" i="44" l="1"/>
  <c r="N12" i="44"/>
  <c r="N13" i="44"/>
  <c r="J24" i="44"/>
  <c r="J23" i="44"/>
  <c r="J22" i="44"/>
  <c r="J21" i="44"/>
  <c r="J28" i="44"/>
  <c r="J20" i="44"/>
  <c r="J25" i="44"/>
  <c r="J27" i="44"/>
  <c r="H19" i="44"/>
  <c r="J30" i="44" l="1"/>
  <c r="J12" i="44"/>
  <c r="J14" i="44"/>
  <c r="J9" i="44"/>
  <c r="J10" i="44"/>
  <c r="J11" i="44"/>
  <c r="J15" i="44"/>
  <c r="J13" i="44"/>
  <c r="J19" i="44" l="1"/>
</calcChain>
</file>

<file path=xl/sharedStrings.xml><?xml version="1.0" encoding="utf-8"?>
<sst xmlns="http://schemas.openxmlformats.org/spreadsheetml/2006/main" count="104" uniqueCount="97">
  <si>
    <t>&lt;0.10</t>
  </si>
  <si>
    <t>湖北省地质局第八地质大队实验测试中心</t>
    <phoneticPr fontId="1" type="noConversion"/>
  </si>
  <si>
    <t>水 质 分 析 报 告</t>
    <phoneticPr fontId="1" type="noConversion"/>
  </si>
  <si>
    <t>报告编号:</t>
    <phoneticPr fontId="1" type="noConversion"/>
  </si>
  <si>
    <t>2017-水</t>
    <phoneticPr fontId="1" type="noConversion"/>
  </si>
  <si>
    <t>号</t>
    <phoneticPr fontId="1" type="noConversion"/>
  </si>
  <si>
    <t>化验号:</t>
    <phoneticPr fontId="1" type="noConversion"/>
  </si>
  <si>
    <t>页</t>
    <phoneticPr fontId="1" type="noConversion"/>
  </si>
  <si>
    <t>送样单位:</t>
    <phoneticPr fontId="1" type="noConversion"/>
  </si>
  <si>
    <t>中国地质调查局武汉地质调查中心</t>
    <phoneticPr fontId="1" type="noConversion"/>
  </si>
  <si>
    <t>共</t>
    <phoneticPr fontId="1" type="noConversion"/>
  </si>
  <si>
    <t>项目名称:</t>
    <phoneticPr fontId="1" type="noConversion"/>
  </si>
  <si>
    <t>丹水库区取水口段环境地质调查</t>
    <phoneticPr fontId="1" type="noConversion"/>
  </si>
  <si>
    <t>样品编号：</t>
    <phoneticPr fontId="1" type="noConversion"/>
  </si>
  <si>
    <r>
      <t>ρ</t>
    </r>
    <r>
      <rPr>
        <sz val="11"/>
        <rFont val="仿宋_GB2312"/>
        <family val="3"/>
        <charset val="134"/>
      </rPr>
      <t>（</t>
    </r>
    <r>
      <rPr>
        <sz val="11"/>
        <rFont val="Times New Roman"/>
        <family val="1"/>
      </rPr>
      <t>B</t>
    </r>
    <r>
      <rPr>
        <sz val="11"/>
        <rFont val="仿宋_GB2312"/>
        <family val="3"/>
        <charset val="134"/>
      </rPr>
      <t>）</t>
    </r>
    <phoneticPr fontId="1" type="noConversion"/>
  </si>
  <si>
    <t>mg/L</t>
    <phoneticPr fontId="1" type="noConversion"/>
  </si>
  <si>
    <r>
      <t>C</t>
    </r>
    <r>
      <rPr>
        <sz val="11"/>
        <rFont val="仿宋_GB2312"/>
        <family val="3"/>
        <charset val="134"/>
      </rPr>
      <t>（</t>
    </r>
    <r>
      <rPr>
        <sz val="11"/>
        <rFont val="Times New Roman"/>
        <family val="1"/>
      </rPr>
      <t>B</t>
    </r>
    <r>
      <rPr>
        <sz val="11"/>
        <rFont val="仿宋_GB2312"/>
        <family val="3"/>
        <charset val="134"/>
      </rPr>
      <t>）</t>
    </r>
    <phoneticPr fontId="1" type="noConversion"/>
  </si>
  <si>
    <t>mmol/L</t>
    <phoneticPr fontId="1" type="noConversion"/>
  </si>
  <si>
    <t>mmol/L%</t>
    <phoneticPr fontId="1" type="noConversion"/>
  </si>
  <si>
    <t>项目</t>
    <phoneticPr fontId="1" type="noConversion"/>
  </si>
  <si>
    <r>
      <t>mg/L
(CaCO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  <phoneticPr fontId="1" type="noConversion"/>
  </si>
  <si>
    <t>阳 离 子</t>
    <phoneticPr fontId="1" type="noConversion"/>
  </si>
  <si>
    <r>
      <t>C(K</t>
    </r>
    <r>
      <rPr>
        <vertAlign val="superscript"/>
        <sz val="11"/>
        <rFont val="Times New Roman"/>
        <family val="1"/>
      </rPr>
      <t>+</t>
    </r>
    <r>
      <rPr>
        <sz val="11"/>
        <rFont val="Times New Roman"/>
        <family val="1"/>
      </rPr>
      <t>)</t>
    </r>
    <phoneticPr fontId="1" type="noConversion"/>
  </si>
  <si>
    <r>
      <t>C(Na</t>
    </r>
    <r>
      <rPr>
        <vertAlign val="superscript"/>
        <sz val="11"/>
        <rFont val="Times New Roman"/>
        <family val="1"/>
      </rPr>
      <t>+</t>
    </r>
    <r>
      <rPr>
        <sz val="11"/>
        <rFont val="Times New Roman"/>
        <family val="1"/>
      </rPr>
      <t>)</t>
    </r>
    <phoneticPr fontId="1" type="noConversion"/>
  </si>
  <si>
    <r>
      <t>Ca</t>
    </r>
    <r>
      <rPr>
        <vertAlign val="superscript"/>
        <sz val="11"/>
        <rFont val="Times New Roman"/>
        <family val="1"/>
      </rPr>
      <t>+</t>
    </r>
    <phoneticPr fontId="1" type="noConversion"/>
  </si>
  <si>
    <r>
      <t>C(½Ca</t>
    </r>
    <r>
      <rPr>
        <vertAlign val="superscript"/>
        <sz val="11"/>
        <rFont val="Times New Roman"/>
        <family val="1"/>
      </rPr>
      <t>2+</t>
    </r>
    <r>
      <rPr>
        <sz val="11"/>
        <rFont val="Times New Roman"/>
        <family val="1"/>
      </rPr>
      <t>)</t>
    </r>
    <phoneticPr fontId="1" type="noConversion"/>
  </si>
  <si>
    <r>
      <t>C(½Mg</t>
    </r>
    <r>
      <rPr>
        <vertAlign val="superscript"/>
        <sz val="11"/>
        <rFont val="Times New Roman"/>
        <family val="1"/>
      </rPr>
      <t>2+</t>
    </r>
    <r>
      <rPr>
        <sz val="11"/>
        <rFont val="Times New Roman"/>
        <family val="1"/>
      </rPr>
      <t>)</t>
    </r>
    <phoneticPr fontId="1" type="noConversion"/>
  </si>
  <si>
    <r>
      <t>NH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+</t>
    </r>
    <phoneticPr fontId="1" type="noConversion"/>
  </si>
  <si>
    <r>
      <t>C(NH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+</t>
    </r>
    <r>
      <rPr>
        <sz val="11"/>
        <rFont val="Times New Roman"/>
        <family val="1"/>
      </rPr>
      <t>)</t>
    </r>
    <phoneticPr fontId="1" type="noConversion"/>
  </si>
  <si>
    <r>
      <t>Fe</t>
    </r>
    <r>
      <rPr>
        <vertAlign val="superscript"/>
        <sz val="11"/>
        <rFont val="Times New Roman"/>
        <family val="1"/>
      </rPr>
      <t>2+</t>
    </r>
    <phoneticPr fontId="1" type="noConversion"/>
  </si>
  <si>
    <r>
      <t>C(½Fe</t>
    </r>
    <r>
      <rPr>
        <vertAlign val="superscript"/>
        <sz val="11"/>
        <rFont val="Times New Roman"/>
        <family val="1"/>
      </rPr>
      <t>2+</t>
    </r>
    <r>
      <rPr>
        <sz val="11"/>
        <rFont val="Times New Roman"/>
        <family val="1"/>
      </rPr>
      <t>)</t>
    </r>
    <phoneticPr fontId="1" type="noConversion"/>
  </si>
  <si>
    <r>
      <t>Fe</t>
    </r>
    <r>
      <rPr>
        <vertAlign val="superscript"/>
        <sz val="11"/>
        <rFont val="Times New Roman"/>
        <family val="1"/>
      </rPr>
      <t>3+</t>
    </r>
    <phoneticPr fontId="1" type="noConversion"/>
  </si>
  <si>
    <r>
      <t>C(</t>
    </r>
    <r>
      <rPr>
        <sz val="11"/>
        <rFont val="DotumChe"/>
        <family val="3"/>
        <charset val="129"/>
      </rPr>
      <t>⅓</t>
    </r>
    <r>
      <rPr>
        <sz val="11"/>
        <rFont val="Times New Roman"/>
        <family val="1"/>
      </rPr>
      <t>Fe</t>
    </r>
    <r>
      <rPr>
        <vertAlign val="superscript"/>
        <sz val="11"/>
        <rFont val="Times New Roman"/>
        <family val="1"/>
      </rPr>
      <t>3+</t>
    </r>
    <r>
      <rPr>
        <sz val="11"/>
        <rFont val="Times New Roman"/>
        <family val="1"/>
      </rPr>
      <t>)</t>
    </r>
    <phoneticPr fontId="1" type="noConversion"/>
  </si>
  <si>
    <r>
      <t>∑</t>
    </r>
    <r>
      <rPr>
        <sz val="11"/>
        <rFont val="Times New Roman"/>
        <family val="1"/>
      </rPr>
      <t>c</t>
    </r>
    <phoneticPr fontId="1" type="noConversion"/>
  </si>
  <si>
    <t>阴 离 子</t>
    <phoneticPr fontId="1" type="noConversion"/>
  </si>
  <si>
    <r>
      <t>C(Cl</t>
    </r>
    <r>
      <rPr>
        <vertAlign val="superscript"/>
        <sz val="11"/>
        <rFont val="Times New Roman"/>
        <family val="1"/>
      </rPr>
      <t>-</t>
    </r>
    <r>
      <rPr>
        <sz val="11"/>
        <rFont val="Times New Roman"/>
        <family val="1"/>
      </rPr>
      <t>)</t>
    </r>
    <phoneticPr fontId="1" type="noConversion"/>
  </si>
  <si>
    <r>
      <t>C(½SO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r>
      <rPr>
        <sz val="11"/>
        <rFont val="Times New Roman"/>
        <family val="1"/>
      </rPr>
      <t>)</t>
    </r>
    <phoneticPr fontId="1" type="noConversion"/>
  </si>
  <si>
    <r>
      <t>C(HCO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r>
      <rPr>
        <sz val="11"/>
        <rFont val="Times New Roman"/>
        <family val="1"/>
      </rPr>
      <t>)</t>
    </r>
    <phoneticPr fontId="1" type="noConversion"/>
  </si>
  <si>
    <r>
      <t>CO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2-</t>
    </r>
    <phoneticPr fontId="1" type="noConversion"/>
  </si>
  <si>
    <r>
      <t>C(½CO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2-</t>
    </r>
    <r>
      <rPr>
        <sz val="11"/>
        <rFont val="Times New Roman"/>
        <family val="1"/>
      </rPr>
      <t>)</t>
    </r>
    <phoneticPr fontId="1" type="noConversion"/>
  </si>
  <si>
    <r>
      <t>C(OH</t>
    </r>
    <r>
      <rPr>
        <vertAlign val="superscript"/>
        <sz val="11"/>
        <rFont val="Times New Roman"/>
        <family val="1"/>
      </rPr>
      <t>-</t>
    </r>
    <r>
      <rPr>
        <sz val="11"/>
        <rFont val="Times New Roman"/>
        <family val="1"/>
      </rPr>
      <t>)</t>
    </r>
    <phoneticPr fontId="1" type="noConversion"/>
  </si>
  <si>
    <r>
      <t>C(NO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r>
      <rPr>
        <sz val="11"/>
        <rFont val="Times New Roman"/>
        <family val="1"/>
      </rPr>
      <t>)</t>
    </r>
    <phoneticPr fontId="1" type="noConversion"/>
  </si>
  <si>
    <r>
      <t>C(NO</t>
    </r>
    <r>
      <rPr>
        <vertAlign val="subscript"/>
        <sz val="11"/>
        <rFont val="Times New Roman"/>
        <family val="1"/>
      </rPr>
      <t>2</t>
    </r>
    <r>
      <rPr>
        <vertAlign val="superscript"/>
        <sz val="11"/>
        <rFont val="Times New Roman"/>
        <family val="1"/>
      </rPr>
      <t>-</t>
    </r>
    <r>
      <rPr>
        <sz val="11"/>
        <rFont val="Times New Roman"/>
        <family val="1"/>
      </rPr>
      <t>)</t>
    </r>
    <phoneticPr fontId="1" type="noConversion"/>
  </si>
  <si>
    <r>
      <t>H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PO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-</t>
    </r>
    <phoneticPr fontId="1" type="noConversion"/>
  </si>
  <si>
    <r>
      <t>C(H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PO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-</t>
    </r>
    <r>
      <rPr>
        <sz val="11"/>
        <rFont val="Times New Roman"/>
        <family val="1"/>
      </rPr>
      <t>)</t>
    </r>
    <phoneticPr fontId="1" type="noConversion"/>
  </si>
  <si>
    <r>
      <t>C(F</t>
    </r>
    <r>
      <rPr>
        <vertAlign val="superscript"/>
        <sz val="11"/>
        <rFont val="Times New Roman"/>
        <family val="1"/>
      </rPr>
      <t>-</t>
    </r>
    <r>
      <rPr>
        <sz val="11"/>
        <rFont val="Times New Roman"/>
        <family val="1"/>
      </rPr>
      <t>)</t>
    </r>
    <phoneticPr fontId="1" type="noConversion"/>
  </si>
  <si>
    <r>
      <t>∑</t>
    </r>
    <r>
      <rPr>
        <sz val="11"/>
        <rFont val="Times New Roman"/>
        <family val="1"/>
      </rPr>
      <t>a</t>
    </r>
    <phoneticPr fontId="1" type="noConversion"/>
  </si>
  <si>
    <t>执行标准：</t>
    <phoneticPr fontId="1" type="noConversion"/>
  </si>
  <si>
    <t xml:space="preserve"> DZ/T0064—1993</t>
    <phoneticPr fontId="1" type="noConversion"/>
  </si>
  <si>
    <t>声   明：</t>
    <phoneticPr fontId="1" type="noConversion"/>
  </si>
  <si>
    <t>本报告只对来样负责</t>
    <phoneticPr fontId="1" type="noConversion"/>
  </si>
  <si>
    <t>备   注：</t>
    <phoneticPr fontId="1" type="noConversion"/>
  </si>
  <si>
    <t>检验:</t>
    <phoneticPr fontId="1" type="noConversion"/>
  </si>
  <si>
    <t>校对：</t>
    <phoneticPr fontId="1" type="noConversion"/>
  </si>
  <si>
    <t>批准：</t>
    <phoneticPr fontId="1" type="noConversion"/>
  </si>
  <si>
    <t>&lt;0.70</t>
    <phoneticPr fontId="1" type="noConversion"/>
  </si>
  <si>
    <t>&lt;0.40</t>
    <phoneticPr fontId="1" type="noConversion"/>
  </si>
  <si>
    <t>&lt;0.04</t>
    <phoneticPr fontId="1" type="noConversion"/>
  </si>
  <si>
    <t>95</t>
    <phoneticPr fontId="1" type="noConversion"/>
  </si>
  <si>
    <t>&lt;0.001</t>
    <phoneticPr fontId="1" type="noConversion"/>
  </si>
  <si>
    <t>SS-1703</t>
    <phoneticPr fontId="1" type="noConversion"/>
  </si>
  <si>
    <t>Pb</t>
    <phoneticPr fontId="1" type="noConversion"/>
  </si>
  <si>
    <t>Hg</t>
    <phoneticPr fontId="1" type="noConversion"/>
  </si>
  <si>
    <t>Sr</t>
    <phoneticPr fontId="1" type="noConversion"/>
  </si>
  <si>
    <t>&lt;0.0001</t>
    <phoneticPr fontId="1" type="noConversion"/>
  </si>
  <si>
    <t>PH</t>
    <phoneticPr fontId="1" type="noConversion"/>
  </si>
  <si>
    <t>&lt;0.50</t>
    <phoneticPr fontId="1" type="noConversion"/>
  </si>
  <si>
    <t>页</t>
    <phoneticPr fontId="1" type="noConversion"/>
  </si>
  <si>
    <t>1</t>
    <phoneticPr fontId="1" type="noConversion"/>
  </si>
  <si>
    <t>第</t>
    <phoneticPr fontId="1" type="noConversion"/>
  </si>
  <si>
    <t>取样地点：</t>
    <phoneticPr fontId="1" type="noConversion"/>
  </si>
  <si>
    <r>
      <t>NO</t>
    </r>
    <r>
      <rPr>
        <vertAlign val="subscript"/>
        <sz val="11"/>
        <rFont val="Times New Roman"/>
        <family val="1"/>
      </rPr>
      <t>2</t>
    </r>
    <r>
      <rPr>
        <vertAlign val="superscript"/>
        <sz val="11"/>
        <rFont val="Times New Roman"/>
        <family val="1"/>
      </rPr>
      <t>-</t>
    </r>
    <phoneticPr fontId="1" type="noConversion"/>
  </si>
  <si>
    <t>总碱度</t>
    <phoneticPr fontId="1" type="noConversion"/>
  </si>
  <si>
    <r>
      <t>K</t>
    </r>
    <r>
      <rPr>
        <vertAlign val="superscript"/>
        <sz val="11"/>
        <rFont val="Times New Roman"/>
        <family val="1"/>
      </rPr>
      <t>+</t>
    </r>
    <phoneticPr fontId="1" type="noConversion"/>
  </si>
  <si>
    <r>
      <t>Na</t>
    </r>
    <r>
      <rPr>
        <vertAlign val="superscript"/>
        <sz val="11"/>
        <rFont val="Times New Roman"/>
        <family val="1"/>
      </rPr>
      <t>+</t>
    </r>
    <phoneticPr fontId="1" type="noConversion"/>
  </si>
  <si>
    <r>
      <t>Mg</t>
    </r>
    <r>
      <rPr>
        <vertAlign val="superscript"/>
        <sz val="11"/>
        <rFont val="Times New Roman"/>
        <family val="1"/>
      </rPr>
      <t>+</t>
    </r>
    <phoneticPr fontId="1" type="noConversion"/>
  </si>
  <si>
    <r>
      <t>Cl</t>
    </r>
    <r>
      <rPr>
        <vertAlign val="superscript"/>
        <sz val="11"/>
        <rFont val="Times New Roman"/>
        <family val="1"/>
      </rPr>
      <t>-</t>
    </r>
    <phoneticPr fontId="1" type="noConversion"/>
  </si>
  <si>
    <r>
      <t>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-</t>
    </r>
    <phoneticPr fontId="1" type="noConversion"/>
  </si>
  <si>
    <r>
      <t>HCO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phoneticPr fontId="1" type="noConversion"/>
  </si>
  <si>
    <r>
      <t>OH</t>
    </r>
    <r>
      <rPr>
        <vertAlign val="superscript"/>
        <sz val="11"/>
        <rFont val="Times New Roman"/>
        <family val="1"/>
      </rPr>
      <t>-</t>
    </r>
    <phoneticPr fontId="1" type="noConversion"/>
  </si>
  <si>
    <r>
      <t>NO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phoneticPr fontId="1" type="noConversion"/>
  </si>
  <si>
    <r>
      <t>F</t>
    </r>
    <r>
      <rPr>
        <vertAlign val="superscript"/>
        <sz val="11"/>
        <rFont val="Times New Roman"/>
        <family val="1"/>
      </rPr>
      <t>-</t>
    </r>
    <phoneticPr fontId="1" type="noConversion"/>
  </si>
  <si>
    <t>总硬度</t>
    <phoneticPr fontId="1" type="noConversion"/>
  </si>
  <si>
    <t>暂硬度</t>
    <phoneticPr fontId="1" type="noConversion"/>
  </si>
  <si>
    <t>永硬度</t>
    <phoneticPr fontId="1" type="noConversion"/>
  </si>
  <si>
    <r>
      <t>游离CO</t>
    </r>
    <r>
      <rPr>
        <vertAlign val="subscript"/>
        <sz val="11"/>
        <rFont val="宋体"/>
        <family val="3"/>
        <charset val="134"/>
      </rPr>
      <t>2</t>
    </r>
    <phoneticPr fontId="1" type="noConversion"/>
  </si>
  <si>
    <r>
      <t>侵蚀性CO</t>
    </r>
    <r>
      <rPr>
        <vertAlign val="subscript"/>
        <sz val="11"/>
        <rFont val="宋体"/>
        <family val="3"/>
        <charset val="134"/>
      </rPr>
      <t>2</t>
    </r>
    <phoneticPr fontId="1" type="noConversion"/>
  </si>
  <si>
    <r>
      <t>H</t>
    </r>
    <r>
      <rPr>
        <vertAlign val="sub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SiO</t>
    </r>
    <r>
      <rPr>
        <vertAlign val="subscript"/>
        <sz val="11"/>
        <rFont val="宋体"/>
        <family val="3"/>
        <charset val="134"/>
      </rPr>
      <t>3</t>
    </r>
    <phoneticPr fontId="1" type="noConversion"/>
  </si>
  <si>
    <t>溶解性总固体</t>
    <phoneticPr fontId="1" type="noConversion"/>
  </si>
  <si>
    <t>耗氧量</t>
    <phoneticPr fontId="1" type="noConversion"/>
  </si>
  <si>
    <t>Cu</t>
    <phoneticPr fontId="1" type="noConversion"/>
  </si>
  <si>
    <t>Zn</t>
    <phoneticPr fontId="1" type="noConversion"/>
  </si>
  <si>
    <t>Cr</t>
    <phoneticPr fontId="1" type="noConversion"/>
  </si>
  <si>
    <t>Mn</t>
    <phoneticPr fontId="1" type="noConversion"/>
  </si>
  <si>
    <t>Cd</t>
    <phoneticPr fontId="1" type="noConversion"/>
  </si>
  <si>
    <t>As</t>
    <phoneticPr fontId="1" type="noConversion"/>
  </si>
  <si>
    <t>负硬度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</si>
</sst>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0.00_ "/>
    <numFmt numFmtId="187" formatCode="0.000_ "/>
  </numFmts>
  <fonts count="19">
    <font>
      <sz val="12"/>
      <name val="宋体"/>
      <charset val="134"/>
    </font>
    <font>
      <sz val="9"/>
      <name val="宋体"/>
      <family val="3"/>
      <charset val="134"/>
    </font>
    <font>
      <sz val="11"/>
      <name val="DotumChe"/>
      <family val="3"/>
      <charset val="129"/>
    </font>
    <font>
      <sz val="12"/>
      <name val="宋体"/>
      <family val="3"/>
      <charset val="134"/>
    </font>
    <font>
      <sz val="12"/>
      <name val="仿宋_GB2312"/>
      <family val="3"/>
      <charset val="134"/>
    </font>
    <font>
      <sz val="11"/>
      <name val="仿宋_GB2312"/>
      <family val="3"/>
      <charset val="134"/>
    </font>
    <font>
      <sz val="11"/>
      <color indexed="10"/>
      <name val="仿宋_GB2312"/>
      <family val="3"/>
      <charset val="134"/>
    </font>
    <font>
      <sz val="12"/>
      <color indexed="10"/>
      <name val="仿宋_GB2312"/>
      <family val="3"/>
      <charset val="134"/>
    </font>
    <font>
      <sz val="11"/>
      <name val="Times New Roman"/>
      <family val="1"/>
    </font>
    <font>
      <vertAlign val="superscript"/>
      <sz val="11"/>
      <name val="Times New Roman"/>
      <family val="1"/>
    </font>
    <font>
      <sz val="11"/>
      <color indexed="10"/>
      <name val="Times New Roman"/>
      <family val="1"/>
    </font>
    <font>
      <vertAlign val="subscript"/>
      <sz val="11"/>
      <name val="Times New Roman"/>
      <family val="1"/>
    </font>
    <font>
      <sz val="11"/>
      <name val="宋体"/>
      <family val="3"/>
      <charset val="134"/>
    </font>
    <font>
      <b/>
      <u/>
      <sz val="18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bscript"/>
      <sz val="11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5" fillId="2" borderId="0" xfId="0" applyFont="1" applyFill="1" applyBorder="1" applyAlignment="1" applyProtection="1">
      <alignment horizontal="center" vertical="center" shrinkToFit="1"/>
      <protection locked="0"/>
    </xf>
    <xf numFmtId="31" fontId="5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shrinkToFit="1"/>
      <protection locked="0"/>
    </xf>
    <xf numFmtId="0" fontId="6" fillId="2" borderId="0" xfId="0" applyFont="1" applyFill="1" applyBorder="1" applyAlignment="1" applyProtection="1">
      <alignment horizontal="center" vertical="center" shrinkToFit="1"/>
      <protection locked="0"/>
    </xf>
    <xf numFmtId="31" fontId="6" fillId="2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Font="1" applyFill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3" xfId="0" applyFont="1" applyFill="1" applyBorder="1" applyAlignment="1" applyProtection="1">
      <alignment horizontal="center" vertical="center" shrinkToFit="1"/>
      <protection locked="0"/>
    </xf>
    <xf numFmtId="0" fontId="14" fillId="2" borderId="3" xfId="0" applyFont="1" applyFill="1" applyBorder="1" applyAlignment="1" applyProtection="1">
      <alignment horizontal="center" vertical="center" shrinkToFit="1"/>
      <protection locked="0"/>
    </xf>
    <xf numFmtId="0" fontId="12" fillId="2" borderId="4" xfId="0" applyFont="1" applyFill="1" applyBorder="1" applyAlignment="1" applyProtection="1">
      <alignment horizontal="center" vertical="center" shrinkToFit="1"/>
      <protection locked="0"/>
    </xf>
    <xf numFmtId="0" fontId="14" fillId="2" borderId="3" xfId="0" applyFont="1" applyFill="1" applyBorder="1" applyAlignment="1" applyProtection="1">
      <alignment horizontal="left" vertical="center" shrinkToFit="1"/>
      <protection locked="0"/>
    </xf>
    <xf numFmtId="184" fontId="8" fillId="0" borderId="3" xfId="0" applyNumberFormat="1" applyFont="1" applyBorder="1" applyAlignment="1" applyProtection="1">
      <alignment horizontal="center" vertical="center" shrinkToFit="1"/>
      <protection hidden="1"/>
    </xf>
    <xf numFmtId="187" fontId="8" fillId="0" borderId="3" xfId="0" applyNumberFormat="1" applyFont="1" applyFill="1" applyBorder="1" applyAlignment="1" applyProtection="1">
      <alignment horizontal="center" vertical="center" shrinkToFit="1"/>
      <protection hidden="1"/>
    </xf>
    <xf numFmtId="49" fontId="14" fillId="2" borderId="3" xfId="0" applyNumberFormat="1" applyFont="1" applyFill="1" applyBorder="1" applyAlignment="1" applyProtection="1">
      <alignment horizontal="left" vertical="center" shrinkToFit="1"/>
      <protection locked="0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0" fontId="14" fillId="2" borderId="3" xfId="0" applyFont="1" applyFill="1" applyBorder="1" applyAlignment="1" applyProtection="1">
      <alignment horizontal="center" vertical="center" shrinkToFit="1"/>
      <protection locked="0"/>
    </xf>
    <xf numFmtId="0" fontId="14" fillId="2" borderId="4" xfId="0" applyFont="1" applyFill="1" applyBorder="1" applyAlignment="1" applyProtection="1">
      <alignment horizontal="center" vertical="center" shrinkToFit="1"/>
      <protection locked="0"/>
    </xf>
    <xf numFmtId="0" fontId="14" fillId="2" borderId="3" xfId="0" applyFont="1" applyFill="1" applyBorder="1" applyAlignment="1" applyProtection="1">
      <alignment horizontal="left" vertical="center" shrinkToFit="1"/>
      <protection locked="0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3" xfId="0" applyFont="1" applyFill="1" applyBorder="1" applyAlignment="1" applyProtection="1">
      <alignment horizontal="center" vertical="center" shrinkToFit="1"/>
      <protection locked="0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8" fillId="0" borderId="2" xfId="0" applyFont="1" applyBorder="1" applyAlignment="1" applyProtection="1">
      <alignment horizontal="center" vertical="center" shrinkToFit="1"/>
      <protection hidden="1"/>
    </xf>
    <xf numFmtId="0" fontId="8" fillId="0" borderId="3" xfId="0" applyFont="1" applyBorder="1" applyAlignment="1" applyProtection="1">
      <alignment horizontal="center" vertical="center" shrinkToFit="1"/>
      <protection hidden="1"/>
    </xf>
    <xf numFmtId="0" fontId="0" fillId="0" borderId="4" xfId="0" applyBorder="1" applyAlignment="1">
      <alignment horizontal="center" vertical="center" shrinkToFit="1"/>
    </xf>
    <xf numFmtId="0" fontId="12" fillId="0" borderId="2" xfId="0" applyFont="1" applyBorder="1" applyAlignment="1" applyProtection="1">
      <alignment horizontal="center" vertical="center" shrinkToFit="1"/>
      <protection hidden="1"/>
    </xf>
    <xf numFmtId="0" fontId="12" fillId="0" borderId="4" xfId="0" applyFont="1" applyBorder="1" applyAlignment="1" applyProtection="1">
      <alignment horizontal="center" vertical="center" shrinkToFit="1"/>
      <protection hidden="1"/>
    </xf>
    <xf numFmtId="187" fontId="8" fillId="0" borderId="5" xfId="0" applyNumberFormat="1" applyFont="1" applyFill="1" applyBorder="1" applyAlignment="1" applyProtection="1">
      <alignment horizontal="center" vertical="center" shrinkToFit="1"/>
      <protection hidden="1"/>
    </xf>
    <xf numFmtId="0" fontId="18" fillId="0" borderId="2" xfId="0" applyFont="1" applyBorder="1" applyAlignment="1" applyProtection="1">
      <alignment horizontal="center" vertical="center" shrinkToFit="1"/>
      <protection hidden="1"/>
    </xf>
    <xf numFmtId="0" fontId="12" fillId="0" borderId="5" xfId="0" applyFont="1" applyBorder="1" applyAlignment="1" applyProtection="1">
      <alignment horizontal="center" vertical="center" shrinkToFit="1"/>
      <protection hidden="1"/>
    </xf>
    <xf numFmtId="31" fontId="10" fillId="2" borderId="1" xfId="0" applyNumberFormat="1" applyFont="1" applyFill="1" applyBorder="1" applyAlignment="1" applyProtection="1">
      <alignment horizontal="center" vertical="center" shrinkToFit="1"/>
      <protection locked="0"/>
    </xf>
    <xf numFmtId="187" fontId="8" fillId="0" borderId="2" xfId="0" applyNumberFormat="1" applyFont="1" applyFill="1" applyBorder="1" applyAlignment="1" applyProtection="1">
      <alignment horizontal="center" vertical="center" shrinkToFit="1"/>
      <protection hidden="1"/>
    </xf>
    <xf numFmtId="187" fontId="8" fillId="0" borderId="4" xfId="0" applyNumberFormat="1" applyFont="1" applyFill="1" applyBorder="1" applyAlignment="1" applyProtection="1">
      <alignment horizontal="center" vertical="center" shrinkToFit="1"/>
      <protection hidden="1"/>
    </xf>
    <xf numFmtId="0" fontId="13" fillId="2" borderId="0" xfId="0" applyFont="1" applyFill="1" applyBorder="1" applyAlignment="1" applyProtection="1">
      <alignment horizontal="center" vertical="center" shrinkToFit="1"/>
      <protection locked="0"/>
    </xf>
    <xf numFmtId="0" fontId="8" fillId="0" borderId="6" xfId="0" applyFont="1" applyBorder="1" applyAlignment="1" applyProtection="1">
      <alignment horizontal="center" vertical="center" shrinkToFit="1"/>
      <protection hidden="1"/>
    </xf>
    <xf numFmtId="0" fontId="8" fillId="0" borderId="1" xfId="0" applyFont="1" applyBorder="1" applyAlignment="1" applyProtection="1">
      <alignment horizontal="center" vertical="center" shrinkToFit="1"/>
      <protection hidden="1"/>
    </xf>
    <xf numFmtId="0" fontId="8" fillId="0" borderId="7" xfId="0" applyFont="1" applyBorder="1" applyAlignment="1" applyProtection="1">
      <alignment horizontal="center" vertical="center" shrinkToFit="1"/>
      <protection hidden="1"/>
    </xf>
    <xf numFmtId="0" fontId="8" fillId="0" borderId="8" xfId="0" applyFont="1" applyBorder="1" applyAlignment="1" applyProtection="1">
      <alignment horizontal="center" vertical="center" shrinkToFit="1"/>
      <protection hidden="1"/>
    </xf>
    <xf numFmtId="0" fontId="8" fillId="0" borderId="9" xfId="0" applyFont="1" applyBorder="1" applyAlignment="1" applyProtection="1">
      <alignment horizontal="center" vertical="center" shrinkToFit="1"/>
      <protection hidden="1"/>
    </xf>
    <xf numFmtId="0" fontId="8" fillId="0" borderId="10" xfId="0" applyFont="1" applyBorder="1" applyAlignment="1" applyProtection="1">
      <alignment horizontal="center" vertical="center" shrinkToFit="1"/>
      <protection hidden="1"/>
    </xf>
    <xf numFmtId="0" fontId="8" fillId="0" borderId="6" xfId="0" applyFont="1" applyFill="1" applyBorder="1" applyAlignment="1" applyProtection="1">
      <alignment horizontal="center" vertical="center" shrinkToFit="1"/>
      <protection hidden="1"/>
    </xf>
    <xf numFmtId="0" fontId="8" fillId="0" borderId="7" xfId="0" applyFont="1" applyFill="1" applyBorder="1" applyAlignment="1" applyProtection="1">
      <alignment horizontal="center" vertical="center" shrinkToFit="1"/>
      <protection hidden="1"/>
    </xf>
    <xf numFmtId="0" fontId="8" fillId="0" borderId="8" xfId="0" applyFont="1" applyFill="1" applyBorder="1" applyAlignment="1" applyProtection="1">
      <alignment horizontal="center" vertical="center" shrinkToFit="1"/>
      <protection hidden="1"/>
    </xf>
    <xf numFmtId="0" fontId="8" fillId="0" borderId="10" xfId="0" applyFont="1" applyFill="1" applyBorder="1" applyAlignment="1" applyProtection="1">
      <alignment horizontal="center" vertical="center" shrinkToFit="1"/>
      <protection hidden="1"/>
    </xf>
    <xf numFmtId="0" fontId="12" fillId="0" borderId="6" xfId="0" applyFont="1" applyBorder="1" applyAlignment="1" applyProtection="1">
      <alignment horizontal="center" vertical="center" shrinkToFit="1"/>
      <protection hidden="1"/>
    </xf>
    <xf numFmtId="0" fontId="12" fillId="0" borderId="7" xfId="0" applyFont="1" applyBorder="1" applyAlignment="1" applyProtection="1">
      <alignment horizontal="center" vertical="center" shrinkToFit="1"/>
      <protection hidden="1"/>
    </xf>
    <xf numFmtId="0" fontId="12" fillId="0" borderId="8" xfId="0" applyFont="1" applyBorder="1" applyAlignment="1" applyProtection="1">
      <alignment horizontal="center" vertical="center" shrinkToFit="1"/>
      <protection hidden="1"/>
    </xf>
    <xf numFmtId="0" fontId="12" fillId="0" borderId="10" xfId="0" applyFont="1" applyBorder="1" applyAlignment="1" applyProtection="1">
      <alignment horizontal="center" vertical="center" shrinkToFit="1"/>
      <protection hidden="1"/>
    </xf>
    <xf numFmtId="0" fontId="15" fillId="0" borderId="6" xfId="0" applyFont="1" applyBorder="1" applyAlignment="1" applyProtection="1">
      <alignment horizontal="center" vertical="center" wrapText="1" shrinkToFit="1"/>
      <protection hidden="1"/>
    </xf>
    <xf numFmtId="0" fontId="15" fillId="0" borderId="7" xfId="0" applyFont="1" applyBorder="1" applyAlignment="1" applyProtection="1">
      <alignment horizontal="center" vertical="center" wrapText="1" shrinkToFit="1"/>
      <protection hidden="1"/>
    </xf>
    <xf numFmtId="0" fontId="15" fillId="0" borderId="8" xfId="0" applyFont="1" applyBorder="1" applyAlignment="1" applyProtection="1">
      <alignment horizontal="center" vertical="center" wrapText="1" shrinkToFit="1"/>
      <protection hidden="1"/>
    </xf>
    <xf numFmtId="0" fontId="15" fillId="0" borderId="10" xfId="0" applyFont="1" applyBorder="1" applyAlignment="1" applyProtection="1">
      <alignment horizontal="center" vertical="center" wrapText="1" shrinkToFit="1"/>
      <protection hidden="1"/>
    </xf>
    <xf numFmtId="184" fontId="8" fillId="0" borderId="5" xfId="0" applyNumberFormat="1" applyFont="1" applyBorder="1" applyAlignment="1" applyProtection="1">
      <alignment horizontal="center" vertical="center" shrinkToFit="1"/>
      <protection hidden="1"/>
    </xf>
    <xf numFmtId="184" fontId="10" fillId="2" borderId="5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5" xfId="0" applyFont="1" applyBorder="1" applyAlignment="1" applyProtection="1">
      <alignment horizontal="center" vertical="center" shrinkToFit="1"/>
      <protection hidden="1"/>
    </xf>
    <xf numFmtId="0" fontId="18" fillId="0" borderId="5" xfId="0" applyFont="1" applyBorder="1" applyAlignment="1" applyProtection="1">
      <alignment horizontal="center" vertical="center" shrinkToFit="1"/>
      <protection hidden="1"/>
    </xf>
    <xf numFmtId="0" fontId="8" fillId="0" borderId="5" xfId="0" applyFont="1" applyBorder="1" applyAlignment="1" applyProtection="1">
      <alignment horizontal="center" vertical="center" shrinkToFit="1"/>
      <protection hidden="1"/>
    </xf>
    <xf numFmtId="0" fontId="3" fillId="2" borderId="0" xfId="0" applyFont="1" applyFill="1" applyAlignment="1" applyProtection="1">
      <alignment horizontal="center" vertical="center" shrinkToFit="1"/>
      <protection locked="0"/>
    </xf>
    <xf numFmtId="0" fontId="12" fillId="0" borderId="5" xfId="0" applyFont="1" applyBorder="1" applyAlignment="1" applyProtection="1">
      <alignment horizontal="center" vertical="center" textRotation="255" wrapText="1" shrinkToFit="1"/>
      <protection hidden="1"/>
    </xf>
    <xf numFmtId="0" fontId="12" fillId="0" borderId="5" xfId="0" applyFont="1" applyBorder="1" applyAlignment="1" applyProtection="1">
      <alignment horizontal="center" vertical="center" textRotation="255" shrinkToFit="1"/>
      <protection hidden="1"/>
    </xf>
    <xf numFmtId="0" fontId="0" fillId="0" borderId="3" xfId="0" applyBorder="1"/>
    <xf numFmtId="0" fontId="0" fillId="0" borderId="3" xfId="0" applyBorder="1" applyAlignment="1">
      <alignment horizontal="center" vertical="center" shrinkToFit="1"/>
    </xf>
    <xf numFmtId="0" fontId="0" fillId="0" borderId="3" xfId="0" applyBorder="1" applyAlignment="1">
      <alignment horizontal="left" vertical="center" shrinkToFit="1"/>
    </xf>
    <xf numFmtId="0" fontId="0" fillId="0" borderId="2" xfId="0" applyBorder="1" applyAlignment="1">
      <alignment horizontal="center" vertical="center" shrinkToFit="1"/>
    </xf>
    <xf numFmtId="49" fontId="8" fillId="0" borderId="2" xfId="0" applyNumberFormat="1" applyFont="1" applyBorder="1" applyAlignment="1" applyProtection="1">
      <alignment horizontal="center" vertical="center" shrinkToFit="1"/>
      <protection hidden="1"/>
    </xf>
    <xf numFmtId="49" fontId="8" fillId="0" borderId="3" xfId="0" applyNumberFormat="1" applyFont="1" applyBorder="1" applyAlignment="1" applyProtection="1">
      <alignment horizontal="center" vertical="center" shrinkToFit="1"/>
      <protection hidden="1"/>
    </xf>
    <xf numFmtId="49" fontId="0" fillId="0" borderId="3" xfId="0" applyNumberForma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31" fontId="12" fillId="2" borderId="1" xfId="0" applyNumberFormat="1" applyFont="1" applyFill="1" applyBorder="1" applyAlignment="1" applyProtection="1">
      <alignment horizontal="center" vertical="center" shrinkToFi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34</xdr:row>
      <xdr:rowOff>76200</xdr:rowOff>
    </xdr:from>
    <xdr:to>
      <xdr:col>7</xdr:col>
      <xdr:colOff>312420</xdr:colOff>
      <xdr:row>35</xdr:row>
      <xdr:rowOff>99060</xdr:rowOff>
    </xdr:to>
    <xdr:pic>
      <xdr:nvPicPr>
        <xdr:cNvPr id="43019" name="Picture 2" descr="卢木林">
          <a:extLst>
            <a:ext uri="{FF2B5EF4-FFF2-40B4-BE49-F238E27FC236}">
              <a16:creationId xmlns:a16="http://schemas.microsoft.com/office/drawing/2014/main" id="{3C3631D5-E1FD-459C-9AFE-A69F4B698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8389620"/>
          <a:ext cx="87630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312420</xdr:colOff>
      <xdr:row>34</xdr:row>
      <xdr:rowOff>68580</xdr:rowOff>
    </xdr:from>
    <xdr:to>
      <xdr:col>3</xdr:col>
      <xdr:colOff>312420</xdr:colOff>
      <xdr:row>35</xdr:row>
      <xdr:rowOff>99060</xdr:rowOff>
    </xdr:to>
    <xdr:pic>
      <xdr:nvPicPr>
        <xdr:cNvPr id="43020" name="Picture 2">
          <a:extLst>
            <a:ext uri="{FF2B5EF4-FFF2-40B4-BE49-F238E27FC236}">
              <a16:creationId xmlns:a16="http://schemas.microsoft.com/office/drawing/2014/main" id="{38086FF5-2151-4C86-B693-0F771AB23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8382000"/>
          <a:ext cx="76200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B1" zoomScaleNormal="100" zoomScaleSheetLayoutView="100" workbookViewId="0">
      <selection activeCell="M6" sqref="M6:O6"/>
    </sheetView>
  </sheetViews>
  <sheetFormatPr defaultColWidth="9" defaultRowHeight="20.25" customHeight="1"/>
  <cols>
    <col min="1" max="5" width="5" style="3" customWidth="1"/>
    <col min="6" max="15" width="5.69921875" style="3" customWidth="1"/>
    <col min="16" max="16384" width="9" style="3"/>
  </cols>
  <sheetData>
    <row r="1" spans="1:15" ht="21" customHeight="1">
      <c r="A1" s="59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ht="6" customHeight="1">
      <c r="A2" s="3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4.2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20.25" customHeight="1">
      <c r="A4" s="20" t="s">
        <v>3</v>
      </c>
      <c r="B4" s="21"/>
      <c r="C4" s="21" t="s">
        <v>4</v>
      </c>
      <c r="D4" s="21"/>
      <c r="E4" s="10">
        <v>22</v>
      </c>
      <c r="F4" s="9" t="s">
        <v>5</v>
      </c>
      <c r="G4" s="21" t="s">
        <v>6</v>
      </c>
      <c r="H4" s="63"/>
      <c r="I4" s="15" t="s">
        <v>58</v>
      </c>
      <c r="J4" s="8" t="s">
        <v>69</v>
      </c>
      <c r="K4" s="10" t="s">
        <v>68</v>
      </c>
      <c r="L4" s="11" t="s">
        <v>67</v>
      </c>
      <c r="M4" s="8" t="s">
        <v>10</v>
      </c>
      <c r="N4" s="10">
        <v>1</v>
      </c>
      <c r="O4" s="11" t="s">
        <v>7</v>
      </c>
    </row>
    <row r="5" spans="1:15" ht="20.25" customHeight="1">
      <c r="A5" s="20" t="s">
        <v>8</v>
      </c>
      <c r="B5" s="21"/>
      <c r="C5" s="19" t="s">
        <v>9</v>
      </c>
      <c r="D5" s="19"/>
      <c r="E5" s="19"/>
      <c r="F5" s="19"/>
      <c r="G5" s="19"/>
      <c r="H5" s="19"/>
      <c r="I5" s="19"/>
      <c r="J5" s="64"/>
      <c r="K5" s="20" t="s">
        <v>70</v>
      </c>
      <c r="L5" s="21"/>
      <c r="M5" s="16"/>
      <c r="N5" s="17"/>
      <c r="O5" s="18"/>
    </row>
    <row r="6" spans="1:15" ht="20.25" customHeight="1">
      <c r="A6" s="20" t="s">
        <v>11</v>
      </c>
      <c r="B6" s="62"/>
      <c r="C6" s="19" t="s">
        <v>12</v>
      </c>
      <c r="D6" s="19"/>
      <c r="E6" s="19"/>
      <c r="F6" s="19"/>
      <c r="G6" s="19"/>
      <c r="H6" s="22"/>
      <c r="I6" s="22"/>
      <c r="J6" s="23"/>
      <c r="K6" s="20" t="s">
        <v>13</v>
      </c>
      <c r="L6" s="21"/>
      <c r="M6" s="16" t="s">
        <v>60</v>
      </c>
      <c r="N6" s="17"/>
      <c r="O6" s="18"/>
    </row>
    <row r="7" spans="1:15" ht="20.25" customHeight="1">
      <c r="A7" s="36" t="s">
        <v>14</v>
      </c>
      <c r="B7" s="37"/>
      <c r="C7" s="38"/>
      <c r="D7" s="36" t="s">
        <v>15</v>
      </c>
      <c r="E7" s="38"/>
      <c r="F7" s="36" t="s">
        <v>16</v>
      </c>
      <c r="G7" s="38"/>
      <c r="H7" s="42" t="s">
        <v>17</v>
      </c>
      <c r="I7" s="43"/>
      <c r="J7" s="36" t="s">
        <v>18</v>
      </c>
      <c r="K7" s="38"/>
      <c r="L7" s="46" t="s">
        <v>19</v>
      </c>
      <c r="M7" s="47"/>
      <c r="N7" s="50" t="s">
        <v>20</v>
      </c>
      <c r="O7" s="51"/>
    </row>
    <row r="8" spans="1:15" ht="20.25" customHeight="1">
      <c r="A8" s="39"/>
      <c r="B8" s="40"/>
      <c r="C8" s="41"/>
      <c r="D8" s="39"/>
      <c r="E8" s="41"/>
      <c r="F8" s="39"/>
      <c r="G8" s="41"/>
      <c r="H8" s="44"/>
      <c r="I8" s="45"/>
      <c r="J8" s="39"/>
      <c r="K8" s="41"/>
      <c r="L8" s="48"/>
      <c r="M8" s="49"/>
      <c r="N8" s="52"/>
      <c r="O8" s="53"/>
    </row>
    <row r="9" spans="1:15" ht="20.25" customHeight="1">
      <c r="A9" s="61" t="s">
        <v>21</v>
      </c>
      <c r="B9" s="58" t="s">
        <v>73</v>
      </c>
      <c r="C9" s="58"/>
      <c r="D9" s="55">
        <v>2.2000000000000002</v>
      </c>
      <c r="E9" s="55"/>
      <c r="F9" s="58" t="s">
        <v>22</v>
      </c>
      <c r="G9" s="58"/>
      <c r="H9" s="29">
        <f>IF(D9="","0",(IF(OR(ISNA(D9)*0.0255,(MID(D9,1,1))="&lt;"),"0",D9*0.0255)))</f>
        <v>5.6100000000000004E-2</v>
      </c>
      <c r="I9" s="29"/>
      <c r="J9" s="54">
        <f t="shared" ref="J9:J15" si="0">IF(ISERROR(H9/$H$19*100),"",H9/$H$19*100)</f>
        <v>2.6224483542453729</v>
      </c>
      <c r="K9" s="54"/>
      <c r="L9" s="57" t="s">
        <v>82</v>
      </c>
      <c r="M9" s="31"/>
      <c r="N9" s="54">
        <f>IF(ISERROR(50.045*(H11+H12)),"",50.045*(H11+H12))</f>
        <v>91.144571353499998</v>
      </c>
      <c r="O9" s="54"/>
    </row>
    <row r="10" spans="1:15" ht="20.25" customHeight="1">
      <c r="A10" s="61"/>
      <c r="B10" s="58" t="s">
        <v>74</v>
      </c>
      <c r="C10" s="58"/>
      <c r="D10" s="55">
        <v>6.02</v>
      </c>
      <c r="E10" s="55"/>
      <c r="F10" s="58" t="s">
        <v>23</v>
      </c>
      <c r="G10" s="58"/>
      <c r="H10" s="29">
        <f>IF(D10="","0",(IF(OR(ISNA(D10*0.0435),(MID(D10,1,1))="&lt;"),"0",D10*0.0435)))</f>
        <v>0.26186999999999994</v>
      </c>
      <c r="I10" s="29"/>
      <c r="J10" s="54">
        <f t="shared" si="0"/>
        <v>12.241364537009547</v>
      </c>
      <c r="K10" s="54"/>
      <c r="L10" s="57" t="s">
        <v>72</v>
      </c>
      <c r="M10" s="31"/>
      <c r="N10" s="54">
        <f>IF(ISERROR(50.045*(H22+H23+H24)),"",50.045*(H22+H23+H24))</f>
        <v>72.172702024499998</v>
      </c>
      <c r="O10" s="54"/>
    </row>
    <row r="11" spans="1:15" ht="20.25" customHeight="1">
      <c r="A11" s="61"/>
      <c r="B11" s="58" t="s">
        <v>24</v>
      </c>
      <c r="C11" s="58"/>
      <c r="D11" s="55">
        <v>22.86</v>
      </c>
      <c r="E11" s="55"/>
      <c r="F11" s="58" t="s">
        <v>25</v>
      </c>
      <c r="G11" s="58"/>
      <c r="H11" s="29">
        <f>IF(D11="","0",(IF(OR(ISNA(D11*0.0499),(MID(D11,1,1))="&lt;"),"0",D11*0.0499)))</f>
        <v>1.140714</v>
      </c>
      <c r="I11" s="29"/>
      <c r="J11" s="54">
        <f t="shared" si="0"/>
        <v>53.323770979762145</v>
      </c>
      <c r="K11" s="54"/>
      <c r="L11" s="57" t="s">
        <v>83</v>
      </c>
      <c r="M11" s="31"/>
      <c r="N11" s="54">
        <f>IF(N9&gt;N10,N10,N9)</f>
        <v>72.172702024499998</v>
      </c>
      <c r="O11" s="54"/>
    </row>
    <row r="12" spans="1:15" ht="20.25" customHeight="1">
      <c r="A12" s="61"/>
      <c r="B12" s="58" t="s">
        <v>75</v>
      </c>
      <c r="C12" s="58"/>
      <c r="D12" s="55">
        <v>8.27</v>
      </c>
      <c r="E12" s="55"/>
      <c r="F12" s="58" t="s">
        <v>26</v>
      </c>
      <c r="G12" s="58"/>
      <c r="H12" s="29">
        <f>IF(D12="","0",(IF(OR(ISNA(D12*0.08229),(MID(D12,1,1))="&lt;"),"0",D12*0.08229)))</f>
        <v>0.68053829999999993</v>
      </c>
      <c r="I12" s="29"/>
      <c r="J12" s="54">
        <f t="shared" si="0"/>
        <v>31.812416128982949</v>
      </c>
      <c r="K12" s="54"/>
      <c r="L12" s="57" t="s">
        <v>84</v>
      </c>
      <c r="M12" s="31"/>
      <c r="N12" s="54">
        <f>IF(N9&gt;N10,N9-N10,0)</f>
        <v>18.971869329</v>
      </c>
      <c r="O12" s="54"/>
    </row>
    <row r="13" spans="1:15" ht="20.25" customHeight="1">
      <c r="A13" s="61"/>
      <c r="B13" s="58" t="s">
        <v>27</v>
      </c>
      <c r="C13" s="58"/>
      <c r="D13" s="55" t="s">
        <v>57</v>
      </c>
      <c r="E13" s="55"/>
      <c r="F13" s="58" t="s">
        <v>28</v>
      </c>
      <c r="G13" s="58"/>
      <c r="H13" s="29" t="str">
        <f>IF(D13="","0",(IF(OR(ISNA(D13*0.05544),(MID(D13,1,1))="&lt;"),"0",D13*0.05544)))</f>
        <v>0</v>
      </c>
      <c r="I13" s="29"/>
      <c r="J13" s="54">
        <f t="shared" si="0"/>
        <v>0</v>
      </c>
      <c r="K13" s="54"/>
      <c r="L13" s="57" t="s">
        <v>96</v>
      </c>
      <c r="M13" s="31"/>
      <c r="N13" s="54">
        <f>IF(N9&gt;N10,0,N10-N9)</f>
        <v>0</v>
      </c>
      <c r="O13" s="54"/>
    </row>
    <row r="14" spans="1:15" ht="20.25" customHeight="1">
      <c r="A14" s="61"/>
      <c r="B14" s="58" t="s">
        <v>29</v>
      </c>
      <c r="C14" s="58"/>
      <c r="D14" s="55" t="s">
        <v>0</v>
      </c>
      <c r="E14" s="55"/>
      <c r="F14" s="58" t="s">
        <v>30</v>
      </c>
      <c r="G14" s="58"/>
      <c r="H14" s="29" t="str">
        <f>IF(D14="","0",(IF(OR(ISNA(D14*0.03581),(MID(D14,1,1))="&lt;"),"0",D14*0.03581)))</f>
        <v>0</v>
      </c>
      <c r="I14" s="29"/>
      <c r="J14" s="54">
        <f t="shared" si="0"/>
        <v>0</v>
      </c>
      <c r="K14" s="54"/>
      <c r="L14" s="56"/>
      <c r="M14" s="56"/>
      <c r="N14" s="56"/>
      <c r="O14" s="56"/>
    </row>
    <row r="15" spans="1:15" ht="20.25" customHeight="1">
      <c r="A15" s="61"/>
      <c r="B15" s="58" t="s">
        <v>31</v>
      </c>
      <c r="C15" s="58"/>
      <c r="D15" s="55" t="s">
        <v>0</v>
      </c>
      <c r="E15" s="55"/>
      <c r="F15" s="58" t="s">
        <v>32</v>
      </c>
      <c r="G15" s="58"/>
      <c r="H15" s="29" t="str">
        <f>IF(D15="","0",(IF(OR(ISNA(D15*0.05372),(MID(D15,1,1))="&lt;"),"0",D15*0.05372)))</f>
        <v>0</v>
      </c>
      <c r="I15" s="29"/>
      <c r="J15" s="54">
        <f t="shared" si="0"/>
        <v>0</v>
      </c>
      <c r="K15" s="54"/>
      <c r="L15" s="31" t="s">
        <v>19</v>
      </c>
      <c r="M15" s="31"/>
      <c r="N15" s="54" t="s">
        <v>15</v>
      </c>
      <c r="O15" s="54"/>
    </row>
    <row r="16" spans="1:15" ht="20.25" customHeight="1">
      <c r="A16" s="61"/>
      <c r="B16" s="58"/>
      <c r="C16" s="58"/>
      <c r="D16" s="55"/>
      <c r="E16" s="55"/>
      <c r="F16" s="58"/>
      <c r="G16" s="58"/>
      <c r="H16" s="29"/>
      <c r="I16" s="29"/>
      <c r="J16" s="54"/>
      <c r="K16" s="54"/>
      <c r="L16" s="57" t="s">
        <v>85</v>
      </c>
      <c r="M16" s="31"/>
      <c r="N16" s="55">
        <v>5.44</v>
      </c>
      <c r="O16" s="55"/>
    </row>
    <row r="17" spans="1:15" ht="20.25" customHeight="1">
      <c r="A17" s="61"/>
      <c r="B17" s="58"/>
      <c r="C17" s="58"/>
      <c r="D17" s="55"/>
      <c r="E17" s="55"/>
      <c r="F17" s="58"/>
      <c r="G17" s="58"/>
      <c r="H17" s="29"/>
      <c r="I17" s="29"/>
      <c r="J17" s="54"/>
      <c r="K17" s="54"/>
      <c r="L17" s="57" t="s">
        <v>86</v>
      </c>
      <c r="M17" s="31"/>
      <c r="N17" s="55" t="s">
        <v>66</v>
      </c>
      <c r="O17" s="55"/>
    </row>
    <row r="18" spans="1:15" ht="20.25" customHeight="1">
      <c r="A18" s="61"/>
      <c r="B18" s="58"/>
      <c r="C18" s="58"/>
      <c r="D18" s="55"/>
      <c r="E18" s="55"/>
      <c r="F18" s="58"/>
      <c r="G18" s="58"/>
      <c r="H18" s="29"/>
      <c r="I18" s="29"/>
      <c r="J18" s="54"/>
      <c r="K18" s="54"/>
      <c r="L18" s="57" t="s">
        <v>87</v>
      </c>
      <c r="M18" s="31"/>
      <c r="N18" s="55">
        <v>0.2</v>
      </c>
      <c r="O18" s="55"/>
    </row>
    <row r="19" spans="1:15" ht="20.25" customHeight="1">
      <c r="A19" s="61"/>
      <c r="B19" s="56" t="s">
        <v>33</v>
      </c>
      <c r="C19" s="58"/>
      <c r="D19" s="54">
        <f>SUM(D9:D16)</f>
        <v>39.349999999999994</v>
      </c>
      <c r="E19" s="54"/>
      <c r="F19" s="58"/>
      <c r="G19" s="58"/>
      <c r="H19" s="29">
        <f>SUM(H9:H16)</f>
        <v>2.1392222999999997</v>
      </c>
      <c r="I19" s="29"/>
      <c r="J19" s="54">
        <f>SUM(J9:J18)</f>
        <v>100.00000000000001</v>
      </c>
      <c r="K19" s="54"/>
      <c r="L19" s="57" t="s">
        <v>88</v>
      </c>
      <c r="M19" s="31"/>
      <c r="N19" s="54">
        <f>D19+D30+N18-D22/2</f>
        <v>127.59499999999997</v>
      </c>
      <c r="O19" s="54"/>
    </row>
    <row r="20" spans="1:15" ht="20.25" customHeight="1">
      <c r="A20" s="60" t="s">
        <v>34</v>
      </c>
      <c r="B20" s="58" t="s">
        <v>76</v>
      </c>
      <c r="C20" s="58"/>
      <c r="D20" s="55">
        <v>13.72</v>
      </c>
      <c r="E20" s="55"/>
      <c r="F20" s="58" t="s">
        <v>35</v>
      </c>
      <c r="G20" s="58"/>
      <c r="H20" s="29">
        <f>IF(D20="","0",(IF(OR(ISNA(D20*0.02821),(MID(D20,1,1))="&lt;"),"0",D20*0.02821)))</f>
        <v>0.38704120000000003</v>
      </c>
      <c r="I20" s="29"/>
      <c r="J20" s="54">
        <f t="shared" ref="J20:J28" si="1">IF(ISERROR(H20/$H$30*100),"",H20/$H$30*100)</f>
        <v>15.834267639777257</v>
      </c>
      <c r="K20" s="54"/>
      <c r="L20" s="57" t="s">
        <v>89</v>
      </c>
      <c r="M20" s="31"/>
      <c r="N20" s="54">
        <v>0.13</v>
      </c>
      <c r="O20" s="54"/>
    </row>
    <row r="21" spans="1:15" ht="20.25" customHeight="1">
      <c r="A21" s="61"/>
      <c r="B21" s="58" t="s">
        <v>77</v>
      </c>
      <c r="C21" s="58"/>
      <c r="D21" s="55">
        <v>26.75</v>
      </c>
      <c r="E21" s="55"/>
      <c r="F21" s="58" t="s">
        <v>36</v>
      </c>
      <c r="G21" s="58"/>
      <c r="H21" s="29">
        <f>IF(D21="","0",(IF(OR(ISNA(D21*0.02082),(MID(D21,1,1))="&lt;"),"0",D21*0.02082)))</f>
        <v>0.55693500000000007</v>
      </c>
      <c r="I21" s="29"/>
      <c r="J21" s="54">
        <f t="shared" si="1"/>
        <v>22.784803912243316</v>
      </c>
      <c r="K21" s="54"/>
      <c r="L21" s="30" t="s">
        <v>90</v>
      </c>
      <c r="M21" s="28"/>
      <c r="N21" s="33">
        <v>1E-3</v>
      </c>
      <c r="O21" s="34"/>
    </row>
    <row r="22" spans="1:15" ht="20.25" customHeight="1">
      <c r="A22" s="61"/>
      <c r="B22" s="58" t="s">
        <v>78</v>
      </c>
      <c r="C22" s="58"/>
      <c r="D22" s="55">
        <v>87.99</v>
      </c>
      <c r="E22" s="55"/>
      <c r="F22" s="58" t="s">
        <v>37</v>
      </c>
      <c r="G22" s="58"/>
      <c r="H22" s="29">
        <f>IF(D22="","0",(IF(OR(ISNA(D22*0.01639),(MID(D22,1,1))="&lt;"),"0",D22*0.01639)))</f>
        <v>1.4421560999999998</v>
      </c>
      <c r="I22" s="29"/>
      <c r="J22" s="54">
        <f t="shared" si="1"/>
        <v>59.000141756839767</v>
      </c>
      <c r="K22" s="54"/>
      <c r="L22" s="30" t="s">
        <v>61</v>
      </c>
      <c r="M22" s="28"/>
      <c r="N22" s="33">
        <v>1E-3</v>
      </c>
      <c r="O22" s="34"/>
    </row>
    <row r="23" spans="1:15" ht="20.25" customHeight="1">
      <c r="A23" s="61"/>
      <c r="B23" s="58" t="s">
        <v>38</v>
      </c>
      <c r="C23" s="58"/>
      <c r="D23" s="55" t="s">
        <v>55</v>
      </c>
      <c r="E23" s="55"/>
      <c r="F23" s="58" t="s">
        <v>39</v>
      </c>
      <c r="G23" s="58"/>
      <c r="H23" s="29" t="str">
        <f>IF(D23="","0",(IF(OR(ISNA(D23*0.03333),(MID(D23,1,1))="&lt;"),"0",D23*0.03333)))</f>
        <v>0</v>
      </c>
      <c r="I23" s="29"/>
      <c r="J23" s="54">
        <f t="shared" si="1"/>
        <v>0</v>
      </c>
      <c r="K23" s="54"/>
      <c r="L23" s="30" t="s">
        <v>91</v>
      </c>
      <c r="M23" s="28"/>
      <c r="N23" s="33" t="s">
        <v>59</v>
      </c>
      <c r="O23" s="34"/>
    </row>
    <row r="24" spans="1:15" ht="20.25" customHeight="1">
      <c r="A24" s="61"/>
      <c r="B24" s="58" t="s">
        <v>79</v>
      </c>
      <c r="C24" s="58"/>
      <c r="D24" s="55" t="s">
        <v>56</v>
      </c>
      <c r="E24" s="55"/>
      <c r="F24" s="58" t="s">
        <v>40</v>
      </c>
      <c r="G24" s="58"/>
      <c r="H24" s="29" t="str">
        <f>IF(D24="","0",(IF(OR(ISNA(D24*0.0588),(MID(D24,1,1))="&lt;"),"0",D24*0.0588)))</f>
        <v>0</v>
      </c>
      <c r="I24" s="29"/>
      <c r="J24" s="54">
        <f t="shared" si="1"/>
        <v>0</v>
      </c>
      <c r="K24" s="54"/>
      <c r="L24" s="30" t="s">
        <v>92</v>
      </c>
      <c r="M24" s="28"/>
      <c r="N24" s="33">
        <v>1E-3</v>
      </c>
      <c r="O24" s="34"/>
    </row>
    <row r="25" spans="1:15" ht="20.25" customHeight="1">
      <c r="A25" s="61"/>
      <c r="B25" s="58" t="s">
        <v>80</v>
      </c>
      <c r="C25" s="58"/>
      <c r="D25" s="55">
        <v>3.5</v>
      </c>
      <c r="E25" s="55"/>
      <c r="F25" s="58" t="s">
        <v>41</v>
      </c>
      <c r="G25" s="58"/>
      <c r="H25" s="29">
        <f>IF(D25="","0",(IF(OR(ISNA(D25*0.01613),(MID(D25,1,1))="&lt;"),"0",D25*0.01613)))</f>
        <v>5.6454999999999991E-2</v>
      </c>
      <c r="I25" s="29"/>
      <c r="J25" s="54">
        <f t="shared" si="1"/>
        <v>2.3096341671212905</v>
      </c>
      <c r="K25" s="54"/>
      <c r="L25" s="30" t="s">
        <v>93</v>
      </c>
      <c r="M25" s="28"/>
      <c r="N25" s="33">
        <v>1E-3</v>
      </c>
      <c r="O25" s="34"/>
    </row>
    <row r="26" spans="1:15" ht="20.25" customHeight="1">
      <c r="A26" s="61"/>
      <c r="B26" s="58" t="s">
        <v>71</v>
      </c>
      <c r="C26" s="58"/>
      <c r="D26" s="55">
        <v>0.08</v>
      </c>
      <c r="E26" s="55"/>
      <c r="F26" s="58" t="s">
        <v>42</v>
      </c>
      <c r="G26" s="58"/>
      <c r="H26" s="29">
        <f>IF(D26="","0",(IF(OR(ISNA(D26*0.02174),(MID(D26,1,1))="&lt;"),"0",D26*0.02174)))</f>
        <v>1.7392E-3</v>
      </c>
      <c r="I26" s="29"/>
      <c r="J26" s="54">
        <f t="shared" si="1"/>
        <v>7.1152524018374796E-2</v>
      </c>
      <c r="K26" s="54"/>
      <c r="L26" s="30" t="s">
        <v>94</v>
      </c>
      <c r="M26" s="28"/>
      <c r="N26" s="33" t="s">
        <v>59</v>
      </c>
      <c r="O26" s="34"/>
    </row>
    <row r="27" spans="1:15" ht="20.25" customHeight="1">
      <c r="A27" s="61"/>
      <c r="B27" s="58" t="s">
        <v>43</v>
      </c>
      <c r="C27" s="58"/>
      <c r="D27" s="55" t="s">
        <v>57</v>
      </c>
      <c r="E27" s="55"/>
      <c r="F27" s="58" t="s">
        <v>44</v>
      </c>
      <c r="G27" s="58"/>
      <c r="H27" s="29" t="str">
        <f>IF(D27="","0",(IF(OR(ISNA(D27*0.01031),(MID(D27,1,1))="&lt;"),"0",D27*0.01031)))</f>
        <v>0</v>
      </c>
      <c r="I27" s="29"/>
      <c r="J27" s="54">
        <f t="shared" si="1"/>
        <v>0</v>
      </c>
      <c r="K27" s="54"/>
      <c r="L27" s="30" t="s">
        <v>63</v>
      </c>
      <c r="M27" s="28"/>
      <c r="N27" s="33">
        <v>1E-3</v>
      </c>
      <c r="O27" s="34"/>
    </row>
    <row r="28" spans="1:15" ht="20.25" customHeight="1">
      <c r="A28" s="61"/>
      <c r="B28" s="58" t="s">
        <v>81</v>
      </c>
      <c r="C28" s="58"/>
      <c r="D28" s="55" t="s">
        <v>57</v>
      </c>
      <c r="E28" s="55"/>
      <c r="F28" s="58" t="s">
        <v>45</v>
      </c>
      <c r="G28" s="58"/>
      <c r="H28" s="29" t="str">
        <f>IF(D28="","0",(IF(OR(ISNA(D28*0.05264),(MID(D28,1,1))="&lt;"),"0",D28*0.05264)))</f>
        <v>0</v>
      </c>
      <c r="I28" s="29"/>
      <c r="J28" s="54">
        <f t="shared" si="1"/>
        <v>0</v>
      </c>
      <c r="K28" s="54"/>
      <c r="L28" s="30" t="s">
        <v>95</v>
      </c>
      <c r="M28" s="28"/>
      <c r="N28" s="33" t="s">
        <v>64</v>
      </c>
      <c r="O28" s="34"/>
    </row>
    <row r="29" spans="1:15" ht="20.25" customHeight="1">
      <c r="A29" s="61"/>
      <c r="B29" s="58"/>
      <c r="C29" s="58"/>
      <c r="D29" s="55"/>
      <c r="E29" s="55"/>
      <c r="F29" s="58"/>
      <c r="G29" s="58"/>
      <c r="H29" s="29"/>
      <c r="I29" s="29"/>
      <c r="J29" s="54"/>
      <c r="K29" s="54"/>
      <c r="L29" s="30" t="s">
        <v>62</v>
      </c>
      <c r="M29" s="28"/>
      <c r="N29" s="33" t="s">
        <v>64</v>
      </c>
      <c r="O29" s="34"/>
    </row>
    <row r="30" spans="1:15" ht="20.25" customHeight="1">
      <c r="A30" s="61"/>
      <c r="B30" s="56" t="s">
        <v>46</v>
      </c>
      <c r="C30" s="58"/>
      <c r="D30" s="54">
        <f>SUM(D20:D28)</f>
        <v>132.04</v>
      </c>
      <c r="E30" s="54"/>
      <c r="F30" s="58"/>
      <c r="G30" s="58"/>
      <c r="H30" s="29">
        <f>SUM(H20:H28)</f>
        <v>2.4443264999999998</v>
      </c>
      <c r="I30" s="29"/>
      <c r="J30" s="54">
        <f>SUM(J20:J28)</f>
        <v>100</v>
      </c>
      <c r="K30" s="54"/>
      <c r="L30" s="31"/>
      <c r="M30" s="31"/>
      <c r="N30" s="33"/>
      <c r="O30" s="34"/>
    </row>
    <row r="31" spans="1:15" ht="20.25" customHeight="1">
      <c r="A31" s="24"/>
      <c r="B31" s="25"/>
      <c r="C31" s="26"/>
      <c r="D31" s="66"/>
      <c r="E31" s="67"/>
      <c r="F31" s="68"/>
      <c r="G31" s="69"/>
      <c r="H31" s="65"/>
      <c r="I31" s="63"/>
      <c r="J31" s="63"/>
      <c r="K31" s="26"/>
      <c r="L31" s="27"/>
      <c r="M31" s="28"/>
      <c r="N31" s="29"/>
      <c r="O31" s="29"/>
    </row>
    <row r="32" spans="1:15" ht="20.25" customHeight="1">
      <c r="A32" s="20" t="s">
        <v>47</v>
      </c>
      <c r="B32" s="21"/>
      <c r="C32" s="19" t="s">
        <v>48</v>
      </c>
      <c r="D32" s="19"/>
      <c r="E32" s="19"/>
      <c r="F32" s="19"/>
      <c r="G32" s="19"/>
      <c r="H32" s="19"/>
      <c r="I32" s="19"/>
      <c r="J32" s="19"/>
      <c r="K32" s="12"/>
      <c r="L32" s="30" t="s">
        <v>65</v>
      </c>
      <c r="M32" s="28"/>
      <c r="N32" s="29"/>
      <c r="O32" s="29"/>
    </row>
    <row r="33" spans="1:15" ht="20.25" customHeight="1">
      <c r="A33" s="20" t="s">
        <v>49</v>
      </c>
      <c r="B33" s="21"/>
      <c r="C33" s="19" t="s">
        <v>50</v>
      </c>
      <c r="D33" s="19"/>
      <c r="E33" s="19"/>
      <c r="F33" s="19"/>
      <c r="G33" s="19"/>
      <c r="H33" s="19"/>
      <c r="I33" s="14"/>
      <c r="J33" s="13"/>
      <c r="K33" s="13"/>
      <c r="L33" s="27"/>
      <c r="M33" s="28"/>
      <c r="N33" s="29"/>
      <c r="O33" s="29"/>
    </row>
    <row r="34" spans="1:15" ht="20.25" customHeight="1">
      <c r="A34" s="20" t="s">
        <v>51</v>
      </c>
      <c r="B34" s="21"/>
      <c r="C34" s="19"/>
      <c r="D34" s="19"/>
      <c r="E34" s="19"/>
      <c r="F34" s="19"/>
      <c r="G34" s="19"/>
      <c r="H34" s="19"/>
      <c r="I34" s="14"/>
      <c r="J34" s="13"/>
      <c r="K34" s="13"/>
      <c r="L34" s="31"/>
      <c r="M34" s="31"/>
      <c r="N34" s="31"/>
      <c r="O34" s="31"/>
    </row>
    <row r="35" spans="1:15" ht="20.25" customHeight="1">
      <c r="A35" s="70" t="s">
        <v>52</v>
      </c>
      <c r="B35" s="70"/>
      <c r="C35" s="1"/>
      <c r="D35" s="1"/>
      <c r="E35" s="70" t="s">
        <v>53</v>
      </c>
      <c r="F35" s="70"/>
      <c r="G35" s="1"/>
      <c r="H35" s="1"/>
      <c r="I35" s="71" t="s">
        <v>54</v>
      </c>
      <c r="J35" s="71"/>
      <c r="K35" s="2"/>
      <c r="L35" s="4"/>
      <c r="M35" s="32">
        <v>42956</v>
      </c>
      <c r="N35" s="32"/>
      <c r="O35" s="32"/>
    </row>
    <row r="36" spans="1:15" ht="20.2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5"/>
      <c r="O36" s="7"/>
    </row>
  </sheetData>
  <mergeCells count="197">
    <mergeCell ref="A35:B35"/>
    <mergeCell ref="E35:F35"/>
    <mergeCell ref="I35:J35"/>
    <mergeCell ref="A32:B32"/>
    <mergeCell ref="A33:B33"/>
    <mergeCell ref="C33:H33"/>
    <mergeCell ref="C32:F32"/>
    <mergeCell ref="G32:J32"/>
    <mergeCell ref="A34:B34"/>
    <mergeCell ref="C4:D4"/>
    <mergeCell ref="A6:B6"/>
    <mergeCell ref="G4:H4"/>
    <mergeCell ref="C5:J5"/>
    <mergeCell ref="K5:L5"/>
    <mergeCell ref="H31:K31"/>
    <mergeCell ref="B9:C9"/>
    <mergeCell ref="D31:G31"/>
    <mergeCell ref="B10:C10"/>
    <mergeCell ref="B11:C11"/>
    <mergeCell ref="B12:C12"/>
    <mergeCell ref="B13:C13"/>
    <mergeCell ref="F9:G9"/>
    <mergeCell ref="F10:G10"/>
    <mergeCell ref="B16:C16"/>
    <mergeCell ref="B14:C14"/>
    <mergeCell ref="D13:E13"/>
    <mergeCell ref="D14:E14"/>
    <mergeCell ref="H9:I9"/>
    <mergeCell ref="H10:I10"/>
    <mergeCell ref="A1:O1"/>
    <mergeCell ref="A20:A30"/>
    <mergeCell ref="A9:A19"/>
    <mergeCell ref="F11:G11"/>
    <mergeCell ref="F12:G12"/>
    <mergeCell ref="J10:K10"/>
    <mergeCell ref="J11:K11"/>
    <mergeCell ref="B15:C15"/>
    <mergeCell ref="J9:K9"/>
    <mergeCell ref="J12:K12"/>
    <mergeCell ref="B19:C19"/>
    <mergeCell ref="B20:C20"/>
    <mergeCell ref="B17:C17"/>
    <mergeCell ref="B18:C18"/>
    <mergeCell ref="D15:E15"/>
    <mergeCell ref="D16:E16"/>
    <mergeCell ref="D17:E17"/>
    <mergeCell ref="D18:E18"/>
    <mergeCell ref="J19:K19"/>
    <mergeCell ref="D20:E20"/>
    <mergeCell ref="D21:E21"/>
    <mergeCell ref="D22:E22"/>
    <mergeCell ref="H20:I20"/>
    <mergeCell ref="F22:G22"/>
    <mergeCell ref="F20:G20"/>
    <mergeCell ref="F21:G21"/>
    <mergeCell ref="B29:C29"/>
    <mergeCell ref="B24:C24"/>
    <mergeCell ref="B25:C25"/>
    <mergeCell ref="B21:C21"/>
    <mergeCell ref="B22:C22"/>
    <mergeCell ref="B23:C23"/>
    <mergeCell ref="B26:C26"/>
    <mergeCell ref="B27:C27"/>
    <mergeCell ref="D23:E23"/>
    <mergeCell ref="D26:E26"/>
    <mergeCell ref="D27:E27"/>
    <mergeCell ref="B28:C28"/>
    <mergeCell ref="D28:E28"/>
    <mergeCell ref="D29:E29"/>
    <mergeCell ref="B30:C30"/>
    <mergeCell ref="D9:E9"/>
    <mergeCell ref="D19:E19"/>
    <mergeCell ref="D10:E10"/>
    <mergeCell ref="D11:E11"/>
    <mergeCell ref="D12:E12"/>
    <mergeCell ref="D24:E24"/>
    <mergeCell ref="D25:E25"/>
    <mergeCell ref="F29:G29"/>
    <mergeCell ref="D30:E30"/>
    <mergeCell ref="F13:G13"/>
    <mergeCell ref="F14:G14"/>
    <mergeCell ref="F15:G15"/>
    <mergeCell ref="F16:G16"/>
    <mergeCell ref="F17:G17"/>
    <mergeCell ref="F18:G18"/>
    <mergeCell ref="F19:G19"/>
    <mergeCell ref="F24:G24"/>
    <mergeCell ref="F26:G26"/>
    <mergeCell ref="F27:G27"/>
    <mergeCell ref="F28:G28"/>
    <mergeCell ref="F25:G25"/>
    <mergeCell ref="H18:I18"/>
    <mergeCell ref="F23:G23"/>
    <mergeCell ref="H22:I22"/>
    <mergeCell ref="H23:I23"/>
    <mergeCell ref="H24:I24"/>
    <mergeCell ref="F30:G30"/>
    <mergeCell ref="H11:I11"/>
    <mergeCell ref="H12:I12"/>
    <mergeCell ref="H13:I13"/>
    <mergeCell ref="H14:I14"/>
    <mergeCell ref="H15:I15"/>
    <mergeCell ref="H16:I16"/>
    <mergeCell ref="H17:I17"/>
    <mergeCell ref="H19:I19"/>
    <mergeCell ref="H30:I30"/>
    <mergeCell ref="J13:K13"/>
    <mergeCell ref="J30:K30"/>
    <mergeCell ref="J22:K22"/>
    <mergeCell ref="J14:K14"/>
    <mergeCell ref="J15:K15"/>
    <mergeCell ref="J16:K16"/>
    <mergeCell ref="J24:K24"/>
    <mergeCell ref="J26:K26"/>
    <mergeCell ref="J17:K17"/>
    <mergeCell ref="J18:K18"/>
    <mergeCell ref="J20:K20"/>
    <mergeCell ref="J21:K21"/>
    <mergeCell ref="H29:I29"/>
    <mergeCell ref="H26:I26"/>
    <mergeCell ref="H27:I27"/>
    <mergeCell ref="H28:I28"/>
    <mergeCell ref="H21:I21"/>
    <mergeCell ref="J25:K25"/>
    <mergeCell ref="H25:I25"/>
    <mergeCell ref="N23:O23"/>
    <mergeCell ref="N26:O26"/>
    <mergeCell ref="J29:K29"/>
    <mergeCell ref="L9:M9"/>
    <mergeCell ref="L10:M10"/>
    <mergeCell ref="L11:M11"/>
    <mergeCell ref="L12:M12"/>
    <mergeCell ref="L13:M13"/>
    <mergeCell ref="L15:M15"/>
    <mergeCell ref="J23:K23"/>
    <mergeCell ref="N20:O20"/>
    <mergeCell ref="N19:O19"/>
    <mergeCell ref="N21:O21"/>
    <mergeCell ref="J27:K27"/>
    <mergeCell ref="J28:K28"/>
    <mergeCell ref="L20:M20"/>
    <mergeCell ref="L21:M21"/>
    <mergeCell ref="L22:M22"/>
    <mergeCell ref="N22:O22"/>
    <mergeCell ref="N24:O24"/>
    <mergeCell ref="N12:O12"/>
    <mergeCell ref="L14:O14"/>
    <mergeCell ref="L16:M16"/>
    <mergeCell ref="L17:M17"/>
    <mergeCell ref="L18:M18"/>
    <mergeCell ref="L19:M19"/>
    <mergeCell ref="N9:O9"/>
    <mergeCell ref="N27:O27"/>
    <mergeCell ref="N25:O25"/>
    <mergeCell ref="N16:O16"/>
    <mergeCell ref="N17:O17"/>
    <mergeCell ref="N18:O18"/>
    <mergeCell ref="N13:O13"/>
    <mergeCell ref="N15:O15"/>
    <mergeCell ref="N10:O10"/>
    <mergeCell ref="N11:O11"/>
    <mergeCell ref="A2:O3"/>
    <mergeCell ref="A7:C8"/>
    <mergeCell ref="D7:E8"/>
    <mergeCell ref="F7:G8"/>
    <mergeCell ref="H7:I8"/>
    <mergeCell ref="J7:K8"/>
    <mergeCell ref="L7:M8"/>
    <mergeCell ref="N7:O8"/>
    <mergeCell ref="A4:B4"/>
    <mergeCell ref="A5:B5"/>
    <mergeCell ref="M35:O35"/>
    <mergeCell ref="N32:O32"/>
    <mergeCell ref="N33:O33"/>
    <mergeCell ref="N28:O28"/>
    <mergeCell ref="N29:O29"/>
    <mergeCell ref="N30:O30"/>
    <mergeCell ref="L29:M29"/>
    <mergeCell ref="L30:M30"/>
    <mergeCell ref="L32:M32"/>
    <mergeCell ref="N34:O34"/>
    <mergeCell ref="L34:M34"/>
    <mergeCell ref="L33:M33"/>
    <mergeCell ref="L25:M25"/>
    <mergeCell ref="L26:M26"/>
    <mergeCell ref="L27:M27"/>
    <mergeCell ref="L28:M28"/>
    <mergeCell ref="M5:O5"/>
    <mergeCell ref="C34:H34"/>
    <mergeCell ref="M6:O6"/>
    <mergeCell ref="K6:L6"/>
    <mergeCell ref="C6:J6"/>
    <mergeCell ref="A31:C31"/>
    <mergeCell ref="L31:M31"/>
    <mergeCell ref="N31:O31"/>
    <mergeCell ref="L23:M23"/>
    <mergeCell ref="L24:M24"/>
  </mergeCells>
  <phoneticPr fontId="1" type="noConversion"/>
  <pageMargins left="0.74803149606299213" right="0.59055118110236227" top="0.70866141732283472" bottom="0.59055118110236227" header="0.51181102362204722" footer="0.51181102362204722"/>
  <pageSetup paperSize="9"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2017-08-09T03:17:58Z</cp:lastPrinted>
  <dcterms:created xsi:type="dcterms:W3CDTF">1996-12-17T01:32:42Z</dcterms:created>
  <dcterms:modified xsi:type="dcterms:W3CDTF">2019-04-01T08:40:47Z</dcterms:modified>
</cp:coreProperties>
</file>