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psf\Home\Desktop\"/>
    </mc:Choice>
  </mc:AlternateContent>
  <bookViews>
    <workbookView xWindow="0" yWindow="0" windowWidth="20490" windowHeight="7755"/>
  </bookViews>
  <sheets>
    <sheet name="Ch8Q15" sheetId="1" r:id="rId1"/>
  </sheets>
  <definedNames>
    <definedName name="Cluster_center">Ch8Q15!$A$34:$A$37</definedName>
    <definedName name="LookUpTable">Ch8Q15!$K$5:$T$29</definedName>
    <definedName name="solver_adj" localSheetId="0" hidden="1">Ch8Q15!$B$34:$B$37</definedName>
    <definedName name="solver_cvg" localSheetId="0" hidden="1">0.0001</definedName>
    <definedName name="solver_drv" localSheetId="0" hidden="1">1</definedName>
    <definedName name="solver_eng" localSheetId="0" hidden="1">3</definedName>
    <definedName name="solver_est" localSheetId="0" hidden="1">1</definedName>
    <definedName name="solver_itr" localSheetId="0" hidden="1">2147483647</definedName>
    <definedName name="solver_lhs1" localSheetId="0" hidden="1">Ch8Q15!$B$34:$B$37</definedName>
    <definedName name="solver_lhs2" localSheetId="0" hidden="1">Ch8Q15!$B$34:$B$37</definedName>
    <definedName name="solver_lhs3" localSheetId="0" hidden="1">Ch8Q15!$B$34:$B$37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opt" localSheetId="0" hidden="1">Ch8Q15!$B$39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4</definedName>
    <definedName name="solver_rel3" localSheetId="0" hidden="1">3</definedName>
    <definedName name="solver_rhs1" localSheetId="0" hidden="1">25</definedName>
    <definedName name="solver_rhs2" localSheetId="0" hidden="1">integer</definedName>
    <definedName name="solver_rhs3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52511" iterateDelta="9.9999999999999995E-7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5" i="1" l="1"/>
  <c r="J36" i="1"/>
  <c r="J37" i="1"/>
  <c r="J34" i="1"/>
  <c r="I34" i="1"/>
  <c r="C34" i="1"/>
  <c r="A34" i="1"/>
  <c r="C35" i="1" l="1"/>
  <c r="D35" i="1"/>
  <c r="E35" i="1"/>
  <c r="F35" i="1"/>
  <c r="G35" i="1"/>
  <c r="H35" i="1"/>
  <c r="I35" i="1"/>
  <c r="C36" i="1"/>
  <c r="D36" i="1"/>
  <c r="E36" i="1"/>
  <c r="F36" i="1"/>
  <c r="G36" i="1"/>
  <c r="H36" i="1"/>
  <c r="I36" i="1"/>
  <c r="C37" i="1"/>
  <c r="D37" i="1"/>
  <c r="E37" i="1"/>
  <c r="F37" i="1"/>
  <c r="G37" i="1"/>
  <c r="H37" i="1"/>
  <c r="I37" i="1"/>
  <c r="D34" i="1"/>
  <c r="E34" i="1"/>
  <c r="F34" i="1"/>
  <c r="G34" i="1"/>
  <c r="H34" i="1"/>
  <c r="A35" i="1"/>
  <c r="A36" i="1"/>
  <c r="A37" i="1"/>
  <c r="M29" i="1"/>
  <c r="T29" i="1"/>
  <c r="M6" i="1"/>
  <c r="N6" i="1"/>
  <c r="O6" i="1"/>
  <c r="P6" i="1"/>
  <c r="Q6" i="1"/>
  <c r="R6" i="1"/>
  <c r="S6" i="1"/>
  <c r="T6" i="1"/>
  <c r="M7" i="1"/>
  <c r="N7" i="1"/>
  <c r="O7" i="1"/>
  <c r="P7" i="1"/>
  <c r="Q7" i="1"/>
  <c r="R7" i="1"/>
  <c r="S7" i="1"/>
  <c r="T7" i="1"/>
  <c r="M8" i="1"/>
  <c r="N8" i="1"/>
  <c r="O8" i="1"/>
  <c r="P8" i="1"/>
  <c r="Q8" i="1"/>
  <c r="R8" i="1"/>
  <c r="S8" i="1"/>
  <c r="T8" i="1"/>
  <c r="M9" i="1"/>
  <c r="N9" i="1"/>
  <c r="O9" i="1"/>
  <c r="P9" i="1"/>
  <c r="Q9" i="1"/>
  <c r="R9" i="1"/>
  <c r="S9" i="1"/>
  <c r="T9" i="1"/>
  <c r="M10" i="1"/>
  <c r="N10" i="1"/>
  <c r="O10" i="1"/>
  <c r="P10" i="1"/>
  <c r="Q10" i="1"/>
  <c r="R10" i="1"/>
  <c r="S10" i="1"/>
  <c r="T10" i="1"/>
  <c r="M11" i="1"/>
  <c r="N11" i="1"/>
  <c r="O11" i="1"/>
  <c r="P11" i="1"/>
  <c r="Q11" i="1"/>
  <c r="R11" i="1"/>
  <c r="S11" i="1"/>
  <c r="T11" i="1"/>
  <c r="M12" i="1"/>
  <c r="N12" i="1"/>
  <c r="O12" i="1"/>
  <c r="P12" i="1"/>
  <c r="Q12" i="1"/>
  <c r="R12" i="1"/>
  <c r="S12" i="1"/>
  <c r="T12" i="1"/>
  <c r="M13" i="1"/>
  <c r="N13" i="1"/>
  <c r="O13" i="1"/>
  <c r="P13" i="1"/>
  <c r="Q13" i="1"/>
  <c r="R13" i="1"/>
  <c r="S13" i="1"/>
  <c r="T13" i="1"/>
  <c r="M14" i="1"/>
  <c r="N14" i="1"/>
  <c r="O14" i="1"/>
  <c r="P14" i="1"/>
  <c r="Q14" i="1"/>
  <c r="R14" i="1"/>
  <c r="S14" i="1"/>
  <c r="T14" i="1"/>
  <c r="M15" i="1"/>
  <c r="N15" i="1"/>
  <c r="O15" i="1"/>
  <c r="P15" i="1"/>
  <c r="Q15" i="1"/>
  <c r="R15" i="1"/>
  <c r="S15" i="1"/>
  <c r="T15" i="1"/>
  <c r="M16" i="1"/>
  <c r="N16" i="1"/>
  <c r="O16" i="1"/>
  <c r="P16" i="1"/>
  <c r="Q16" i="1"/>
  <c r="R16" i="1"/>
  <c r="S16" i="1"/>
  <c r="T16" i="1"/>
  <c r="M17" i="1"/>
  <c r="N17" i="1"/>
  <c r="O17" i="1"/>
  <c r="P17" i="1"/>
  <c r="Q17" i="1"/>
  <c r="R17" i="1"/>
  <c r="S17" i="1"/>
  <c r="T17" i="1"/>
  <c r="M18" i="1"/>
  <c r="N18" i="1"/>
  <c r="O18" i="1"/>
  <c r="P18" i="1"/>
  <c r="Q18" i="1"/>
  <c r="R18" i="1"/>
  <c r="S18" i="1"/>
  <c r="T18" i="1"/>
  <c r="M19" i="1"/>
  <c r="N19" i="1"/>
  <c r="O19" i="1"/>
  <c r="P19" i="1"/>
  <c r="Q19" i="1"/>
  <c r="R19" i="1"/>
  <c r="S19" i="1"/>
  <c r="T19" i="1"/>
  <c r="M20" i="1"/>
  <c r="N20" i="1"/>
  <c r="O20" i="1"/>
  <c r="P20" i="1"/>
  <c r="Q20" i="1"/>
  <c r="R20" i="1"/>
  <c r="S20" i="1"/>
  <c r="T20" i="1"/>
  <c r="M21" i="1"/>
  <c r="N21" i="1"/>
  <c r="O21" i="1"/>
  <c r="P21" i="1"/>
  <c r="Q21" i="1"/>
  <c r="R21" i="1"/>
  <c r="S21" i="1"/>
  <c r="T21" i="1"/>
  <c r="M22" i="1"/>
  <c r="N22" i="1"/>
  <c r="O22" i="1"/>
  <c r="P22" i="1"/>
  <c r="Q22" i="1"/>
  <c r="R22" i="1"/>
  <c r="S22" i="1"/>
  <c r="T22" i="1"/>
  <c r="M23" i="1"/>
  <c r="N23" i="1"/>
  <c r="O23" i="1"/>
  <c r="P23" i="1"/>
  <c r="Q23" i="1"/>
  <c r="R23" i="1"/>
  <c r="S23" i="1"/>
  <c r="T23" i="1"/>
  <c r="M24" i="1"/>
  <c r="N24" i="1"/>
  <c r="O24" i="1"/>
  <c r="P24" i="1"/>
  <c r="Q24" i="1"/>
  <c r="R24" i="1"/>
  <c r="S24" i="1"/>
  <c r="T24" i="1"/>
  <c r="M25" i="1"/>
  <c r="N25" i="1"/>
  <c r="O25" i="1"/>
  <c r="P25" i="1"/>
  <c r="Q25" i="1"/>
  <c r="R25" i="1"/>
  <c r="S25" i="1"/>
  <c r="T25" i="1"/>
  <c r="M26" i="1"/>
  <c r="N26" i="1"/>
  <c r="O26" i="1"/>
  <c r="P26" i="1"/>
  <c r="Q26" i="1"/>
  <c r="R26" i="1"/>
  <c r="S26" i="1"/>
  <c r="T26" i="1"/>
  <c r="M27" i="1"/>
  <c r="N27" i="1"/>
  <c r="O27" i="1"/>
  <c r="P27" i="1"/>
  <c r="Q27" i="1"/>
  <c r="R27" i="1"/>
  <c r="S27" i="1"/>
  <c r="T27" i="1"/>
  <c r="M28" i="1"/>
  <c r="N28" i="1"/>
  <c r="O28" i="1"/>
  <c r="P28" i="1"/>
  <c r="Q28" i="1"/>
  <c r="R28" i="1"/>
  <c r="S28" i="1"/>
  <c r="T28" i="1"/>
  <c r="N29" i="1"/>
  <c r="O29" i="1"/>
  <c r="P29" i="1"/>
  <c r="Q29" i="1"/>
  <c r="R29" i="1"/>
  <c r="S29" i="1"/>
  <c r="T5" i="1"/>
  <c r="N5" i="1"/>
  <c r="O5" i="1"/>
  <c r="P5" i="1"/>
  <c r="Q5" i="1"/>
  <c r="R5" i="1"/>
  <c r="S5" i="1"/>
  <c r="M5" i="1"/>
  <c r="C44" i="1" l="1"/>
  <c r="C46" i="1"/>
  <c r="C48" i="1"/>
  <c r="C50" i="1"/>
  <c r="C52" i="1"/>
  <c r="C54" i="1"/>
  <c r="C56" i="1"/>
  <c r="C58" i="1"/>
  <c r="C60" i="1"/>
  <c r="C62" i="1"/>
  <c r="C64" i="1"/>
  <c r="C66" i="1"/>
  <c r="C43" i="1"/>
  <c r="C45" i="1"/>
  <c r="C47" i="1"/>
  <c r="C49" i="1"/>
  <c r="C51" i="1"/>
  <c r="C53" i="1"/>
  <c r="C55" i="1"/>
  <c r="C57" i="1"/>
  <c r="C59" i="1"/>
  <c r="C61" i="1"/>
  <c r="C63" i="1"/>
  <c r="C65" i="1"/>
  <c r="C67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43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43" i="1"/>
  <c r="D62" i="1"/>
  <c r="D63" i="1"/>
  <c r="D64" i="1"/>
  <c r="D65" i="1"/>
  <c r="D66" i="1"/>
  <c r="D67" i="1"/>
  <c r="G47" i="1" l="1"/>
  <c r="H47" i="1" s="1"/>
  <c r="I47" i="1" s="1"/>
  <c r="G59" i="1"/>
  <c r="H59" i="1" s="1"/>
  <c r="I59" i="1" s="1"/>
  <c r="G55" i="1"/>
  <c r="H55" i="1" s="1"/>
  <c r="I55" i="1" s="1"/>
  <c r="G51" i="1"/>
  <c r="H51" i="1" s="1"/>
  <c r="I51" i="1" s="1"/>
  <c r="G44" i="1"/>
  <c r="H44" i="1" s="1"/>
  <c r="I44" i="1" s="1"/>
  <c r="G43" i="1"/>
  <c r="H43" i="1" s="1"/>
  <c r="I43" i="1" s="1"/>
  <c r="G60" i="1"/>
  <c r="H60" i="1" s="1"/>
  <c r="I60" i="1" s="1"/>
  <c r="G56" i="1"/>
  <c r="H56" i="1" s="1"/>
  <c r="I56" i="1" s="1"/>
  <c r="G52" i="1"/>
  <c r="H52" i="1" s="1"/>
  <c r="I52" i="1" s="1"/>
  <c r="G48" i="1"/>
  <c r="H48" i="1" s="1"/>
  <c r="I48" i="1" s="1"/>
  <c r="G67" i="1"/>
  <c r="H67" i="1" s="1"/>
  <c r="I67" i="1" s="1"/>
  <c r="G63" i="1"/>
  <c r="H63" i="1" s="1"/>
  <c r="I63" i="1" s="1"/>
  <c r="G61" i="1"/>
  <c r="H61" i="1" s="1"/>
  <c r="I61" i="1" s="1"/>
  <c r="G57" i="1"/>
  <c r="H57" i="1" s="1"/>
  <c r="I57" i="1" s="1"/>
  <c r="G53" i="1"/>
  <c r="H53" i="1" s="1"/>
  <c r="I53" i="1" s="1"/>
  <c r="G49" i="1"/>
  <c r="H49" i="1" s="1"/>
  <c r="I49" i="1" s="1"/>
  <c r="G45" i="1"/>
  <c r="H45" i="1" s="1"/>
  <c r="I45" i="1" s="1"/>
  <c r="G64" i="1"/>
  <c r="H64" i="1" s="1"/>
  <c r="I64" i="1" s="1"/>
  <c r="G62" i="1"/>
  <c r="H62" i="1" s="1"/>
  <c r="I62" i="1" s="1"/>
  <c r="G65" i="1"/>
  <c r="H65" i="1" s="1"/>
  <c r="I65" i="1" s="1"/>
  <c r="G66" i="1"/>
  <c r="H66" i="1" s="1"/>
  <c r="I66" i="1" s="1"/>
  <c r="G58" i="1"/>
  <c r="H58" i="1" s="1"/>
  <c r="I58" i="1" s="1"/>
  <c r="G54" i="1"/>
  <c r="H54" i="1" s="1"/>
  <c r="I54" i="1" s="1"/>
  <c r="G50" i="1"/>
  <c r="H50" i="1" s="1"/>
  <c r="I50" i="1" s="1"/>
  <c r="G46" i="1"/>
  <c r="H46" i="1" s="1"/>
  <c r="I46" i="1" s="1"/>
  <c r="B39" i="1" l="1"/>
</calcChain>
</file>

<file path=xl/sharedStrings.xml><?xml version="1.0" encoding="utf-8"?>
<sst xmlns="http://schemas.openxmlformats.org/spreadsheetml/2006/main" count="121" uniqueCount="51">
  <si>
    <t>Top MBA programs</t>
  </si>
  <si>
    <t>Original data</t>
  </si>
  <si>
    <t>School</t>
  </si>
  <si>
    <t>% accepted</t>
  </si>
  <si>
    <t>% accepted who enroll</t>
  </si>
  <si>
    <t>Mean GMAT</t>
  </si>
  <si>
    <t>Mean GPA</t>
  </si>
  <si>
    <t>Total Cost</t>
  </si>
  <si>
    <t>% minority</t>
  </si>
  <si>
    <t>% non-US</t>
  </si>
  <si>
    <t>Mean Starting Salary</t>
  </si>
  <si>
    <t>Wharton</t>
  </si>
  <si>
    <t>Michigan</t>
  </si>
  <si>
    <t>Northwestern</t>
  </si>
  <si>
    <t>Harvard</t>
  </si>
  <si>
    <t>Virginia</t>
  </si>
  <si>
    <t>Columbia</t>
  </si>
  <si>
    <t>Stanford</t>
  </si>
  <si>
    <t>Chicago</t>
  </si>
  <si>
    <t>MIT</t>
  </si>
  <si>
    <t>Dartmouth</t>
  </si>
  <si>
    <t>Duke</t>
  </si>
  <si>
    <t>UCLA</t>
  </si>
  <si>
    <t>Berkeley</t>
  </si>
  <si>
    <t>NYU</t>
  </si>
  <si>
    <t>Indiana</t>
  </si>
  <si>
    <t>Washington U</t>
  </si>
  <si>
    <t>Carnegie-Mellon</t>
  </si>
  <si>
    <t>Cornell</t>
  </si>
  <si>
    <t>UNC</t>
  </si>
  <si>
    <t>Texas</t>
  </si>
  <si>
    <t>Rochester</t>
  </si>
  <si>
    <t>Yale</t>
  </si>
  <si>
    <t>SMU</t>
  </si>
  <si>
    <t>Vanderbilt</t>
  </si>
  <si>
    <t>Thunderbird</t>
  </si>
  <si>
    <t>Standardized</t>
  </si>
  <si>
    <t>Cluster centers and standardized values</t>
  </si>
  <si>
    <t>Cluster center</t>
  </si>
  <si>
    <t>Column offset</t>
  </si>
  <si>
    <t>Index</t>
  </si>
  <si>
    <t>Sum distances</t>
  </si>
  <si>
    <t>Distances to centers</t>
  </si>
  <si>
    <t>To 1</t>
  </si>
  <si>
    <t>To 2</t>
  </si>
  <si>
    <t>To 3</t>
  </si>
  <si>
    <t>To 4</t>
  </si>
  <si>
    <t>Minimum</t>
  </si>
  <si>
    <t>Center</t>
  </si>
  <si>
    <t>Assigned to</t>
  </si>
  <si>
    <t>school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</si>
</sst>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2">
    <font>
      <sz val="11"/>
      <color theme="1"/>
      <name val="Calibri"/>
      <family val="2"/>
      <charset val="134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2" borderId="0" xfId="0" applyFill="1"/>
    <xf numFmtId="2" fontId="0" fillId="0" borderId="0" xfId="0" applyNumberFormat="1"/>
    <xf numFmtId="0" fontId="0" fillId="3" borderId="0" xfId="0" applyFill="1"/>
    <xf numFmtId="0" fontId="0" fillId="4" borderId="0" xfId="0" applyFill="1"/>
    <xf numFmtId="164" fontId="0" fillId="0" borderId="0" xfId="0" applyNumberFormat="1"/>
    <xf numFmtId="0" fontId="0" fillId="0" borderId="0" xfId="0" applyFill="1"/>
    <xf numFmtId="0" fontId="1" fillId="0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67</xdr:row>
      <xdr:rowOff>190499</xdr:rowOff>
    </xdr:from>
    <xdr:to>
      <xdr:col>9</xdr:col>
      <xdr:colOff>11906</xdr:colOff>
      <xdr:row>78</xdr:row>
      <xdr:rowOff>23812</xdr:rowOff>
    </xdr:to>
    <xdr:sp macro="" textlink="">
      <xdr:nvSpPr>
        <xdr:cNvPr id="2" name="TextBox 1"/>
        <xdr:cNvSpPr txBox="1"/>
      </xdr:nvSpPr>
      <xdr:spPr>
        <a:xfrm>
          <a:off x="0" y="12953999"/>
          <a:ext cx="9810750" cy="1928813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Answer:</a:t>
          </a:r>
        </a:p>
        <a:p>
          <a:endParaRPr lang="en-US" sz="1400"/>
        </a:p>
        <a:p>
          <a:r>
            <a:rPr lang="en-US" sz="1400"/>
            <a:t>The</a:t>
          </a:r>
          <a:r>
            <a:rPr lang="en-US" sz="1400" baseline="0"/>
            <a:t> four cluster centers are Texas, Washington U, Duke and Wharton.</a:t>
          </a:r>
        </a:p>
        <a:p>
          <a:r>
            <a:rPr lang="en-US" sz="1400" baseline="0"/>
            <a:t>Michigan, Northwestern, Virginia, Coumbia,Duke, Chicago, Dartmouth, UCLA, NYU and Cornell are assigned to Duke as the cluster center.</a:t>
          </a:r>
        </a:p>
        <a:p>
          <a:r>
            <a:rPr lang="en-US" sz="1400" baseline="0"/>
            <a:t>Harvard, Stanford, MIT, Berkeley, Yale, and Wharton are assigned to Wharton as the cluster center.</a:t>
          </a:r>
        </a:p>
        <a:p>
          <a:r>
            <a:rPr lang="en-US" sz="1400"/>
            <a:t>Indiana, UNC, Texas</a:t>
          </a:r>
          <a:r>
            <a:rPr lang="en-US" sz="1400" baseline="0"/>
            <a:t> are assigned Texas as the cluster center.</a:t>
          </a:r>
        </a:p>
        <a:p>
          <a:r>
            <a:rPr lang="en-US" sz="1400" baseline="0"/>
            <a:t>Washington U, Carnegie-Mellon, Rochester, SMU, Vanderbilt and Thunderbird are assigned to Washington U as the cluster center.</a:t>
          </a:r>
          <a:endParaRPr lang="en-US" sz="14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7"/>
  <sheetViews>
    <sheetView tabSelected="1" zoomScale="80" zoomScaleNormal="80" workbookViewId="0">
      <selection activeCell="B1" sqref="B1"/>
    </sheetView>
  </sheetViews>
  <sheetFormatPr defaultRowHeight="15"/>
  <cols>
    <col min="1" max="1" width="17.5703125" customWidth="1"/>
    <col min="2" max="2" width="18" customWidth="1"/>
    <col min="3" max="3" width="21.42578125" customWidth="1"/>
    <col min="4" max="4" width="22.5703125" customWidth="1"/>
    <col min="5" max="5" width="13.140625" customWidth="1"/>
    <col min="6" max="6" width="11.28515625" customWidth="1"/>
    <col min="7" max="7" width="11.140625" customWidth="1"/>
    <col min="8" max="8" width="12.5703125" customWidth="1"/>
    <col min="9" max="10" width="19.42578125" customWidth="1"/>
    <col min="11" max="11" width="19.42578125" style="7" customWidth="1"/>
    <col min="12" max="12" width="19.42578125" customWidth="1"/>
    <col min="13" max="13" width="21.5703125" customWidth="1"/>
    <col min="14" max="14" width="20.85546875" customWidth="1"/>
    <col min="15" max="15" width="11.7109375" customWidth="1"/>
    <col min="16" max="16" width="10.5703125" customWidth="1"/>
    <col min="17" max="17" width="10" customWidth="1"/>
    <col min="18" max="18" width="10.7109375" customWidth="1"/>
    <col min="20" max="20" width="18.5703125" customWidth="1"/>
  </cols>
  <sheetData>
    <row r="1" spans="1:20">
      <c r="A1" s="1" t="s">
        <v>0</v>
      </c>
    </row>
    <row r="3" spans="1:20">
      <c r="A3" s="1" t="s">
        <v>1</v>
      </c>
      <c r="M3" s="1" t="s">
        <v>36</v>
      </c>
    </row>
    <row r="4" spans="1:20">
      <c r="A4" t="s">
        <v>2</v>
      </c>
      <c r="B4" t="s">
        <v>3</v>
      </c>
      <c r="C4" t="s">
        <v>4</v>
      </c>
      <c r="D4" t="s">
        <v>5</v>
      </c>
      <c r="E4" t="s">
        <v>6</v>
      </c>
      <c r="F4" t="s">
        <v>7</v>
      </c>
      <c r="G4" t="s">
        <v>8</v>
      </c>
      <c r="H4" t="s">
        <v>9</v>
      </c>
      <c r="I4" t="s">
        <v>10</v>
      </c>
      <c r="K4" s="8" t="s">
        <v>40</v>
      </c>
      <c r="L4" t="s">
        <v>2</v>
      </c>
      <c r="M4" t="s">
        <v>3</v>
      </c>
      <c r="N4" t="s">
        <v>4</v>
      </c>
      <c r="O4" t="s">
        <v>5</v>
      </c>
      <c r="P4" t="s">
        <v>6</v>
      </c>
      <c r="Q4" t="s">
        <v>7</v>
      </c>
      <c r="R4" t="s">
        <v>8</v>
      </c>
      <c r="S4" t="s">
        <v>9</v>
      </c>
      <c r="T4" t="s">
        <v>10</v>
      </c>
    </row>
    <row r="5" spans="1:20">
      <c r="A5" t="s">
        <v>11</v>
      </c>
      <c r="B5" s="2">
        <v>15</v>
      </c>
      <c r="C5" s="2">
        <v>71</v>
      </c>
      <c r="D5" s="2">
        <v>662</v>
      </c>
      <c r="E5" s="2">
        <v>3.42</v>
      </c>
      <c r="F5" s="2">
        <v>32400</v>
      </c>
      <c r="G5" s="2">
        <v>16</v>
      </c>
      <c r="H5" s="2">
        <v>30</v>
      </c>
      <c r="I5" s="2">
        <v>102</v>
      </c>
      <c r="J5" s="2"/>
      <c r="K5" s="8">
        <v>1</v>
      </c>
      <c r="L5" t="s">
        <v>11</v>
      </c>
      <c r="M5" s="6">
        <f>(B5-AVERAGE(B$5:B$29))/_xlfn.STDEV.S(B$5:B$29)</f>
        <v>-0.6607788394823817</v>
      </c>
      <c r="N5" s="6">
        <f>(C5-AVERAGE(C$5:C$29))/_xlfn.STDEV.S(C$5:C$29)</f>
        <v>1.0604700789725088</v>
      </c>
      <c r="O5" s="6">
        <f>(D5-AVERAGE(D$5:D$29))/_xlfn.STDEV.S(D$5:D$29)</f>
        <v>0.6262442103400937</v>
      </c>
      <c r="P5" s="6">
        <f>(E5-AVERAGE(E$5:E$29))/_xlfn.STDEV.S(E$5:E$29)</f>
        <v>0.71811116251080354</v>
      </c>
      <c r="Q5" s="6">
        <f>(F5-AVERAGE(F$5:F$29))/_xlfn.STDEV.S(F$5:F$29)</f>
        <v>0.6975469813582208</v>
      </c>
      <c r="R5" s="6">
        <f>(G5-AVERAGE(G$5:G$29))/_xlfn.STDEV.S(G$5:G$29)</f>
        <v>0.84148882837258276</v>
      </c>
      <c r="S5" s="6">
        <f>(H5-AVERAGE(H$5:H$29))/_xlfn.STDEV.S(H$5:H$29)</f>
        <v>0.39976951885150636</v>
      </c>
      <c r="T5" s="6">
        <f>(I5-AVERAGE(I$5:I$29))/_xlfn.STDEV.S(I$5:I$29)</f>
        <v>1.0686097406472179</v>
      </c>
    </row>
    <row r="6" spans="1:20">
      <c r="A6" t="s">
        <v>12</v>
      </c>
      <c r="B6" s="2">
        <v>28</v>
      </c>
      <c r="C6" s="2">
        <v>44</v>
      </c>
      <c r="D6" s="2">
        <v>645</v>
      </c>
      <c r="E6" s="2">
        <v>3.3</v>
      </c>
      <c r="F6" s="2">
        <v>29800</v>
      </c>
      <c r="G6" s="2">
        <v>15</v>
      </c>
      <c r="H6" s="2">
        <v>26</v>
      </c>
      <c r="I6" s="2">
        <v>86</v>
      </c>
      <c r="J6" s="2"/>
      <c r="K6" s="8">
        <v>2</v>
      </c>
      <c r="L6" t="s">
        <v>12</v>
      </c>
      <c r="M6" s="6">
        <f t="shared" ref="M6:M28" si="0">(B6-AVERAGE(B$5:B$29))/_xlfn.STDEV.S(B$5:B$29)</f>
        <v>0.12875470034031711</v>
      </c>
      <c r="N6" s="6">
        <f t="shared" ref="N6:N29" si="1">(C6-AVERAGE(C$5:C$29))/_xlfn.STDEV.S(C$5:C$29)</f>
        <v>-0.26266726540169344</v>
      </c>
      <c r="O6" s="6">
        <f t="shared" ref="O6:O29" si="2">(D6-AVERAGE(D$5:D$29))/_xlfn.STDEV.S(D$5:D$29)</f>
        <v>8.7180168492823722E-3</v>
      </c>
      <c r="P6" s="6">
        <f t="shared" ref="P6:P29" si="3">(E6-AVERAGE(E$5:E$29))/_xlfn.STDEV.S(E$5:E$29)</f>
        <v>-0.16844582824327206</v>
      </c>
      <c r="Q6" s="6">
        <f t="shared" ref="Q6:Q29" si="4">(F6-AVERAGE(F$5:F$29))/_xlfn.STDEV.S(F$5:F$29)</f>
        <v>0.14595873575865445</v>
      </c>
      <c r="R6" s="6">
        <f t="shared" ref="R6:R29" si="5">(G6-AVERAGE(G$5:G$29))/_xlfn.STDEV.S(G$5:G$29)</f>
        <v>0.65196431747785688</v>
      </c>
      <c r="S6" s="6">
        <f t="shared" ref="S6:S29" si="6">(H6-AVERAGE(H$5:H$29))/_xlfn.STDEV.S(H$5:H$29)</f>
        <v>-7.0547562150266016E-2</v>
      </c>
      <c r="T6" s="6">
        <f t="shared" ref="T6:T28" si="7">(I6-AVERAGE(I$5:I$29))/_xlfn.STDEV.S(I$5:I$29)</f>
        <v>0.12502498069382487</v>
      </c>
    </row>
    <row r="7" spans="1:20">
      <c r="A7" t="s">
        <v>13</v>
      </c>
      <c r="B7" s="2">
        <v>14</v>
      </c>
      <c r="C7" s="2">
        <v>69</v>
      </c>
      <c r="D7" s="2">
        <v>660</v>
      </c>
      <c r="E7" s="2">
        <v>3.3</v>
      </c>
      <c r="F7" s="2">
        <v>32600</v>
      </c>
      <c r="G7" s="2">
        <v>9</v>
      </c>
      <c r="H7" s="2">
        <v>24</v>
      </c>
      <c r="I7" s="2">
        <v>99</v>
      </c>
      <c r="J7" s="2"/>
      <c r="K7" s="8">
        <v>3</v>
      </c>
      <c r="L7" t="s">
        <v>13</v>
      </c>
      <c r="M7" s="6">
        <f t="shared" si="0"/>
        <v>-0.72151218869951239</v>
      </c>
      <c r="N7" s="6">
        <f t="shared" si="1"/>
        <v>0.96245990531516046</v>
      </c>
      <c r="O7" s="6">
        <f t="shared" si="2"/>
        <v>0.55359406992940996</v>
      </c>
      <c r="P7" s="6">
        <f t="shared" si="3"/>
        <v>-0.16844582824327206</v>
      </c>
      <c r="Q7" s="6">
        <f t="shared" si="4"/>
        <v>0.73997684640434125</v>
      </c>
      <c r="R7" s="6">
        <f t="shared" si="5"/>
        <v>-0.48518274789049831</v>
      </c>
      <c r="S7" s="6">
        <f t="shared" si="6"/>
        <v>-0.30570610265115217</v>
      </c>
      <c r="T7" s="6">
        <f t="shared" si="7"/>
        <v>0.89168759815595677</v>
      </c>
    </row>
    <row r="8" spans="1:20">
      <c r="A8" t="s">
        <v>14</v>
      </c>
      <c r="B8" s="2">
        <v>13</v>
      </c>
      <c r="C8" s="2">
        <v>88</v>
      </c>
      <c r="D8" s="2">
        <v>680</v>
      </c>
      <c r="E8" s="2">
        <v>3.5</v>
      </c>
      <c r="F8" s="2">
        <v>30100</v>
      </c>
      <c r="G8" s="2">
        <v>19</v>
      </c>
      <c r="H8" s="2">
        <v>27</v>
      </c>
      <c r="I8" s="2">
        <v>114</v>
      </c>
      <c r="J8" s="2"/>
      <c r="K8" s="8">
        <v>4</v>
      </c>
      <c r="L8" t="s">
        <v>14</v>
      </c>
      <c r="M8" s="6">
        <f t="shared" si="0"/>
        <v>-0.78224553791664309</v>
      </c>
      <c r="N8" s="6">
        <f t="shared" si="1"/>
        <v>1.8935565550599693</v>
      </c>
      <c r="O8" s="6">
        <f t="shared" si="2"/>
        <v>1.2800954740362469</v>
      </c>
      <c r="P8" s="6">
        <f t="shared" si="3"/>
        <v>1.3091491563468538</v>
      </c>
      <c r="Q8" s="6">
        <f t="shared" si="4"/>
        <v>0.20960353332783518</v>
      </c>
      <c r="R8" s="6">
        <f t="shared" si="5"/>
        <v>1.4100623610567604</v>
      </c>
      <c r="S8" s="6">
        <f t="shared" si="6"/>
        <v>4.7031708100177066E-2</v>
      </c>
      <c r="T8" s="6">
        <f t="shared" si="7"/>
        <v>1.776298310612263</v>
      </c>
    </row>
    <row r="9" spans="1:20">
      <c r="A9" t="s">
        <v>15</v>
      </c>
      <c r="B9" s="2">
        <v>19</v>
      </c>
      <c r="C9" s="2">
        <v>49</v>
      </c>
      <c r="D9" s="2">
        <v>660</v>
      </c>
      <c r="E9" s="2">
        <v>3.1</v>
      </c>
      <c r="F9" s="2">
        <v>31200</v>
      </c>
      <c r="G9" s="2">
        <v>20</v>
      </c>
      <c r="H9" s="2">
        <v>12</v>
      </c>
      <c r="I9" s="2">
        <v>93</v>
      </c>
      <c r="J9" s="2"/>
      <c r="K9" s="8">
        <v>5</v>
      </c>
      <c r="L9" t="s">
        <v>15</v>
      </c>
      <c r="M9" s="6">
        <f t="shared" si="0"/>
        <v>-0.41784544261385903</v>
      </c>
      <c r="N9" s="6">
        <f t="shared" si="1"/>
        <v>-1.7641831258322669E-2</v>
      </c>
      <c r="O9" s="6">
        <f t="shared" si="2"/>
        <v>0.55359406992940996</v>
      </c>
      <c r="P9" s="6">
        <f t="shared" si="3"/>
        <v>-1.6460408128333948</v>
      </c>
      <c r="Q9" s="6">
        <f t="shared" si="4"/>
        <v>0.44296779108149786</v>
      </c>
      <c r="R9" s="6">
        <f t="shared" si="5"/>
        <v>1.5995868719514863</v>
      </c>
      <c r="S9" s="6">
        <f t="shared" si="6"/>
        <v>-1.7166573456564693</v>
      </c>
      <c r="T9" s="6">
        <f t="shared" si="7"/>
        <v>0.53784331317343437</v>
      </c>
    </row>
    <row r="10" spans="1:20">
      <c r="A10" t="s">
        <v>16</v>
      </c>
      <c r="B10" s="2">
        <v>14</v>
      </c>
      <c r="C10" s="2">
        <v>70</v>
      </c>
      <c r="D10" s="2">
        <v>660</v>
      </c>
      <c r="E10" s="2">
        <v>3.3</v>
      </c>
      <c r="F10" s="2">
        <v>32200</v>
      </c>
      <c r="G10" s="2">
        <v>12</v>
      </c>
      <c r="H10" s="2">
        <v>24</v>
      </c>
      <c r="I10" s="2">
        <v>93</v>
      </c>
      <c r="J10" s="2"/>
      <c r="K10" s="8">
        <v>6</v>
      </c>
      <c r="L10" t="s">
        <v>16</v>
      </c>
      <c r="M10" s="6">
        <f t="shared" si="0"/>
        <v>-0.72151218869951239</v>
      </c>
      <c r="N10" s="6">
        <f t="shared" si="1"/>
        <v>1.0114649921438346</v>
      </c>
      <c r="O10" s="6">
        <f t="shared" si="2"/>
        <v>0.55359406992940996</v>
      </c>
      <c r="P10" s="6">
        <f t="shared" si="3"/>
        <v>-0.16844582824327206</v>
      </c>
      <c r="Q10" s="6">
        <f t="shared" si="4"/>
        <v>0.65511711631210023</v>
      </c>
      <c r="R10" s="6">
        <f t="shared" si="5"/>
        <v>8.3390784793679285E-2</v>
      </c>
      <c r="S10" s="6">
        <f t="shared" si="6"/>
        <v>-0.30570610265115217</v>
      </c>
      <c r="T10" s="6">
        <f t="shared" si="7"/>
        <v>0.53784331317343437</v>
      </c>
    </row>
    <row r="11" spans="1:20">
      <c r="A11" t="s">
        <v>17</v>
      </c>
      <c r="B11" s="2">
        <v>7</v>
      </c>
      <c r="C11" s="2">
        <v>81</v>
      </c>
      <c r="D11" s="2">
        <v>690</v>
      </c>
      <c r="E11" s="2">
        <v>3.6</v>
      </c>
      <c r="F11" s="2">
        <v>34500</v>
      </c>
      <c r="G11" s="2">
        <v>25</v>
      </c>
      <c r="H11" s="2">
        <v>25</v>
      </c>
      <c r="I11" s="2">
        <v>111</v>
      </c>
      <c r="J11" s="2"/>
      <c r="K11" s="8">
        <v>7</v>
      </c>
      <c r="L11" t="s">
        <v>17</v>
      </c>
      <c r="M11" s="6">
        <f t="shared" si="0"/>
        <v>-1.1466456332194273</v>
      </c>
      <c r="N11" s="6">
        <f t="shared" si="1"/>
        <v>1.5505209472592503</v>
      </c>
      <c r="O11" s="6">
        <f t="shared" si="2"/>
        <v>1.6433461760896653</v>
      </c>
      <c r="P11" s="6">
        <f t="shared" si="3"/>
        <v>2.0479466486419167</v>
      </c>
      <c r="Q11" s="6">
        <f t="shared" si="4"/>
        <v>1.1430605643424858</v>
      </c>
      <c r="R11" s="6">
        <f t="shared" si="5"/>
        <v>2.5472094264251157</v>
      </c>
      <c r="S11" s="6">
        <f t="shared" si="6"/>
        <v>-0.1881268324007091</v>
      </c>
      <c r="T11" s="6">
        <f t="shared" si="7"/>
        <v>1.5993761681210017</v>
      </c>
    </row>
    <row r="12" spans="1:20">
      <c r="A12" t="s">
        <v>18</v>
      </c>
      <c r="B12" s="2">
        <v>23</v>
      </c>
      <c r="C12" s="2">
        <v>57</v>
      </c>
      <c r="D12" s="2">
        <v>685</v>
      </c>
      <c r="E12" s="2">
        <v>3.4</v>
      </c>
      <c r="F12" s="2">
        <v>34200</v>
      </c>
      <c r="G12" s="2">
        <v>5</v>
      </c>
      <c r="H12" s="2">
        <v>23</v>
      </c>
      <c r="I12" s="2">
        <v>90</v>
      </c>
      <c r="J12" s="2"/>
      <c r="K12" s="8">
        <v>8</v>
      </c>
      <c r="L12" t="s">
        <v>18</v>
      </c>
      <c r="M12" s="6">
        <f t="shared" si="0"/>
        <v>-0.17491204574533631</v>
      </c>
      <c r="N12" s="6">
        <f t="shared" si="1"/>
        <v>0.37439886337107059</v>
      </c>
      <c r="O12" s="6">
        <f t="shared" si="2"/>
        <v>1.4617208250629561</v>
      </c>
      <c r="P12" s="6">
        <f t="shared" si="3"/>
        <v>0.57035166405179094</v>
      </c>
      <c r="Q12" s="6">
        <f t="shared" si="4"/>
        <v>1.0794157667733051</v>
      </c>
      <c r="R12" s="6">
        <f t="shared" si="5"/>
        <v>-1.2432807914694017</v>
      </c>
      <c r="S12" s="6">
        <f t="shared" si="6"/>
        <v>-0.42328537290159529</v>
      </c>
      <c r="T12" s="6">
        <f t="shared" si="7"/>
        <v>0.36092117068217316</v>
      </c>
    </row>
    <row r="13" spans="1:20">
      <c r="A13" t="s">
        <v>19</v>
      </c>
      <c r="B13" s="2">
        <v>14</v>
      </c>
      <c r="C13" s="2">
        <v>12</v>
      </c>
      <c r="D13" s="2">
        <v>650</v>
      </c>
      <c r="E13" s="2">
        <v>3.5</v>
      </c>
      <c r="F13" s="2">
        <v>36700</v>
      </c>
      <c r="G13" s="2">
        <v>15</v>
      </c>
      <c r="H13" s="2">
        <v>37</v>
      </c>
      <c r="I13" s="2">
        <v>101</v>
      </c>
      <c r="J13" s="2"/>
      <c r="K13" s="8">
        <v>9</v>
      </c>
      <c r="L13" t="s">
        <v>19</v>
      </c>
      <c r="M13" s="6">
        <f t="shared" si="0"/>
        <v>-0.72151218869951239</v>
      </c>
      <c r="N13" s="6">
        <f t="shared" si="1"/>
        <v>-1.8308300439192664</v>
      </c>
      <c r="O13" s="6">
        <f t="shared" si="2"/>
        <v>0.1903433678759916</v>
      </c>
      <c r="P13" s="6">
        <f t="shared" si="3"/>
        <v>1.3091491563468538</v>
      </c>
      <c r="Q13" s="6">
        <f t="shared" si="4"/>
        <v>1.6097890798498111</v>
      </c>
      <c r="R13" s="6">
        <f t="shared" si="5"/>
        <v>0.65196431747785688</v>
      </c>
      <c r="S13" s="6">
        <f t="shared" si="6"/>
        <v>1.222824410604608</v>
      </c>
      <c r="T13" s="6">
        <f t="shared" si="7"/>
        <v>1.0096356931501309</v>
      </c>
    </row>
    <row r="14" spans="1:20">
      <c r="A14" t="s">
        <v>20</v>
      </c>
      <c r="B14" s="2">
        <v>14</v>
      </c>
      <c r="C14" s="2">
        <v>49</v>
      </c>
      <c r="D14" s="2">
        <v>669</v>
      </c>
      <c r="E14" s="2">
        <v>3.39</v>
      </c>
      <c r="F14" s="2">
        <v>32700</v>
      </c>
      <c r="G14" s="2">
        <v>9</v>
      </c>
      <c r="H14" s="2">
        <v>16</v>
      </c>
      <c r="I14" s="2">
        <v>104</v>
      </c>
      <c r="J14" s="2"/>
      <c r="K14" s="8">
        <v>10</v>
      </c>
      <c r="L14" t="s">
        <v>20</v>
      </c>
      <c r="M14" s="6">
        <f t="shared" si="0"/>
        <v>-0.72151218869951239</v>
      </c>
      <c r="N14" s="6">
        <f t="shared" si="1"/>
        <v>-1.7641831258322669E-2</v>
      </c>
      <c r="O14" s="6">
        <f t="shared" si="2"/>
        <v>0.88051970177748662</v>
      </c>
      <c r="P14" s="6">
        <f t="shared" si="3"/>
        <v>0.49647191482228625</v>
      </c>
      <c r="Q14" s="6">
        <f t="shared" si="4"/>
        <v>0.76119177892740153</v>
      </c>
      <c r="R14" s="6">
        <f t="shared" si="5"/>
        <v>-0.48518274789049831</v>
      </c>
      <c r="S14" s="6">
        <f t="shared" si="6"/>
        <v>-1.2463402646546968</v>
      </c>
      <c r="T14" s="6">
        <f t="shared" si="7"/>
        <v>1.1865578356413922</v>
      </c>
    </row>
    <row r="15" spans="1:20">
      <c r="A15" t="s">
        <v>21</v>
      </c>
      <c r="B15" s="2">
        <v>17</v>
      </c>
      <c r="C15" s="2">
        <v>50</v>
      </c>
      <c r="D15" s="2">
        <v>646</v>
      </c>
      <c r="E15" s="2">
        <v>3.33</v>
      </c>
      <c r="F15" s="2">
        <v>30100</v>
      </c>
      <c r="G15" s="2">
        <v>12</v>
      </c>
      <c r="H15" s="2">
        <v>19</v>
      </c>
      <c r="I15" s="2">
        <v>84</v>
      </c>
      <c r="J15" s="2"/>
      <c r="K15" s="8">
        <v>11</v>
      </c>
      <c r="L15" t="s">
        <v>21</v>
      </c>
      <c r="M15" s="6">
        <f t="shared" si="0"/>
        <v>-0.53931214104812042</v>
      </c>
      <c r="N15" s="6">
        <f t="shared" si="1"/>
        <v>3.1363255570351488E-2</v>
      </c>
      <c r="O15" s="6">
        <f t="shared" si="2"/>
        <v>4.5043087054624217E-2</v>
      </c>
      <c r="P15" s="6">
        <f t="shared" si="3"/>
        <v>5.3193419445248469E-2</v>
      </c>
      <c r="Q15" s="6">
        <f t="shared" si="4"/>
        <v>0.20960353332783518</v>
      </c>
      <c r="R15" s="6">
        <f t="shared" si="5"/>
        <v>8.3390784793679285E-2</v>
      </c>
      <c r="S15" s="6">
        <f t="shared" si="6"/>
        <v>-0.89360245390336768</v>
      </c>
      <c r="T15" s="6">
        <f t="shared" si="7"/>
        <v>7.0768856996507173E-3</v>
      </c>
    </row>
    <row r="16" spans="1:20">
      <c r="A16" t="s">
        <v>22</v>
      </c>
      <c r="B16" s="2">
        <v>17</v>
      </c>
      <c r="C16" s="2">
        <v>55</v>
      </c>
      <c r="D16" s="2">
        <v>651</v>
      </c>
      <c r="E16" s="2">
        <v>3.5</v>
      </c>
      <c r="F16" s="2">
        <v>27100</v>
      </c>
      <c r="G16" s="2">
        <v>10</v>
      </c>
      <c r="H16" s="2">
        <v>20</v>
      </c>
      <c r="I16" s="2">
        <v>91</v>
      </c>
      <c r="J16" s="2"/>
      <c r="K16" s="8">
        <v>12</v>
      </c>
      <c r="L16" t="s">
        <v>22</v>
      </c>
      <c r="M16" s="6">
        <f t="shared" si="0"/>
        <v>-0.53931214104812042</v>
      </c>
      <c r="N16" s="6">
        <f t="shared" si="1"/>
        <v>0.27638868971372227</v>
      </c>
      <c r="O16" s="6">
        <f t="shared" si="2"/>
        <v>0.22666843808133344</v>
      </c>
      <c r="P16" s="6">
        <f t="shared" si="3"/>
        <v>1.3091491563468538</v>
      </c>
      <c r="Q16" s="6">
        <f t="shared" si="4"/>
        <v>-0.42684444236397207</v>
      </c>
      <c r="R16" s="6">
        <f t="shared" si="5"/>
        <v>-0.29565823699577243</v>
      </c>
      <c r="S16" s="6">
        <f t="shared" si="6"/>
        <v>-0.77602318365292455</v>
      </c>
      <c r="T16" s="6">
        <f t="shared" si="7"/>
        <v>0.41989521817926023</v>
      </c>
    </row>
    <row r="17" spans="1:20">
      <c r="A17" t="s">
        <v>23</v>
      </c>
      <c r="B17" s="2">
        <v>13</v>
      </c>
      <c r="C17" s="2">
        <v>51</v>
      </c>
      <c r="D17" s="2">
        <v>652</v>
      </c>
      <c r="E17" s="2">
        <v>3.42</v>
      </c>
      <c r="F17" s="2">
        <v>29100</v>
      </c>
      <c r="G17" s="2">
        <v>11</v>
      </c>
      <c r="H17" s="2">
        <v>35</v>
      </c>
      <c r="I17" s="2">
        <v>91</v>
      </c>
      <c r="J17" s="2"/>
      <c r="K17" s="8">
        <v>13</v>
      </c>
      <c r="L17" t="s">
        <v>23</v>
      </c>
      <c r="M17" s="6">
        <f t="shared" si="0"/>
        <v>-0.78224553791664309</v>
      </c>
      <c r="N17" s="6">
        <f t="shared" si="1"/>
        <v>8.0368342399025641E-2</v>
      </c>
      <c r="O17" s="6">
        <f t="shared" si="2"/>
        <v>0.26299350828667528</v>
      </c>
      <c r="P17" s="6">
        <f t="shared" si="3"/>
        <v>0.71811116251080354</v>
      </c>
      <c r="Q17" s="6">
        <f t="shared" si="4"/>
        <v>-2.545791902767229E-3</v>
      </c>
      <c r="R17" s="6">
        <f t="shared" si="5"/>
        <v>-0.10613372610104657</v>
      </c>
      <c r="S17" s="6">
        <f t="shared" si="6"/>
        <v>0.98766587010372175</v>
      </c>
      <c r="T17" s="6">
        <f t="shared" si="7"/>
        <v>0.41989521817926023</v>
      </c>
    </row>
    <row r="18" spans="1:20">
      <c r="A18" t="s">
        <v>24</v>
      </c>
      <c r="B18" s="2">
        <v>20</v>
      </c>
      <c r="C18" s="2">
        <v>11</v>
      </c>
      <c r="D18" s="2">
        <v>646</v>
      </c>
      <c r="E18" s="2">
        <v>3.3</v>
      </c>
      <c r="F18" s="2">
        <v>32700</v>
      </c>
      <c r="G18" s="2">
        <v>8</v>
      </c>
      <c r="H18" s="2">
        <v>35</v>
      </c>
      <c r="I18" s="2">
        <v>79</v>
      </c>
      <c r="J18" s="2"/>
      <c r="K18" s="8">
        <v>14</v>
      </c>
      <c r="L18" t="s">
        <v>24</v>
      </c>
      <c r="M18" s="6">
        <f t="shared" si="0"/>
        <v>-0.35711209339672834</v>
      </c>
      <c r="N18" s="6">
        <f t="shared" si="1"/>
        <v>-1.8798351307479406</v>
      </c>
      <c r="O18" s="6">
        <f t="shared" si="2"/>
        <v>4.5043087054624217E-2</v>
      </c>
      <c r="P18" s="6">
        <f t="shared" si="3"/>
        <v>-0.16844582824327206</v>
      </c>
      <c r="Q18" s="6">
        <f t="shared" si="4"/>
        <v>0.76119177892740153</v>
      </c>
      <c r="R18" s="6">
        <f t="shared" si="5"/>
        <v>-0.6747072587852242</v>
      </c>
      <c r="S18" s="6">
        <f t="shared" si="6"/>
        <v>0.98766587010372175</v>
      </c>
      <c r="T18" s="6">
        <f t="shared" si="7"/>
        <v>-0.28779335178578463</v>
      </c>
    </row>
    <row r="19" spans="1:20">
      <c r="A19" t="s">
        <v>25</v>
      </c>
      <c r="B19" s="2">
        <v>45</v>
      </c>
      <c r="C19" s="2">
        <v>20</v>
      </c>
      <c r="D19" s="2">
        <v>630</v>
      </c>
      <c r="E19" s="2">
        <v>3.2</v>
      </c>
      <c r="F19" s="2">
        <v>21000</v>
      </c>
      <c r="G19" s="2">
        <v>8</v>
      </c>
      <c r="H19" s="2">
        <v>16</v>
      </c>
      <c r="I19" s="2">
        <v>68</v>
      </c>
      <c r="J19" s="2"/>
      <c r="K19" s="8">
        <v>15</v>
      </c>
      <c r="L19" t="s">
        <v>25</v>
      </c>
      <c r="M19" s="6">
        <f t="shared" si="0"/>
        <v>1.1612216370315387</v>
      </c>
      <c r="N19" s="6">
        <f t="shared" si="1"/>
        <v>-1.4387893492898731</v>
      </c>
      <c r="O19" s="6">
        <f t="shared" si="2"/>
        <v>-0.53615803623084524</v>
      </c>
      <c r="P19" s="6">
        <f t="shared" si="3"/>
        <v>-0.90724332053833179</v>
      </c>
      <c r="Q19" s="6">
        <f t="shared" si="4"/>
        <v>-1.7209553262706467</v>
      </c>
      <c r="R19" s="6">
        <f t="shared" si="5"/>
        <v>-0.6747072587852242</v>
      </c>
      <c r="S19" s="6">
        <f t="shared" si="6"/>
        <v>-1.2463402646546968</v>
      </c>
      <c r="T19" s="6">
        <f t="shared" si="7"/>
        <v>-0.93650787425374249</v>
      </c>
    </row>
    <row r="20" spans="1:20">
      <c r="A20" t="s">
        <v>26</v>
      </c>
      <c r="B20" s="2">
        <v>43</v>
      </c>
      <c r="C20" s="2">
        <v>40</v>
      </c>
      <c r="D20" s="2">
        <v>606</v>
      </c>
      <c r="E20" s="2">
        <v>3.2</v>
      </c>
      <c r="F20" s="2">
        <v>28000</v>
      </c>
      <c r="G20" s="2">
        <v>6</v>
      </c>
      <c r="H20" s="2">
        <v>39</v>
      </c>
      <c r="I20" s="2">
        <v>62</v>
      </c>
      <c r="J20" s="2"/>
      <c r="K20" s="8">
        <v>16</v>
      </c>
      <c r="L20" t="s">
        <v>26</v>
      </c>
      <c r="M20" s="6">
        <f t="shared" si="0"/>
        <v>1.0397549385972773</v>
      </c>
      <c r="N20" s="6">
        <f t="shared" si="1"/>
        <v>-0.45868761271639008</v>
      </c>
      <c r="O20" s="6">
        <f t="shared" si="2"/>
        <v>-1.4079597211590495</v>
      </c>
      <c r="P20" s="6">
        <f t="shared" si="3"/>
        <v>-0.90724332053833179</v>
      </c>
      <c r="Q20" s="6">
        <f t="shared" si="4"/>
        <v>-0.23591004965642989</v>
      </c>
      <c r="R20" s="6">
        <f t="shared" si="5"/>
        <v>-1.0537562805746759</v>
      </c>
      <c r="S20" s="6">
        <f t="shared" si="6"/>
        <v>1.457982951105494</v>
      </c>
      <c r="T20" s="6">
        <f t="shared" si="7"/>
        <v>-1.2903521592362648</v>
      </c>
    </row>
    <row r="21" spans="1:20">
      <c r="A21" t="s">
        <v>27</v>
      </c>
      <c r="B21" s="2">
        <v>31</v>
      </c>
      <c r="C21" s="2">
        <v>65</v>
      </c>
      <c r="D21" s="2">
        <v>638</v>
      </c>
      <c r="E21" s="2">
        <v>3.2</v>
      </c>
      <c r="F21" s="2">
        <v>27200</v>
      </c>
      <c r="G21" s="2">
        <v>2</v>
      </c>
      <c r="H21" s="2">
        <v>38</v>
      </c>
      <c r="I21" s="2">
        <v>86</v>
      </c>
      <c r="J21" s="2"/>
      <c r="K21" s="8">
        <v>17</v>
      </c>
      <c r="L21" t="s">
        <v>27</v>
      </c>
      <c r="M21" s="6">
        <f t="shared" si="0"/>
        <v>0.31095474799170914</v>
      </c>
      <c r="N21" s="6">
        <f t="shared" si="1"/>
        <v>0.76643955800046382</v>
      </c>
      <c r="O21" s="6">
        <f t="shared" si="2"/>
        <v>-0.24555747458811053</v>
      </c>
      <c r="P21" s="6">
        <f t="shared" si="3"/>
        <v>-0.90724332053833179</v>
      </c>
      <c r="Q21" s="6">
        <f t="shared" si="4"/>
        <v>-0.40562950984091184</v>
      </c>
      <c r="R21" s="6">
        <f t="shared" si="5"/>
        <v>-1.8118543241535794</v>
      </c>
      <c r="S21" s="6">
        <f t="shared" si="6"/>
        <v>1.340403680855051</v>
      </c>
      <c r="T21" s="6">
        <f t="shared" si="7"/>
        <v>0.12502498069382487</v>
      </c>
    </row>
    <row r="22" spans="1:20">
      <c r="A22" t="s">
        <v>28</v>
      </c>
      <c r="B22" s="2">
        <v>25</v>
      </c>
      <c r="C22" s="2">
        <v>38</v>
      </c>
      <c r="D22" s="2">
        <v>634</v>
      </c>
      <c r="E22" s="2">
        <v>3.3</v>
      </c>
      <c r="F22" s="2">
        <v>29600</v>
      </c>
      <c r="G22" s="2">
        <v>11</v>
      </c>
      <c r="H22" s="2">
        <v>28</v>
      </c>
      <c r="I22" s="2">
        <v>55</v>
      </c>
      <c r="J22" s="2"/>
      <c r="K22" s="8">
        <v>18</v>
      </c>
      <c r="L22" t="s">
        <v>28</v>
      </c>
      <c r="M22" s="6">
        <f t="shared" si="0"/>
        <v>-5.3445347311074941E-2</v>
      </c>
      <c r="N22" s="6">
        <f t="shared" si="1"/>
        <v>-0.55669778637373835</v>
      </c>
      <c r="O22" s="6">
        <f t="shared" si="2"/>
        <v>-0.39085775540947787</v>
      </c>
      <c r="P22" s="6">
        <f t="shared" si="3"/>
        <v>-0.16844582824327206</v>
      </c>
      <c r="Q22" s="6">
        <f t="shared" si="4"/>
        <v>0.10352887071253399</v>
      </c>
      <c r="R22" s="6">
        <f t="shared" si="5"/>
        <v>-0.10613372610104657</v>
      </c>
      <c r="S22" s="6">
        <f t="shared" si="6"/>
        <v>0.16461097835062016</v>
      </c>
      <c r="T22" s="6">
        <f t="shared" si="7"/>
        <v>-1.7031704917158743</v>
      </c>
    </row>
    <row r="23" spans="1:20">
      <c r="A23" t="s">
        <v>29</v>
      </c>
      <c r="B23" s="2">
        <v>19</v>
      </c>
      <c r="C23" s="2">
        <v>55</v>
      </c>
      <c r="D23" s="2">
        <v>630</v>
      </c>
      <c r="E23" s="2">
        <v>3.3</v>
      </c>
      <c r="F23" s="2">
        <v>17500</v>
      </c>
      <c r="G23" s="2">
        <v>16</v>
      </c>
      <c r="H23" s="2">
        <v>19</v>
      </c>
      <c r="I23" s="2">
        <v>80</v>
      </c>
      <c r="J23" s="2"/>
      <c r="K23" s="8">
        <v>19</v>
      </c>
      <c r="L23" t="s">
        <v>29</v>
      </c>
      <c r="M23" s="6">
        <f t="shared" si="0"/>
        <v>-0.41784544261385903</v>
      </c>
      <c r="N23" s="6">
        <f t="shared" si="1"/>
        <v>0.27638868971372227</v>
      </c>
      <c r="O23" s="6">
        <f t="shared" si="2"/>
        <v>-0.53615803623084524</v>
      </c>
      <c r="P23" s="6">
        <f t="shared" si="3"/>
        <v>-0.16844582824327206</v>
      </c>
      <c r="Q23" s="6">
        <f t="shared" si="4"/>
        <v>-2.4634779645777551</v>
      </c>
      <c r="R23" s="6">
        <f t="shared" si="5"/>
        <v>0.84148882837258276</v>
      </c>
      <c r="S23" s="6">
        <f t="shared" si="6"/>
        <v>-0.89360245390336768</v>
      </c>
      <c r="T23" s="6">
        <f t="shared" si="7"/>
        <v>-0.22881930428869757</v>
      </c>
    </row>
    <row r="24" spans="1:20">
      <c r="A24" t="s">
        <v>30</v>
      </c>
      <c r="B24" s="2">
        <v>18</v>
      </c>
      <c r="C24" s="2">
        <v>12</v>
      </c>
      <c r="D24" s="2">
        <v>631</v>
      </c>
      <c r="E24" s="2">
        <v>3.3</v>
      </c>
      <c r="F24" s="2">
        <v>19100</v>
      </c>
      <c r="G24" s="2">
        <v>14</v>
      </c>
      <c r="H24" s="2">
        <v>17</v>
      </c>
      <c r="I24" s="2">
        <v>69</v>
      </c>
      <c r="J24" s="2"/>
      <c r="K24" s="8">
        <v>20</v>
      </c>
      <c r="L24" t="s">
        <v>30</v>
      </c>
      <c r="M24" s="6">
        <f t="shared" si="0"/>
        <v>-0.47857879183098967</v>
      </c>
      <c r="N24" s="6">
        <f t="shared" si="1"/>
        <v>-1.8308300439192664</v>
      </c>
      <c r="O24" s="6">
        <f t="shared" si="2"/>
        <v>-0.49983296602550342</v>
      </c>
      <c r="P24" s="6">
        <f t="shared" si="3"/>
        <v>-0.16844582824327206</v>
      </c>
      <c r="Q24" s="6">
        <f t="shared" si="4"/>
        <v>-2.1240390442087915</v>
      </c>
      <c r="R24" s="6">
        <f t="shared" si="5"/>
        <v>0.462439806583131</v>
      </c>
      <c r="S24" s="6">
        <f t="shared" si="6"/>
        <v>-1.1287609944042538</v>
      </c>
      <c r="T24" s="6">
        <f t="shared" si="7"/>
        <v>-0.87753382675665537</v>
      </c>
    </row>
    <row r="25" spans="1:20">
      <c r="A25" t="s">
        <v>31</v>
      </c>
      <c r="B25" s="2">
        <v>36</v>
      </c>
      <c r="C25" s="2">
        <v>34</v>
      </c>
      <c r="D25" s="2">
        <v>630</v>
      </c>
      <c r="E25" s="2">
        <v>3.22</v>
      </c>
      <c r="F25" s="2">
        <v>28200</v>
      </c>
      <c r="G25" s="2">
        <v>9</v>
      </c>
      <c r="H25" s="2">
        <v>46</v>
      </c>
      <c r="I25" s="2">
        <v>68</v>
      </c>
      <c r="J25" s="2"/>
      <c r="K25" s="8">
        <v>21</v>
      </c>
      <c r="L25" t="s">
        <v>31</v>
      </c>
      <c r="M25" s="6">
        <f t="shared" si="0"/>
        <v>0.61462149407736255</v>
      </c>
      <c r="N25" s="6">
        <f t="shared" si="1"/>
        <v>-0.75271813368843499</v>
      </c>
      <c r="O25" s="6">
        <f t="shared" si="2"/>
        <v>-0.53615803623084524</v>
      </c>
      <c r="P25" s="6">
        <f t="shared" si="3"/>
        <v>-0.75948382207931919</v>
      </c>
      <c r="Q25" s="6">
        <f t="shared" si="4"/>
        <v>-0.19348018461030941</v>
      </c>
      <c r="R25" s="6">
        <f t="shared" si="5"/>
        <v>-0.48518274789049831</v>
      </c>
      <c r="S25" s="6">
        <f t="shared" si="6"/>
        <v>2.2810378428585958</v>
      </c>
      <c r="T25" s="6">
        <f t="shared" si="7"/>
        <v>-0.93650787425374249</v>
      </c>
    </row>
    <row r="26" spans="1:20">
      <c r="A26" t="s">
        <v>32</v>
      </c>
      <c r="B26" s="2">
        <v>23</v>
      </c>
      <c r="C26" s="2">
        <v>54</v>
      </c>
      <c r="D26" s="2">
        <v>676</v>
      </c>
      <c r="E26" s="2">
        <v>3.38</v>
      </c>
      <c r="F26" s="2">
        <v>32000</v>
      </c>
      <c r="G26" s="2">
        <v>15</v>
      </c>
      <c r="H26" s="2">
        <v>31</v>
      </c>
      <c r="I26" s="2">
        <v>88</v>
      </c>
      <c r="J26" s="2"/>
      <c r="K26" s="8">
        <v>22</v>
      </c>
      <c r="L26" t="s">
        <v>32</v>
      </c>
      <c r="M26" s="6">
        <f t="shared" si="0"/>
        <v>-0.17491204574533631</v>
      </c>
      <c r="N26" s="6">
        <f t="shared" si="1"/>
        <v>0.22738360288504811</v>
      </c>
      <c r="O26" s="6">
        <f t="shared" si="2"/>
        <v>1.1347951932148794</v>
      </c>
      <c r="P26" s="6">
        <f t="shared" si="3"/>
        <v>0.42259216559277835</v>
      </c>
      <c r="Q26" s="6">
        <f t="shared" si="4"/>
        <v>0.61268725126597978</v>
      </c>
      <c r="R26" s="6">
        <f t="shared" si="5"/>
        <v>0.65196431747785688</v>
      </c>
      <c r="S26" s="6">
        <f t="shared" si="6"/>
        <v>0.51734878910194937</v>
      </c>
      <c r="T26" s="6">
        <f t="shared" si="7"/>
        <v>0.242973075687999</v>
      </c>
    </row>
    <row r="27" spans="1:20">
      <c r="A27" t="s">
        <v>33</v>
      </c>
      <c r="B27" s="2">
        <v>62</v>
      </c>
      <c r="C27" s="2">
        <v>48</v>
      </c>
      <c r="D27" s="2">
        <v>601</v>
      </c>
      <c r="E27" s="2">
        <v>3</v>
      </c>
      <c r="F27" s="2">
        <v>26300</v>
      </c>
      <c r="G27" s="2">
        <v>5</v>
      </c>
      <c r="H27" s="2">
        <v>22</v>
      </c>
      <c r="I27" s="2">
        <v>63</v>
      </c>
      <c r="J27" s="2"/>
      <c r="K27" s="8">
        <v>23</v>
      </c>
      <c r="L27" t="s">
        <v>33</v>
      </c>
      <c r="M27" s="6">
        <f t="shared" si="0"/>
        <v>2.1936885737227603</v>
      </c>
      <c r="N27" s="6">
        <f t="shared" si="1"/>
        <v>-6.6646918086996826E-2</v>
      </c>
      <c r="O27" s="6">
        <f t="shared" si="2"/>
        <v>-1.5895850721857587</v>
      </c>
      <c r="P27" s="6">
        <f t="shared" si="3"/>
        <v>-2.3848383051284578</v>
      </c>
      <c r="Q27" s="6">
        <f t="shared" si="4"/>
        <v>-0.59656390254845404</v>
      </c>
      <c r="R27" s="6">
        <f t="shared" si="5"/>
        <v>-1.2432807914694017</v>
      </c>
      <c r="S27" s="6">
        <f t="shared" si="6"/>
        <v>-0.54086464315203842</v>
      </c>
      <c r="T27" s="6">
        <f t="shared" si="7"/>
        <v>-1.2313781117391778</v>
      </c>
    </row>
    <row r="28" spans="1:20">
      <c r="A28" t="s">
        <v>34</v>
      </c>
      <c r="B28" s="2">
        <v>42</v>
      </c>
      <c r="C28" s="2">
        <v>47</v>
      </c>
      <c r="D28" s="2">
        <v>615</v>
      </c>
      <c r="E28" s="2">
        <v>3.2</v>
      </c>
      <c r="F28" s="2">
        <v>29700</v>
      </c>
      <c r="G28" s="2">
        <v>7</v>
      </c>
      <c r="H28" s="2">
        <v>23</v>
      </c>
      <c r="I28" s="2">
        <v>63</v>
      </c>
      <c r="J28" s="2"/>
      <c r="K28" s="8">
        <v>24</v>
      </c>
      <c r="L28" t="s">
        <v>34</v>
      </c>
      <c r="M28" s="6">
        <f t="shared" si="0"/>
        <v>0.97902158938014661</v>
      </c>
      <c r="N28" s="6">
        <f t="shared" si="1"/>
        <v>-0.11565200491567099</v>
      </c>
      <c r="O28" s="6">
        <f t="shared" si="2"/>
        <v>-1.0810340893109729</v>
      </c>
      <c r="P28" s="6">
        <f t="shared" si="3"/>
        <v>-0.90724332053833179</v>
      </c>
      <c r="Q28" s="6">
        <f t="shared" si="4"/>
        <v>0.12474380323559423</v>
      </c>
      <c r="R28" s="6">
        <f t="shared" si="5"/>
        <v>-0.86423176967995008</v>
      </c>
      <c r="S28" s="6">
        <f t="shared" si="6"/>
        <v>-0.42328537290159529</v>
      </c>
      <c r="T28" s="6">
        <f t="shared" si="7"/>
        <v>-1.2313781117391778</v>
      </c>
    </row>
    <row r="29" spans="1:20">
      <c r="A29" t="s">
        <v>35</v>
      </c>
      <c r="B29" s="2">
        <v>75</v>
      </c>
      <c r="C29" s="2">
        <v>64</v>
      </c>
      <c r="D29" s="2">
        <v>572</v>
      </c>
      <c r="E29" s="2">
        <v>3.41</v>
      </c>
      <c r="F29" s="2">
        <v>23800</v>
      </c>
      <c r="G29" s="2">
        <v>10</v>
      </c>
      <c r="H29" s="2">
        <v>33</v>
      </c>
      <c r="I29" s="2">
        <v>57</v>
      </c>
      <c r="J29" s="2"/>
      <c r="K29" s="8">
        <v>25</v>
      </c>
      <c r="L29" t="s">
        <v>35</v>
      </c>
      <c r="M29" s="6">
        <f>(B29-AVERAGE(B$5:B$29))/_xlfn.STDEV.S(B$5:B$29)</f>
        <v>2.9832221135454593</v>
      </c>
      <c r="N29" s="6">
        <f t="shared" si="1"/>
        <v>0.71743447117178971</v>
      </c>
      <c r="O29" s="6">
        <f t="shared" si="2"/>
        <v>-2.6430121081406721</v>
      </c>
      <c r="P29" s="6">
        <f t="shared" si="3"/>
        <v>0.64423141328129885</v>
      </c>
      <c r="Q29" s="6">
        <f t="shared" si="4"/>
        <v>-1.12693721562496</v>
      </c>
      <c r="R29" s="6">
        <f t="shared" si="5"/>
        <v>-0.29565823699577243</v>
      </c>
      <c r="S29" s="6">
        <f t="shared" si="6"/>
        <v>0.75250732960283562</v>
      </c>
      <c r="T29" s="6">
        <f>(I29-AVERAGE(I$5:I$29))/_xlfn.STDEV.S(I$5:I$29)</f>
        <v>-1.5852223967217003</v>
      </c>
    </row>
    <row r="30" spans="1:20">
      <c r="M30" s="6"/>
      <c r="N30" s="3"/>
      <c r="O30" s="3"/>
      <c r="P30" s="3"/>
      <c r="Q30" s="3"/>
      <c r="R30" s="3"/>
      <c r="S30" s="3"/>
      <c r="T30" s="3"/>
    </row>
    <row r="31" spans="1:20">
      <c r="A31" s="1" t="s">
        <v>37</v>
      </c>
    </row>
    <row r="32" spans="1:20">
      <c r="B32" t="s">
        <v>39</v>
      </c>
      <c r="C32" s="7">
        <v>3</v>
      </c>
      <c r="D32" s="7">
        <v>4</v>
      </c>
      <c r="E32" s="7">
        <v>5</v>
      </c>
      <c r="F32" s="7">
        <v>6</v>
      </c>
      <c r="G32" s="7">
        <v>7</v>
      </c>
      <c r="H32" s="7">
        <v>8</v>
      </c>
      <c r="I32" s="7">
        <v>9</v>
      </c>
      <c r="J32" s="7">
        <v>10</v>
      </c>
    </row>
    <row r="33" spans="1:10">
      <c r="A33" t="s">
        <v>38</v>
      </c>
      <c r="B33" t="s">
        <v>40</v>
      </c>
      <c r="C33" t="s">
        <v>3</v>
      </c>
      <c r="D33" t="s">
        <v>4</v>
      </c>
      <c r="E33" t="s">
        <v>5</v>
      </c>
      <c r="F33" t="s">
        <v>6</v>
      </c>
      <c r="G33" t="s">
        <v>7</v>
      </c>
      <c r="H33" t="s">
        <v>8</v>
      </c>
      <c r="I33" t="s">
        <v>9</v>
      </c>
      <c r="J33" t="s">
        <v>10</v>
      </c>
    </row>
    <row r="34" spans="1:10">
      <c r="A34" t="str">
        <f>VLOOKUP(B34,LookUpTable,2)</f>
        <v>Texas</v>
      </c>
      <c r="B34" s="5">
        <v>20</v>
      </c>
      <c r="C34">
        <f>VLOOKUP($B34,LookUpTable,C$32)</f>
        <v>-0.47857879183098967</v>
      </c>
      <c r="D34">
        <f t="shared" ref="C34:J37" si="8">VLOOKUP($B34,LookUpTable,D$32)</f>
        <v>-1.8308300439192664</v>
      </c>
      <c r="E34">
        <f t="shared" si="8"/>
        <v>-0.49983296602550342</v>
      </c>
      <c r="F34">
        <f t="shared" si="8"/>
        <v>-0.16844582824327206</v>
      </c>
      <c r="G34">
        <f t="shared" si="8"/>
        <v>-2.1240390442087915</v>
      </c>
      <c r="H34">
        <f t="shared" si="8"/>
        <v>0.462439806583131</v>
      </c>
      <c r="I34">
        <f>VLOOKUP($B34,LookUpTable,I$32)</f>
        <v>-1.1287609944042538</v>
      </c>
      <c r="J34">
        <f>VLOOKUP($B34,LookUpTable,J$32)</f>
        <v>-0.87753382675665537</v>
      </c>
    </row>
    <row r="35" spans="1:10">
      <c r="A35" t="str">
        <f>VLOOKUP(B35,LookUpTable,2)</f>
        <v>Washington U</v>
      </c>
      <c r="B35" s="5">
        <v>16</v>
      </c>
      <c r="C35">
        <f t="shared" si="8"/>
        <v>1.0397549385972773</v>
      </c>
      <c r="D35">
        <f t="shared" si="8"/>
        <v>-0.45868761271639008</v>
      </c>
      <c r="E35">
        <f t="shared" si="8"/>
        <v>-1.4079597211590495</v>
      </c>
      <c r="F35">
        <f t="shared" si="8"/>
        <v>-0.90724332053833179</v>
      </c>
      <c r="G35">
        <f t="shared" si="8"/>
        <v>-0.23591004965642989</v>
      </c>
      <c r="H35">
        <f t="shared" si="8"/>
        <v>-1.0537562805746759</v>
      </c>
      <c r="I35">
        <f t="shared" si="8"/>
        <v>1.457982951105494</v>
      </c>
      <c r="J35">
        <f t="shared" si="8"/>
        <v>-1.2903521592362648</v>
      </c>
    </row>
    <row r="36" spans="1:10">
      <c r="A36" t="str">
        <f>VLOOKUP(B36,LookUpTable,2)</f>
        <v>Duke</v>
      </c>
      <c r="B36" s="5">
        <v>11</v>
      </c>
      <c r="C36">
        <f t="shared" si="8"/>
        <v>-0.53931214104812042</v>
      </c>
      <c r="D36">
        <f t="shared" si="8"/>
        <v>3.1363255570351488E-2</v>
      </c>
      <c r="E36">
        <f t="shared" si="8"/>
        <v>4.5043087054624217E-2</v>
      </c>
      <c r="F36">
        <f t="shared" si="8"/>
        <v>5.3193419445248469E-2</v>
      </c>
      <c r="G36">
        <f t="shared" si="8"/>
        <v>0.20960353332783518</v>
      </c>
      <c r="H36">
        <f t="shared" si="8"/>
        <v>8.3390784793679285E-2</v>
      </c>
      <c r="I36">
        <f t="shared" si="8"/>
        <v>-0.89360245390336768</v>
      </c>
      <c r="J36">
        <f t="shared" si="8"/>
        <v>7.0768856996507173E-3</v>
      </c>
    </row>
    <row r="37" spans="1:10">
      <c r="A37" t="str">
        <f>VLOOKUP(B37,LookUpTable,2)</f>
        <v>Wharton</v>
      </c>
      <c r="B37" s="5">
        <v>1</v>
      </c>
      <c r="C37">
        <f t="shared" si="8"/>
        <v>-0.6607788394823817</v>
      </c>
      <c r="D37">
        <f t="shared" si="8"/>
        <v>1.0604700789725088</v>
      </c>
      <c r="E37">
        <f t="shared" si="8"/>
        <v>0.6262442103400937</v>
      </c>
      <c r="F37">
        <f t="shared" si="8"/>
        <v>0.71811116251080354</v>
      </c>
      <c r="G37">
        <f t="shared" si="8"/>
        <v>0.6975469813582208</v>
      </c>
      <c r="H37">
        <f t="shared" si="8"/>
        <v>0.84148882837258276</v>
      </c>
      <c r="I37">
        <f t="shared" si="8"/>
        <v>0.39976951885150636</v>
      </c>
      <c r="J37">
        <f t="shared" si="8"/>
        <v>1.0686097406472179</v>
      </c>
    </row>
    <row r="39" spans="1:10">
      <c r="A39" t="s">
        <v>41</v>
      </c>
      <c r="B39" s="4">
        <f>SUM(G43:G67)</f>
        <v>44.956212417024801</v>
      </c>
    </row>
    <row r="41" spans="1:10">
      <c r="A41" s="1" t="s">
        <v>42</v>
      </c>
      <c r="H41" s="1" t="s">
        <v>49</v>
      </c>
    </row>
    <row r="42" spans="1:10">
      <c r="A42" t="s">
        <v>40</v>
      </c>
      <c r="B42" t="s">
        <v>50</v>
      </c>
      <c r="C42" t="s">
        <v>43</v>
      </c>
      <c r="D42" t="s">
        <v>44</v>
      </c>
      <c r="E42" t="s">
        <v>45</v>
      </c>
      <c r="F42" t="s">
        <v>46</v>
      </c>
      <c r="G42" t="s">
        <v>47</v>
      </c>
      <c r="H42" t="s">
        <v>40</v>
      </c>
      <c r="I42" t="s">
        <v>48</v>
      </c>
    </row>
    <row r="43" spans="1:10">
      <c r="A43" s="8">
        <v>1</v>
      </c>
      <c r="B43" t="s">
        <v>11</v>
      </c>
      <c r="C43">
        <f>SQRT(SUMXMY2($M5:$T5,$C$34:$J$34))</f>
        <v>4.9674694300499311</v>
      </c>
      <c r="D43">
        <f>SQRT(SUMXMY2($M5:$T5,$C$35:$J$35))</f>
        <v>4.809077980044175</v>
      </c>
      <c r="E43">
        <f>SQRT(SUMXMY2($M5:$T5,$C$36:$J$36))</f>
        <v>2.337988425494872</v>
      </c>
      <c r="F43">
        <f>SQRT(SUMXMY2($M5:$T5,$C$37:$J$37))</f>
        <v>0</v>
      </c>
      <c r="G43">
        <f>MIN(C43:F43)</f>
        <v>0</v>
      </c>
      <c r="H43">
        <f>MATCH(G43,C43:F43,0)</f>
        <v>4</v>
      </c>
      <c r="I43" t="str">
        <f t="shared" ref="I43:I67" si="9">INDEX(Cluster_center,H43,1)</f>
        <v>Wharton</v>
      </c>
    </row>
    <row r="44" spans="1:10">
      <c r="A44" s="8">
        <v>2</v>
      </c>
      <c r="B44" t="s">
        <v>12</v>
      </c>
      <c r="C44">
        <f t="shared" ref="C44:C67" si="10">SQRT(SUMXMY2($M6:$T6,$C$34:$J$34))</f>
        <v>3.2249592035729959</v>
      </c>
      <c r="D44">
        <f t="shared" ref="D44:D67" si="11">SQRT(SUMXMY2($M6:$T6,$C$35:$J$35))</f>
        <v>3.28879118594373</v>
      </c>
      <c r="E44">
        <f t="shared" ref="E44:E67" si="12">SQRT(SUMXMY2($M6:$T6,$C$36:$J$36))</f>
        <v>1.2656493783608573</v>
      </c>
      <c r="F44">
        <f t="shared" ref="F44:F67" si="13">SQRT(SUMXMY2($M6:$T6,$C$37:$J$37))</f>
        <v>2.2345238931138267</v>
      </c>
      <c r="G44">
        <f t="shared" ref="G44:G66" si="14">MIN(C44:F44)</f>
        <v>1.2656493783608573</v>
      </c>
      <c r="H44">
        <f t="shared" ref="H44:H66" si="15">MATCH(G44,C44:F44,0)</f>
        <v>3</v>
      </c>
      <c r="I44" t="str">
        <f t="shared" si="9"/>
        <v>Duke</v>
      </c>
    </row>
    <row r="45" spans="1:10">
      <c r="A45" s="8">
        <v>3</v>
      </c>
      <c r="B45" t="s">
        <v>13</v>
      </c>
      <c r="C45">
        <f t="shared" si="10"/>
        <v>4.6775349521440335</v>
      </c>
      <c r="D45">
        <f t="shared" si="11"/>
        <v>4.3200422276653629</v>
      </c>
      <c r="E45">
        <f t="shared" si="12"/>
        <v>1.7148223909576927</v>
      </c>
      <c r="F45">
        <f t="shared" si="13"/>
        <v>1.7593779970076209</v>
      </c>
      <c r="G45">
        <f t="shared" si="14"/>
        <v>1.7148223909576927</v>
      </c>
      <c r="H45">
        <f t="shared" si="15"/>
        <v>3</v>
      </c>
      <c r="I45" t="str">
        <f t="shared" si="9"/>
        <v>Duke</v>
      </c>
    </row>
    <row r="46" spans="1:10">
      <c r="A46" s="8">
        <v>4</v>
      </c>
      <c r="B46" t="s">
        <v>14</v>
      </c>
      <c r="C46">
        <f t="shared" si="10"/>
        <v>5.8381410482785183</v>
      </c>
      <c r="D46">
        <f t="shared" si="11"/>
        <v>6.2172974732675463</v>
      </c>
      <c r="E46">
        <f t="shared" si="12"/>
        <v>3.5220099772694371</v>
      </c>
      <c r="F46">
        <f t="shared" si="13"/>
        <v>1.6347006962746118</v>
      </c>
      <c r="G46">
        <f t="shared" si="14"/>
        <v>1.6347006962746118</v>
      </c>
      <c r="H46">
        <f t="shared" si="15"/>
        <v>4</v>
      </c>
      <c r="I46" t="str">
        <f t="shared" si="9"/>
        <v>Wharton</v>
      </c>
    </row>
    <row r="47" spans="1:10">
      <c r="A47" s="8">
        <v>5</v>
      </c>
      <c r="B47" t="s">
        <v>15</v>
      </c>
      <c r="C47">
        <f t="shared" si="10"/>
        <v>4.1007167180337678</v>
      </c>
      <c r="D47">
        <f t="shared" si="11"/>
        <v>5.256841253972814</v>
      </c>
      <c r="E47">
        <f t="shared" si="12"/>
        <v>2.5447236672329789</v>
      </c>
      <c r="F47">
        <f t="shared" si="13"/>
        <v>3.495187178516435</v>
      </c>
      <c r="G47">
        <f t="shared" si="14"/>
        <v>2.5447236672329789</v>
      </c>
      <c r="H47">
        <f t="shared" si="15"/>
        <v>3</v>
      </c>
      <c r="I47" t="str">
        <f t="shared" si="9"/>
        <v>Duke</v>
      </c>
    </row>
    <row r="48" spans="1:10">
      <c r="A48" s="8">
        <v>6</v>
      </c>
      <c r="B48" t="s">
        <v>16</v>
      </c>
      <c r="C48">
        <f t="shared" si="10"/>
        <v>4.4492094978748673</v>
      </c>
      <c r="D48">
        <f t="shared" si="11"/>
        <v>4.2657773274842512</v>
      </c>
      <c r="E48">
        <f t="shared" si="12"/>
        <v>1.4585478403774763</v>
      </c>
      <c r="F48">
        <f t="shared" si="13"/>
        <v>1.4674035468107156</v>
      </c>
      <c r="G48">
        <f t="shared" si="14"/>
        <v>1.4585478403774763</v>
      </c>
      <c r="H48">
        <f t="shared" si="15"/>
        <v>3</v>
      </c>
      <c r="I48" t="str">
        <f t="shared" si="9"/>
        <v>Duke</v>
      </c>
    </row>
    <row r="49" spans="1:9">
      <c r="A49" s="8">
        <v>7</v>
      </c>
      <c r="B49" t="s">
        <v>17</v>
      </c>
      <c r="C49">
        <f t="shared" si="10"/>
        <v>6.5898057821427773</v>
      </c>
      <c r="D49">
        <f t="shared" si="11"/>
        <v>7.2656454037473539</v>
      </c>
      <c r="E49">
        <f t="shared" si="12"/>
        <v>4.3800872659885899</v>
      </c>
      <c r="F49">
        <f t="shared" si="13"/>
        <v>2.6484855021810567</v>
      </c>
      <c r="G49">
        <f t="shared" si="14"/>
        <v>2.6484855021810567</v>
      </c>
      <c r="H49">
        <f t="shared" si="15"/>
        <v>4</v>
      </c>
      <c r="I49" t="str">
        <f t="shared" si="9"/>
        <v>Wharton</v>
      </c>
    </row>
    <row r="50" spans="1:9">
      <c r="A50" s="8">
        <v>8</v>
      </c>
      <c r="B50" t="s">
        <v>18</v>
      </c>
      <c r="C50">
        <f t="shared" si="10"/>
        <v>4.9549808429521667</v>
      </c>
      <c r="D50">
        <f t="shared" si="11"/>
        <v>4.54088955998178</v>
      </c>
      <c r="E50">
        <f t="shared" si="12"/>
        <v>2.3211902223689886</v>
      </c>
      <c r="F50">
        <f t="shared" si="13"/>
        <v>2.6640091781476936</v>
      </c>
      <c r="G50">
        <f t="shared" si="14"/>
        <v>2.3211902223689886</v>
      </c>
      <c r="H50">
        <f t="shared" si="15"/>
        <v>3</v>
      </c>
      <c r="I50" t="str">
        <f t="shared" si="9"/>
        <v>Duke</v>
      </c>
    </row>
    <row r="51" spans="1:9">
      <c r="A51" s="8">
        <v>9</v>
      </c>
      <c r="B51" t="s">
        <v>19</v>
      </c>
      <c r="C51">
        <f t="shared" si="10"/>
        <v>5.0781297403507173</v>
      </c>
      <c r="D51">
        <f t="shared" si="11"/>
        <v>4.9105128873460968</v>
      </c>
      <c r="E51">
        <f t="shared" si="12"/>
        <v>3.5871548598654925</v>
      </c>
      <c r="F51">
        <f t="shared" si="13"/>
        <v>3.2329000718498717</v>
      </c>
      <c r="G51">
        <f t="shared" si="14"/>
        <v>3.2329000718498717</v>
      </c>
      <c r="H51">
        <f t="shared" si="15"/>
        <v>4</v>
      </c>
      <c r="I51" t="str">
        <f t="shared" si="9"/>
        <v>Wharton</v>
      </c>
    </row>
    <row r="52" spans="1:9">
      <c r="A52" s="8">
        <v>10</v>
      </c>
      <c r="B52" t="s">
        <v>20</v>
      </c>
      <c r="C52">
        <f t="shared" si="10"/>
        <v>4.380753577467801</v>
      </c>
      <c r="D52">
        <f t="shared" si="11"/>
        <v>5.0269347422543946</v>
      </c>
      <c r="E52">
        <f t="shared" si="12"/>
        <v>1.7530659095634273</v>
      </c>
      <c r="F52">
        <f t="shared" si="13"/>
        <v>2.4015601421450903</v>
      </c>
      <c r="G52">
        <f t="shared" si="14"/>
        <v>1.7530659095634273</v>
      </c>
      <c r="H52">
        <f t="shared" si="15"/>
        <v>3</v>
      </c>
      <c r="I52" t="str">
        <f t="shared" si="9"/>
        <v>Duke</v>
      </c>
    </row>
    <row r="53" spans="1:9">
      <c r="A53" s="8">
        <v>11</v>
      </c>
      <c r="B53" t="s">
        <v>21</v>
      </c>
      <c r="C53">
        <f t="shared" si="10"/>
        <v>3.2007605012061684</v>
      </c>
      <c r="D53">
        <f t="shared" si="11"/>
        <v>3.8042240249897081</v>
      </c>
      <c r="E53">
        <f t="shared" si="12"/>
        <v>0</v>
      </c>
      <c r="F53">
        <f t="shared" si="13"/>
        <v>2.337988425494872</v>
      </c>
      <c r="G53">
        <f t="shared" si="14"/>
        <v>0</v>
      </c>
      <c r="H53">
        <f t="shared" si="15"/>
        <v>3</v>
      </c>
      <c r="I53" t="str">
        <f t="shared" si="9"/>
        <v>Duke</v>
      </c>
    </row>
    <row r="54" spans="1:9">
      <c r="A54" s="8">
        <v>12</v>
      </c>
      <c r="B54" t="s">
        <v>22</v>
      </c>
      <c r="C54">
        <f t="shared" si="10"/>
        <v>3.5239294558379521</v>
      </c>
      <c r="D54">
        <f t="shared" si="11"/>
        <v>4.3755105909003023</v>
      </c>
      <c r="E54">
        <f t="shared" si="12"/>
        <v>1.550302580683651</v>
      </c>
      <c r="F54">
        <f t="shared" si="13"/>
        <v>2.3450379580475498</v>
      </c>
      <c r="G54">
        <f t="shared" si="14"/>
        <v>1.550302580683651</v>
      </c>
      <c r="H54">
        <f t="shared" si="15"/>
        <v>3</v>
      </c>
      <c r="I54" t="str">
        <f t="shared" si="9"/>
        <v>Duke</v>
      </c>
    </row>
    <row r="55" spans="1:9">
      <c r="A55" s="8">
        <v>13</v>
      </c>
      <c r="B55" t="s">
        <v>23</v>
      </c>
      <c r="C55">
        <f t="shared" si="10"/>
        <v>4.0124025936356018</v>
      </c>
      <c r="D55">
        <f t="shared" si="11"/>
        <v>3.6252890341196409</v>
      </c>
      <c r="E55">
        <f t="shared" si="12"/>
        <v>2.0836392403621984</v>
      </c>
      <c r="F55">
        <f t="shared" si="13"/>
        <v>1.8060663591908979</v>
      </c>
      <c r="G55">
        <f t="shared" si="14"/>
        <v>1.8060663591908979</v>
      </c>
      <c r="H55">
        <f t="shared" si="15"/>
        <v>4</v>
      </c>
      <c r="I55" t="str">
        <f t="shared" si="9"/>
        <v>Wharton</v>
      </c>
    </row>
    <row r="56" spans="1:9">
      <c r="A56" s="8">
        <v>14</v>
      </c>
      <c r="B56" t="s">
        <v>24</v>
      </c>
      <c r="C56">
        <f t="shared" si="10"/>
        <v>3.8417134747745996</v>
      </c>
      <c r="D56">
        <f t="shared" si="11"/>
        <v>2.998691248685097</v>
      </c>
      <c r="E56">
        <f t="shared" si="12"/>
        <v>2.870554177432413</v>
      </c>
      <c r="F56">
        <f t="shared" si="13"/>
        <v>3.7881049307666266</v>
      </c>
      <c r="G56">
        <f t="shared" si="14"/>
        <v>2.870554177432413</v>
      </c>
      <c r="H56">
        <f t="shared" si="15"/>
        <v>3</v>
      </c>
      <c r="I56" t="str">
        <f t="shared" si="9"/>
        <v>Duke</v>
      </c>
    </row>
    <row r="57" spans="1:9">
      <c r="A57" s="8">
        <v>15</v>
      </c>
      <c r="B57" t="s">
        <v>25</v>
      </c>
      <c r="C57">
        <f t="shared" si="10"/>
        <v>2.2051452000046701</v>
      </c>
      <c r="D57">
        <f t="shared" si="11"/>
        <v>3.394554347559426</v>
      </c>
      <c r="E57">
        <f t="shared" si="12"/>
        <v>3.4102703126860865</v>
      </c>
      <c r="F57">
        <f t="shared" si="13"/>
        <v>5.3326464030757004</v>
      </c>
      <c r="G57">
        <f t="shared" si="14"/>
        <v>2.2051452000046701</v>
      </c>
      <c r="H57">
        <f t="shared" si="15"/>
        <v>1</v>
      </c>
      <c r="I57" t="str">
        <f t="shared" si="9"/>
        <v>Texas</v>
      </c>
    </row>
    <row r="58" spans="1:9">
      <c r="A58" s="8">
        <v>16</v>
      </c>
      <c r="B58" t="s">
        <v>26</v>
      </c>
      <c r="C58">
        <f t="shared" si="10"/>
        <v>4.2759996487978045</v>
      </c>
      <c r="D58">
        <f t="shared" si="11"/>
        <v>0</v>
      </c>
      <c r="E58">
        <f t="shared" si="12"/>
        <v>3.8042240249897081</v>
      </c>
      <c r="F58">
        <f t="shared" si="13"/>
        <v>4.809077980044175</v>
      </c>
      <c r="G58">
        <f t="shared" si="14"/>
        <v>0</v>
      </c>
      <c r="H58">
        <f t="shared" si="15"/>
        <v>2</v>
      </c>
      <c r="I58" t="str">
        <f t="shared" si="9"/>
        <v>Washington U</v>
      </c>
    </row>
    <row r="59" spans="1:9">
      <c r="A59" s="8">
        <v>17</v>
      </c>
      <c r="B59" t="s">
        <v>27</v>
      </c>
      <c r="C59">
        <f t="shared" si="10"/>
        <v>4.8173534054066689</v>
      </c>
      <c r="D59">
        <f t="shared" si="11"/>
        <v>2.4502856888455562</v>
      </c>
      <c r="E59">
        <f t="shared" si="12"/>
        <v>3.3534071113682788</v>
      </c>
      <c r="F59">
        <f t="shared" si="13"/>
        <v>3.8032760309286324</v>
      </c>
      <c r="G59">
        <f t="shared" si="14"/>
        <v>2.4502856888455562</v>
      </c>
      <c r="H59">
        <f t="shared" si="15"/>
        <v>2</v>
      </c>
      <c r="I59" t="str">
        <f t="shared" si="9"/>
        <v>Washington U</v>
      </c>
    </row>
    <row r="60" spans="1:9">
      <c r="A60" s="8">
        <v>18</v>
      </c>
      <c r="B60" t="s">
        <v>28</v>
      </c>
      <c r="C60">
        <f t="shared" si="10"/>
        <v>3.0750363724653664</v>
      </c>
      <c r="D60">
        <f t="shared" si="11"/>
        <v>2.3751733251598739</v>
      </c>
      <c r="E60">
        <f t="shared" si="12"/>
        <v>2.2165173054419887</v>
      </c>
      <c r="F60">
        <f t="shared" si="13"/>
        <v>3.7139570271099798</v>
      </c>
      <c r="G60">
        <f t="shared" si="14"/>
        <v>2.2165173054419887</v>
      </c>
      <c r="H60">
        <f t="shared" si="15"/>
        <v>3</v>
      </c>
      <c r="I60" t="str">
        <f t="shared" si="9"/>
        <v>Duke</v>
      </c>
    </row>
    <row r="61" spans="1:9">
      <c r="A61" s="8">
        <v>19</v>
      </c>
      <c r="B61" t="s">
        <v>29</v>
      </c>
      <c r="C61">
        <f t="shared" si="10"/>
        <v>2.2760504946548297</v>
      </c>
      <c r="D61">
        <f t="shared" si="11"/>
        <v>4.3796820331989368</v>
      </c>
      <c r="E61">
        <f t="shared" si="12"/>
        <v>2.8700931473741869</v>
      </c>
      <c r="F61">
        <f t="shared" si="13"/>
        <v>4.019847563821898</v>
      </c>
      <c r="G61">
        <f t="shared" si="14"/>
        <v>2.2760504946548297</v>
      </c>
      <c r="H61">
        <f t="shared" si="15"/>
        <v>1</v>
      </c>
      <c r="I61" t="str">
        <f t="shared" si="9"/>
        <v>Texas</v>
      </c>
    </row>
    <row r="62" spans="1:9">
      <c r="A62" s="8">
        <v>20</v>
      </c>
      <c r="B62" t="s">
        <v>30</v>
      </c>
      <c r="C62">
        <f t="shared" si="10"/>
        <v>0</v>
      </c>
      <c r="D62">
        <f t="shared" si="11"/>
        <v>4.2759996487978045</v>
      </c>
      <c r="E62">
        <f t="shared" si="12"/>
        <v>3.2007605012061684</v>
      </c>
      <c r="F62">
        <f t="shared" si="13"/>
        <v>4.9674694300499311</v>
      </c>
      <c r="G62">
        <f t="shared" si="14"/>
        <v>0</v>
      </c>
      <c r="H62">
        <f t="shared" si="15"/>
        <v>1</v>
      </c>
      <c r="I62" t="str">
        <f t="shared" si="9"/>
        <v>Texas</v>
      </c>
    </row>
    <row r="63" spans="1:9">
      <c r="A63" s="8">
        <v>21</v>
      </c>
      <c r="B63" t="s">
        <v>31</v>
      </c>
      <c r="C63">
        <f t="shared" si="10"/>
        <v>4.3546882370582427</v>
      </c>
      <c r="D63">
        <f t="shared" si="11"/>
        <v>1.4753862980627392</v>
      </c>
      <c r="E63">
        <f t="shared" si="12"/>
        <v>3.7946055213464764</v>
      </c>
      <c r="F63">
        <f t="shared" si="13"/>
        <v>4.3084124065545053</v>
      </c>
      <c r="G63">
        <f t="shared" si="14"/>
        <v>1.4753862980627392</v>
      </c>
      <c r="H63">
        <f t="shared" si="15"/>
        <v>2</v>
      </c>
      <c r="I63" t="str">
        <f t="shared" si="9"/>
        <v>Washington U</v>
      </c>
    </row>
    <row r="64" spans="1:9">
      <c r="A64" s="8">
        <v>22</v>
      </c>
      <c r="B64" t="s">
        <v>32</v>
      </c>
      <c r="C64">
        <f t="shared" si="10"/>
        <v>4.3405754839724899</v>
      </c>
      <c r="D64">
        <f t="shared" si="11"/>
        <v>4.1286382271897226</v>
      </c>
      <c r="E64">
        <f t="shared" si="12"/>
        <v>2.0068406167105559</v>
      </c>
      <c r="F64">
        <f t="shared" si="13"/>
        <v>1.4193930741543399</v>
      </c>
      <c r="G64">
        <f t="shared" si="14"/>
        <v>1.4193930741543399</v>
      </c>
      <c r="H64">
        <f t="shared" si="15"/>
        <v>4</v>
      </c>
      <c r="I64" t="str">
        <f t="shared" si="9"/>
        <v>Wharton</v>
      </c>
    </row>
    <row r="65" spans="1:9">
      <c r="A65" s="8">
        <v>23</v>
      </c>
      <c r="B65" t="s">
        <v>33</v>
      </c>
      <c r="C65">
        <f t="shared" si="10"/>
        <v>4.6975313946572275</v>
      </c>
      <c r="D65">
        <f t="shared" si="11"/>
        <v>2.8047092242020275</v>
      </c>
      <c r="E65">
        <f t="shared" si="12"/>
        <v>4.4903301615621203</v>
      </c>
      <c r="F65">
        <f t="shared" si="13"/>
        <v>6.0126779259866563</v>
      </c>
      <c r="G65">
        <f t="shared" si="14"/>
        <v>2.8047092242020275</v>
      </c>
      <c r="H65">
        <f t="shared" si="15"/>
        <v>2</v>
      </c>
      <c r="I65" t="str">
        <f t="shared" si="9"/>
        <v>Washington U</v>
      </c>
    </row>
    <row r="66" spans="1:9">
      <c r="A66" s="8">
        <v>24</v>
      </c>
      <c r="B66" t="s">
        <v>34</v>
      </c>
      <c r="C66">
        <f t="shared" si="10"/>
        <v>3.6592396005031742</v>
      </c>
      <c r="D66">
        <f t="shared" si="11"/>
        <v>1.9841576358021509</v>
      </c>
      <c r="E66">
        <f t="shared" si="12"/>
        <v>2.679103947090423</v>
      </c>
      <c r="F66">
        <f t="shared" si="13"/>
        <v>4.3397850990787932</v>
      </c>
      <c r="G66">
        <f t="shared" si="14"/>
        <v>1.9841576358021509</v>
      </c>
      <c r="H66">
        <f t="shared" si="15"/>
        <v>2</v>
      </c>
      <c r="I66" t="str">
        <f t="shared" si="9"/>
        <v>Washington U</v>
      </c>
    </row>
    <row r="67" spans="1:9">
      <c r="A67" s="8">
        <v>25</v>
      </c>
      <c r="B67" t="s">
        <v>35</v>
      </c>
      <c r="C67">
        <f t="shared" si="10"/>
        <v>5.4166684410846075</v>
      </c>
      <c r="D67">
        <f t="shared" si="11"/>
        <v>3.3235586993825748</v>
      </c>
      <c r="E67">
        <f t="shared" si="12"/>
        <v>5.2563315809527626</v>
      </c>
      <c r="F67">
        <f t="shared" si="13"/>
        <v>5.9899087202513019</v>
      </c>
      <c r="G67">
        <f>MIN(C67:F67)</f>
        <v>3.3235586993825748</v>
      </c>
      <c r="H67">
        <f>MATCH(G67,C67:F67,0)</f>
        <v>2</v>
      </c>
      <c r="I67" t="str">
        <f t="shared" si="9"/>
        <v>Washington U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Ch8Q15</vt:lpstr>
      <vt:lpstr>Cluster_center</vt:lpstr>
      <vt:lpstr>LookUpTable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yingjunpan</dc:creator>
  <cp:lastModifiedBy>yingjunpan</cp:lastModifiedBy>
  <dcterms:created xsi:type="dcterms:W3CDTF">2017-04-02T00:13:29Z</dcterms:created>
  <dcterms:modified xsi:type="dcterms:W3CDTF">2017-04-05T22:12:06Z</dcterms:modified>
</cp:coreProperties>
</file>