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esktop\"/>
    </mc:Choice>
  </mc:AlternateContent>
  <bookViews>
    <workbookView xWindow="0" yWindow="0" windowWidth="20490" windowHeight="7755"/>
  </bookViews>
  <sheets>
    <sheet name="Sam's ordering problems" sheetId="1" r:id="rId1"/>
    <sheet name="To creat French version" sheetId="2" r:id="rId2"/>
  </sheets>
  <definedNames>
    <definedName name="Cash_flow">'To creat French version'!$A$17:$F$28</definedName>
    <definedName name="Cost_for_expedited_orders">'Sam''s ordering problems'!$B$21</definedName>
    <definedName name="Cost_for_order_quantity">'Sam''s ordering problems'!$B$20</definedName>
    <definedName name="CostLookup">'Sam''s ordering problems'!$D$7:$E$11</definedName>
    <definedName name="Demand">'Sam''s ordering problems'!$B$14</definedName>
    <definedName name="Discount_rate">'To creat French version'!$B$30</definedName>
    <definedName name="Fixed_cost">'To creat French version'!$B$8</definedName>
    <definedName name="Gross_margin">'To creat French version'!$F$18:$F$28</definedName>
    <definedName name="Increase_through_years">'To creat French version'!$B$11</definedName>
    <definedName name="Leftover_price">'Sam''s ordering problems'!$B$8</definedName>
    <definedName name="Market_share_after_translation">'To creat French version'!$B$14</definedName>
    <definedName name="Market_share_for_now">'To creat French version'!$B$13</definedName>
    <definedName name="Market_size_currently">'To creat French version'!$B$9</definedName>
    <definedName name="Npv">'To creat French version'!$B$31</definedName>
    <definedName name="Order_quantity">'Sam''s ordering problems'!$B$11</definedName>
    <definedName name="Predicted_demand">'To creat French version'!$C$18:$C$28</definedName>
    <definedName name="Profit">'Sam''s ordering problems'!$B$23</definedName>
    <definedName name="Rate_of_increase_after_5_years">'To creat French version'!$B$12</definedName>
    <definedName name="Rate_of_increase_for_next_5_years">'To creat French version'!$B$10</definedName>
    <definedName name="Regular_price">'Sam''s ordering problems'!$B$7</definedName>
    <definedName name="Revenue">'Sam''s ordering problems'!$B$19</definedName>
    <definedName name="Sell_price">'To creat French version'!$B$6</definedName>
    <definedName name="Total_cost">'Sam''s ordering problems'!$B$22</definedName>
    <definedName name="Total_variable_cost">'To creat French version'!$E$18:$E$28</definedName>
    <definedName name="Units_sold_at_lefover_price">'Sam''s ordering problems'!$B$18</definedName>
    <definedName name="Units_sold_at_regular_price">'Sam''s ordering problems'!$B$17</definedName>
    <definedName name="Variable_cost">'To creat French version'!$B$7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20" i="2"/>
  <c r="C18" i="2"/>
  <c r="D18" i="2" s="1"/>
  <c r="B19" i="2"/>
  <c r="E18" i="2" l="1"/>
  <c r="C20" i="2"/>
  <c r="E20" i="2" s="1"/>
  <c r="B21" i="2"/>
  <c r="C19" i="2"/>
  <c r="F18" i="2"/>
  <c r="B21" i="1"/>
  <c r="B20" i="1"/>
  <c r="B18" i="1"/>
  <c r="B17" i="1"/>
  <c r="B19" i="1"/>
  <c r="D19" i="2" l="1"/>
  <c r="E19" i="2"/>
  <c r="B22" i="2"/>
  <c r="C21" i="2"/>
  <c r="E21" i="2" s="1"/>
  <c r="D20" i="2"/>
  <c r="F20" i="2" s="1"/>
  <c r="B22" i="1"/>
  <c r="B23" i="1" s="1"/>
  <c r="F19" i="2" l="1"/>
  <c r="D21" i="2"/>
  <c r="C22" i="2"/>
  <c r="E22" i="2" s="1"/>
  <c r="B23" i="2"/>
  <c r="D22" i="2" l="1"/>
  <c r="F22" i="2" s="1"/>
  <c r="C23" i="2"/>
  <c r="E23" i="2" s="1"/>
  <c r="B24" i="2"/>
  <c r="F21" i="2"/>
  <c r="B25" i="2" l="1"/>
  <c r="C24" i="2"/>
  <c r="E24" i="2" s="1"/>
  <c r="D23" i="2"/>
  <c r="F23" i="2" s="1"/>
  <c r="B26" i="2" l="1"/>
  <c r="C25" i="2"/>
  <c r="E25" i="2" s="1"/>
  <c r="D24" i="2"/>
  <c r="F24" i="2" s="1"/>
  <c r="D25" i="2" l="1"/>
  <c r="B27" i="2"/>
  <c r="C26" i="2"/>
  <c r="E26" i="2" s="1"/>
  <c r="B28" i="2" l="1"/>
  <c r="C28" i="2" s="1"/>
  <c r="E28" i="2" s="1"/>
  <c r="C27" i="2"/>
  <c r="E27" i="2" s="1"/>
  <c r="D26" i="2"/>
  <c r="F26" i="2" s="1"/>
  <c r="F25" i="2"/>
  <c r="D27" i="2" l="1"/>
  <c r="F27" i="2" s="1"/>
  <c r="D28" i="2"/>
  <c r="F28" i="2" l="1"/>
  <c r="B31" i="2" s="1"/>
</calcChain>
</file>

<file path=xl/comments1.xml><?xml version="1.0" encoding="utf-8"?>
<comments xmlns="http://schemas.openxmlformats.org/spreadsheetml/2006/main">
  <authors>
    <author>yingjunpan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yingjunpan:</t>
        </r>
        <r>
          <rPr>
            <sz val="9"/>
            <color indexed="81"/>
            <rFont val="Tahoma"/>
            <family val="2"/>
          </rPr>
          <t xml:space="preserve">
Trial Value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yingjunpan:</t>
        </r>
        <r>
          <rPr>
            <sz val="9"/>
            <color indexed="81"/>
            <rFont val="Tahoma"/>
            <family val="2"/>
          </rPr>
          <t xml:space="preserve">
Trial Value</t>
        </r>
      </text>
    </comment>
  </commentList>
</comments>
</file>

<file path=xl/sharedStrings.xml><?xml version="1.0" encoding="utf-8"?>
<sst xmlns="http://schemas.openxmlformats.org/spreadsheetml/2006/main" count="99" uniqueCount="94">
  <si>
    <t>Inputs</t>
  </si>
  <si>
    <t>Unit cost</t>
  </si>
  <si>
    <t>Regular price</t>
  </si>
  <si>
    <t>Leftover price</t>
  </si>
  <si>
    <t>Decision Variable</t>
  </si>
  <si>
    <t>Order quantity</t>
  </si>
  <si>
    <t>Uncrtain quantity</t>
  </si>
  <si>
    <t>Demand</t>
  </si>
  <si>
    <t>Profit model</t>
  </si>
  <si>
    <t>Units sold at regular price</t>
  </si>
  <si>
    <t>Units sold at lefover price</t>
  </si>
  <si>
    <t>Revenue</t>
  </si>
  <si>
    <t>Profit</t>
  </si>
  <si>
    <t>Unit cost- see table to right</t>
  </si>
  <si>
    <t>At least</t>
  </si>
  <si>
    <t>Premium cost</t>
  </si>
  <si>
    <t>Quantity structure</t>
  </si>
  <si>
    <t>Cost for order quantity</t>
  </si>
  <si>
    <t>Cost for expedited orders</t>
  </si>
  <si>
    <t>Total cost</t>
  </si>
  <si>
    <t>Cost_for_expedited_orders</t>
  </si>
  <si>
    <t>=Sheet1!$B$19</t>
  </si>
  <si>
    <t>Cost_for_order_quantity</t>
  </si>
  <si>
    <t>=Sheet1!$B$18</t>
  </si>
  <si>
    <t>CostLookup</t>
  </si>
  <si>
    <t>=Sheet1!$D$5:$E$9</t>
  </si>
  <si>
    <t>=Sheet1!$B$12</t>
  </si>
  <si>
    <t>Leftover_price</t>
  </si>
  <si>
    <t>=Sheet1!$B$6</t>
  </si>
  <si>
    <t>Order_quantity</t>
  </si>
  <si>
    <t>=Sheet1!$B$9</t>
  </si>
  <si>
    <t>=Sheet1!$B$21</t>
  </si>
  <si>
    <t>Regular_price</t>
  </si>
  <si>
    <t>=Sheet1!$B$5</t>
  </si>
  <si>
    <t>=Sheet1!$B$17</t>
  </si>
  <si>
    <t>Total_cost</t>
  </si>
  <si>
    <t>=Sheet1!$B$20</t>
  </si>
  <si>
    <t>Units_sold_at_lefover_price</t>
  </si>
  <si>
    <t>=Sheet1!$B$16</t>
  </si>
  <si>
    <t>Units_sold_at_regular_price</t>
  </si>
  <si>
    <t>=Sheet1!$B$15</t>
  </si>
  <si>
    <t>Range names used:</t>
  </si>
  <si>
    <t>HWK1-W&amp;A 3rd edition Ch. 2 Qs 6-Yingjun Pan-Jan.30</t>
  </si>
  <si>
    <t>Ordering decision</t>
  </si>
  <si>
    <t>HWK1-W&amp;A 3rd edition Ch. 2 Qs 36-Yingjun Pan-Jan.30</t>
  </si>
  <si>
    <t>Calculating Discount Rates</t>
  </si>
  <si>
    <t>Sell Price</t>
  </si>
  <si>
    <t>Variable cost</t>
  </si>
  <si>
    <t>Market size currently</t>
  </si>
  <si>
    <t>Rate of increase for next 5 years</t>
  </si>
  <si>
    <t>Increase through years</t>
  </si>
  <si>
    <t>Rate of increase after 5 years</t>
  </si>
  <si>
    <t>End of year</t>
  </si>
  <si>
    <t>Market share for now</t>
  </si>
  <si>
    <t>Fixed cost</t>
  </si>
  <si>
    <t>Market size</t>
  </si>
  <si>
    <t>Market share after translation</t>
  </si>
  <si>
    <t>Predicted demand</t>
  </si>
  <si>
    <t>Cash flow</t>
  </si>
  <si>
    <t>Gross margin</t>
  </si>
  <si>
    <t>NPV</t>
  </si>
  <si>
    <t>Discount rate</t>
  </si>
  <si>
    <t>Total variable cost</t>
  </si>
  <si>
    <t>Cash_flow</t>
  </si>
  <si>
    <t>='To creat French version'!$A$17:$F$28</t>
  </si>
  <si>
    <t>Discount_rate</t>
  </si>
  <si>
    <t>='To creat French version'!$B$30</t>
  </si>
  <si>
    <t>Fixed_cost</t>
  </si>
  <si>
    <t>='To creat French version'!$B$8</t>
  </si>
  <si>
    <t>Gross_margin</t>
  </si>
  <si>
    <t>='To creat French version'!$F$18:$F$28</t>
  </si>
  <si>
    <t>Increase_through_years</t>
  </si>
  <si>
    <t>='To creat French version'!$B$11</t>
  </si>
  <si>
    <t>Market_share_after_translation</t>
  </si>
  <si>
    <t>='To creat French version'!$B$14</t>
  </si>
  <si>
    <t>Market_share_for_now</t>
  </si>
  <si>
    <t>='To creat French version'!$B$13</t>
  </si>
  <si>
    <t>Market_size_currently</t>
  </si>
  <si>
    <t>='To creat French version'!$B$9</t>
  </si>
  <si>
    <t>Npv</t>
  </si>
  <si>
    <t>='To creat French version'!$B$31</t>
  </si>
  <si>
    <t>Predicted_demand</t>
  </si>
  <si>
    <t>='To creat French version'!$C$18:$C$28</t>
  </si>
  <si>
    <t>Rate_of_increase_after_5_years</t>
  </si>
  <si>
    <t>='To creat French version'!$B$12</t>
  </si>
  <si>
    <t>Rate_of_increase_for_next_5_years</t>
  </si>
  <si>
    <t>='To creat French version'!$B$10</t>
  </si>
  <si>
    <t>Sell_price</t>
  </si>
  <si>
    <t>='To creat French version'!$B$6</t>
  </si>
  <si>
    <t>Total_variable_cost</t>
  </si>
  <si>
    <t>='To creat French version'!$E$18:$E$28</t>
  </si>
  <si>
    <t>Variable_cost</t>
  </si>
  <si>
    <t>='To creat French version'!$B$7</t>
  </si>
  <si>
    <t>Range of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</si>
</sst>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164" formatCode="&quot;$&quot;#,##0"/>
    <numFmt numFmtId="165" formatCode="&quot;$&quot;#,##0.00"/>
  </numFmts>
  <fonts count="6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/>
    <xf numFmtId="164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0" fontId="0" fillId="2" borderId="0" xfId="0" applyFill="1"/>
    <xf numFmtId="1" fontId="0" fillId="3" borderId="0" xfId="0" applyNumberFormat="1" applyFill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3" fontId="0" fillId="3" borderId="0" xfId="0" applyNumberFormat="1" applyFill="1"/>
    <xf numFmtId="10" fontId="0" fillId="3" borderId="0" xfId="0" applyNumberFormat="1" applyFill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/>
    <xf numFmtId="8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32</xdr:row>
      <xdr:rowOff>9525</xdr:rowOff>
    </xdr:from>
    <xdr:ext cx="5076825" cy="436786"/>
    <xdr:sp macro="" textlink="">
      <xdr:nvSpPr>
        <xdr:cNvPr id="2" name="TextBox 1"/>
        <xdr:cNvSpPr txBox="1"/>
      </xdr:nvSpPr>
      <xdr:spPr>
        <a:xfrm>
          <a:off x="0" y="6115050"/>
          <a:ext cx="5076825" cy="436786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Given</a:t>
          </a:r>
          <a:r>
            <a:rPr lang="en-US" sz="1100" baseline="0"/>
            <a:t> a 10-year planning horizon, w</a:t>
          </a:r>
          <a:r>
            <a:rPr lang="en-US" sz="1100"/>
            <a:t>hen discount rate is 97.36%</a:t>
          </a:r>
          <a:r>
            <a:rPr lang="en-US" sz="1100" baseline="0"/>
            <a:t> to creat the French version of the software is profitable.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G20" sqref="G20"/>
    </sheetView>
  </sheetViews>
  <sheetFormatPr defaultRowHeight="15"/>
  <cols>
    <col min="1" max="1" width="25.85546875" customWidth="1"/>
    <col min="2" max="2" width="13.85546875" customWidth="1"/>
    <col min="4" max="4" width="14.85546875" customWidth="1"/>
    <col min="7" max="7" width="28" customWidth="1"/>
  </cols>
  <sheetData>
    <row r="1" spans="1:8" ht="15.75">
      <c r="A1" s="11" t="s">
        <v>42</v>
      </c>
      <c r="B1" s="11"/>
      <c r="C1" s="11"/>
      <c r="D1" s="11"/>
    </row>
    <row r="3" spans="1:8">
      <c r="A3" s="10" t="s">
        <v>43</v>
      </c>
      <c r="B3" s="10"/>
      <c r="C3" s="2"/>
      <c r="D3" s="2"/>
      <c r="E3" s="2"/>
      <c r="G3" s="1" t="s">
        <v>41</v>
      </c>
    </row>
    <row r="4" spans="1:8">
      <c r="G4" t="s">
        <v>20</v>
      </c>
      <c r="H4" t="s">
        <v>21</v>
      </c>
    </row>
    <row r="5" spans="1:8">
      <c r="A5" s="1" t="s">
        <v>0</v>
      </c>
      <c r="D5" s="10" t="s">
        <v>16</v>
      </c>
      <c r="E5" s="10"/>
      <c r="F5" s="2"/>
      <c r="G5" s="8" t="s">
        <v>22</v>
      </c>
      <c r="H5" t="s">
        <v>23</v>
      </c>
    </row>
    <row r="6" spans="1:8">
      <c r="A6" t="s">
        <v>13</v>
      </c>
      <c r="D6" t="s">
        <v>14</v>
      </c>
      <c r="E6" t="s">
        <v>1</v>
      </c>
      <c r="G6" t="s">
        <v>24</v>
      </c>
      <c r="H6" t="s">
        <v>25</v>
      </c>
    </row>
    <row r="7" spans="1:8">
      <c r="A7" t="s">
        <v>2</v>
      </c>
      <c r="B7" s="3">
        <v>30</v>
      </c>
      <c r="D7" s="7">
        <v>0</v>
      </c>
      <c r="E7" s="4">
        <v>24</v>
      </c>
      <c r="G7" t="s">
        <v>7</v>
      </c>
      <c r="H7" t="s">
        <v>26</v>
      </c>
    </row>
    <row r="8" spans="1:8">
      <c r="A8" t="s">
        <v>3</v>
      </c>
      <c r="B8" s="3">
        <v>10</v>
      </c>
      <c r="D8" s="7">
        <v>1000</v>
      </c>
      <c r="E8" s="4">
        <v>23</v>
      </c>
      <c r="G8" t="s">
        <v>27</v>
      </c>
      <c r="H8" t="s">
        <v>28</v>
      </c>
    </row>
    <row r="9" spans="1:8">
      <c r="D9" s="7">
        <v>2000</v>
      </c>
      <c r="E9" s="4">
        <v>22.25</v>
      </c>
      <c r="G9" t="s">
        <v>29</v>
      </c>
      <c r="H9" t="s">
        <v>30</v>
      </c>
    </row>
    <row r="10" spans="1:8">
      <c r="A10" s="1" t="s">
        <v>4</v>
      </c>
      <c r="D10" s="7">
        <v>3000</v>
      </c>
      <c r="E10" s="4">
        <v>21.75</v>
      </c>
      <c r="G10" t="s">
        <v>12</v>
      </c>
      <c r="H10" t="s">
        <v>31</v>
      </c>
    </row>
    <row r="11" spans="1:8">
      <c r="A11" t="s">
        <v>5</v>
      </c>
      <c r="B11" s="7">
        <v>2000</v>
      </c>
      <c r="D11" s="7">
        <v>4000</v>
      </c>
      <c r="E11" s="4">
        <v>21.3</v>
      </c>
      <c r="G11" t="s">
        <v>32</v>
      </c>
      <c r="H11" t="s">
        <v>33</v>
      </c>
    </row>
    <row r="12" spans="1:8">
      <c r="D12" s="5" t="s">
        <v>15</v>
      </c>
      <c r="E12" s="4">
        <v>40</v>
      </c>
      <c r="G12" t="s">
        <v>11</v>
      </c>
      <c r="H12" t="s">
        <v>34</v>
      </c>
    </row>
    <row r="13" spans="1:8">
      <c r="A13" s="1" t="s">
        <v>6</v>
      </c>
      <c r="G13" t="s">
        <v>35</v>
      </c>
      <c r="H13" t="s">
        <v>36</v>
      </c>
    </row>
    <row r="14" spans="1:8">
      <c r="A14" t="s">
        <v>7</v>
      </c>
      <c r="B14" s="7">
        <v>2500</v>
      </c>
      <c r="G14" t="s">
        <v>37</v>
      </c>
      <c r="H14" t="s">
        <v>38</v>
      </c>
    </row>
    <row r="15" spans="1:8">
      <c r="G15" t="s">
        <v>39</v>
      </c>
      <c r="H15" t="s">
        <v>40</v>
      </c>
    </row>
    <row r="16" spans="1:8">
      <c r="A16" s="1" t="s">
        <v>8</v>
      </c>
    </row>
    <row r="17" spans="1:2">
      <c r="A17" t="s">
        <v>9</v>
      </c>
      <c r="B17">
        <f>Demand</f>
        <v>2500</v>
      </c>
    </row>
    <row r="18" spans="1:2">
      <c r="A18" t="s">
        <v>10</v>
      </c>
      <c r="B18">
        <f>IF(Order_quantity&gt;Demand,Order_quantity-Demand,0)</f>
        <v>0</v>
      </c>
    </row>
    <row r="19" spans="1:2">
      <c r="A19" t="s">
        <v>11</v>
      </c>
      <c r="B19">
        <f>IF(Order_quantity&gt;Demand,Units_sold_at_regular_price*Regular_price+Units_sold_at_lefover_price*Leftover_price,Demand*Regular_price)</f>
        <v>75000</v>
      </c>
    </row>
    <row r="20" spans="1:2">
      <c r="A20" t="s">
        <v>17</v>
      </c>
      <c r="B20">
        <f>VLOOKUP(Order_quantity,CostLookup,2)*Order_quantity</f>
        <v>44500</v>
      </c>
    </row>
    <row r="21" spans="1:2">
      <c r="A21" t="s">
        <v>18</v>
      </c>
      <c r="B21">
        <f>IF(Demand&gt;Order_quantity,(Demand-Order_quantity)*E12,0)</f>
        <v>20000</v>
      </c>
    </row>
    <row r="22" spans="1:2">
      <c r="A22" t="s">
        <v>19</v>
      </c>
      <c r="B22">
        <f>Cost_for_order_quantity+Cost_for_expedited_orders</f>
        <v>64500</v>
      </c>
    </row>
    <row r="23" spans="1:2">
      <c r="A23" t="s">
        <v>12</v>
      </c>
      <c r="B23" s="6">
        <f>Revenue-Total_cost</f>
        <v>10500</v>
      </c>
    </row>
  </sheetData>
  <mergeCells count="3">
    <mergeCell ref="A3:B3"/>
    <mergeCell ref="D5:E5"/>
    <mergeCell ref="A1:D1"/>
  </mergeCells>
  <pageMargins left="0.7" right="0.7" top="0.75" bottom="0.75" header="0.3" footer="0.3"/>
  <pageSetup paperSize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3" sqref="I3"/>
    </sheetView>
  </sheetViews>
  <sheetFormatPr defaultRowHeight="15"/>
  <cols>
    <col min="1" max="1" width="31.140625" customWidth="1"/>
    <col min="2" max="2" width="14.5703125" customWidth="1"/>
    <col min="3" max="3" width="17.140625" customWidth="1"/>
    <col min="4" max="4" width="13.28515625" customWidth="1"/>
    <col min="5" max="5" width="19.7109375" customWidth="1"/>
    <col min="6" max="6" width="13" customWidth="1"/>
    <col min="8" max="8" width="32.28515625" customWidth="1"/>
    <col min="9" max="9" width="36.5703125" customWidth="1"/>
  </cols>
  <sheetData>
    <row r="1" spans="1:9" ht="15.75">
      <c r="A1" s="9" t="s">
        <v>44</v>
      </c>
      <c r="B1" s="9"/>
      <c r="C1" s="9"/>
      <c r="D1" s="9"/>
    </row>
    <row r="2" spans="1:9">
      <c r="H2" s="1" t="s">
        <v>93</v>
      </c>
    </row>
    <row r="3" spans="1:9">
      <c r="A3" s="10" t="s">
        <v>45</v>
      </c>
      <c r="B3" s="10"/>
      <c r="C3" s="10"/>
      <c r="H3" t="s">
        <v>63</v>
      </c>
      <c r="I3" t="s">
        <v>64</v>
      </c>
    </row>
    <row r="4" spans="1:9">
      <c r="H4" t="s">
        <v>65</v>
      </c>
      <c r="I4" t="s">
        <v>66</v>
      </c>
    </row>
    <row r="5" spans="1:9">
      <c r="A5" s="1" t="s">
        <v>0</v>
      </c>
      <c r="H5" t="s">
        <v>67</v>
      </c>
      <c r="I5" t="s">
        <v>68</v>
      </c>
    </row>
    <row r="6" spans="1:9">
      <c r="A6" t="s">
        <v>46</v>
      </c>
      <c r="B6" s="3">
        <v>50</v>
      </c>
      <c r="H6" t="s">
        <v>69</v>
      </c>
      <c r="I6" t="s">
        <v>70</v>
      </c>
    </row>
    <row r="7" spans="1:9">
      <c r="A7" t="s">
        <v>47</v>
      </c>
      <c r="B7" s="3">
        <v>10</v>
      </c>
      <c r="H7" t="s">
        <v>71</v>
      </c>
      <c r="I7" t="s">
        <v>72</v>
      </c>
    </row>
    <row r="8" spans="1:9">
      <c r="A8" t="s">
        <v>54</v>
      </c>
      <c r="B8" s="3">
        <v>6000000</v>
      </c>
      <c r="H8" t="s">
        <v>73</v>
      </c>
      <c r="I8" t="s">
        <v>74</v>
      </c>
    </row>
    <row r="9" spans="1:9">
      <c r="A9" t="s">
        <v>48</v>
      </c>
      <c r="B9" s="12">
        <v>300000</v>
      </c>
      <c r="H9" t="s">
        <v>75</v>
      </c>
      <c r="I9" t="s">
        <v>76</v>
      </c>
    </row>
    <row r="10" spans="1:9">
      <c r="A10" t="s">
        <v>49</v>
      </c>
      <c r="B10" s="13">
        <v>0.1</v>
      </c>
      <c r="H10" t="s">
        <v>77</v>
      </c>
      <c r="I10" t="s">
        <v>78</v>
      </c>
    </row>
    <row r="11" spans="1:9">
      <c r="A11" t="s">
        <v>50</v>
      </c>
      <c r="B11" s="5">
        <v>5</v>
      </c>
      <c r="H11" t="s">
        <v>79</v>
      </c>
      <c r="I11" t="s">
        <v>80</v>
      </c>
    </row>
    <row r="12" spans="1:9">
      <c r="A12" t="s">
        <v>51</v>
      </c>
      <c r="B12" s="13">
        <v>0.05</v>
      </c>
      <c r="H12" t="s">
        <v>81</v>
      </c>
      <c r="I12" t="s">
        <v>82</v>
      </c>
    </row>
    <row r="13" spans="1:9">
      <c r="A13" t="s">
        <v>53</v>
      </c>
      <c r="B13" s="13">
        <v>0.3</v>
      </c>
      <c r="H13" t="s">
        <v>83</v>
      </c>
      <c r="I13" t="s">
        <v>84</v>
      </c>
    </row>
    <row r="14" spans="1:9">
      <c r="A14" t="s">
        <v>56</v>
      </c>
      <c r="B14" s="13">
        <v>0.4</v>
      </c>
      <c r="H14" t="s">
        <v>85</v>
      </c>
      <c r="I14" t="s">
        <v>86</v>
      </c>
    </row>
    <row r="15" spans="1:9">
      <c r="H15" t="s">
        <v>87</v>
      </c>
      <c r="I15" t="s">
        <v>88</v>
      </c>
    </row>
    <row r="16" spans="1:9">
      <c r="A16" s="1" t="s">
        <v>58</v>
      </c>
      <c r="H16" t="s">
        <v>89</v>
      </c>
      <c r="I16" t="s">
        <v>90</v>
      </c>
    </row>
    <row r="17" spans="1:9">
      <c r="A17" s="14" t="s">
        <v>52</v>
      </c>
      <c r="B17" s="14" t="s">
        <v>55</v>
      </c>
      <c r="C17" s="14" t="s">
        <v>57</v>
      </c>
      <c r="D17" s="14" t="s">
        <v>11</v>
      </c>
      <c r="E17" s="14" t="s">
        <v>62</v>
      </c>
      <c r="F17" s="14" t="s">
        <v>59</v>
      </c>
      <c r="H17" t="s">
        <v>91</v>
      </c>
      <c r="I17" t="s">
        <v>92</v>
      </c>
    </row>
    <row r="18" spans="1:9">
      <c r="A18" s="14">
        <v>0</v>
      </c>
      <c r="B18" s="15">
        <f>B9</f>
        <v>300000</v>
      </c>
      <c r="C18" s="15">
        <f>B18*Market_share_after_translation</f>
        <v>120000</v>
      </c>
      <c r="D18" s="16">
        <f>C18*Sell_price</f>
        <v>6000000</v>
      </c>
      <c r="E18" s="16">
        <f>C18*Variable_cost</f>
        <v>1200000</v>
      </c>
      <c r="F18" s="16">
        <f>D18-E18</f>
        <v>4800000</v>
      </c>
    </row>
    <row r="19" spans="1:9">
      <c r="A19" s="14">
        <v>1</v>
      </c>
      <c r="B19" s="15">
        <f>IF(A19&lt;=B$11,B18*(1+B$10),B18*(1+B$12))</f>
        <v>330000</v>
      </c>
      <c r="C19" s="15">
        <f>B19*Market_share_after_translation</f>
        <v>132000</v>
      </c>
      <c r="D19" s="16">
        <f>C19*Sell_price</f>
        <v>6600000</v>
      </c>
      <c r="E19" s="16">
        <f>C19*Variable_cost</f>
        <v>1320000</v>
      </c>
      <c r="F19" s="16">
        <f t="shared" ref="F19:F28" si="0">D19-E19</f>
        <v>5280000</v>
      </c>
    </row>
    <row r="20" spans="1:9">
      <c r="A20" s="14">
        <v>2</v>
      </c>
      <c r="B20" s="15">
        <f>IF(A20&lt;=B$11,B19*(1+B$10),B19*(1+B$12))</f>
        <v>363000.00000000006</v>
      </c>
      <c r="C20" s="15">
        <f>B20*Market_share_after_translation</f>
        <v>145200.00000000003</v>
      </c>
      <c r="D20" s="16">
        <f>C20*Sell_price</f>
        <v>7260000.0000000019</v>
      </c>
      <c r="E20" s="16">
        <f>C20*Variable_cost</f>
        <v>1452000.0000000002</v>
      </c>
      <c r="F20" s="16">
        <f t="shared" si="0"/>
        <v>5808000.0000000019</v>
      </c>
    </row>
    <row r="21" spans="1:9">
      <c r="A21" s="14">
        <v>3</v>
      </c>
      <c r="B21" s="15">
        <f>IF(A21&lt;=B$11,B20*(1+B$10),B20*(1+B$12))</f>
        <v>399300.00000000012</v>
      </c>
      <c r="C21" s="15">
        <f>B21*Market_share_after_translation</f>
        <v>159720.00000000006</v>
      </c>
      <c r="D21" s="16">
        <f>C21*Sell_price</f>
        <v>7986000.0000000028</v>
      </c>
      <c r="E21" s="16">
        <f>C21*Variable_cost</f>
        <v>1597200.0000000005</v>
      </c>
      <c r="F21" s="16">
        <f t="shared" si="0"/>
        <v>6388800.0000000019</v>
      </c>
    </row>
    <row r="22" spans="1:9">
      <c r="A22" s="14">
        <v>4</v>
      </c>
      <c r="B22" s="15">
        <f>IF(A22&lt;=B$11,B21*(1+B$10),B21*(1+B$12))</f>
        <v>439230.00000000017</v>
      </c>
      <c r="C22" s="15">
        <f>B22*Market_share_after_translation</f>
        <v>175692.00000000009</v>
      </c>
      <c r="D22" s="16">
        <f>C22*Sell_price</f>
        <v>8784600.0000000037</v>
      </c>
      <c r="E22" s="16">
        <f>C22*Variable_cost</f>
        <v>1756920.0000000009</v>
      </c>
      <c r="F22" s="16">
        <f t="shared" si="0"/>
        <v>7027680.0000000028</v>
      </c>
    </row>
    <row r="23" spans="1:9">
      <c r="A23" s="14">
        <v>5</v>
      </c>
      <c r="B23" s="15">
        <f t="shared" ref="B23:B28" si="1">IF(A23&lt;=B$11,B22*(1+B$10),B22*(1+B$12))</f>
        <v>483153.00000000023</v>
      </c>
      <c r="C23" s="15">
        <f>B23*Market_share_after_translation</f>
        <v>193261.2000000001</v>
      </c>
      <c r="D23" s="16">
        <f>C23*Sell_price</f>
        <v>9663060.0000000056</v>
      </c>
      <c r="E23" s="16">
        <f>C23*Variable_cost</f>
        <v>1932612.0000000009</v>
      </c>
      <c r="F23" s="16">
        <f t="shared" si="0"/>
        <v>7730448.0000000047</v>
      </c>
    </row>
    <row r="24" spans="1:9">
      <c r="A24" s="14">
        <v>6</v>
      </c>
      <c r="B24" s="15">
        <f t="shared" si="1"/>
        <v>507310.65000000026</v>
      </c>
      <c r="C24" s="15">
        <f>B24*Market_share_after_translation</f>
        <v>202924.26000000013</v>
      </c>
      <c r="D24" s="16">
        <f>C24*Sell_price</f>
        <v>10146213.000000006</v>
      </c>
      <c r="E24" s="16">
        <f>C24*Variable_cost</f>
        <v>2029242.6000000013</v>
      </c>
      <c r="F24" s="16">
        <f t="shared" si="0"/>
        <v>8116970.4000000041</v>
      </c>
    </row>
    <row r="25" spans="1:9">
      <c r="A25" s="14">
        <v>7</v>
      </c>
      <c r="B25" s="15">
        <f t="shared" si="1"/>
        <v>532676.18250000034</v>
      </c>
      <c r="C25" s="15">
        <f>B25*Market_share_after_translation</f>
        <v>213070.47300000014</v>
      </c>
      <c r="D25" s="16">
        <f>C25*Sell_price</f>
        <v>10653523.650000008</v>
      </c>
      <c r="E25" s="16">
        <f>C25*Variable_cost</f>
        <v>2130704.7300000014</v>
      </c>
      <c r="F25" s="16">
        <f t="shared" si="0"/>
        <v>8522818.9200000055</v>
      </c>
    </row>
    <row r="26" spans="1:9">
      <c r="A26" s="14">
        <v>8</v>
      </c>
      <c r="B26" s="15">
        <f t="shared" si="1"/>
        <v>559309.99162500037</v>
      </c>
      <c r="C26" s="15">
        <f>B26*Market_share_after_translation</f>
        <v>223723.99665000016</v>
      </c>
      <c r="D26" s="16">
        <f>C26*Sell_price</f>
        <v>11186199.832500009</v>
      </c>
      <c r="E26" s="16">
        <f>C26*Variable_cost</f>
        <v>2237239.9665000015</v>
      </c>
      <c r="F26" s="16">
        <f t="shared" si="0"/>
        <v>8948959.8660000078</v>
      </c>
    </row>
    <row r="27" spans="1:9">
      <c r="A27" s="14">
        <v>9</v>
      </c>
      <c r="B27" s="15">
        <f t="shared" si="1"/>
        <v>587275.49120625039</v>
      </c>
      <c r="C27" s="15">
        <f>B27*Market_share_after_translation</f>
        <v>234910.19648250018</v>
      </c>
      <c r="D27" s="16">
        <f>C27*Sell_price</f>
        <v>11745509.824125009</v>
      </c>
      <c r="E27" s="16">
        <f>C27*Variable_cost</f>
        <v>2349101.9648250015</v>
      </c>
      <c r="F27" s="16">
        <f t="shared" si="0"/>
        <v>9396407.8593000062</v>
      </c>
    </row>
    <row r="28" spans="1:9">
      <c r="A28" s="14">
        <v>10</v>
      </c>
      <c r="B28" s="15">
        <f t="shared" si="1"/>
        <v>616639.26576656289</v>
      </c>
      <c r="C28" s="15">
        <f>B28*Market_share_after_translation</f>
        <v>246655.70630662516</v>
      </c>
      <c r="D28" s="16">
        <f>C28*Sell_price</f>
        <v>12332785.315331258</v>
      </c>
      <c r="E28" s="16">
        <f>C28*Variable_cost</f>
        <v>2466557.0630662516</v>
      </c>
      <c r="F28" s="16">
        <f t="shared" si="0"/>
        <v>9866228.2522650063</v>
      </c>
    </row>
    <row r="30" spans="1:9">
      <c r="A30" t="s">
        <v>61</v>
      </c>
      <c r="B30" s="18">
        <v>0.97358075948855949</v>
      </c>
    </row>
    <row r="31" spans="1:9">
      <c r="A31" t="s">
        <v>60</v>
      </c>
      <c r="B31" s="17">
        <f>NPV(B30,F19:F28)</f>
        <v>6000000.0000000289</v>
      </c>
    </row>
  </sheetData>
  <mergeCells count="1">
    <mergeCell ref="A3:C3"/>
  </mergeCells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27</vt:i4>
      </vt:variant>
    </vt:vector>
  </HeadingPairs>
  <TitlesOfParts>
    <vt:vector size="29" baseType="lpstr">
      <vt:lpstr>Sam's ordering problems</vt:lpstr>
      <vt:lpstr>To creat French version</vt:lpstr>
      <vt:lpstr>Cash_flow</vt:lpstr>
      <vt:lpstr>Cost_for_expedited_orders</vt:lpstr>
      <vt:lpstr>Cost_for_order_quantity</vt:lpstr>
      <vt:lpstr>CostLookup</vt:lpstr>
      <vt:lpstr>Demand</vt:lpstr>
      <vt:lpstr>Discount_rate</vt:lpstr>
      <vt:lpstr>Fixed_cost</vt:lpstr>
      <vt:lpstr>Gross_margin</vt:lpstr>
      <vt:lpstr>Increase_through_years</vt:lpstr>
      <vt:lpstr>Leftover_price</vt:lpstr>
      <vt:lpstr>Market_share_after_translation</vt:lpstr>
      <vt:lpstr>Market_share_for_now</vt:lpstr>
      <vt:lpstr>Market_size_currently</vt:lpstr>
      <vt:lpstr>Npv</vt:lpstr>
      <vt:lpstr>Order_quantity</vt:lpstr>
      <vt:lpstr>Predicted_demand</vt:lpstr>
      <vt:lpstr>Profit</vt:lpstr>
      <vt:lpstr>Rate_of_increase_after_5_years</vt:lpstr>
      <vt:lpstr>Rate_of_increase_for_next_5_years</vt:lpstr>
      <vt:lpstr>Regular_price</vt:lpstr>
      <vt:lpstr>Revenue</vt:lpstr>
      <vt:lpstr>Sell_price</vt:lpstr>
      <vt:lpstr>Total_cost</vt:lpstr>
      <vt:lpstr>Total_variable_cost</vt:lpstr>
      <vt:lpstr>Units_sold_at_lefover_price</vt:lpstr>
      <vt:lpstr>Units_sold_at_regular_price</vt:lpstr>
      <vt:lpstr>Variable_cost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yingjunpan</dc:creator>
  <cp:lastModifiedBy>yingjunpan</cp:lastModifiedBy>
  <dcterms:created xsi:type="dcterms:W3CDTF">2017-01-25T23:36:29Z</dcterms:created>
  <dcterms:modified xsi:type="dcterms:W3CDTF">2017-02-01T20:26:52Z</dcterms:modified>
</cp:coreProperties>
</file>