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sf\Home\Desktop\"/>
    </mc:Choice>
  </mc:AlternateContent>
  <bookViews>
    <workbookView xWindow="0" yWindow="0" windowWidth="15345" windowHeight="4845"/>
  </bookViews>
  <sheets>
    <sheet name="Ch5Q11" sheetId="1" r:id="rId1"/>
    <sheet name="Ch5Q12" sheetId="2" r:id="rId2"/>
    <sheet name="Ch5Q20" sheetId="3" r:id="rId3"/>
  </sheets>
  <definedNames>
    <definedName name="Arc_capacity">Ch5Q20!$F$7:$F$24</definedName>
    <definedName name="Customer_demand">Ch5Q20!$K$18:$K$19</definedName>
    <definedName name="Customer_net_flow">Ch5Q20!$I$18:$I$19</definedName>
    <definedName name="Destination">Ch5Q20!$B$7:$B$24</definedName>
    <definedName name="Flow">Ch5Q20!$D$7:$D$24</definedName>
    <definedName name="Job_on_machine">Ch5Q12!$G$15:$G$19</definedName>
    <definedName name="Jobs_on_machine">Ch5Q11!$G$15:$G$19</definedName>
    <definedName name="Jpbs_on_machine">Ch5Q12!$G$15:$G$19</definedName>
    <definedName name="Machine_capacity">Ch5Q11!$I$15:$I$19</definedName>
    <definedName name="Machine_capacity_requirment">Ch5Q11!$I$20</definedName>
    <definedName name="Machines_on_jobs">Ch5Q11!$C$20:$F$20</definedName>
    <definedName name="Origin">Ch5Q20!$A$7:$A$24</definedName>
    <definedName name="Original_machine_capacity">Ch5Q12!$I$15:$I$19</definedName>
    <definedName name="Plant_capacity">Ch5Q20!$K$9:$K$11</definedName>
    <definedName name="Plant_net_flow">Ch5Q20!$I$9:$I$11</definedName>
    <definedName name="Possible_capacity">Ch5Q12!$J$15:$J$19</definedName>
    <definedName name="Required">Ch5Q11!$C$22:$F$22</definedName>
    <definedName name="Requirment">Ch5Q20!$K$14:$K$15</definedName>
    <definedName name="solver_adj" localSheetId="0" hidden="1">Ch5Q11!$C$15:$F$19</definedName>
    <definedName name="solver_adj" localSheetId="1" hidden="1">Ch5Q12!$C$15:$F$19</definedName>
    <definedName name="solver_adj" localSheetId="2" hidden="1">Ch5Q20!$D$7:$D$24</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1</definedName>
    <definedName name="solver_eng" localSheetId="1" hidden="1">1</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Ch5Q11!$C$15:$F$19</definedName>
    <definedName name="solver_lhs1" localSheetId="1" hidden="1">Ch5Q12!$C$15:$F$19</definedName>
    <definedName name="solver_lhs1" localSheetId="2" hidden="1">Ch5Q20!$I$18:$I$19</definedName>
    <definedName name="solver_lhs2" localSheetId="0" hidden="1">Ch5Q11!$C$20:$F$20</definedName>
    <definedName name="solver_lhs2" localSheetId="1" hidden="1">Ch5Q12!$C$20:$F$20</definedName>
    <definedName name="solver_lhs2" localSheetId="2" hidden="1">Ch5Q20!$D$7:$D$24</definedName>
    <definedName name="solver_lhs3" localSheetId="0" hidden="1">Ch5Q11!$G$15:$G$19</definedName>
    <definedName name="solver_lhs3" localSheetId="1" hidden="1">Ch5Q12!$G$20</definedName>
    <definedName name="solver_lhs3" localSheetId="2" hidden="1">Ch5Q20!$I$9:$I$11</definedName>
    <definedName name="solver_lhs4" localSheetId="0" hidden="1">Ch5Q11!$G$20</definedName>
    <definedName name="solver_lhs4" localSheetId="1" hidden="1">Ch5Q12!$G$15:$G$19</definedName>
    <definedName name="solver_lhs4" localSheetId="2" hidden="1">Ch5Q20!$I$14:$I$15</definedName>
    <definedName name="solver_lhs5" localSheetId="2" hidden="1">Ch5Q20!$I$14:$I$15</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4</definedName>
    <definedName name="solver_num" localSheetId="1" hidden="1">4</definedName>
    <definedName name="solver_num" localSheetId="2" hidden="1">4</definedName>
    <definedName name="solver_nwt" localSheetId="0" hidden="1">1</definedName>
    <definedName name="solver_nwt" localSheetId="1" hidden="1">1</definedName>
    <definedName name="solver_nwt" localSheetId="2" hidden="1">1</definedName>
    <definedName name="solver_opt" localSheetId="0" hidden="1">Ch5Q11!$B$25</definedName>
    <definedName name="solver_opt" localSheetId="1" hidden="1">Ch5Q12!$B$25</definedName>
    <definedName name="solver_opt" localSheetId="2" hidden="1">Ch5Q20!$B$27</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4</definedName>
    <definedName name="solver_rel1" localSheetId="1" hidden="1">4</definedName>
    <definedName name="solver_rel1" localSheetId="2" hidden="1">3</definedName>
    <definedName name="solver_rel2" localSheetId="0" hidden="1">1</definedName>
    <definedName name="solver_rel2" localSheetId="1" hidden="1">2</definedName>
    <definedName name="solver_rel2" localSheetId="2" hidden="1">1</definedName>
    <definedName name="solver_rel3" localSheetId="0" hidden="1">1</definedName>
    <definedName name="solver_rel3" localSheetId="1" hidden="1">1</definedName>
    <definedName name="solver_rel3" localSheetId="2" hidden="1">1</definedName>
    <definedName name="solver_rel4" localSheetId="0" hidden="1">3</definedName>
    <definedName name="solver_rel4" localSheetId="1" hidden="1">1</definedName>
    <definedName name="solver_rel4" localSheetId="2" hidden="1">2</definedName>
    <definedName name="solver_rel5" localSheetId="2" hidden="1">2</definedName>
    <definedName name="solver_rhs1" localSheetId="0" hidden="1">integer</definedName>
    <definedName name="solver_rhs1" localSheetId="1" hidden="1">integer</definedName>
    <definedName name="solver_rhs1" localSheetId="2" hidden="1">Customer_demand</definedName>
    <definedName name="solver_rhs2" localSheetId="0" hidden="1">Required</definedName>
    <definedName name="solver_rhs2" localSheetId="1" hidden="1">Ch5Q12!$C$22:$F$22</definedName>
    <definedName name="solver_rhs2" localSheetId="2" hidden="1">Arc_capacity</definedName>
    <definedName name="solver_rhs3" localSheetId="0" hidden="1">Machine_capacity</definedName>
    <definedName name="solver_rhs3" localSheetId="1" hidden="1">Total_new_capacity</definedName>
    <definedName name="solver_rhs3" localSheetId="2" hidden="1">Plant_capacity</definedName>
    <definedName name="solver_rhs4" localSheetId="0" hidden="1">Machine_capacity_requirment</definedName>
    <definedName name="solver_rhs4" localSheetId="1" hidden="1">Possible_capacity</definedName>
    <definedName name="solver_rhs4" localSheetId="2" hidden="1">Requirment</definedName>
    <definedName name="solver_rhs5" localSheetId="2" hidden="1">Requirment</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2</definedName>
    <definedName name="solver_typ" localSheetId="1" hidden="1">2</definedName>
    <definedName name="solver_typ" localSheetId="2" hidden="1">2</definedName>
    <definedName name="solver_val" localSheetId="0" hidden="1">0</definedName>
    <definedName name="solver_val" localSheetId="1" hidden="1">0</definedName>
    <definedName name="solver_val" localSheetId="2" hidden="1">0</definedName>
    <definedName name="solver_ver" localSheetId="0" hidden="1">3</definedName>
    <definedName name="solver_ver" localSheetId="1" hidden="1">3</definedName>
    <definedName name="solver_ver" localSheetId="2" hidden="1">3</definedName>
    <definedName name="Total_cost">Ch5Q20!$B$27</definedName>
    <definedName name="Total_job_on_machine">Ch5Q12!$G$20</definedName>
    <definedName name="Total_jobs_on_machine">Ch5Q11!$G$20</definedName>
    <definedName name="Total_new_capacity">Ch5Q12!$J$20</definedName>
    <definedName name="Total_original_capacity">Ch5Q12!$I$20</definedName>
    <definedName name="Total_time">Ch5Q11!$B$25</definedName>
    <definedName name="Total_time_used">Ch5Q12!$B$25</definedName>
    <definedName name="Unit_cost">Ch5Q20!$C$7:$C$24</definedName>
    <definedName name="Wharehouse_net_flow">Ch5Q20!$I$14:$I$15</definedName>
  </definedNames>
  <calcPr calcId="152511" iterateDelta="9.9999999999999995E-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3" l="1"/>
  <c r="I14" i="3"/>
  <c r="I19" i="3"/>
  <c r="I18" i="3"/>
  <c r="I10" i="3"/>
  <c r="I11" i="3"/>
  <c r="I9" i="3"/>
  <c r="B27" i="3" l="1"/>
  <c r="F8" i="3"/>
  <c r="F9" i="3"/>
  <c r="F10" i="3"/>
  <c r="F11" i="3"/>
  <c r="F12" i="3"/>
  <c r="F13" i="3"/>
  <c r="F14" i="3"/>
  <c r="F15" i="3"/>
  <c r="F16" i="3"/>
  <c r="F17" i="3"/>
  <c r="F18" i="3"/>
  <c r="F19" i="3"/>
  <c r="F20" i="3"/>
  <c r="F21" i="3"/>
  <c r="F22" i="3"/>
  <c r="F23" i="3"/>
  <c r="F24" i="3"/>
  <c r="F7" i="3"/>
  <c r="B25" i="2"/>
  <c r="F20" i="2"/>
  <c r="G19" i="2"/>
  <c r="I20" i="2"/>
  <c r="J20" i="2" s="1"/>
  <c r="J16" i="2"/>
  <c r="J17" i="2"/>
  <c r="J18" i="2"/>
  <c r="J19" i="2"/>
  <c r="J15" i="2"/>
  <c r="G16" i="2"/>
  <c r="G17" i="2"/>
  <c r="G18" i="2"/>
  <c r="G15" i="2"/>
  <c r="D20" i="2"/>
  <c r="E20" i="2"/>
  <c r="C20" i="2"/>
  <c r="B25" i="1"/>
  <c r="D20" i="1"/>
  <c r="E20" i="1"/>
  <c r="F20" i="1"/>
  <c r="C20" i="1"/>
  <c r="G16" i="1"/>
  <c r="G17" i="1"/>
  <c r="G18" i="1"/>
  <c r="G19" i="1"/>
  <c r="G15" i="1"/>
  <c r="G20" i="2" l="1"/>
  <c r="G20" i="1"/>
</calcChain>
</file>

<file path=xl/sharedStrings.xml><?xml version="1.0" encoding="utf-8"?>
<sst xmlns="http://schemas.openxmlformats.org/spreadsheetml/2006/main" count="125" uniqueCount="65">
  <si>
    <t>Times to perform jobs on various machines</t>
  </si>
  <si>
    <t>Machine</t>
  </si>
  <si>
    <t>Job</t>
  </si>
  <si>
    <t>Assignments, and constraints on machine capacities and job comple on requirements</t>
  </si>
  <si>
    <t>Jobs on machine</t>
  </si>
  <si>
    <t>Machine capacity</t>
  </si>
  <si>
    <t>&lt;=</t>
  </si>
  <si>
    <t>Machines on job</t>
  </si>
  <si>
    <t>Required</t>
  </si>
  <si>
    <t>&gt;=</t>
  </si>
  <si>
    <t>Objective to minimize</t>
  </si>
  <si>
    <t>Total time</t>
  </si>
  <si>
    <t>Range names used:</t>
  </si>
  <si>
    <t>Jobs_on_machine</t>
  </si>
  <si>
    <t>=Ch5Q11!$G$15:$G$19</t>
  </si>
  <si>
    <t>Machine_capacity</t>
  </si>
  <si>
    <t>=Ch5Q11!$I$15:$I$19</t>
  </si>
  <si>
    <t>Machine_capacity_requirment</t>
  </si>
  <si>
    <t>=Ch5Q11!$I$20</t>
  </si>
  <si>
    <t>Machines_on_jobs</t>
  </si>
  <si>
    <t>=Ch5Q11!$C$20:$F$20</t>
  </si>
  <si>
    <t>=Ch5Q11!$C$22:$F$22</t>
  </si>
  <si>
    <t>Total_jobs_on_machine</t>
  </si>
  <si>
    <t>=Ch5Q11!$G$20</t>
  </si>
  <si>
    <t>Total_time</t>
  </si>
  <si>
    <t>=Ch5Q11!$B$25</t>
  </si>
  <si>
    <t>=</t>
  </si>
  <si>
    <t>Original Machine Capacity</t>
  </si>
  <si>
    <t>possible Capacity</t>
  </si>
  <si>
    <t>Job_on_machine</t>
  </si>
  <si>
    <t>=Ch5Q12!$G$15:$G$19</t>
  </si>
  <si>
    <t>Original_machine_capacity</t>
  </si>
  <si>
    <t>=Ch5Q12!$I$15:$I$19</t>
  </si>
  <si>
    <t>Possible_capacity</t>
  </si>
  <si>
    <t>=Ch5Q12!$J$15:$J$19</t>
  </si>
  <si>
    <t>Total_job_on_machine</t>
  </si>
  <si>
    <t>=Ch5Q12!$G$20</t>
  </si>
  <si>
    <t>Total_new_capacity</t>
  </si>
  <si>
    <t>=Ch5Q12!$J$20</t>
  </si>
  <si>
    <t>Total_original_capacity</t>
  </si>
  <si>
    <t>=Ch5Q12!$I$20</t>
  </si>
  <si>
    <t>Total_time_used</t>
  </si>
  <si>
    <t>=Ch5Q12!$B$25</t>
  </si>
  <si>
    <t>Assignment of jobs to machines- increase one of machine capacities by 1</t>
  </si>
  <si>
    <t>Assignment of jobs to machines - only 3 jobs must be completed</t>
  </si>
  <si>
    <t>RedBrand shipping model - with disallowed rouetes</t>
  </si>
  <si>
    <t>Input</t>
  </si>
  <si>
    <t>Common arc capacity</t>
  </si>
  <si>
    <t>Origin</t>
  </si>
  <si>
    <t>Destination</t>
  </si>
  <si>
    <t>Unit Cost</t>
  </si>
  <si>
    <t>Flow</t>
  </si>
  <si>
    <t>Arc Capacity</t>
  </si>
  <si>
    <t>Node</t>
  </si>
  <si>
    <t>Wharehouse Constraints</t>
  </si>
  <si>
    <t>Plant Constraints</t>
  </si>
  <si>
    <t>Nodes Balance Constraints</t>
  </si>
  <si>
    <t>Plant Net Flow</t>
  </si>
  <si>
    <t>Wharehouse Net Flow</t>
  </si>
  <si>
    <t>Customer Net Flow</t>
  </si>
  <si>
    <t>Customer Constraints</t>
  </si>
  <si>
    <t>Plant Capacity</t>
  </si>
  <si>
    <t>Customer demand</t>
  </si>
  <si>
    <t>Total Cost( in $1000s)</t>
  </si>
  <si>
    <t>Requirment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</si>
</sst>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font>
      <sz val="11"/>
      <color theme="1"/>
      <name val="Calibri"/>
      <family val="2"/>
      <charset val="134"/>
      <scheme val="minor"/>
    </font>
    <font>
      <sz val="11"/>
      <color rgb="FFFF0000"/>
      <name val="Calibri"/>
      <family val="2"/>
      <charset val="134"/>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CCCC"/>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Alignment="1"/>
    <xf numFmtId="0" fontId="0" fillId="0" borderId="0" xfId="0" applyFill="1"/>
    <xf numFmtId="0" fontId="0" fillId="7" borderId="0" xfId="0" applyFill="1"/>
    <xf numFmtId="0" fontId="0" fillId="0" borderId="0" xfId="0" applyAlignment="1">
      <alignment horizontal="left"/>
    </xf>
    <xf numFmtId="164" fontId="0" fillId="4" borderId="0" xfId="0" applyNumberFormat="1" applyFill="1"/>
    <xf numFmtId="0" fontId="1" fillId="6" borderId="0" xfId="0" applyFont="1" applyFill="1"/>
    <xf numFmtId="0" fontId="0" fillId="0" borderId="0" xfId="0" applyAlignment="1">
      <alignment horizontal="left"/>
    </xf>
    <xf numFmtId="0" fontId="0" fillId="0" borderId="0" xfId="0" applyAlignment="1"/>
    <xf numFmtId="164" fontId="0" fillId="5" borderId="0" xfId="0" applyNumberFormat="1" applyFill="1"/>
  </cellXfs>
  <cellStyles count="1">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190500</xdr:colOff>
      <xdr:row>26</xdr:row>
      <xdr:rowOff>66675</xdr:rowOff>
    </xdr:from>
    <xdr:to>
      <xdr:col>8</xdr:col>
      <xdr:colOff>219075</xdr:colOff>
      <xdr:row>31</xdr:row>
      <xdr:rowOff>142875</xdr:rowOff>
    </xdr:to>
    <xdr:sp macro="" textlink="">
      <xdr:nvSpPr>
        <xdr:cNvPr id="2" name="TextBox 1"/>
        <xdr:cNvSpPr txBox="1"/>
      </xdr:nvSpPr>
      <xdr:spPr>
        <a:xfrm>
          <a:off x="190500" y="5019675"/>
          <a:ext cx="5857875" cy="10287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when</a:t>
          </a:r>
          <a:r>
            <a:rPr lang="en-US" sz="1400" baseline="0"/>
            <a:t> </a:t>
          </a:r>
          <a:r>
            <a:rPr lang="en-US" sz="1400" b="0" i="0" u="none" strike="noStrike" baseline="0" smtClean="0">
              <a:solidFill>
                <a:schemeClr val="dk1"/>
              </a:solidFill>
              <a:latin typeface="+mn-lt"/>
              <a:ea typeface="+mn-ea"/>
              <a:cs typeface="+mn-cs"/>
            </a:rPr>
            <a:t>only three of the four jobs must be completed, the optimal solution is that machine 2 is assigned to job 1, machine 3 is assigned to job 3, machine 4 is assigned to job 2, and machine 1 and 5 are not assigned to any jobs. With this optimal assignment, it takes 9 time units to com- plete all jobs.</a:t>
          </a:r>
          <a:endParaRPr lang="en-US" sz="1400" b="0" i="0" u="none" strike="noStrike"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26</xdr:row>
      <xdr:rowOff>114299</xdr:rowOff>
    </xdr:from>
    <xdr:to>
      <xdr:col>8</xdr:col>
      <xdr:colOff>1571625</xdr:colOff>
      <xdr:row>36</xdr:row>
      <xdr:rowOff>142874</xdr:rowOff>
    </xdr:to>
    <xdr:sp macro="" textlink="">
      <xdr:nvSpPr>
        <xdr:cNvPr id="2" name="TextBox 1"/>
        <xdr:cNvSpPr txBox="1"/>
      </xdr:nvSpPr>
      <xdr:spPr>
        <a:xfrm>
          <a:off x="95250" y="5067299"/>
          <a:ext cx="7362825" cy="19335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Whichever machine capacity</a:t>
          </a:r>
          <a:r>
            <a:rPr lang="en-US" sz="1400" baseline="0"/>
            <a:t> I increase the result are same as the original model.</a:t>
          </a:r>
        </a:p>
        <a:p>
          <a:endParaRPr lang="en-US" sz="1400" baseline="0"/>
        </a:p>
        <a:p>
          <a:r>
            <a:rPr lang="en-US" sz="1400" baseline="0"/>
            <a:t>Since I can increase one of five capacities by 1 but I don't know which one will affect the optimal solution, at first I increase every machine capacity by 1 then add another constrait that the total machine capacity could not greater than (original machine capacity+1).  Based on my new model the optimal solution is exactly as same as the original model. In other words, any one of the five machine capacities changed will not affect the opimal solution, so increasing any capacities by 1 does not infulence the optimal solution.</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28</xdr:row>
      <xdr:rowOff>142875</xdr:rowOff>
    </xdr:from>
    <xdr:to>
      <xdr:col>7</xdr:col>
      <xdr:colOff>19050</xdr:colOff>
      <xdr:row>35</xdr:row>
      <xdr:rowOff>9525</xdr:rowOff>
    </xdr:to>
    <xdr:sp macro="" textlink="">
      <xdr:nvSpPr>
        <xdr:cNvPr id="2" name="TextBox 1"/>
        <xdr:cNvSpPr txBox="1"/>
      </xdr:nvSpPr>
      <xdr:spPr>
        <a:xfrm>
          <a:off x="85725" y="5476875"/>
          <a:ext cx="5610225" cy="12001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total cost increase by </a:t>
          </a:r>
          <a:r>
            <a:rPr lang="en-US" sz="1400" b="0" i="0" u="none" strike="noStrike">
              <a:solidFill>
                <a:schemeClr val="dk1"/>
              </a:solidFill>
              <a:effectLst/>
              <a:latin typeface="+mn-lt"/>
              <a:ea typeface="+mn-ea"/>
              <a:cs typeface="+mn-cs"/>
            </a:rPr>
            <a:t>$4,160.00</a:t>
          </a:r>
          <a:r>
            <a:rPr lang="en-US" sz="1400"/>
            <a:t> - $3,260.00 = $900.00 </a:t>
          </a:r>
          <a:r>
            <a:rPr lang="en-US" sz="1400" b="0" i="0" u="none" strike="noStrike" baseline="0" smtClean="0">
              <a:solidFill>
                <a:schemeClr val="dk1"/>
              </a:solidFill>
              <a:latin typeface="+mn-lt"/>
              <a:ea typeface="+mn-ea"/>
              <a:cs typeface="+mn-cs"/>
            </a:rPr>
            <a:t>because of these disallowed routes. Since the plants cannot ship to each other and the customers cannot ship to each other, I delete the routes from node 1 to 2 and 3, from node 2 to 1 and 3, from node 3 to 1 and 2,and from node 6 to 7 and node 7 to 6.</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workbookViewId="0">
      <selection activeCell="I3" sqref="I3"/>
    </sheetView>
  </sheetViews>
  <sheetFormatPr defaultRowHeight="15"/>
  <cols>
    <col min="1" max="1" width="10.28515625" customWidth="1"/>
    <col min="2" max="2" width="15.85546875" customWidth="1"/>
    <col min="7" max="7" width="15.5703125" customWidth="1"/>
    <col min="9" max="9" width="16.5703125" customWidth="1"/>
    <col min="11" max="11" width="29" customWidth="1"/>
    <col min="12" max="12" width="20.42578125" customWidth="1"/>
  </cols>
  <sheetData>
    <row r="1" spans="1:12">
      <c r="A1" s="7" t="s">
        <v>44</v>
      </c>
      <c r="B1" s="7"/>
      <c r="C1" s="7"/>
      <c r="D1" s="7"/>
      <c r="E1" s="7"/>
      <c r="F1" s="12"/>
    </row>
    <row r="3" spans="1:12">
      <c r="A3" s="6" t="s">
        <v>0</v>
      </c>
      <c r="B3" s="6"/>
      <c r="C3" s="6"/>
      <c r="D3" s="6"/>
    </row>
    <row r="4" spans="1:12">
      <c r="C4" t="s">
        <v>2</v>
      </c>
      <c r="K4" s="1" t="s">
        <v>12</v>
      </c>
    </row>
    <row r="5" spans="1:12">
      <c r="C5">
        <v>1</v>
      </c>
      <c r="D5">
        <v>2</v>
      </c>
      <c r="E5">
        <v>3</v>
      </c>
      <c r="F5">
        <v>4</v>
      </c>
      <c r="K5" t="s">
        <v>13</v>
      </c>
      <c r="L5" t="s">
        <v>14</v>
      </c>
    </row>
    <row r="6" spans="1:12">
      <c r="A6" t="s">
        <v>1</v>
      </c>
      <c r="B6">
        <v>1</v>
      </c>
      <c r="C6" s="4">
        <v>14</v>
      </c>
      <c r="D6" s="4">
        <v>5</v>
      </c>
      <c r="E6" s="4">
        <v>8</v>
      </c>
      <c r="F6" s="4">
        <v>7</v>
      </c>
      <c r="K6" t="s">
        <v>15</v>
      </c>
      <c r="L6" t="s">
        <v>16</v>
      </c>
    </row>
    <row r="7" spans="1:12">
      <c r="B7">
        <v>2</v>
      </c>
      <c r="C7" s="4">
        <v>2</v>
      </c>
      <c r="D7" s="4">
        <v>12</v>
      </c>
      <c r="E7" s="4">
        <v>6</v>
      </c>
      <c r="F7" s="4">
        <v>5</v>
      </c>
      <c r="K7" t="s">
        <v>17</v>
      </c>
      <c r="L7" t="s">
        <v>18</v>
      </c>
    </row>
    <row r="8" spans="1:12">
      <c r="B8">
        <v>3</v>
      </c>
      <c r="C8" s="4">
        <v>7</v>
      </c>
      <c r="D8" s="4">
        <v>8</v>
      </c>
      <c r="E8" s="4">
        <v>3</v>
      </c>
      <c r="F8" s="4">
        <v>9</v>
      </c>
      <c r="K8" t="s">
        <v>19</v>
      </c>
      <c r="L8" t="s">
        <v>20</v>
      </c>
    </row>
    <row r="9" spans="1:12">
      <c r="B9">
        <v>4</v>
      </c>
      <c r="C9" s="4">
        <v>2</v>
      </c>
      <c r="D9" s="4">
        <v>4</v>
      </c>
      <c r="E9" s="4">
        <v>6</v>
      </c>
      <c r="F9" s="4">
        <v>10</v>
      </c>
      <c r="K9" t="s">
        <v>8</v>
      </c>
      <c r="L9" t="s">
        <v>21</v>
      </c>
    </row>
    <row r="10" spans="1:12">
      <c r="B10">
        <v>5</v>
      </c>
      <c r="C10" s="4">
        <v>5</v>
      </c>
      <c r="D10" s="4">
        <v>5</v>
      </c>
      <c r="E10" s="4">
        <v>4</v>
      </c>
      <c r="F10" s="4">
        <v>8</v>
      </c>
      <c r="K10" t="s">
        <v>22</v>
      </c>
      <c r="L10" t="s">
        <v>23</v>
      </c>
    </row>
    <row r="11" spans="1:12">
      <c r="K11" t="s">
        <v>24</v>
      </c>
      <c r="L11" t="s">
        <v>25</v>
      </c>
    </row>
    <row r="12" spans="1:12">
      <c r="A12" s="6" t="s">
        <v>3</v>
      </c>
      <c r="B12" s="6"/>
      <c r="C12" s="6"/>
      <c r="D12" s="6"/>
      <c r="E12" s="6"/>
      <c r="F12" s="6"/>
      <c r="G12" s="6"/>
      <c r="H12" s="9"/>
      <c r="I12" s="9"/>
    </row>
    <row r="13" spans="1:12">
      <c r="A13" s="7"/>
      <c r="B13" s="7"/>
      <c r="C13" t="s">
        <v>2</v>
      </c>
      <c r="D13" s="7"/>
      <c r="E13" s="7"/>
      <c r="F13" s="7"/>
    </row>
    <row r="14" spans="1:12">
      <c r="C14">
        <v>1</v>
      </c>
      <c r="D14">
        <v>2</v>
      </c>
      <c r="E14">
        <v>3</v>
      </c>
      <c r="F14">
        <v>4</v>
      </c>
      <c r="G14" s="8" t="s">
        <v>4</v>
      </c>
      <c r="H14" s="7"/>
      <c r="I14" s="8" t="s">
        <v>5</v>
      </c>
    </row>
    <row r="15" spans="1:12">
      <c r="A15" t="s">
        <v>1</v>
      </c>
      <c r="B15" s="5">
        <v>1</v>
      </c>
      <c r="C15" s="14">
        <v>0</v>
      </c>
      <c r="D15" s="14">
        <v>0</v>
      </c>
      <c r="E15" s="14">
        <v>0</v>
      </c>
      <c r="F15" s="14">
        <v>0</v>
      </c>
      <c r="G15">
        <f>SUM(C15:F15)</f>
        <v>0</v>
      </c>
      <c r="H15" s="5" t="s">
        <v>6</v>
      </c>
      <c r="I15">
        <v>1</v>
      </c>
    </row>
    <row r="16" spans="1:12">
      <c r="B16" s="5">
        <v>2</v>
      </c>
      <c r="C16" s="14">
        <v>1</v>
      </c>
      <c r="D16" s="14">
        <v>0</v>
      </c>
      <c r="E16" s="14">
        <v>0</v>
      </c>
      <c r="F16" s="14">
        <v>0</v>
      </c>
      <c r="G16">
        <f t="shared" ref="G16:G19" si="0">SUM(C16:F16)</f>
        <v>1</v>
      </c>
      <c r="H16" s="5" t="s">
        <v>6</v>
      </c>
      <c r="I16">
        <v>2</v>
      </c>
    </row>
    <row r="17" spans="1:9">
      <c r="B17" s="5">
        <v>3</v>
      </c>
      <c r="C17" s="14">
        <v>0</v>
      </c>
      <c r="D17" s="14">
        <v>0</v>
      </c>
      <c r="E17" s="14">
        <v>1</v>
      </c>
      <c r="F17" s="14">
        <v>0</v>
      </c>
      <c r="G17">
        <f t="shared" si="0"/>
        <v>1</v>
      </c>
      <c r="H17" s="5" t="s">
        <v>6</v>
      </c>
      <c r="I17">
        <v>1</v>
      </c>
    </row>
    <row r="18" spans="1:9">
      <c r="B18" s="5">
        <v>4</v>
      </c>
      <c r="C18" s="14">
        <v>0</v>
      </c>
      <c r="D18" s="14">
        <v>1</v>
      </c>
      <c r="E18" s="14">
        <v>0</v>
      </c>
      <c r="F18" s="14">
        <v>0</v>
      </c>
      <c r="G18">
        <f t="shared" si="0"/>
        <v>1</v>
      </c>
      <c r="H18" s="5" t="s">
        <v>6</v>
      </c>
      <c r="I18">
        <v>2</v>
      </c>
    </row>
    <row r="19" spans="1:9">
      <c r="B19" s="5">
        <v>5</v>
      </c>
      <c r="C19" s="14">
        <v>0</v>
      </c>
      <c r="D19" s="14">
        <v>0</v>
      </c>
      <c r="E19" s="14">
        <v>0</v>
      </c>
      <c r="F19" s="14">
        <v>0</v>
      </c>
      <c r="G19">
        <f t="shared" si="0"/>
        <v>0</v>
      </c>
      <c r="H19" s="5" t="s">
        <v>6</v>
      </c>
      <c r="I19">
        <v>1</v>
      </c>
    </row>
    <row r="20" spans="1:9">
      <c r="B20" t="s">
        <v>7</v>
      </c>
      <c r="C20">
        <f>SUM(C15:C19)</f>
        <v>1</v>
      </c>
      <c r="D20">
        <f t="shared" ref="D20:F20" si="1">SUM(D15:D19)</f>
        <v>1</v>
      </c>
      <c r="E20">
        <f t="shared" si="1"/>
        <v>1</v>
      </c>
      <c r="F20">
        <f t="shared" si="1"/>
        <v>0</v>
      </c>
      <c r="G20">
        <f>SUM(G15:G19)</f>
        <v>3</v>
      </c>
      <c r="H20" s="5" t="s">
        <v>9</v>
      </c>
      <c r="I20">
        <v>3</v>
      </c>
    </row>
    <row r="21" spans="1:9">
      <c r="C21" s="5" t="s">
        <v>6</v>
      </c>
      <c r="D21" s="5" t="s">
        <v>6</v>
      </c>
      <c r="E21" s="5" t="s">
        <v>6</v>
      </c>
      <c r="F21" s="5" t="s">
        <v>6</v>
      </c>
    </row>
    <row r="22" spans="1:9">
      <c r="B22" t="s">
        <v>8</v>
      </c>
      <c r="C22">
        <v>1</v>
      </c>
      <c r="D22">
        <v>1</v>
      </c>
      <c r="E22">
        <v>1</v>
      </c>
      <c r="F22">
        <v>1</v>
      </c>
    </row>
    <row r="24" spans="1:9">
      <c r="A24" s="6" t="s">
        <v>10</v>
      </c>
      <c r="B24" s="6"/>
    </row>
    <row r="25" spans="1:9">
      <c r="A25" t="s">
        <v>11</v>
      </c>
      <c r="B25" s="11">
        <f>SUMPRODUCT(C6:F10,C15:F19)</f>
        <v>9</v>
      </c>
    </row>
  </sheetData>
  <mergeCells count="3">
    <mergeCell ref="A12:G12"/>
    <mergeCell ref="A24:B24"/>
    <mergeCell ref="A3:D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G4" sqref="G4"/>
    </sheetView>
  </sheetViews>
  <sheetFormatPr defaultRowHeight="15"/>
  <cols>
    <col min="1" max="1" width="11" customWidth="1"/>
    <col min="2" max="2" width="15.85546875" customWidth="1"/>
    <col min="7" max="7" width="15.7109375" customWidth="1"/>
    <col min="9" max="9" width="23.85546875" customWidth="1"/>
    <col min="10" max="10" width="16" customWidth="1"/>
    <col min="11" max="11" width="24.85546875" customWidth="1"/>
    <col min="12" max="12" width="21.7109375" customWidth="1"/>
  </cols>
  <sheetData>
    <row r="1" spans="1:12">
      <c r="A1" s="6" t="s">
        <v>43</v>
      </c>
      <c r="B1" s="6"/>
      <c r="C1" s="6"/>
      <c r="D1" s="6"/>
      <c r="E1" s="6"/>
      <c r="F1" s="6"/>
      <c r="G1" s="6"/>
      <c r="K1" t="s">
        <v>12</v>
      </c>
    </row>
    <row r="2" spans="1:12">
      <c r="K2" t="s">
        <v>29</v>
      </c>
      <c r="L2" t="s">
        <v>30</v>
      </c>
    </row>
    <row r="3" spans="1:12">
      <c r="A3" s="6" t="s">
        <v>0</v>
      </c>
      <c r="B3" s="6"/>
      <c r="C3" s="6"/>
      <c r="D3" s="6"/>
      <c r="K3" t="s">
        <v>31</v>
      </c>
      <c r="L3" t="s">
        <v>32</v>
      </c>
    </row>
    <row r="4" spans="1:12">
      <c r="C4" t="s">
        <v>2</v>
      </c>
      <c r="K4" t="s">
        <v>33</v>
      </c>
      <c r="L4" t="s">
        <v>34</v>
      </c>
    </row>
    <row r="5" spans="1:12">
      <c r="C5">
        <v>1</v>
      </c>
      <c r="D5">
        <v>2</v>
      </c>
      <c r="E5">
        <v>3</v>
      </c>
      <c r="F5">
        <v>4</v>
      </c>
      <c r="K5" t="s">
        <v>35</v>
      </c>
      <c r="L5" t="s">
        <v>36</v>
      </c>
    </row>
    <row r="6" spans="1:12">
      <c r="A6" t="s">
        <v>1</v>
      </c>
      <c r="B6">
        <v>1</v>
      </c>
      <c r="C6" s="4">
        <v>14</v>
      </c>
      <c r="D6" s="4">
        <v>5</v>
      </c>
      <c r="E6" s="4">
        <v>8</v>
      </c>
      <c r="F6" s="4">
        <v>7</v>
      </c>
      <c r="K6" t="s">
        <v>37</v>
      </c>
      <c r="L6" t="s">
        <v>38</v>
      </c>
    </row>
    <row r="7" spans="1:12">
      <c r="B7">
        <v>2</v>
      </c>
      <c r="C7" s="4">
        <v>2</v>
      </c>
      <c r="D7" s="4">
        <v>12</v>
      </c>
      <c r="E7" s="4">
        <v>6</v>
      </c>
      <c r="F7" s="4">
        <v>5</v>
      </c>
      <c r="K7" t="s">
        <v>39</v>
      </c>
      <c r="L7" t="s">
        <v>40</v>
      </c>
    </row>
    <row r="8" spans="1:12">
      <c r="B8">
        <v>3</v>
      </c>
      <c r="C8" s="4">
        <v>7</v>
      </c>
      <c r="D8" s="4">
        <v>8</v>
      </c>
      <c r="E8" s="4">
        <v>3</v>
      </c>
      <c r="F8" s="4">
        <v>9</v>
      </c>
      <c r="K8" t="s">
        <v>41</v>
      </c>
      <c r="L8" t="s">
        <v>42</v>
      </c>
    </row>
    <row r="9" spans="1:12">
      <c r="B9">
        <v>4</v>
      </c>
      <c r="C9" s="4">
        <v>2</v>
      </c>
      <c r="D9" s="4">
        <v>4</v>
      </c>
      <c r="E9" s="4">
        <v>6</v>
      </c>
      <c r="F9" s="4">
        <v>10</v>
      </c>
    </row>
    <row r="10" spans="1:12">
      <c r="B10">
        <v>5</v>
      </c>
      <c r="C10" s="4">
        <v>5</v>
      </c>
      <c r="D10" s="4">
        <v>5</v>
      </c>
      <c r="E10" s="4">
        <v>4</v>
      </c>
      <c r="F10" s="4">
        <v>8</v>
      </c>
    </row>
    <row r="12" spans="1:12">
      <c r="A12" s="6" t="s">
        <v>3</v>
      </c>
      <c r="B12" s="6"/>
      <c r="C12" s="6"/>
      <c r="D12" s="6"/>
      <c r="E12" s="6"/>
      <c r="F12" s="6"/>
      <c r="G12" s="6"/>
      <c r="H12" s="9"/>
      <c r="I12" s="9"/>
    </row>
    <row r="13" spans="1:12">
      <c r="A13" s="7"/>
      <c r="B13" s="7"/>
      <c r="C13" t="s">
        <v>2</v>
      </c>
      <c r="D13" s="7"/>
      <c r="E13" s="7"/>
      <c r="F13" s="7"/>
    </row>
    <row r="14" spans="1:12">
      <c r="C14">
        <v>1</v>
      </c>
      <c r="D14">
        <v>2</v>
      </c>
      <c r="E14">
        <v>3</v>
      </c>
      <c r="F14">
        <v>4</v>
      </c>
      <c r="G14" s="8" t="s">
        <v>4</v>
      </c>
      <c r="H14" s="7"/>
      <c r="I14" s="8" t="s">
        <v>27</v>
      </c>
      <c r="J14" t="s">
        <v>28</v>
      </c>
    </row>
    <row r="15" spans="1:12">
      <c r="A15" t="s">
        <v>1</v>
      </c>
      <c r="B15" s="5">
        <v>1</v>
      </c>
      <c r="C15" s="14">
        <v>0</v>
      </c>
      <c r="D15" s="14">
        <v>0</v>
      </c>
      <c r="E15" s="14">
        <v>0</v>
      </c>
      <c r="F15" s="14">
        <v>0</v>
      </c>
      <c r="G15">
        <f>SUM(C15:F15)</f>
        <v>0</v>
      </c>
      <c r="H15" s="5" t="s">
        <v>6</v>
      </c>
      <c r="I15">
        <v>1</v>
      </c>
      <c r="J15">
        <f>I15+1</f>
        <v>2</v>
      </c>
    </row>
    <row r="16" spans="1:12">
      <c r="B16" s="5">
        <v>2</v>
      </c>
      <c r="C16" s="14">
        <v>1</v>
      </c>
      <c r="D16" s="14">
        <v>0</v>
      </c>
      <c r="E16" s="14">
        <v>0</v>
      </c>
      <c r="F16" s="14">
        <v>1</v>
      </c>
      <c r="G16">
        <f t="shared" ref="G16:G19" si="0">SUM(C16:F16)</f>
        <v>2</v>
      </c>
      <c r="H16" s="5" t="s">
        <v>6</v>
      </c>
      <c r="I16">
        <v>2</v>
      </c>
      <c r="J16">
        <f t="shared" ref="J16:J19" si="1">I16+1</f>
        <v>3</v>
      </c>
    </row>
    <row r="17" spans="1:10">
      <c r="B17" s="5">
        <v>3</v>
      </c>
      <c r="C17" s="14">
        <v>0</v>
      </c>
      <c r="D17" s="14">
        <v>0</v>
      </c>
      <c r="E17" s="14">
        <v>1</v>
      </c>
      <c r="F17" s="14">
        <v>0</v>
      </c>
      <c r="G17">
        <f t="shared" si="0"/>
        <v>1</v>
      </c>
      <c r="H17" s="5" t="s">
        <v>6</v>
      </c>
      <c r="I17">
        <v>1</v>
      </c>
      <c r="J17">
        <f t="shared" si="1"/>
        <v>2</v>
      </c>
    </row>
    <row r="18" spans="1:10">
      <c r="B18" s="5">
        <v>4</v>
      </c>
      <c r="C18" s="14">
        <v>0</v>
      </c>
      <c r="D18" s="14">
        <v>1</v>
      </c>
      <c r="E18" s="14">
        <v>0</v>
      </c>
      <c r="F18" s="14">
        <v>0</v>
      </c>
      <c r="G18">
        <f t="shared" si="0"/>
        <v>1</v>
      </c>
      <c r="H18" s="5" t="s">
        <v>6</v>
      </c>
      <c r="I18">
        <v>2</v>
      </c>
      <c r="J18">
        <f t="shared" si="1"/>
        <v>3</v>
      </c>
    </row>
    <row r="19" spans="1:10">
      <c r="B19" s="5">
        <v>5</v>
      </c>
      <c r="C19" s="14">
        <v>0</v>
      </c>
      <c r="D19" s="14">
        <v>0</v>
      </c>
      <c r="E19" s="14">
        <v>0</v>
      </c>
      <c r="F19" s="14">
        <v>0</v>
      </c>
      <c r="G19">
        <f>SUM(C19:F19)</f>
        <v>0</v>
      </c>
      <c r="H19" s="5" t="s">
        <v>6</v>
      </c>
      <c r="I19">
        <v>1</v>
      </c>
      <c r="J19">
        <f t="shared" si="1"/>
        <v>2</v>
      </c>
    </row>
    <row r="20" spans="1:10">
      <c r="B20" t="s">
        <v>7</v>
      </c>
      <c r="C20">
        <f>SUM(C15:C19)</f>
        <v>1</v>
      </c>
      <c r="D20">
        <f t="shared" ref="D20:G20" si="2">SUM(D15:D19)</f>
        <v>1</v>
      </c>
      <c r="E20">
        <f t="shared" si="2"/>
        <v>1</v>
      </c>
      <c r="F20">
        <f>SUM(F15:F19)</f>
        <v>1</v>
      </c>
      <c r="G20">
        <f>SUM(G15:G19)</f>
        <v>4</v>
      </c>
      <c r="H20" s="5" t="s">
        <v>6</v>
      </c>
      <c r="I20">
        <f>SUM(I15:I19)</f>
        <v>7</v>
      </c>
      <c r="J20">
        <f>I20+1</f>
        <v>8</v>
      </c>
    </row>
    <row r="21" spans="1:10">
      <c r="C21" s="5" t="s">
        <v>26</v>
      </c>
      <c r="D21" s="5" t="s">
        <v>26</v>
      </c>
      <c r="E21" s="5" t="s">
        <v>26</v>
      </c>
      <c r="F21" s="5" t="s">
        <v>26</v>
      </c>
      <c r="G21" s="5"/>
    </row>
    <row r="22" spans="1:10">
      <c r="B22" t="s">
        <v>8</v>
      </c>
      <c r="C22" s="3">
        <v>1</v>
      </c>
      <c r="D22" s="3">
        <v>1</v>
      </c>
      <c r="E22" s="3">
        <v>1</v>
      </c>
      <c r="F22" s="3">
        <v>1</v>
      </c>
      <c r="G22" s="10"/>
    </row>
    <row r="24" spans="1:10">
      <c r="A24" s="6" t="s">
        <v>10</v>
      </c>
      <c r="B24" s="6"/>
    </row>
    <row r="25" spans="1:10">
      <c r="A25" t="s">
        <v>11</v>
      </c>
      <c r="B25" s="2">
        <f>SUMPRODUCT(C15:F19,C6:F10)</f>
        <v>14</v>
      </c>
    </row>
  </sheetData>
  <mergeCells count="4">
    <mergeCell ref="A12:G12"/>
    <mergeCell ref="A24:B24"/>
    <mergeCell ref="A3:D3"/>
    <mergeCell ref="A1:G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D27" sqref="D27"/>
    </sheetView>
  </sheetViews>
  <sheetFormatPr defaultRowHeight="15"/>
  <cols>
    <col min="1" max="1" width="21" customWidth="1"/>
    <col min="2" max="2" width="13.42578125" customWidth="1"/>
    <col min="3" max="3" width="11" customWidth="1"/>
    <col min="6" max="6" width="12.28515625" customWidth="1"/>
    <col min="8" max="8" width="9" customWidth="1"/>
    <col min="9" max="9" width="20.7109375" customWidth="1"/>
    <col min="11" max="11" width="17.5703125" customWidth="1"/>
  </cols>
  <sheetData>
    <row r="1" spans="1:11">
      <c r="A1" s="1" t="s">
        <v>45</v>
      </c>
    </row>
    <row r="3" spans="1:11">
      <c r="A3" s="1" t="s">
        <v>46</v>
      </c>
    </row>
    <row r="4" spans="1:11">
      <c r="A4" t="s">
        <v>47</v>
      </c>
      <c r="B4" s="4">
        <v>200</v>
      </c>
    </row>
    <row r="6" spans="1:11">
      <c r="A6" t="s">
        <v>48</v>
      </c>
      <c r="B6" t="s">
        <v>49</v>
      </c>
      <c r="C6" t="s">
        <v>50</v>
      </c>
      <c r="D6" t="s">
        <v>51</v>
      </c>
      <c r="F6" t="s">
        <v>52</v>
      </c>
      <c r="H6" s="6" t="s">
        <v>56</v>
      </c>
      <c r="I6" s="6"/>
      <c r="J6" s="6"/>
    </row>
    <row r="7" spans="1:11">
      <c r="A7">
        <v>1</v>
      </c>
      <c r="B7">
        <v>4</v>
      </c>
      <c r="C7" s="13">
        <v>5</v>
      </c>
      <c r="D7" s="14">
        <v>0</v>
      </c>
      <c r="E7" s="5" t="s">
        <v>6</v>
      </c>
      <c r="F7">
        <f>$B$4</f>
        <v>200</v>
      </c>
      <c r="H7" t="s">
        <v>55</v>
      </c>
    </row>
    <row r="8" spans="1:11">
      <c r="A8">
        <v>1</v>
      </c>
      <c r="B8">
        <v>5</v>
      </c>
      <c r="C8" s="13">
        <v>5</v>
      </c>
      <c r="D8" s="14">
        <v>180</v>
      </c>
      <c r="E8" s="5" t="s">
        <v>6</v>
      </c>
      <c r="F8">
        <f t="shared" ref="F8:F24" si="0">$B$4</f>
        <v>200</v>
      </c>
      <c r="H8" t="s">
        <v>53</v>
      </c>
      <c r="I8" t="s">
        <v>57</v>
      </c>
      <c r="K8" t="s">
        <v>61</v>
      </c>
    </row>
    <row r="9" spans="1:11">
      <c r="A9">
        <v>1</v>
      </c>
      <c r="B9">
        <v>6</v>
      </c>
      <c r="C9" s="13">
        <v>20</v>
      </c>
      <c r="D9" s="14">
        <v>0</v>
      </c>
      <c r="E9" s="5" t="s">
        <v>6</v>
      </c>
      <c r="F9">
        <f t="shared" si="0"/>
        <v>200</v>
      </c>
      <c r="H9">
        <v>1</v>
      </c>
      <c r="I9">
        <f>SUMIF($A$7:$A$24,H9,$D$7:$D$24)</f>
        <v>180</v>
      </c>
      <c r="J9" s="5" t="s">
        <v>6</v>
      </c>
      <c r="K9" s="4">
        <v>200</v>
      </c>
    </row>
    <row r="10" spans="1:11">
      <c r="A10">
        <v>1</v>
      </c>
      <c r="B10">
        <v>7</v>
      </c>
      <c r="C10" s="13">
        <v>20</v>
      </c>
      <c r="D10" s="14">
        <v>0</v>
      </c>
      <c r="E10" s="5" t="s">
        <v>6</v>
      </c>
      <c r="F10">
        <f t="shared" si="0"/>
        <v>200</v>
      </c>
      <c r="H10">
        <v>2</v>
      </c>
      <c r="I10">
        <f t="shared" ref="I10:I11" si="1">SUMIF($A$7:$A$24,H10,$D$7:$D$24)</f>
        <v>300</v>
      </c>
      <c r="J10" s="5" t="s">
        <v>6</v>
      </c>
      <c r="K10" s="4">
        <v>300</v>
      </c>
    </row>
    <row r="11" spans="1:11">
      <c r="A11">
        <v>2</v>
      </c>
      <c r="B11">
        <v>4</v>
      </c>
      <c r="C11" s="13">
        <v>1</v>
      </c>
      <c r="D11" s="14">
        <v>200</v>
      </c>
      <c r="E11" s="5" t="s">
        <v>6</v>
      </c>
      <c r="F11">
        <f t="shared" si="0"/>
        <v>200</v>
      </c>
      <c r="H11">
        <v>3</v>
      </c>
      <c r="I11">
        <f t="shared" si="1"/>
        <v>100</v>
      </c>
      <c r="J11" s="5" t="s">
        <v>6</v>
      </c>
      <c r="K11" s="4">
        <v>100</v>
      </c>
    </row>
    <row r="12" spans="1:11">
      <c r="A12">
        <v>2</v>
      </c>
      <c r="B12">
        <v>5</v>
      </c>
      <c r="C12" s="13">
        <v>1</v>
      </c>
      <c r="D12" s="14">
        <v>100</v>
      </c>
      <c r="E12" s="5" t="s">
        <v>6</v>
      </c>
      <c r="F12">
        <f t="shared" si="0"/>
        <v>200</v>
      </c>
      <c r="H12" s="15" t="s">
        <v>54</v>
      </c>
      <c r="I12" s="15"/>
      <c r="J12" s="16"/>
    </row>
    <row r="13" spans="1:11">
      <c r="A13">
        <v>2</v>
      </c>
      <c r="B13">
        <v>6</v>
      </c>
      <c r="C13" s="13">
        <v>8</v>
      </c>
      <c r="D13" s="14">
        <v>0</v>
      </c>
      <c r="E13" s="5" t="s">
        <v>6</v>
      </c>
      <c r="F13">
        <f t="shared" si="0"/>
        <v>200</v>
      </c>
      <c r="H13" t="s">
        <v>53</v>
      </c>
      <c r="I13" t="s">
        <v>58</v>
      </c>
      <c r="K13" t="s">
        <v>64</v>
      </c>
    </row>
    <row r="14" spans="1:11">
      <c r="A14">
        <v>2</v>
      </c>
      <c r="B14">
        <v>7</v>
      </c>
      <c r="C14" s="13">
        <v>15</v>
      </c>
      <c r="D14" s="14">
        <v>0</v>
      </c>
      <c r="E14" s="5" t="s">
        <v>6</v>
      </c>
      <c r="F14">
        <f t="shared" si="0"/>
        <v>200</v>
      </c>
      <c r="H14">
        <v>4</v>
      </c>
      <c r="I14">
        <f>SUMIF($A$7:$A$24,H14,$D$7:$D$24)-SUMIF(Destination,H14,Flow)</f>
        <v>0</v>
      </c>
      <c r="J14" s="5" t="s">
        <v>26</v>
      </c>
      <c r="K14" s="4">
        <v>0</v>
      </c>
    </row>
    <row r="15" spans="1:11">
      <c r="A15">
        <v>3</v>
      </c>
      <c r="B15">
        <v>4</v>
      </c>
      <c r="C15" s="13">
        <v>1</v>
      </c>
      <c r="D15" s="14">
        <v>0</v>
      </c>
      <c r="E15" s="5" t="s">
        <v>6</v>
      </c>
      <c r="F15">
        <f t="shared" si="0"/>
        <v>200</v>
      </c>
      <c r="H15">
        <v>5</v>
      </c>
      <c r="I15">
        <f>SUMIF($A$7:$A$24,H15,$D$7:$D$24)-SUMIF(Destination,H15,Flow)</f>
        <v>0</v>
      </c>
      <c r="J15" s="5" t="s">
        <v>26</v>
      </c>
      <c r="K15" s="4">
        <v>0</v>
      </c>
    </row>
    <row r="16" spans="1:11">
      <c r="A16">
        <v>3</v>
      </c>
      <c r="B16">
        <v>5</v>
      </c>
      <c r="C16" s="13">
        <v>0.5</v>
      </c>
      <c r="D16" s="14">
        <v>0</v>
      </c>
      <c r="E16" s="5" t="s">
        <v>6</v>
      </c>
      <c r="F16">
        <f t="shared" si="0"/>
        <v>200</v>
      </c>
      <c r="H16" s="15" t="s">
        <v>60</v>
      </c>
      <c r="I16" s="15"/>
    </row>
    <row r="17" spans="1:11">
      <c r="A17">
        <v>3</v>
      </c>
      <c r="B17">
        <v>6</v>
      </c>
      <c r="C17" s="13">
        <v>10</v>
      </c>
      <c r="D17" s="14">
        <v>0</v>
      </c>
      <c r="E17" s="5" t="s">
        <v>6</v>
      </c>
      <c r="F17">
        <f t="shared" si="0"/>
        <v>200</v>
      </c>
      <c r="H17" t="s">
        <v>53</v>
      </c>
      <c r="I17" t="s">
        <v>59</v>
      </c>
      <c r="K17" t="s">
        <v>62</v>
      </c>
    </row>
    <row r="18" spans="1:11">
      <c r="A18">
        <v>3</v>
      </c>
      <c r="B18">
        <v>7</v>
      </c>
      <c r="C18" s="13">
        <v>12</v>
      </c>
      <c r="D18" s="14">
        <v>100</v>
      </c>
      <c r="E18" s="5" t="s">
        <v>6</v>
      </c>
      <c r="F18">
        <f t="shared" si="0"/>
        <v>200</v>
      </c>
      <c r="H18">
        <v>6</v>
      </c>
      <c r="I18">
        <f>SUMIF($B$7:$B$24,H18,$D$7:$D$24)</f>
        <v>400</v>
      </c>
      <c r="J18" s="5" t="s">
        <v>9</v>
      </c>
      <c r="K18" s="4">
        <v>400</v>
      </c>
    </row>
    <row r="19" spans="1:11">
      <c r="A19">
        <v>4</v>
      </c>
      <c r="B19">
        <v>5</v>
      </c>
      <c r="C19" s="13">
        <v>12</v>
      </c>
      <c r="D19" s="14">
        <v>0</v>
      </c>
      <c r="E19" s="5" t="s">
        <v>6</v>
      </c>
      <c r="F19">
        <f t="shared" si="0"/>
        <v>200</v>
      </c>
      <c r="H19">
        <v>7</v>
      </c>
      <c r="I19">
        <f>SUMIF($B$7:$B$24,H19,$D$7:$D$24)</f>
        <v>180</v>
      </c>
      <c r="J19" s="5" t="s">
        <v>9</v>
      </c>
      <c r="K19" s="4">
        <v>180</v>
      </c>
    </row>
    <row r="20" spans="1:11">
      <c r="A20">
        <v>4</v>
      </c>
      <c r="B20">
        <v>6</v>
      </c>
      <c r="C20" s="13">
        <v>2</v>
      </c>
      <c r="D20" s="14">
        <v>200</v>
      </c>
      <c r="E20" s="5" t="s">
        <v>6</v>
      </c>
      <c r="F20">
        <f t="shared" si="0"/>
        <v>200</v>
      </c>
    </row>
    <row r="21" spans="1:11">
      <c r="A21">
        <v>4</v>
      </c>
      <c r="B21">
        <v>7</v>
      </c>
      <c r="C21" s="13">
        <v>12</v>
      </c>
      <c r="D21" s="14">
        <v>0</v>
      </c>
      <c r="E21" s="5" t="s">
        <v>6</v>
      </c>
      <c r="F21">
        <f t="shared" si="0"/>
        <v>200</v>
      </c>
    </row>
    <row r="22" spans="1:11">
      <c r="A22">
        <v>5</v>
      </c>
      <c r="B22">
        <v>4</v>
      </c>
      <c r="C22" s="13">
        <v>0.8</v>
      </c>
      <c r="D22" s="14">
        <v>0</v>
      </c>
      <c r="E22" s="5" t="s">
        <v>6</v>
      </c>
      <c r="F22">
        <f t="shared" si="0"/>
        <v>200</v>
      </c>
    </row>
    <row r="23" spans="1:11">
      <c r="A23">
        <v>5</v>
      </c>
      <c r="B23">
        <v>6</v>
      </c>
      <c r="C23" s="13">
        <v>2</v>
      </c>
      <c r="D23" s="14">
        <v>200</v>
      </c>
      <c r="E23" s="5" t="s">
        <v>6</v>
      </c>
      <c r="F23">
        <f t="shared" si="0"/>
        <v>200</v>
      </c>
    </row>
    <row r="24" spans="1:11">
      <c r="A24">
        <v>5</v>
      </c>
      <c r="B24">
        <v>7</v>
      </c>
      <c r="C24" s="13">
        <v>12</v>
      </c>
      <c r="D24" s="14">
        <v>80</v>
      </c>
      <c r="E24" s="5" t="s">
        <v>6</v>
      </c>
      <c r="F24">
        <f t="shared" si="0"/>
        <v>200</v>
      </c>
    </row>
    <row r="26" spans="1:11">
      <c r="A26" s="1" t="s">
        <v>10</v>
      </c>
    </row>
    <row r="27" spans="1:11">
      <c r="A27" t="s">
        <v>63</v>
      </c>
      <c r="B27" s="17">
        <f>SUMPRODUCT(C7:C24,Flow)</f>
        <v>4160</v>
      </c>
    </row>
  </sheetData>
  <mergeCells count="3">
    <mergeCell ref="H6:J6"/>
    <mergeCell ref="H16:I16"/>
    <mergeCell ref="H12:I12"/>
  </mergeCells>
  <pageMargins left="0.7" right="0.7" top="0.75" bottom="0.75" header="0.3" footer="0.3"/>
  <pageSetup paperSize="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Ch5Q11</vt:lpstr>
      <vt:lpstr>Ch5Q12</vt:lpstr>
      <vt:lpstr>Ch5Q20</vt:lpstr>
      <vt:lpstr>Arc_capacity</vt:lpstr>
      <vt:lpstr>Customer_demand</vt:lpstr>
      <vt:lpstr>Customer_net_flow</vt:lpstr>
      <vt:lpstr>Destination</vt:lpstr>
      <vt:lpstr>Flow</vt:lpstr>
      <vt:lpstr>Job_on_machine</vt:lpstr>
      <vt:lpstr>Jobs_on_machine</vt:lpstr>
      <vt:lpstr>Jpbs_on_machine</vt:lpstr>
      <vt:lpstr>Machine_capacity</vt:lpstr>
      <vt:lpstr>Machine_capacity_requirment</vt:lpstr>
      <vt:lpstr>Machines_on_jobs</vt:lpstr>
      <vt:lpstr>Origin</vt:lpstr>
      <vt:lpstr>Original_machine_capacity</vt:lpstr>
      <vt:lpstr>Plant_capacity</vt:lpstr>
      <vt:lpstr>Plant_net_flow</vt:lpstr>
      <vt:lpstr>Possible_capacity</vt:lpstr>
      <vt:lpstr>Required</vt:lpstr>
      <vt:lpstr>Requirment</vt:lpstr>
      <vt:lpstr>Total_cost</vt:lpstr>
      <vt:lpstr>Total_job_on_machine</vt:lpstr>
      <vt:lpstr>Total_jobs_on_machine</vt:lpstr>
      <vt:lpstr>Total_new_capacity</vt:lpstr>
      <vt:lpstr>Total_original_capacity</vt:lpstr>
      <vt:lpstr>Total_time</vt:lpstr>
      <vt:lpstr>Total_time_used</vt:lpstr>
      <vt:lpstr>Unit_cost</vt:lpstr>
      <vt:lpstr>Wharehouse_net_flow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yingjunpan</dc:creator>
  <cp:lastModifiedBy>yingjunpan</cp:lastModifiedBy>
  <dcterms:created xsi:type="dcterms:W3CDTF">2017-02-19T22:05:05Z</dcterms:created>
  <dcterms:modified xsi:type="dcterms:W3CDTF">2017-02-20T04:27:32Z</dcterms:modified>
</cp:coreProperties>
</file>