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0-巴渝工匠杯\工具\MySQL\"/>
    </mc:Choice>
  </mc:AlternateContent>
  <bookViews>
    <workbookView xWindow="-105" yWindow="-105" windowWidth="23250" windowHeight="12570" activeTab="1"/>
  </bookViews>
  <sheets>
    <sheet name="Sheet1" sheetId="1" r:id="rId1"/>
    <sheet name="Sheet2" sheetId="2" r:id="rId2"/>
  </sheets>
  <definedNames>
    <definedName name="_xlnm._FilterDatabase" localSheetId="0" hidden="1">Sheet1!$A$1:$J$180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0" i="1" l="1"/>
  <c r="F69" i="1"/>
  <c r="F68" i="1"/>
  <c r="F28" i="1"/>
  <c r="F27" i="1"/>
  <c r="F26" i="1"/>
  <c r="F52" i="1"/>
  <c r="F53" i="1"/>
  <c r="F54" i="1"/>
  <c r="F55" i="1"/>
  <c r="F56" i="1"/>
  <c r="F57" i="1"/>
  <c r="F58" i="1"/>
  <c r="J77" i="1"/>
  <c r="J78" i="1"/>
  <c r="J73" i="1"/>
  <c r="J74" i="1"/>
  <c r="J69" i="1"/>
  <c r="J70" i="1"/>
  <c r="J65" i="1"/>
  <c r="J66" i="1"/>
  <c r="J54" i="1"/>
  <c r="J55" i="1"/>
  <c r="J56" i="1"/>
  <c r="J57" i="1"/>
  <c r="J58" i="1"/>
  <c r="J59" i="1"/>
  <c r="J60" i="1"/>
  <c r="J61" i="1"/>
  <c r="G9" i="1"/>
  <c r="G10" i="1"/>
  <c r="G11" i="1"/>
  <c r="G12" i="1"/>
  <c r="G13" i="1"/>
  <c r="G14" i="1"/>
  <c r="G15" i="1"/>
  <c r="G16" i="1"/>
  <c r="J42" i="1"/>
  <c r="J43" i="1"/>
  <c r="J44" i="1"/>
  <c r="J45" i="1"/>
  <c r="J46" i="1"/>
  <c r="J47" i="1"/>
  <c r="J48" i="1"/>
  <c r="J49" i="1"/>
  <c r="J50" i="1"/>
  <c r="J144" i="1"/>
  <c r="J129" i="1"/>
  <c r="J117" i="1"/>
  <c r="J112" i="1"/>
  <c r="J96" i="1"/>
  <c r="J87" i="1"/>
  <c r="J79" i="1"/>
  <c r="J75" i="1"/>
  <c r="J71" i="1"/>
  <c r="J67" i="1"/>
  <c r="J62" i="1"/>
  <c r="J51" i="1"/>
  <c r="J39" i="1"/>
  <c r="J25" i="1"/>
  <c r="J19" i="1"/>
  <c r="J2" i="1"/>
  <c r="F76" i="1"/>
  <c r="E76" i="1"/>
  <c r="F72" i="1"/>
  <c r="E72" i="1"/>
  <c r="E68" i="1"/>
  <c r="J64" i="1"/>
  <c r="J53" i="1"/>
  <c r="J41" i="1"/>
  <c r="J28" i="1"/>
  <c r="J27" i="1"/>
  <c r="J22" i="1"/>
  <c r="J23" i="1"/>
  <c r="J24" i="1"/>
  <c r="J21" i="1"/>
  <c r="J5" i="1"/>
  <c r="J6" i="1"/>
  <c r="J7" i="1"/>
  <c r="J8" i="1"/>
  <c r="E99" i="1"/>
  <c r="F99" i="1"/>
  <c r="E100" i="1"/>
  <c r="F100" i="1"/>
  <c r="E101" i="1"/>
  <c r="F101" i="1"/>
  <c r="F98" i="1"/>
  <c r="E98" i="1"/>
  <c r="E115" i="1"/>
  <c r="F115" i="1"/>
  <c r="E116" i="1"/>
  <c r="F116" i="1"/>
  <c r="I116" i="1" s="1"/>
  <c r="F114" i="1"/>
  <c r="E114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F119" i="1"/>
  <c r="E119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F131" i="1"/>
  <c r="E131" i="1"/>
  <c r="E13" i="1"/>
  <c r="F13" i="1"/>
  <c r="E16" i="1"/>
  <c r="F16" i="1"/>
  <c r="E18" i="1"/>
  <c r="F18" i="1"/>
  <c r="F95" i="1"/>
  <c r="F86" i="1"/>
  <c r="J4" i="1"/>
  <c r="F3" i="1"/>
  <c r="E3" i="1"/>
  <c r="F20" i="1"/>
  <c r="E20" i="1"/>
  <c r="E26" i="1"/>
  <c r="F40" i="1"/>
  <c r="E40" i="1"/>
  <c r="E52" i="1"/>
  <c r="F63" i="1"/>
  <c r="E63" i="1"/>
  <c r="F80" i="1"/>
  <c r="E80" i="1"/>
  <c r="F88" i="1"/>
  <c r="E88" i="1"/>
  <c r="F97" i="1"/>
  <c r="E97" i="1"/>
  <c r="F113" i="1"/>
  <c r="E113" i="1"/>
  <c r="F118" i="1"/>
  <c r="E118" i="1"/>
  <c r="F130" i="1"/>
  <c r="E130" i="1"/>
  <c r="G131" i="1" l="1"/>
  <c r="G68" i="1"/>
  <c r="G76" i="1"/>
  <c r="I72" i="1"/>
  <c r="G100" i="1"/>
  <c r="G143" i="1"/>
  <c r="G141" i="1"/>
  <c r="G139" i="1"/>
  <c r="G137" i="1"/>
  <c r="G135" i="1"/>
  <c r="G133" i="1"/>
  <c r="G127" i="1"/>
  <c r="G125" i="1"/>
  <c r="G123" i="1"/>
  <c r="G121" i="1"/>
  <c r="G115" i="1"/>
  <c r="G3" i="1"/>
  <c r="G72" i="1"/>
  <c r="G26" i="1"/>
  <c r="G119" i="1"/>
  <c r="G114" i="1"/>
  <c r="G98" i="1"/>
  <c r="I68" i="1"/>
  <c r="I76" i="1"/>
  <c r="G142" i="1"/>
  <c r="G140" i="1"/>
  <c r="G138" i="1"/>
  <c r="G136" i="1"/>
  <c r="G134" i="1"/>
  <c r="G132" i="1"/>
  <c r="G128" i="1"/>
  <c r="G126" i="1"/>
  <c r="G124" i="1"/>
  <c r="G122" i="1"/>
  <c r="G120" i="1"/>
  <c r="G116" i="1"/>
  <c r="I115" i="1"/>
  <c r="G101" i="1"/>
  <c r="G99" i="1"/>
  <c r="I119" i="1"/>
  <c r="I114" i="1"/>
  <c r="I100" i="1"/>
  <c r="I142" i="1"/>
  <c r="I140" i="1"/>
  <c r="I138" i="1"/>
  <c r="I136" i="1"/>
  <c r="I134" i="1"/>
  <c r="I132" i="1"/>
  <c r="I128" i="1"/>
  <c r="I126" i="1"/>
  <c r="I124" i="1"/>
  <c r="I122" i="1"/>
  <c r="I143" i="1"/>
  <c r="I141" i="1"/>
  <c r="I139" i="1"/>
  <c r="I137" i="1"/>
  <c r="I135" i="1"/>
  <c r="I133" i="1"/>
  <c r="I127" i="1"/>
  <c r="I125" i="1"/>
  <c r="I123" i="1"/>
  <c r="I101" i="1"/>
  <c r="I99" i="1"/>
  <c r="I131" i="1"/>
  <c r="I98" i="1"/>
  <c r="I121" i="1"/>
  <c r="I120" i="1"/>
  <c r="I130" i="1"/>
  <c r="I113" i="1"/>
  <c r="I88" i="1"/>
  <c r="I63" i="1"/>
  <c r="I40" i="1"/>
  <c r="I20" i="1"/>
  <c r="G130" i="1"/>
  <c r="G113" i="1"/>
  <c r="G88" i="1"/>
  <c r="G63" i="1"/>
  <c r="G40" i="1"/>
  <c r="G20" i="1"/>
  <c r="G118" i="1"/>
  <c r="G97" i="1"/>
  <c r="G80" i="1"/>
  <c r="G52" i="1"/>
  <c r="I118" i="1"/>
  <c r="I97" i="1"/>
  <c r="I80" i="1"/>
  <c r="I52" i="1"/>
  <c r="I26" i="1"/>
  <c r="I3" i="1"/>
  <c r="F59" i="1"/>
  <c r="F60" i="1"/>
  <c r="F61" i="1"/>
  <c r="E58" i="1"/>
  <c r="E59" i="1"/>
  <c r="E60" i="1"/>
  <c r="E61" i="1"/>
  <c r="G58" i="1" l="1"/>
  <c r="G61" i="1"/>
  <c r="G59" i="1"/>
  <c r="G60" i="1"/>
  <c r="F154" i="1" l="1"/>
  <c r="E154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F146" i="1"/>
  <c r="E146" i="1"/>
  <c r="F145" i="1"/>
  <c r="E145" i="1"/>
  <c r="G154" i="1" l="1"/>
  <c r="I145" i="1"/>
  <c r="G165" i="1"/>
  <c r="I163" i="1"/>
  <c r="G161" i="1"/>
  <c r="G166" i="1"/>
  <c r="G164" i="1"/>
  <c r="G162" i="1"/>
  <c r="G160" i="1"/>
  <c r="I167" i="1"/>
  <c r="G159" i="1"/>
  <c r="G146" i="1"/>
  <c r="G158" i="1"/>
  <c r="G156" i="1"/>
  <c r="G153" i="1"/>
  <c r="G151" i="1"/>
  <c r="G149" i="1"/>
  <c r="G147" i="1"/>
  <c r="I159" i="1"/>
  <c r="G145" i="1"/>
  <c r="G157" i="1"/>
  <c r="G155" i="1"/>
  <c r="G152" i="1"/>
  <c r="I150" i="1"/>
  <c r="G148" i="1"/>
  <c r="I154" i="1"/>
  <c r="I155" i="1"/>
  <c r="I166" i="1"/>
  <c r="I162" i="1"/>
  <c r="I158" i="1"/>
  <c r="I153" i="1"/>
  <c r="I149" i="1"/>
  <c r="I165" i="1"/>
  <c r="I161" i="1"/>
  <c r="I157" i="1"/>
  <c r="I152" i="1"/>
  <c r="I148" i="1"/>
  <c r="I146" i="1"/>
  <c r="I164" i="1"/>
  <c r="I160" i="1"/>
  <c r="I156" i="1"/>
  <c r="I151" i="1"/>
  <c r="I147" i="1"/>
  <c r="G167" i="1"/>
  <c r="G150" i="1"/>
  <c r="G163" i="1"/>
  <c r="E28" i="1"/>
  <c r="G28" i="1" s="1"/>
  <c r="E43" i="1" l="1"/>
  <c r="G43" i="1" s="1"/>
  <c r="E8" i="1" l="1"/>
  <c r="G8" i="1" l="1"/>
  <c r="I8" i="1"/>
  <c r="E78" i="1" l="1"/>
  <c r="G78" i="1" s="1"/>
  <c r="I18" i="1" l="1"/>
  <c r="E17" i="1"/>
  <c r="I17" i="1" s="1"/>
  <c r="E15" i="1"/>
  <c r="E14" i="1"/>
  <c r="E12" i="1"/>
  <c r="E11" i="1"/>
  <c r="E10" i="1"/>
  <c r="E9" i="1"/>
  <c r="E95" i="1"/>
  <c r="G95" i="1" s="1"/>
  <c r="E94" i="1"/>
  <c r="G94" i="1" s="1"/>
  <c r="E93" i="1"/>
  <c r="G93" i="1" s="1"/>
  <c r="E92" i="1"/>
  <c r="G92" i="1" s="1"/>
  <c r="E91" i="1"/>
  <c r="G91" i="1" s="1"/>
  <c r="E90" i="1"/>
  <c r="G90" i="1" s="1"/>
  <c r="E89" i="1"/>
  <c r="G89" i="1" s="1"/>
  <c r="E86" i="1"/>
  <c r="G86" i="1" s="1"/>
  <c r="E85" i="1"/>
  <c r="G85" i="1" s="1"/>
  <c r="E84" i="1"/>
  <c r="G84" i="1" s="1"/>
  <c r="E83" i="1"/>
  <c r="G83" i="1" s="1"/>
  <c r="E82" i="1"/>
  <c r="G82" i="1" s="1"/>
  <c r="E81" i="1"/>
  <c r="G81" i="1" s="1"/>
  <c r="E77" i="1"/>
  <c r="G77" i="1" s="1"/>
  <c r="E74" i="1"/>
  <c r="G74" i="1" s="1"/>
  <c r="E73" i="1"/>
  <c r="G73" i="1" s="1"/>
  <c r="E70" i="1"/>
  <c r="G70" i="1" s="1"/>
  <c r="E69" i="1"/>
  <c r="G69" i="1" s="1"/>
  <c r="E66" i="1"/>
  <c r="G66" i="1" s="1"/>
  <c r="E65" i="1"/>
  <c r="G65" i="1" s="1"/>
  <c r="E64" i="1"/>
  <c r="G64" i="1" s="1"/>
  <c r="E57" i="1"/>
  <c r="G57" i="1" s="1"/>
  <c r="E56" i="1"/>
  <c r="G56" i="1" s="1"/>
  <c r="E55" i="1"/>
  <c r="G55" i="1" s="1"/>
  <c r="E54" i="1"/>
  <c r="G54" i="1" s="1"/>
  <c r="E53" i="1"/>
  <c r="G53" i="1" s="1"/>
  <c r="E50" i="1"/>
  <c r="G50" i="1" s="1"/>
  <c r="E49" i="1"/>
  <c r="G49" i="1" s="1"/>
  <c r="E48" i="1"/>
  <c r="G48" i="1" s="1"/>
  <c r="E47" i="1"/>
  <c r="G47" i="1" s="1"/>
  <c r="E46" i="1"/>
  <c r="G46" i="1" s="1"/>
  <c r="E45" i="1"/>
  <c r="G45" i="1" s="1"/>
  <c r="E44" i="1"/>
  <c r="G44" i="1" s="1"/>
  <c r="E42" i="1"/>
  <c r="G42" i="1" s="1"/>
  <c r="E41" i="1"/>
  <c r="G41" i="1" s="1"/>
  <c r="E27" i="1"/>
  <c r="G27" i="1" s="1"/>
  <c r="E24" i="1"/>
  <c r="G24" i="1" s="1"/>
  <c r="E23" i="1"/>
  <c r="G23" i="1" s="1"/>
  <c r="E22" i="1"/>
  <c r="G22" i="1" s="1"/>
  <c r="E21" i="1"/>
  <c r="G21" i="1" s="1"/>
  <c r="E7" i="1"/>
  <c r="G7" i="1" s="1"/>
  <c r="E6" i="1"/>
  <c r="G6" i="1" s="1"/>
  <c r="E5" i="1"/>
  <c r="G5" i="1" s="1"/>
  <c r="E4" i="1"/>
  <c r="G4" i="1" s="1"/>
  <c r="I9" i="1" l="1"/>
  <c r="I13" i="1"/>
  <c r="I4" i="1"/>
  <c r="I10" i="1"/>
  <c r="I14" i="1"/>
  <c r="I5" i="1"/>
  <c r="I11" i="1"/>
  <c r="I15" i="1"/>
  <c r="I7" i="1"/>
  <c r="I6" i="1"/>
  <c r="I12" i="1"/>
  <c r="I16" i="1"/>
</calcChain>
</file>

<file path=xl/sharedStrings.xml><?xml version="1.0" encoding="utf-8"?>
<sst xmlns="http://schemas.openxmlformats.org/spreadsheetml/2006/main" count="720" uniqueCount="345">
  <si>
    <t>dept_code</t>
    <phoneticPr fontId="1" type="noConversion"/>
  </si>
  <si>
    <t>对应系统用户表主键ID</t>
    <phoneticPr fontId="1" type="noConversion"/>
  </si>
  <si>
    <t>对应系统角色表主键ID</t>
    <phoneticPr fontId="1" type="noConversion"/>
  </si>
  <si>
    <t>登录用户名称</t>
    <phoneticPr fontId="1" type="noConversion"/>
  </si>
  <si>
    <t>登录时间</t>
    <phoneticPr fontId="1" type="noConversion"/>
  </si>
  <si>
    <t>默认now()</t>
    <phoneticPr fontId="1" type="noConversion"/>
  </si>
  <si>
    <t>操作日志描述</t>
    <phoneticPr fontId="1" type="noConversion"/>
  </si>
  <si>
    <t>result</t>
    <phoneticPr fontId="1" type="noConversion"/>
  </si>
  <si>
    <t>remark</t>
    <phoneticPr fontId="1" type="noConversion"/>
  </si>
  <si>
    <t>method</t>
    <phoneticPr fontId="1" type="noConversion"/>
  </si>
  <si>
    <t>varchar(64)</t>
    <phoneticPr fontId="1" type="noConversion"/>
  </si>
  <si>
    <t>对应系统用户表用户login_name</t>
    <phoneticPr fontId="1" type="noConversion"/>
  </si>
  <si>
    <t>bigint</t>
    <phoneticPr fontId="1" type="noConversion"/>
  </si>
  <si>
    <t>code</t>
    <phoneticPr fontId="1" type="noConversion"/>
  </si>
  <si>
    <t>varchar(256)</t>
    <phoneticPr fontId="1" type="noConversion"/>
  </si>
  <si>
    <t>排序</t>
    <phoneticPr fontId="1" type="noConversion"/>
  </si>
  <si>
    <t>父级编号</t>
    <phoneticPr fontId="1" type="noConversion"/>
  </si>
  <si>
    <t>created_by</t>
    <phoneticPr fontId="1" type="noConversion"/>
  </si>
  <si>
    <t>所属部门编码【等同当前操作者所在部门编码】</t>
    <phoneticPr fontId="1" type="noConversion"/>
  </si>
  <si>
    <t>varchar(32)</t>
    <phoneticPr fontId="1" type="noConversion"/>
  </si>
  <si>
    <t>是否置顶</t>
    <phoneticPr fontId="1" type="noConversion"/>
  </si>
  <si>
    <t>读取时间</t>
    <phoneticPr fontId="1" type="noConversion"/>
  </si>
  <si>
    <t>Integer</t>
    <phoneticPr fontId="1" type="noConversion"/>
  </si>
  <si>
    <t>备注</t>
    <phoneticPr fontId="1" type="noConversion"/>
  </si>
  <si>
    <t>sort_num</t>
    <phoneticPr fontId="1" type="noConversion"/>
  </si>
  <si>
    <t>关键内容MD5值</t>
    <phoneticPr fontId="1" type="noConversion"/>
  </si>
  <si>
    <t>key_md5</t>
    <phoneticPr fontId="1" type="noConversion"/>
  </si>
  <si>
    <t>所属部门名称【等同当前操作者所在部门名称】</t>
    <phoneticPr fontId="1" type="noConversion"/>
  </si>
  <si>
    <t>创建人名称（登录名称）</t>
    <phoneticPr fontId="1" type="noConversion"/>
  </si>
  <si>
    <t>created_name</t>
    <phoneticPr fontId="1" type="noConversion"/>
  </si>
  <si>
    <t>创建日期</t>
    <phoneticPr fontId="1" type="noConversion"/>
  </si>
  <si>
    <t>created_date</t>
    <phoneticPr fontId="1" type="noConversion"/>
  </si>
  <si>
    <t>last_modified_by</t>
    <phoneticPr fontId="1" type="noConversion"/>
  </si>
  <si>
    <t>最近一次修改人名称</t>
    <phoneticPr fontId="1" type="noConversion"/>
  </si>
  <si>
    <t>dept_name</t>
    <phoneticPr fontId="1" type="noConversion"/>
  </si>
  <si>
    <t>最近一次修改人标识</t>
    <phoneticPr fontId="1" type="noConversion"/>
  </si>
  <si>
    <t>last_modified_date</t>
    <phoneticPr fontId="1" type="noConversion"/>
  </si>
  <si>
    <t>删除时间</t>
    <phoneticPr fontId="1" type="noConversion"/>
  </si>
  <si>
    <t>sys_user</t>
    <phoneticPr fontId="1" type="noConversion"/>
  </si>
  <si>
    <t>login_name</t>
    <phoneticPr fontId="1" type="noConversion"/>
  </si>
  <si>
    <t>用户名称</t>
    <phoneticPr fontId="1" type="noConversion"/>
  </si>
  <si>
    <t>mobile</t>
    <phoneticPr fontId="1" type="noConversion"/>
  </si>
  <si>
    <t>职务</t>
    <phoneticPr fontId="1" type="noConversion"/>
  </si>
  <si>
    <t>编码</t>
    <phoneticPr fontId="1" type="noConversion"/>
  </si>
  <si>
    <t>sys_role</t>
    <phoneticPr fontId="1" type="noConversion"/>
  </si>
  <si>
    <t>角色名称</t>
    <phoneticPr fontId="1" type="noConversion"/>
  </si>
  <si>
    <t>sys_menu</t>
    <phoneticPr fontId="1" type="noConversion"/>
  </si>
  <si>
    <t>菜单名称</t>
    <phoneticPr fontId="1" type="noConversion"/>
  </si>
  <si>
    <t>菜单编码</t>
    <phoneticPr fontId="1" type="noConversion"/>
  </si>
  <si>
    <t>类名</t>
    <phoneticPr fontId="1" type="noConversion"/>
  </si>
  <si>
    <t>class_name</t>
    <phoneticPr fontId="1" type="noConversion"/>
  </si>
  <si>
    <t>sys_org</t>
    <phoneticPr fontId="1" type="noConversion"/>
  </si>
  <si>
    <t>sys_area</t>
    <phoneticPr fontId="1" type="noConversion"/>
  </si>
  <si>
    <t>角色ID</t>
    <phoneticPr fontId="1" type="noConversion"/>
  </si>
  <si>
    <t>系统-角色授权菜单</t>
    <phoneticPr fontId="1" type="noConversion"/>
  </si>
  <si>
    <t>sys_role_auth_menu</t>
    <phoneticPr fontId="1" type="noConversion"/>
  </si>
  <si>
    <t>sys_role_auth_dept</t>
    <phoneticPr fontId="1" type="noConversion"/>
  </si>
  <si>
    <t>path</t>
    <phoneticPr fontId="1" type="noConversion"/>
  </si>
  <si>
    <t>系统-登录记录</t>
    <phoneticPr fontId="1" type="noConversion"/>
  </si>
  <si>
    <t>系统-公告管理-已读用户</t>
    <phoneticPr fontId="1" type="noConversion"/>
  </si>
  <si>
    <t>last_modified_name</t>
    <phoneticPr fontId="1" type="noConversion"/>
  </si>
  <si>
    <t>bool</t>
    <phoneticPr fontId="1" type="noConversion"/>
  </si>
  <si>
    <t>系统-组织结构</t>
    <phoneticPr fontId="1" type="noConversion"/>
  </si>
  <si>
    <t>varchar(256)</t>
    <phoneticPr fontId="1" type="noConversion"/>
  </si>
  <si>
    <t>所属部门编码【等同当前操作者所在部门编码】</t>
    <phoneticPr fontId="1" type="noConversion"/>
  </si>
  <si>
    <t>dept_code</t>
    <phoneticPr fontId="1" type="noConversion"/>
  </si>
  <si>
    <t>创建人标识</t>
    <phoneticPr fontId="1" type="noConversion"/>
  </si>
  <si>
    <t>Integer</t>
    <phoneticPr fontId="1" type="noConversion"/>
  </si>
  <si>
    <t>创建日期</t>
    <phoneticPr fontId="1" type="noConversion"/>
  </si>
  <si>
    <t>最近一次修改时间</t>
    <phoneticPr fontId="1" type="noConversion"/>
  </si>
  <si>
    <t>删除时间</t>
    <phoneticPr fontId="1" type="noConversion"/>
  </si>
  <si>
    <t>title</t>
    <phoneticPr fontId="1" type="noConversion"/>
  </si>
  <si>
    <t>最近一次修改时间</t>
    <phoneticPr fontId="1" type="noConversion"/>
  </si>
  <si>
    <t>类型</t>
    <phoneticPr fontId="1" type="noConversion"/>
  </si>
  <si>
    <t>level</t>
    <phoneticPr fontId="1" type="noConversion"/>
  </si>
  <si>
    <t>最近一次修改人标识</t>
    <phoneticPr fontId="1" type="noConversion"/>
  </si>
  <si>
    <t>所属部门名称【等同当前操作者所在部门名称】</t>
    <phoneticPr fontId="1" type="noConversion"/>
  </si>
  <si>
    <t>id</t>
    <phoneticPr fontId="1" type="noConversion"/>
  </si>
  <si>
    <t>创建人名称（登录名称）</t>
    <phoneticPr fontId="1" type="noConversion"/>
  </si>
  <si>
    <t>dept_name</t>
    <phoneticPr fontId="1" type="noConversion"/>
  </si>
  <si>
    <t>last_modified_date</t>
    <phoneticPr fontId="1" type="noConversion"/>
  </si>
  <si>
    <t>integer</t>
    <phoneticPr fontId="1" type="noConversion"/>
  </si>
  <si>
    <t>Integer</t>
    <phoneticPr fontId="1" type="noConversion"/>
  </si>
  <si>
    <t>dept_code</t>
    <phoneticPr fontId="1" type="noConversion"/>
  </si>
  <si>
    <t>last_modified_by</t>
    <phoneticPr fontId="1" type="noConversion"/>
  </si>
  <si>
    <t>varchar(64)</t>
    <phoneticPr fontId="1" type="noConversion"/>
  </si>
  <si>
    <t>最近一次修改人名称</t>
    <phoneticPr fontId="1" type="noConversion"/>
  </si>
  <si>
    <t>bool</t>
    <phoneticPr fontId="1" type="noConversion"/>
  </si>
  <si>
    <t>varchar(256)</t>
    <phoneticPr fontId="1" type="noConversion"/>
  </si>
  <si>
    <t>val</t>
    <phoneticPr fontId="1" type="noConversion"/>
  </si>
  <si>
    <t>created_by</t>
    <phoneticPr fontId="1" type="noConversion"/>
  </si>
  <si>
    <t>系统-用户密码</t>
    <phoneticPr fontId="1" type="noConversion"/>
  </si>
  <si>
    <t>类型</t>
    <phoneticPr fontId="1" type="noConversion"/>
  </si>
  <si>
    <t>父级编码</t>
    <phoneticPr fontId="1" type="noConversion"/>
  </si>
  <si>
    <t>部门名称</t>
    <phoneticPr fontId="1" type="noConversion"/>
  </si>
  <si>
    <t>user_id</t>
    <phoneticPr fontId="1" type="noConversion"/>
  </si>
  <si>
    <t>role_id</t>
    <phoneticPr fontId="1" type="noConversion"/>
  </si>
  <si>
    <t>部门code</t>
    <phoneticPr fontId="1" type="noConversion"/>
  </si>
  <si>
    <t>use_date</t>
    <phoneticPr fontId="1" type="noConversion"/>
  </si>
  <si>
    <t>登录用户ID</t>
    <phoneticPr fontId="1" type="noConversion"/>
  </si>
  <si>
    <t>login_user_name</t>
    <phoneticPr fontId="1" type="noConversion"/>
  </si>
  <si>
    <t>公告标题</t>
    <phoneticPr fontId="1" type="noConversion"/>
  </si>
  <si>
    <t>is_top</t>
    <phoneticPr fontId="1" type="noConversion"/>
  </si>
  <si>
    <t>创建日期</t>
    <phoneticPr fontId="1" type="noConversion"/>
  </si>
  <si>
    <t>公告ID</t>
    <phoneticPr fontId="1" type="noConversion"/>
  </si>
  <si>
    <t>系统-用户</t>
    <phoneticPr fontId="1" type="noConversion"/>
  </si>
  <si>
    <t>last_modified_name</t>
    <phoneticPr fontId="1" type="noConversion"/>
  </si>
  <si>
    <t>sys_user_password</t>
    <phoneticPr fontId="1" type="noConversion"/>
  </si>
  <si>
    <t>用户ID</t>
    <phoneticPr fontId="1" type="noConversion"/>
  </si>
  <si>
    <t>cipher_salt</t>
    <phoneticPr fontId="1" type="noConversion"/>
  </si>
  <si>
    <t>cipher_code</t>
    <phoneticPr fontId="1" type="noConversion"/>
  </si>
  <si>
    <t>系统-菜单</t>
    <phoneticPr fontId="1" type="noConversion"/>
  </si>
  <si>
    <t>部门编码</t>
    <phoneticPr fontId="1" type="noConversion"/>
  </si>
  <si>
    <t>系统-地区信息</t>
    <phoneticPr fontId="1" type="noConversion"/>
  </si>
  <si>
    <t>状态</t>
    <phoneticPr fontId="1" type="noConversion"/>
  </si>
  <si>
    <t>登录用户部门编码</t>
    <phoneticPr fontId="1" type="noConversion"/>
  </si>
  <si>
    <t>login_date</t>
    <phoneticPr fontId="1" type="noConversion"/>
  </si>
  <si>
    <t>read_date</t>
    <phoneticPr fontId="1" type="noConversion"/>
  </si>
  <si>
    <t>主键ID</t>
    <phoneticPr fontId="1" type="noConversion"/>
  </si>
  <si>
    <t>bigint</t>
    <phoneticPr fontId="1" type="noConversion"/>
  </si>
  <si>
    <t>数据值</t>
    <phoneticPr fontId="1" type="noConversion"/>
  </si>
  <si>
    <t>parent_code</t>
    <phoneticPr fontId="1" type="noConversion"/>
  </si>
  <si>
    <t>登录名称</t>
    <phoneticPr fontId="1" type="noConversion"/>
  </si>
  <si>
    <t>电话号码</t>
    <phoneticPr fontId="1" type="noConversion"/>
  </si>
  <si>
    <t>用户ID</t>
    <phoneticPr fontId="1" type="noConversion"/>
  </si>
  <si>
    <t>盐值</t>
    <phoneticPr fontId="1" type="noConversion"/>
  </si>
  <si>
    <t>系统-角色</t>
    <phoneticPr fontId="1" type="noConversion"/>
  </si>
  <si>
    <t>创建日期</t>
    <phoneticPr fontId="1" type="noConversion"/>
  </si>
  <si>
    <t>菜单简介</t>
    <phoneticPr fontId="1" type="noConversion"/>
  </si>
  <si>
    <t>标记</t>
    <phoneticPr fontId="1" type="noConversion"/>
  </si>
  <si>
    <t>图标名称</t>
    <phoneticPr fontId="1" type="noConversion"/>
  </si>
  <si>
    <t>层级</t>
    <phoneticPr fontId="1" type="noConversion"/>
  </si>
  <si>
    <t>是否需要授权</t>
    <phoneticPr fontId="1" type="noConversion"/>
  </si>
  <si>
    <t>部门简称</t>
    <phoneticPr fontId="1" type="noConversion"/>
  </si>
  <si>
    <t>部门层级</t>
    <phoneticPr fontId="1" type="noConversion"/>
  </si>
  <si>
    <t>编号</t>
    <phoneticPr fontId="1" type="noConversion"/>
  </si>
  <si>
    <t>系统-用户授权角色</t>
    <phoneticPr fontId="1" type="noConversion"/>
  </si>
  <si>
    <t>系统-角色授权部门数据</t>
    <phoneticPr fontId="1" type="noConversion"/>
  </si>
  <si>
    <t>系统-API调用记录</t>
    <phoneticPr fontId="1" type="noConversion"/>
  </si>
  <si>
    <t>请求IP</t>
    <phoneticPr fontId="1" type="noConversion"/>
  </si>
  <si>
    <t>api请求路径</t>
    <phoneticPr fontId="1" type="noConversion"/>
  </si>
  <si>
    <t>操作结果</t>
    <phoneticPr fontId="1" type="noConversion"/>
  </si>
  <si>
    <t>请求方法</t>
    <phoneticPr fontId="1" type="noConversion"/>
  </si>
  <si>
    <t>请求时间</t>
    <phoneticPr fontId="1" type="noConversion"/>
  </si>
  <si>
    <t>登录IP</t>
    <phoneticPr fontId="1" type="noConversion"/>
  </si>
  <si>
    <t>登录结果信息</t>
    <phoneticPr fontId="1" type="noConversion"/>
  </si>
  <si>
    <t>系统-公告管理</t>
    <phoneticPr fontId="1" type="noConversion"/>
  </si>
  <si>
    <t>公告内容</t>
    <phoneticPr fontId="1" type="noConversion"/>
  </si>
  <si>
    <t>user_name</t>
    <phoneticPr fontId="1" type="noConversion"/>
  </si>
  <si>
    <t>job</t>
    <phoneticPr fontId="1" type="noConversion"/>
  </si>
  <si>
    <t>cipher_type</t>
    <phoneticPr fontId="1" type="noConversion"/>
  </si>
  <si>
    <t>role_name</t>
    <phoneticPr fontId="1" type="noConversion"/>
  </si>
  <si>
    <t>name</t>
    <phoneticPr fontId="1" type="noConversion"/>
  </si>
  <si>
    <t>caption</t>
    <phoneticPr fontId="1" type="noConversion"/>
  </si>
  <si>
    <t>tag</t>
    <phoneticPr fontId="1" type="noConversion"/>
  </si>
  <si>
    <t>icon_name</t>
    <phoneticPr fontId="1" type="noConversion"/>
  </si>
  <si>
    <t>level</t>
    <phoneticPr fontId="1" type="noConversion"/>
  </si>
  <si>
    <t>is_auth</t>
    <phoneticPr fontId="1" type="noConversion"/>
  </si>
  <si>
    <t>parent_code</t>
    <phoneticPr fontId="1" type="noConversion"/>
  </si>
  <si>
    <t>sys_user_role</t>
    <phoneticPr fontId="1" type="noConversion"/>
  </si>
  <si>
    <t>user_id</t>
    <phoneticPr fontId="1" type="noConversion"/>
  </si>
  <si>
    <t>sys_api_log</t>
    <phoneticPr fontId="1" type="noConversion"/>
  </si>
  <si>
    <t>ip</t>
    <phoneticPr fontId="1" type="noConversion"/>
  </si>
  <si>
    <t>content</t>
    <phoneticPr fontId="1" type="noConversion"/>
  </si>
  <si>
    <t>TEXT</t>
    <phoneticPr fontId="1" type="noConversion"/>
  </si>
  <si>
    <t>ann_id</t>
    <phoneticPr fontId="1" type="noConversion"/>
  </si>
  <si>
    <t>parent_code</t>
    <phoneticPr fontId="1" type="noConversion"/>
  </si>
  <si>
    <t>varchar(32)</t>
  </si>
  <si>
    <t>ip</t>
  </si>
  <si>
    <t>status</t>
  </si>
  <si>
    <t>log_info</t>
  </si>
  <si>
    <t>login_user_id</t>
  </si>
  <si>
    <t>login_user_dept</t>
  </si>
  <si>
    <t>remark</t>
  </si>
  <si>
    <t>is_deleted</t>
    <phoneticPr fontId="1" type="noConversion"/>
  </si>
  <si>
    <t>数据标记，true：已删，false：未删</t>
    <phoneticPr fontId="1" type="noConversion"/>
  </si>
  <si>
    <t>bool</t>
  </si>
  <si>
    <t>deleted_date</t>
    <phoneticPr fontId="1" type="noConversion"/>
  </si>
  <si>
    <t>String</t>
    <phoneticPr fontId="1" type="noConversion"/>
  </si>
  <si>
    <t>Long</t>
    <phoneticPr fontId="1" type="noConversion"/>
  </si>
  <si>
    <t>Integer</t>
  </si>
  <si>
    <t>Integer</t>
    <phoneticPr fontId="1" type="noConversion"/>
  </si>
  <si>
    <t>Boolean</t>
  </si>
  <si>
    <t>BigDecimal</t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</si>
  <si>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</si>
  <si>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</si>
  <si>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</si>
  <si>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</si>
  <si>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String</t>
    <phoneticPr fontId="1" type="noConversion"/>
  </si>
  <si>
    <t>对应组织架构表部门code</t>
    <phoneticPr fontId="1" type="noConversion"/>
  </si>
  <si>
    <t>TIMESTAMP</t>
  </si>
  <si>
    <t>Date</t>
    <phoneticPr fontId="1" type="noConversion"/>
  </si>
  <si>
    <t>sys_login_log</t>
    <phoneticPr fontId="1" type="noConversion"/>
  </si>
  <si>
    <t>sys_announce</t>
    <phoneticPr fontId="1" type="noConversion"/>
  </si>
  <si>
    <t>sys_announce_read</t>
    <phoneticPr fontId="1" type="noConversion"/>
  </si>
  <si>
    <t>menu_code</t>
    <phoneticPr fontId="1" type="noConversion"/>
  </si>
  <si>
    <t>对应菜单表菜单code</t>
    <phoneticPr fontId="1" type="noConversion"/>
  </si>
  <si>
    <t>菜单code</t>
    <phoneticPr fontId="1" type="noConversion"/>
  </si>
  <si>
    <t>integer []</t>
  </si>
  <si>
    <t>Integer []</t>
    <phoneticPr fontId="1" type="noConversion"/>
  </si>
  <si>
    <t>varchar(64)</t>
  </si>
  <si>
    <t>是否启动</t>
    <phoneticPr fontId="1" type="noConversion"/>
  </si>
  <si>
    <t>is_abled</t>
    <phoneticPr fontId="1" type="noConversion"/>
  </si>
  <si>
    <t>bool</t>
    <phoneticPr fontId="1" type="noConversion"/>
  </si>
  <si>
    <t>Boolean</t>
    <phoneticPr fontId="1" type="noConversion"/>
  </si>
  <si>
    <t>Long</t>
    <phoneticPr fontId="1" type="noConversion"/>
  </si>
  <si>
    <t>bigint</t>
    <phoneticPr fontId="1" type="noConversion"/>
  </si>
  <si>
    <t>ann_type</t>
    <phoneticPr fontId="1" type="noConversion"/>
  </si>
  <si>
    <r>
      <t>varchar</t>
    </r>
    <r>
      <rPr>
        <sz val="11"/>
        <color rgb="FF000000"/>
        <rFont val="等线"/>
        <family val="2"/>
        <charset val="134"/>
        <scheme val="minor"/>
      </rPr>
      <t>(</t>
    </r>
    <r>
      <rPr>
        <sz val="11"/>
        <color rgb="FF0000FF"/>
        <rFont val="等线"/>
        <family val="2"/>
        <charset val="134"/>
        <scheme val="minor"/>
      </rPr>
      <t>128</t>
    </r>
    <r>
      <rPr>
        <sz val="11"/>
        <color rgb="FF000000"/>
        <rFont val="等线"/>
        <family val="2"/>
        <charset val="134"/>
        <scheme val="minor"/>
      </rPr>
      <t>)</t>
    </r>
    <phoneticPr fontId="1" type="noConversion"/>
  </si>
  <si>
    <r>
      <t>varchar</t>
    </r>
    <r>
      <rPr>
        <sz val="11"/>
        <color rgb="FF000000"/>
        <rFont val="等线"/>
        <family val="2"/>
        <charset val="134"/>
        <scheme val="minor"/>
      </rPr>
      <t>(</t>
    </r>
    <r>
      <rPr>
        <sz val="11"/>
        <color rgb="FF0000FF"/>
        <rFont val="等线"/>
        <family val="2"/>
        <charset val="134"/>
        <scheme val="minor"/>
      </rPr>
      <t>128</t>
    </r>
    <r>
      <rPr>
        <sz val="11"/>
        <color rgb="FF000000"/>
        <rFont val="等线"/>
        <family val="2"/>
        <charset val="134"/>
        <scheme val="minor"/>
      </rPr>
      <t>)</t>
    </r>
    <phoneticPr fontId="1" type="noConversion"/>
  </si>
  <si>
    <r>
      <t>varchar</t>
    </r>
    <r>
      <rPr>
        <sz val="11"/>
        <color rgb="FF000000"/>
        <rFont val="等线"/>
        <family val="2"/>
        <charset val="134"/>
        <scheme val="minor"/>
      </rPr>
      <t>(</t>
    </r>
    <r>
      <rPr>
        <sz val="11"/>
        <color rgb="FF0000FF"/>
        <rFont val="等线"/>
        <family val="2"/>
        <charset val="134"/>
        <scheme val="minor"/>
      </rPr>
      <t>32</t>
    </r>
    <r>
      <rPr>
        <sz val="11"/>
        <color rgb="FF000000"/>
        <rFont val="等线"/>
        <family val="2"/>
        <charset val="134"/>
        <scheme val="minor"/>
      </rPr>
      <t>)</t>
    </r>
    <phoneticPr fontId="1" type="noConversion"/>
  </si>
  <si>
    <r>
      <t>varchar</t>
    </r>
    <r>
      <rPr>
        <sz val="11"/>
        <color rgb="FF000000"/>
        <rFont val="等线"/>
        <family val="2"/>
        <charset val="134"/>
        <scheme val="minor"/>
      </rPr>
      <t>(</t>
    </r>
    <r>
      <rPr>
        <sz val="11"/>
        <color rgb="FF0000FF"/>
        <rFont val="等线"/>
        <family val="2"/>
        <charset val="134"/>
        <scheme val="minor"/>
      </rPr>
      <t>32</t>
    </r>
    <r>
      <rPr>
        <sz val="11"/>
        <color rgb="FF000000"/>
        <rFont val="等线"/>
        <family val="2"/>
        <charset val="134"/>
        <scheme val="minor"/>
      </rPr>
      <t>)</t>
    </r>
    <phoneticPr fontId="1" type="noConversion"/>
  </si>
  <si>
    <t>varchar(256)</t>
  </si>
  <si>
    <t>是否通用</t>
    <phoneticPr fontId="1" type="noConversion"/>
  </si>
  <si>
    <t>is_common</t>
    <phoneticPr fontId="1" type="noConversion"/>
  </si>
  <si>
    <t>bigint</t>
  </si>
  <si>
    <t>Long</t>
    <phoneticPr fontId="1" type="noConversion"/>
  </si>
  <si>
    <t>integer</t>
  </si>
  <si>
    <t>Integer</t>
    <phoneticPr fontId="1" type="noConversion"/>
  </si>
  <si>
    <t>String</t>
    <phoneticPr fontId="1" type="noConversion"/>
  </si>
  <si>
    <t>varchar(128)</t>
  </si>
  <si>
    <t>String</t>
  </si>
  <si>
    <t>TEXT</t>
  </si>
  <si>
    <t>decimal</t>
  </si>
  <si>
    <t>VARCHAR(8)</t>
  </si>
  <si>
    <t>jsonb</t>
  </si>
  <si>
    <t>LinkedHashMap&lt;String,Object&gt;</t>
    <phoneticPr fontId="1" type="noConversion"/>
  </si>
  <si>
    <t>UUID</t>
  </si>
  <si>
    <t>UUID</t>
    <phoneticPr fontId="1" type="noConversion"/>
  </si>
  <si>
    <t>Long</t>
    <phoneticPr fontId="1" type="noConversion"/>
  </si>
  <si>
    <t>否</t>
    <phoneticPr fontId="1" type="noConversion"/>
  </si>
  <si>
    <t>否</t>
    <phoneticPr fontId="1" type="noConversion"/>
  </si>
  <si>
    <t>采购订单号</t>
    <phoneticPr fontId="11" type="noConversion"/>
  </si>
  <si>
    <t>supplier</t>
  </si>
  <si>
    <t>purchase_order_number</t>
  </si>
  <si>
    <t>order_source</t>
  </si>
  <si>
    <t>是</t>
    <phoneticPr fontId="1" type="noConversion"/>
  </si>
  <si>
    <t>ed_order_detect</t>
    <phoneticPr fontId="1" type="noConversion"/>
  </si>
  <si>
    <t>企业资料-订单-检测</t>
    <phoneticPr fontId="1" type="noConversion"/>
  </si>
  <si>
    <t>order_name</t>
  </si>
  <si>
    <t>order_number</t>
  </si>
  <si>
    <t>detection_type</t>
  </si>
  <si>
    <t>view_project</t>
  </si>
  <si>
    <t>testing_unit</t>
  </si>
  <si>
    <t>requester</t>
  </si>
  <si>
    <t>founder</t>
  </si>
  <si>
    <t>creation_time</t>
  </si>
  <si>
    <t>team</t>
  </si>
  <si>
    <t>product_categories</t>
  </si>
  <si>
    <t>product_category</t>
  </si>
  <si>
    <t>material_name</t>
  </si>
  <si>
    <t>material_coding</t>
  </si>
  <si>
    <t>specification_model</t>
  </si>
  <si>
    <t>order_configuration_code</t>
  </si>
  <si>
    <t>order_configuration_name</t>
  </si>
  <si>
    <t>arrival_batch</t>
  </si>
  <si>
    <t>订单名称</t>
    <phoneticPr fontId="11" type="noConversion"/>
  </si>
  <si>
    <t>订单编号</t>
    <phoneticPr fontId="11" type="noConversion"/>
  </si>
  <si>
    <t>订单来源</t>
    <phoneticPr fontId="11" type="noConversion"/>
  </si>
  <si>
    <t>检测类型</t>
    <phoneticPr fontId="11" type="noConversion"/>
  </si>
  <si>
    <t>所属项目</t>
    <phoneticPr fontId="11" type="noConversion"/>
  </si>
  <si>
    <t>检测单位</t>
    <phoneticPr fontId="11" type="noConversion"/>
  </si>
  <si>
    <t>委托单位</t>
    <phoneticPr fontId="11" type="noConversion"/>
  </si>
  <si>
    <t>创建人</t>
    <phoneticPr fontId="11" type="noConversion"/>
  </si>
  <si>
    <t>创建时间</t>
    <phoneticPr fontId="11" type="noConversion"/>
  </si>
  <si>
    <t>所属团队</t>
    <phoneticPr fontId="11" type="noConversion"/>
  </si>
  <si>
    <t>产品大类</t>
    <phoneticPr fontId="11" type="noConversion"/>
  </si>
  <si>
    <t>产品品类</t>
    <phoneticPr fontId="11" type="noConversion"/>
  </si>
  <si>
    <t>物料名称</t>
    <phoneticPr fontId="11" type="noConversion"/>
  </si>
  <si>
    <t>物料编码</t>
    <phoneticPr fontId="11" type="noConversion"/>
  </si>
  <si>
    <t>规格型号</t>
    <phoneticPr fontId="11" type="noConversion"/>
  </si>
  <si>
    <t>下单配置编码</t>
    <phoneticPr fontId="11" type="noConversion"/>
  </si>
  <si>
    <t>下单配置名称</t>
    <phoneticPr fontId="11" type="noConversion"/>
  </si>
  <si>
    <t>到货批次</t>
    <phoneticPr fontId="11" type="noConversion"/>
  </si>
  <si>
    <t>到货数量/单位</t>
    <phoneticPr fontId="11" type="noConversion"/>
  </si>
  <si>
    <t>供应商</t>
    <phoneticPr fontId="11" type="noConversion"/>
  </si>
  <si>
    <r>
      <t>arrival_quantity</t>
    </r>
    <r>
      <rPr>
        <sz val="11"/>
        <color theme="1"/>
        <rFont val="等线"/>
        <family val="2"/>
        <charset val="134"/>
        <scheme val="minor"/>
      </rPr>
      <t>_</t>
    </r>
    <r>
      <rPr>
        <sz val="11"/>
        <color theme="1"/>
        <rFont val="等线"/>
        <family val="2"/>
        <charset val="134"/>
        <scheme val="minor"/>
      </rPr>
      <t>unit</t>
    </r>
    <phoneticPr fontId="1" type="noConversion"/>
  </si>
  <si>
    <t>ed-order-detect-os</t>
    <phoneticPr fontId="1" type="noConversion"/>
  </si>
  <si>
    <t>ed-order-detect-dt</t>
    <phoneticPr fontId="1" type="noConversion"/>
  </si>
  <si>
    <t>状态</t>
    <phoneticPr fontId="1" type="noConversion"/>
  </si>
  <si>
    <t>status</t>
    <phoneticPr fontId="1" type="noConversion"/>
  </si>
  <si>
    <t>ed-order-detect-s</t>
    <phoneticPr fontId="1" type="noConversion"/>
  </si>
  <si>
    <t>是否总部</t>
    <phoneticPr fontId="1" type="noConversion"/>
  </si>
  <si>
    <t>接口部门编码</t>
    <phoneticPr fontId="1" type="noConversion"/>
  </si>
  <si>
    <t>接口部门上级编码</t>
    <phoneticPr fontId="1" type="noConversion"/>
  </si>
  <si>
    <t>是否启用</t>
    <phoneticPr fontId="1" type="noConversion"/>
  </si>
  <si>
    <t>dept_abbr_name</t>
    <phoneticPr fontId="1" type="noConversion"/>
  </si>
  <si>
    <t>is_head_dept</t>
    <phoneticPr fontId="1" type="noConversion"/>
  </si>
  <si>
    <t>interface_dept_code</t>
    <phoneticPr fontId="1" type="noConversion"/>
  </si>
  <si>
    <t>interface_upper_dept_code</t>
    <phoneticPr fontId="1" type="noConversion"/>
  </si>
  <si>
    <t>varchar(256)</t>
    <phoneticPr fontId="1" type="noConversion"/>
  </si>
  <si>
    <t>ed-order-detect-pc</t>
    <phoneticPr fontId="1" type="noConversion"/>
  </si>
  <si>
    <t>ed-order-detect-pcs</t>
    <phoneticPr fontId="1" type="noConversion"/>
  </si>
  <si>
    <t>sys_category</t>
    <phoneticPr fontId="1" type="noConversion"/>
  </si>
  <si>
    <t>sys_content</t>
    <phoneticPr fontId="1" type="noConversion"/>
  </si>
  <si>
    <t>系统-数据字典</t>
    <phoneticPr fontId="1" type="noConversion"/>
  </si>
  <si>
    <t>企业资料-数据字典具体值</t>
    <phoneticPr fontId="1" type="noConversion"/>
  </si>
  <si>
    <t>category_id</t>
  </si>
  <si>
    <t>category_parent_id</t>
  </si>
  <si>
    <t>category_code</t>
  </si>
  <si>
    <t>category_name</t>
  </si>
  <si>
    <t>category_sort_no</t>
  </si>
  <si>
    <t>category_status</t>
  </si>
  <si>
    <t>create_time</t>
  </si>
  <si>
    <t>update_time</t>
  </si>
  <si>
    <t>update_desc</t>
  </si>
  <si>
    <t>category_level</t>
  </si>
  <si>
    <t>category_desc</t>
  </si>
  <si>
    <t>content_code</t>
  </si>
  <si>
    <t>content_name</t>
  </si>
  <si>
    <t>content_lead_img</t>
  </si>
  <si>
    <t>content_sort_no</t>
  </si>
  <si>
    <t>content_type</t>
  </si>
  <si>
    <t>content_status</t>
  </si>
  <si>
    <t>content_value</t>
  </si>
  <si>
    <t>content_desc</t>
  </si>
  <si>
    <t>content_level</t>
  </si>
  <si>
    <t>父ID</t>
    <phoneticPr fontId="1" type="noConversion"/>
  </si>
  <si>
    <t>类型code</t>
    <phoneticPr fontId="1" type="noConversion"/>
  </si>
  <si>
    <t>类型名称</t>
    <phoneticPr fontId="1" type="noConversion"/>
  </si>
  <si>
    <t>排序编码</t>
    <phoneticPr fontId="1" type="noConversion"/>
  </si>
  <si>
    <t>状态</t>
    <phoneticPr fontId="1" type="noConversion"/>
  </si>
  <si>
    <t>创建时间</t>
    <phoneticPr fontId="1" type="noConversion"/>
  </si>
  <si>
    <t>更新时间</t>
    <phoneticPr fontId="1" type="noConversion"/>
  </si>
  <si>
    <t>更新描述</t>
    <phoneticPr fontId="1" type="noConversion"/>
  </si>
  <si>
    <t>级别</t>
    <phoneticPr fontId="1" type="noConversion"/>
  </si>
  <si>
    <t>类型描述</t>
    <phoneticPr fontId="1" type="noConversion"/>
  </si>
  <si>
    <t>类型ID</t>
    <phoneticPr fontId="1" type="noConversion"/>
  </si>
  <si>
    <t>具体值code</t>
    <phoneticPr fontId="1" type="noConversion"/>
  </si>
  <si>
    <t>具体值名称</t>
    <phoneticPr fontId="1" type="noConversion"/>
  </si>
  <si>
    <t>图片</t>
    <phoneticPr fontId="1" type="noConversion"/>
  </si>
  <si>
    <t>排序</t>
    <phoneticPr fontId="1" type="noConversion"/>
  </si>
  <si>
    <t>类型</t>
    <phoneticPr fontId="1" type="noConversion"/>
  </si>
  <si>
    <t>状态</t>
    <phoneticPr fontId="1" type="noConversion"/>
  </si>
  <si>
    <t>具体值</t>
    <phoneticPr fontId="1" type="noConversion"/>
  </si>
  <si>
    <t>具体值描述</t>
    <phoneticPr fontId="1" type="noConversion"/>
  </si>
  <si>
    <t>更新时间</t>
    <phoneticPr fontId="1" type="noConversion"/>
  </si>
  <si>
    <t>更新描述</t>
    <phoneticPr fontId="1" type="noConversion"/>
  </si>
  <si>
    <t>级别</t>
    <phoneticPr fontId="1" type="noConversion"/>
  </si>
  <si>
    <t>id bigint PRIMARY KEY NOT null,</t>
    <phoneticPr fontId="1" type="noConversion"/>
  </si>
  <si>
    <t>DATETIME</t>
    <phoneticPr fontId="1" type="noConversion"/>
  </si>
  <si>
    <t>varchar(64)</t>
    <phoneticPr fontId="1" type="noConversion"/>
  </si>
  <si>
    <t>varchar(32)</t>
    <phoneticPr fontId="1" type="noConversion"/>
  </si>
  <si>
    <t>DATETIME</t>
    <phoneticPr fontId="1" type="noConversion"/>
  </si>
  <si>
    <t>字典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</si>
</sst>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000FF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5" fillId="3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vertical="center"/>
    </xf>
    <xf numFmtId="0" fontId="9" fillId="3" borderId="0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0" fillId="0" borderId="0" xfId="0" applyNumberFormat="1" applyFont="1" applyAlignment="1">
      <alignment vertical="top" wrapText="1"/>
    </xf>
    <xf numFmtId="0" fontId="6" fillId="2" borderId="0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2"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1"/>
  <sheetViews>
    <sheetView topLeftCell="A115" zoomScaleNormal="100" workbookViewId="0">
      <selection activeCell="A73" sqref="A73"/>
    </sheetView>
  </sheetViews>
  <sheetFormatPr defaultColWidth="9" defaultRowHeight="14.25"/>
  <cols>
    <col min="1" max="1" width="41.75" style="4" customWidth="1"/>
    <col min="2" max="2" width="37.25" style="4" customWidth="1"/>
    <col min="3" max="3" width="19.375" style="4" customWidth="1"/>
    <col min="4" max="4" width="20.75" style="4" customWidth="1"/>
    <col min="5" max="5" width="11.25" style="3" customWidth="1"/>
    <col min="6" max="6" width="10.25" style="3" customWidth="1"/>
    <col min="7" max="7" width="35.875" style="3" customWidth="1"/>
    <col min="8" max="8" width="9" style="3" customWidth="1"/>
    <col min="9" max="9" width="20.375" style="3" customWidth="1"/>
    <col min="10" max="10" width="17.875" style="3" customWidth="1"/>
    <col min="11" max="16384" width="9" style="3"/>
  </cols>
  <sheetData>
    <row r="2" spans="1:10" ht="16.5">
      <c r="A2" s="1" t="s">
        <v>105</v>
      </c>
      <c r="B2" s="1" t="s">
        <v>38</v>
      </c>
      <c r="C2" s="2"/>
      <c r="D2" s="2"/>
      <c r="J2" s="3" t="str">
        <f>CONCATENATE("create table ",B2," ( );")</f>
        <v>create table sys_user ( );</v>
      </c>
    </row>
    <row r="3" spans="1:10" ht="16.5">
      <c r="A3" s="5" t="s">
        <v>118</v>
      </c>
      <c r="B3" s="5" t="s">
        <v>77</v>
      </c>
      <c r="C3" s="2" t="s">
        <v>12</v>
      </c>
      <c r="D3" s="2"/>
      <c r="E3" s="3" t="str">
        <f t="shared" ref="E3" si="0">LOWER(LEFT((SUBSTITUTE((PROPER(B3)),"_","")),1))&amp;RIGHT((SUBSTITUTE((PROPER(B3)),"_","")),LEN((SUBSTITUTE((PROPER(B3)),"_","")))-1)</f>
        <v>id</v>
      </c>
      <c r="F3" s="3" t="str">
        <f>VLOOKUP(C3,Sheet2!A:B,2,0)</f>
        <v>Long</v>
      </c>
      <c r="G3" s="3" t="str">
        <f>CONCATENATE("/** ",A3," **/ @Id private ",F3," ",E3,";")</f>
        <v>/** 主键ID **/ @Id private Long id;</v>
      </c>
      <c r="H3" s="13" t="s">
        <v>185</v>
      </c>
      <c r="I3" s="3" t="str">
        <f t="shared" ref="I3" si="1">CONCATENATE("| ",E3," | ",F3," | ",H3," | ",A3," |")</f>
        <v>| id | Long | 否 | 主键ID |</v>
      </c>
      <c r="J3" s="13" t="s">
        <v>339</v>
      </c>
    </row>
    <row r="4" spans="1:10" ht="16.5">
      <c r="A4" s="5" t="s">
        <v>122</v>
      </c>
      <c r="B4" s="5" t="s">
        <v>39</v>
      </c>
      <c r="C4" s="6" t="s">
        <v>14</v>
      </c>
      <c r="D4" s="2"/>
      <c r="E4" s="3" t="str">
        <f t="shared" ref="E4:E18" si="2">LOWER(LEFT((SUBSTITUTE((PROPER(B4)),"_","")),1))&amp;RIGHT((SUBSTITUTE((PROPER(B4)),"_","")),LEN((SUBSTITUTE((PROPER(B4)),"_","")))-1)</f>
        <v>loginName</v>
      </c>
      <c r="F4" s="3" t="s">
        <v>178</v>
      </c>
      <c r="G4" s="3" t="str">
        <f t="shared" ref="G4:G16" si="3">CONCATENATE("/** ",A4," **/private ",F4," ",E4,";")</f>
        <v>/** 登录名称 **/private String loginName;</v>
      </c>
      <c r="H4" s="3" t="s">
        <v>185</v>
      </c>
      <c r="I4" s="3" t="str">
        <f t="shared" ref="I4:I18" si="4">CONCATENATE("| ",E4," | ",F4," | ",H4," | ",A4," |")</f>
        <v>| loginName | String | 否 | 登录名称 |</v>
      </c>
      <c r="J4" s="3" t="str">
        <f>CONCATENATE("",B4," ",C4," null,")</f>
        <v>login_name varchar(256) null,</v>
      </c>
    </row>
    <row r="5" spans="1:10" ht="16.5">
      <c r="A5" s="5" t="s">
        <v>40</v>
      </c>
      <c r="B5" s="5" t="s">
        <v>148</v>
      </c>
      <c r="C5" s="6" t="s">
        <v>88</v>
      </c>
      <c r="D5" s="7"/>
      <c r="E5" s="3" t="str">
        <f t="shared" si="2"/>
        <v>userName</v>
      </c>
      <c r="F5" s="3" t="s">
        <v>178</v>
      </c>
      <c r="G5" s="3" t="str">
        <f t="shared" si="3"/>
        <v>/** 用户名称 **/private String userName;</v>
      </c>
      <c r="H5" s="3" t="s">
        <v>185</v>
      </c>
      <c r="I5" s="3" t="str">
        <f t="shared" si="4"/>
        <v>| userName | String | 否 | 用户名称 |</v>
      </c>
      <c r="J5" s="3" t="str">
        <f t="shared" ref="J5:J8" si="5">CONCATENATE("",B5," ",C5," null,")</f>
        <v>user_name varchar(256) null,</v>
      </c>
    </row>
    <row r="6" spans="1:10" ht="16.5">
      <c r="A6" s="5" t="s">
        <v>123</v>
      </c>
      <c r="B6" s="5" t="s">
        <v>41</v>
      </c>
      <c r="C6" s="6" t="s">
        <v>14</v>
      </c>
      <c r="D6" s="7"/>
      <c r="E6" s="3" t="str">
        <f t="shared" si="2"/>
        <v>mobile</v>
      </c>
      <c r="F6" s="3" t="s">
        <v>178</v>
      </c>
      <c r="G6" s="3" t="str">
        <f t="shared" si="3"/>
        <v>/** 电话号码 **/private String mobile;</v>
      </c>
      <c r="H6" s="3" t="s">
        <v>185</v>
      </c>
      <c r="I6" s="3" t="str">
        <f t="shared" si="4"/>
        <v>| mobile | String | 否 | 电话号码 |</v>
      </c>
      <c r="J6" s="3" t="str">
        <f t="shared" si="5"/>
        <v>mobile varchar(256) null,</v>
      </c>
    </row>
    <row r="7" spans="1:10" ht="16.5">
      <c r="A7" s="5" t="s">
        <v>42</v>
      </c>
      <c r="B7" s="5" t="s">
        <v>149</v>
      </c>
      <c r="C7" s="6" t="s">
        <v>14</v>
      </c>
      <c r="D7" s="7"/>
      <c r="E7" s="3" t="str">
        <f t="shared" si="2"/>
        <v>job</v>
      </c>
      <c r="F7" s="3" t="s">
        <v>178</v>
      </c>
      <c r="G7" s="3" t="str">
        <f t="shared" si="3"/>
        <v>/** 职务 **/private String job;</v>
      </c>
      <c r="H7" s="3" t="s">
        <v>184</v>
      </c>
      <c r="I7" s="3" t="str">
        <f t="shared" si="4"/>
        <v>| job | String | 是 | 职务 |</v>
      </c>
      <c r="J7" s="3" t="str">
        <f t="shared" si="5"/>
        <v>job varchar(256) null,</v>
      </c>
    </row>
    <row r="8" spans="1:10" ht="16.5">
      <c r="A8" s="5" t="s">
        <v>201</v>
      </c>
      <c r="B8" s="5" t="s">
        <v>202</v>
      </c>
      <c r="C8" s="6" t="s">
        <v>203</v>
      </c>
      <c r="D8" s="7"/>
      <c r="E8" s="3" t="str">
        <f t="shared" si="2"/>
        <v>isAbled</v>
      </c>
      <c r="F8" s="3" t="s">
        <v>204</v>
      </c>
      <c r="G8" s="3" t="str">
        <f t="shared" si="3"/>
        <v>/** 是否启动 **/private Boolean isAbled;</v>
      </c>
      <c r="H8" s="3" t="s">
        <v>185</v>
      </c>
      <c r="I8" s="3" t="str">
        <f t="shared" si="4"/>
        <v>| isAbled | Boolean | 否 | 是否启动 |</v>
      </c>
      <c r="J8" s="3" t="str">
        <f t="shared" si="5"/>
        <v>is_abled bool null,</v>
      </c>
    </row>
    <row r="9" spans="1:10" ht="16.5">
      <c r="A9" s="8" t="s">
        <v>64</v>
      </c>
      <c r="B9" s="8" t="s">
        <v>65</v>
      </c>
      <c r="C9" s="8" t="s">
        <v>10</v>
      </c>
      <c r="D9" s="7"/>
      <c r="E9" s="3" t="str">
        <f t="shared" si="2"/>
        <v>deptCode</v>
      </c>
      <c r="F9" s="3" t="s">
        <v>178</v>
      </c>
      <c r="G9" s="3" t="str">
        <f t="shared" si="3"/>
        <v>/** 所属部门编码【等同当前操作者所在部门编码】 **/private String deptCode;</v>
      </c>
      <c r="H9" s="3" t="s">
        <v>185</v>
      </c>
      <c r="I9" s="3" t="str">
        <f>CONCATENATE("| ",E9," | ",F9," | ",H9," | ",A9," |")</f>
        <v>| deptCode | String | 否 | 所属部门编码【等同当前操作者所在部门编码】 |</v>
      </c>
    </row>
    <row r="10" spans="1:10" ht="16.5">
      <c r="A10" s="8" t="s">
        <v>27</v>
      </c>
      <c r="B10" s="8" t="s">
        <v>34</v>
      </c>
      <c r="C10" s="8" t="s">
        <v>341</v>
      </c>
      <c r="D10" s="7"/>
      <c r="E10" s="3" t="str">
        <f t="shared" si="2"/>
        <v>deptName</v>
      </c>
      <c r="F10" s="3" t="s">
        <v>178</v>
      </c>
      <c r="G10" s="3" t="str">
        <f t="shared" si="3"/>
        <v>/** 所属部门名称【等同当前操作者所在部门名称】 **/private String deptName;</v>
      </c>
      <c r="H10" s="3" t="s">
        <v>185</v>
      </c>
      <c r="I10" s="3" t="str">
        <f t="shared" si="4"/>
        <v>| deptName | String | 否 | 所属部门名称【等同当前操作者所在部门名称】 |</v>
      </c>
    </row>
    <row r="11" spans="1:10" ht="16.5">
      <c r="A11" s="8" t="s">
        <v>66</v>
      </c>
      <c r="B11" s="8" t="s">
        <v>17</v>
      </c>
      <c r="C11" s="8" t="s">
        <v>12</v>
      </c>
      <c r="D11" s="7"/>
      <c r="E11" s="3" t="str">
        <f t="shared" si="2"/>
        <v>createdBy</v>
      </c>
      <c r="F11" s="3" t="s">
        <v>205</v>
      </c>
      <c r="G11" s="3" t="str">
        <f t="shared" si="3"/>
        <v>/** 创建人标识 **/private Long createdBy;</v>
      </c>
      <c r="H11" s="3" t="s">
        <v>185</v>
      </c>
      <c r="I11" s="3" t="str">
        <f t="shared" si="4"/>
        <v>| createdBy | Long | 否 | 创建人标识 |</v>
      </c>
    </row>
    <row r="12" spans="1:10" ht="16.5">
      <c r="A12" s="8" t="s">
        <v>78</v>
      </c>
      <c r="B12" s="8" t="s">
        <v>29</v>
      </c>
      <c r="C12" s="8" t="s">
        <v>342</v>
      </c>
      <c r="D12" s="7"/>
      <c r="E12" s="3" t="str">
        <f t="shared" si="2"/>
        <v>createdName</v>
      </c>
      <c r="F12" s="3" t="s">
        <v>178</v>
      </c>
      <c r="G12" s="3" t="str">
        <f t="shared" si="3"/>
        <v>/** 创建人名称（登录名称） **/private String createdName;</v>
      </c>
      <c r="H12" s="3" t="s">
        <v>186</v>
      </c>
      <c r="I12" s="3" t="str">
        <f t="shared" si="4"/>
        <v>| createdName | String | 否 | 创建人名称（登录名称） |</v>
      </c>
    </row>
    <row r="13" spans="1:10" ht="16.5">
      <c r="A13" s="8" t="s">
        <v>103</v>
      </c>
      <c r="B13" s="8" t="s">
        <v>31</v>
      </c>
      <c r="C13" s="8" t="s">
        <v>343</v>
      </c>
      <c r="D13" s="7"/>
      <c r="E13" s="3" t="str">
        <f t="shared" si="2"/>
        <v>createdDate</v>
      </c>
      <c r="F13" s="3" t="str">
        <f>VLOOKUP(C13,Sheet2!A:B,2,0)</f>
        <v>Date</v>
      </c>
      <c r="G13" s="3" t="str">
        <f t="shared" si="3"/>
        <v>/** 创建日期 **/private Date createdDate;</v>
      </c>
      <c r="H13" s="3" t="s">
        <v>186</v>
      </c>
      <c r="I13" s="3" t="str">
        <f t="shared" si="4"/>
        <v>| createdDate | Date | 否 | 创建日期 |</v>
      </c>
    </row>
    <row r="14" spans="1:10" ht="16.5">
      <c r="A14" s="8" t="s">
        <v>75</v>
      </c>
      <c r="B14" s="8" t="s">
        <v>84</v>
      </c>
      <c r="C14" s="8" t="s">
        <v>12</v>
      </c>
      <c r="D14" s="7"/>
      <c r="E14" s="3" t="str">
        <f t="shared" si="2"/>
        <v>lastModifiedBy</v>
      </c>
      <c r="F14" s="3" t="s">
        <v>179</v>
      </c>
      <c r="G14" s="3" t="str">
        <f t="shared" si="3"/>
        <v>/** 最近一次修改人标识 **/private Long lastModifiedBy;</v>
      </c>
      <c r="H14" s="3" t="s">
        <v>186</v>
      </c>
      <c r="I14" s="3" t="str">
        <f t="shared" si="4"/>
        <v>| lastModifiedBy | Long | 否 | 最近一次修改人标识 |</v>
      </c>
    </row>
    <row r="15" spans="1:10" ht="16.5">
      <c r="A15" s="8" t="s">
        <v>33</v>
      </c>
      <c r="B15" s="8" t="s">
        <v>106</v>
      </c>
      <c r="C15" s="8" t="s">
        <v>19</v>
      </c>
      <c r="D15" s="7"/>
      <c r="E15" s="3" t="str">
        <f t="shared" si="2"/>
        <v>lastModifiedName</v>
      </c>
      <c r="F15" s="3" t="s">
        <v>178</v>
      </c>
      <c r="G15" s="3" t="str">
        <f t="shared" si="3"/>
        <v>/** 最近一次修改人名称 **/private String lastModifiedName;</v>
      </c>
      <c r="H15" s="3" t="s">
        <v>187</v>
      </c>
      <c r="I15" s="3" t="str">
        <f t="shared" si="4"/>
        <v>| lastModifiedName | String | 否 | 最近一次修改人名称 |</v>
      </c>
    </row>
    <row r="16" spans="1:10" ht="16.5">
      <c r="A16" s="8" t="s">
        <v>69</v>
      </c>
      <c r="B16" s="8" t="s">
        <v>36</v>
      </c>
      <c r="C16" s="8" t="s">
        <v>343</v>
      </c>
      <c r="D16" s="7"/>
      <c r="E16" s="3" t="str">
        <f t="shared" si="2"/>
        <v>lastModifiedDate</v>
      </c>
      <c r="F16" s="3" t="str">
        <f>VLOOKUP(C16,Sheet2!A:B,2,0)</f>
        <v>Date</v>
      </c>
      <c r="G16" s="3" t="str">
        <f t="shared" si="3"/>
        <v>/** 最近一次修改时间 **/private Date lastModifiedDate;</v>
      </c>
      <c r="H16" s="3" t="s">
        <v>185</v>
      </c>
      <c r="I16" s="3" t="str">
        <f t="shared" si="4"/>
        <v>| lastModifiedDate | Date | 否 | 最近一次修改时间 |</v>
      </c>
    </row>
    <row r="17" spans="1:10" ht="16.5">
      <c r="A17" s="8" t="s">
        <v>175</v>
      </c>
      <c r="B17" s="8" t="s">
        <v>174</v>
      </c>
      <c r="C17" s="8" t="s">
        <v>61</v>
      </c>
      <c r="D17" s="7"/>
      <c r="E17" s="3" t="str">
        <f t="shared" si="2"/>
        <v>isDeleted</v>
      </c>
      <c r="F17" s="3" t="s">
        <v>182</v>
      </c>
      <c r="H17" s="3" t="s">
        <v>185</v>
      </c>
      <c r="I17" s="3" t="str">
        <f t="shared" si="4"/>
        <v>| isDeleted | Boolean | 否 | 数据标记，true：已删，false：未删 |</v>
      </c>
    </row>
    <row r="18" spans="1:10" ht="16.5">
      <c r="A18" s="9" t="s">
        <v>37</v>
      </c>
      <c r="B18" s="9" t="s">
        <v>177</v>
      </c>
      <c r="C18" s="8" t="s">
        <v>343</v>
      </c>
      <c r="D18" s="7"/>
      <c r="E18" s="3" t="str">
        <f t="shared" si="2"/>
        <v>deletedDate</v>
      </c>
      <c r="F18" s="3" t="str">
        <f>VLOOKUP(C18,Sheet2!A:B,2,0)</f>
        <v>Date</v>
      </c>
      <c r="H18" s="3" t="s">
        <v>185</v>
      </c>
      <c r="I18" s="3" t="str">
        <f t="shared" si="4"/>
        <v>| deletedDate | Date | 否 | 删除时间 |</v>
      </c>
    </row>
    <row r="19" spans="1:10" ht="16.5">
      <c r="A19" s="1" t="s">
        <v>91</v>
      </c>
      <c r="B19" s="1" t="s">
        <v>107</v>
      </c>
      <c r="C19" s="10"/>
      <c r="D19" s="7"/>
      <c r="J19" s="3" t="str">
        <f>CONCATENATE("create table ",B19," ( );")</f>
        <v>create table sys_user_password ( );</v>
      </c>
    </row>
    <row r="20" spans="1:10" ht="16.5">
      <c r="A20" s="5" t="s">
        <v>118</v>
      </c>
      <c r="B20" s="5" t="s">
        <v>77</v>
      </c>
      <c r="C20" s="2" t="s">
        <v>12</v>
      </c>
      <c r="D20" s="2"/>
      <c r="E20" s="3" t="str">
        <f t="shared" ref="E20:E24" si="6">LOWER(LEFT((SUBSTITUTE((PROPER(B20)),"_","")),1))&amp;RIGHT((SUBSTITUTE((PROPER(B20)),"_","")),LEN((SUBSTITUTE((PROPER(B20)),"_","")))-1)</f>
        <v>id</v>
      </c>
      <c r="F20" s="3" t="str">
        <f>VLOOKUP(C20,Sheet2!A:B,2,0)</f>
        <v>Long</v>
      </c>
      <c r="G20" s="3" t="str">
        <f>CONCATENATE("/** ",A20," **/ @Id private ",F20," ",E20,";")</f>
        <v>/** 主键ID **/ @Id private Long id;</v>
      </c>
      <c r="H20" s="13" t="s">
        <v>185</v>
      </c>
      <c r="I20" s="3" t="str">
        <f t="shared" ref="I20" si="7">CONCATENATE("| ",E20," | ",F20," | ",H20," | ",A20," |")</f>
        <v>| id | Long | 否 | 主键ID |</v>
      </c>
      <c r="J20" s="13" t="s">
        <v>339</v>
      </c>
    </row>
    <row r="21" spans="1:10" ht="16.5">
      <c r="A21" s="5" t="s">
        <v>124</v>
      </c>
      <c r="B21" s="5" t="s">
        <v>95</v>
      </c>
      <c r="C21" s="2" t="s">
        <v>12</v>
      </c>
      <c r="D21" s="7" t="s">
        <v>1</v>
      </c>
      <c r="E21" s="3" t="str">
        <f t="shared" si="6"/>
        <v>userId</v>
      </c>
      <c r="F21" s="3" t="s">
        <v>181</v>
      </c>
      <c r="G21" s="3" t="str">
        <f>CONCATENATE("/** ",A21," **/private ",F21," ",E21,";")</f>
        <v>/** 用户ID **/private Integer userId;</v>
      </c>
      <c r="J21" s="3" t="str">
        <f>CONCATENATE("",B21," ",C21," null,")</f>
        <v>user_id bigint null,</v>
      </c>
    </row>
    <row r="22" spans="1:10" ht="16.5">
      <c r="A22" s="5" t="s">
        <v>73</v>
      </c>
      <c r="B22" s="5" t="s">
        <v>150</v>
      </c>
      <c r="C22" s="6" t="s">
        <v>167</v>
      </c>
      <c r="D22" s="7"/>
      <c r="E22" s="3" t="str">
        <f t="shared" si="6"/>
        <v>cipherType</v>
      </c>
      <c r="F22" s="3" t="s">
        <v>178</v>
      </c>
      <c r="G22" s="3" t="str">
        <f>CONCATENATE("/** ",A22," **/private ",F22," ",E22,";")</f>
        <v>/** 类型 **/private String cipherType;</v>
      </c>
      <c r="J22" s="3" t="str">
        <f t="shared" ref="J22:J24" si="8">CONCATENATE("",B22," ",C22," null,")</f>
        <v>cipher_type varchar(32) null,</v>
      </c>
    </row>
    <row r="23" spans="1:10" ht="16.5">
      <c r="A23" s="5" t="s">
        <v>125</v>
      </c>
      <c r="B23" s="5" t="s">
        <v>109</v>
      </c>
      <c r="C23" s="6" t="s">
        <v>208</v>
      </c>
      <c r="D23" s="7"/>
      <c r="E23" s="3" t="str">
        <f t="shared" si="6"/>
        <v>cipherSalt</v>
      </c>
      <c r="F23" s="3" t="s">
        <v>178</v>
      </c>
      <c r="G23" s="3" t="str">
        <f>CONCATENATE("/** ",A23," **/private ",F23," ",E23,";")</f>
        <v>/** 盐值 **/private String cipherSalt;</v>
      </c>
      <c r="J23" s="3" t="str">
        <f t="shared" si="8"/>
        <v>cipher_salt varchar(128) null,</v>
      </c>
    </row>
    <row r="24" spans="1:10" ht="16.5">
      <c r="A24" s="5" t="s">
        <v>43</v>
      </c>
      <c r="B24" s="5" t="s">
        <v>110</v>
      </c>
      <c r="C24" s="6" t="s">
        <v>209</v>
      </c>
      <c r="D24" s="7"/>
      <c r="E24" s="3" t="str">
        <f t="shared" si="6"/>
        <v>cipherCode</v>
      </c>
      <c r="F24" s="3" t="s">
        <v>178</v>
      </c>
      <c r="G24" s="3" t="str">
        <f>CONCATENATE("/** ",A24," **/private ",F24," ",E24,";")</f>
        <v>/** 编码 **/private String cipherCode;</v>
      </c>
      <c r="J24" s="3" t="str">
        <f t="shared" si="8"/>
        <v>cipher_code varchar(128) null,</v>
      </c>
    </row>
    <row r="25" spans="1:10" ht="16.5">
      <c r="A25" s="1" t="s">
        <v>126</v>
      </c>
      <c r="B25" s="1" t="s">
        <v>44</v>
      </c>
      <c r="C25" s="10"/>
      <c r="D25" s="7"/>
      <c r="J25" s="3" t="str">
        <f>CONCATENATE("create table ",B25," ( );")</f>
        <v>create table sys_role ( );</v>
      </c>
    </row>
    <row r="26" spans="1:10" ht="16.5">
      <c r="A26" s="5" t="s">
        <v>118</v>
      </c>
      <c r="B26" s="5" t="s">
        <v>77</v>
      </c>
      <c r="C26" s="2" t="s">
        <v>12</v>
      </c>
      <c r="D26" s="7"/>
      <c r="E26" s="3" t="str">
        <f t="shared" ref="E26" si="9">LOWER(LEFT((SUBSTITUTE((PROPER(B26)),"_","")),1))&amp;RIGHT((SUBSTITUTE((PROPER(B26)),"_","")),LEN((SUBSTITUTE((PROPER(B26)),"_","")))-1)</f>
        <v>id</v>
      </c>
      <c r="F26" s="3" t="str">
        <f>VLOOKUP(C26,Sheet2!A:B,2,0)</f>
        <v>Long</v>
      </c>
      <c r="G26" s="3" t="str">
        <f>CONCATENATE("/** ",A26," **/ @Id private ",F26," ",E26,";")</f>
        <v>/** 主键ID **/ @Id private Long id;</v>
      </c>
      <c r="H26" s="13" t="s">
        <v>185</v>
      </c>
      <c r="I26" s="3" t="str">
        <f t="shared" ref="I26" si="10">CONCATENATE("| ",E26," | ",F26," | ",H26," | ",A26," |")</f>
        <v>| id | Long | 否 | 主键ID |</v>
      </c>
      <c r="J26" s="13" t="s">
        <v>339</v>
      </c>
    </row>
    <row r="27" spans="1:10" ht="16.5">
      <c r="A27" s="5" t="s">
        <v>45</v>
      </c>
      <c r="B27" s="5" t="s">
        <v>151</v>
      </c>
      <c r="C27" s="6" t="s">
        <v>14</v>
      </c>
      <c r="D27" s="7"/>
      <c r="E27" s="3" t="str">
        <f t="shared" ref="E27:E28" si="11">LOWER(LEFT((SUBSTITUTE((PROPER(B27)),"_","")),1))&amp;RIGHT((SUBSTITUTE((PROPER(B27)),"_","")),LEN((SUBSTITUTE((PROPER(B27)),"_","")))-1)</f>
        <v>roleName</v>
      </c>
      <c r="F27" s="3" t="str">
        <f>VLOOKUP(C27,Sheet2!A:B,2,0)</f>
        <v>String</v>
      </c>
      <c r="G27" s="3" t="str">
        <f>CONCATENATE("/** ",A27," **/private ",F27," ",E27,";")</f>
        <v>/** 角色名称 **/private String roleName;</v>
      </c>
      <c r="J27" s="3" t="str">
        <f>CONCATENATE("",B27," ",C27," null,")</f>
        <v>role_name varchar(256) null,</v>
      </c>
    </row>
    <row r="28" spans="1:10" ht="16.5">
      <c r="A28" s="5" t="s">
        <v>213</v>
      </c>
      <c r="B28" s="5" t="s">
        <v>214</v>
      </c>
      <c r="C28" s="6" t="s">
        <v>203</v>
      </c>
      <c r="D28" s="7"/>
      <c r="E28" s="3" t="str">
        <f t="shared" si="11"/>
        <v>isCommon</v>
      </c>
      <c r="F28" s="3" t="str">
        <f>VLOOKUP(C28,Sheet2!A:B,2,0)</f>
        <v>Boolean</v>
      </c>
      <c r="G28" s="3" t="str">
        <f t="shared" ref="G28" si="12">CONCATENATE("/** ",A28," **/private ",F28," ",E28,";")</f>
        <v>/** 是否通用 **/private Boolean isCommon;</v>
      </c>
      <c r="J28" s="3" t="str">
        <f>CONCATENATE("",B28," ",C28," null,")</f>
        <v>is_common bool null,</v>
      </c>
    </row>
    <row r="29" spans="1:10" ht="16.5">
      <c r="A29" s="8" t="s">
        <v>64</v>
      </c>
      <c r="B29" s="8" t="s">
        <v>83</v>
      </c>
      <c r="C29" s="8" t="s">
        <v>10</v>
      </c>
      <c r="D29" s="7"/>
    </row>
    <row r="30" spans="1:10" ht="16.5">
      <c r="A30" s="8" t="s">
        <v>76</v>
      </c>
      <c r="B30" s="8" t="s">
        <v>34</v>
      </c>
      <c r="C30" s="8" t="s">
        <v>10</v>
      </c>
      <c r="D30" s="7"/>
    </row>
    <row r="31" spans="1:10" ht="16.5">
      <c r="A31" s="8" t="s">
        <v>66</v>
      </c>
      <c r="B31" s="8" t="s">
        <v>17</v>
      </c>
      <c r="C31" s="8" t="s">
        <v>12</v>
      </c>
      <c r="D31" s="7"/>
    </row>
    <row r="32" spans="1:10" ht="16.5">
      <c r="A32" s="8" t="s">
        <v>78</v>
      </c>
      <c r="B32" s="8" t="s">
        <v>29</v>
      </c>
      <c r="C32" s="8" t="s">
        <v>19</v>
      </c>
      <c r="D32" s="7"/>
    </row>
    <row r="33" spans="1:10" ht="16.5">
      <c r="A33" s="8" t="s">
        <v>127</v>
      </c>
      <c r="B33" s="8" t="s">
        <v>31</v>
      </c>
      <c r="C33" s="8" t="s">
        <v>343</v>
      </c>
      <c r="D33" s="7"/>
    </row>
    <row r="34" spans="1:10" ht="16.5">
      <c r="A34" s="8" t="s">
        <v>75</v>
      </c>
      <c r="B34" s="8" t="s">
        <v>32</v>
      </c>
      <c r="C34" s="8" t="s">
        <v>12</v>
      </c>
      <c r="D34" s="7"/>
    </row>
    <row r="35" spans="1:10" ht="16.5">
      <c r="A35" s="8" t="s">
        <v>86</v>
      </c>
      <c r="B35" s="8" t="s">
        <v>60</v>
      </c>
      <c r="C35" s="8" t="s">
        <v>19</v>
      </c>
      <c r="D35" s="7"/>
    </row>
    <row r="36" spans="1:10" ht="16.5">
      <c r="A36" s="8" t="s">
        <v>72</v>
      </c>
      <c r="B36" s="8" t="s">
        <v>36</v>
      </c>
      <c r="C36" s="8" t="s">
        <v>343</v>
      </c>
      <c r="D36" s="7"/>
    </row>
    <row r="37" spans="1:10" ht="16.5">
      <c r="A37" s="8" t="s">
        <v>175</v>
      </c>
      <c r="B37" s="8" t="s">
        <v>174</v>
      </c>
      <c r="C37" s="8" t="s">
        <v>61</v>
      </c>
      <c r="D37" s="7"/>
    </row>
    <row r="38" spans="1:10" ht="16.5">
      <c r="A38" s="9" t="s">
        <v>70</v>
      </c>
      <c r="B38" s="9" t="s">
        <v>177</v>
      </c>
      <c r="C38" s="8" t="s">
        <v>343</v>
      </c>
      <c r="D38" s="7"/>
    </row>
    <row r="39" spans="1:10" ht="16.5">
      <c r="A39" s="1" t="s">
        <v>111</v>
      </c>
      <c r="B39" s="1" t="s">
        <v>46</v>
      </c>
      <c r="C39" s="10"/>
      <c r="D39" s="7"/>
      <c r="J39" s="3" t="str">
        <f>CONCATENATE("create table ",B39," ( );")</f>
        <v>create table sys_menu ( );</v>
      </c>
    </row>
    <row r="40" spans="1:10" ht="16.5">
      <c r="A40" s="5" t="s">
        <v>118</v>
      </c>
      <c r="B40" s="5" t="s">
        <v>77</v>
      </c>
      <c r="C40" s="2" t="s">
        <v>12</v>
      </c>
      <c r="D40" s="7"/>
      <c r="E40" s="3" t="str">
        <f t="shared" ref="E40" si="13">LOWER(LEFT((SUBSTITUTE((PROPER(B40)),"_","")),1))&amp;RIGHT((SUBSTITUTE((PROPER(B40)),"_","")),LEN((SUBSTITUTE((PROPER(B40)),"_","")))-1)</f>
        <v>id</v>
      </c>
      <c r="F40" s="3" t="str">
        <f>VLOOKUP(C40,Sheet2!A:B,2,0)</f>
        <v>Long</v>
      </c>
      <c r="G40" s="3" t="str">
        <f>CONCATENATE("/** ",A40," **/ @Id private ",F40," ",E40,";")</f>
        <v>/** 主键ID **/ @Id private Long id;</v>
      </c>
      <c r="H40" s="13" t="s">
        <v>185</v>
      </c>
      <c r="I40" s="3" t="str">
        <f t="shared" ref="I40" si="14">CONCATENATE("| ",E40," | ",F40," | ",H40," | ",A40," |")</f>
        <v>| id | Long | 否 | 主键ID |</v>
      </c>
      <c r="J40" s="13" t="s">
        <v>339</v>
      </c>
    </row>
    <row r="41" spans="1:10" ht="16.5">
      <c r="A41" s="5" t="s">
        <v>47</v>
      </c>
      <c r="B41" s="5" t="s">
        <v>152</v>
      </c>
      <c r="C41" s="6" t="s">
        <v>14</v>
      </c>
      <c r="D41" s="7"/>
      <c r="E41" s="3" t="str">
        <f t="shared" ref="E41:E50" si="15">LOWER(LEFT((SUBSTITUTE((PROPER(B41)),"_","")),1))&amp;RIGHT((SUBSTITUTE((PROPER(B41)),"_","")),LEN((SUBSTITUTE((PROPER(B41)),"_","")))-1)</f>
        <v>name</v>
      </c>
      <c r="F41" s="3" t="s">
        <v>178</v>
      </c>
      <c r="G41" s="3" t="str">
        <f t="shared" ref="G41:G57" si="16">CONCATENATE("/** ",A41," **/private ",F41," ",E41,";")</f>
        <v>/** 菜单名称 **/private String name;</v>
      </c>
      <c r="J41" s="3" t="str">
        <f>CONCATENATE("",B41," ",C41," null,")</f>
        <v>name varchar(256) null,</v>
      </c>
    </row>
    <row r="42" spans="1:10" ht="16.5">
      <c r="A42" s="5" t="s">
        <v>48</v>
      </c>
      <c r="B42" s="5" t="s">
        <v>13</v>
      </c>
      <c r="C42" s="6" t="s">
        <v>14</v>
      </c>
      <c r="D42" s="7"/>
      <c r="E42" s="3" t="str">
        <f t="shared" si="15"/>
        <v>code</v>
      </c>
      <c r="F42" s="3" t="s">
        <v>178</v>
      </c>
      <c r="G42" s="3" t="str">
        <f t="shared" si="16"/>
        <v>/** 菜单编码 **/private String code;</v>
      </c>
      <c r="J42" s="3" t="str">
        <f t="shared" ref="J42:J50" si="17">CONCATENATE("",B42," ",C42," null,")</f>
        <v>code varchar(256) null,</v>
      </c>
    </row>
    <row r="43" spans="1:10" ht="16.5">
      <c r="A43" s="5" t="s">
        <v>93</v>
      </c>
      <c r="B43" s="5" t="s">
        <v>121</v>
      </c>
      <c r="C43" s="6" t="s">
        <v>14</v>
      </c>
      <c r="D43" s="7"/>
      <c r="E43" s="3" t="str">
        <f t="shared" si="15"/>
        <v>parentCode</v>
      </c>
      <c r="F43" s="3" t="s">
        <v>178</v>
      </c>
      <c r="G43" s="3" t="str">
        <f>CONCATENATE("/** ",A43," **/private ",F43," ",E43,";")</f>
        <v>/** 父级编码 **/private String parentCode;</v>
      </c>
      <c r="J43" s="3" t="str">
        <f t="shared" si="17"/>
        <v>parent_code varchar(256) null,</v>
      </c>
    </row>
    <row r="44" spans="1:10" ht="16.5">
      <c r="A44" s="5" t="s">
        <v>128</v>
      </c>
      <c r="B44" s="5" t="s">
        <v>153</v>
      </c>
      <c r="C44" s="6" t="s">
        <v>14</v>
      </c>
      <c r="D44" s="7"/>
      <c r="E44" s="3" t="str">
        <f t="shared" si="15"/>
        <v>caption</v>
      </c>
      <c r="F44" s="3" t="s">
        <v>178</v>
      </c>
      <c r="G44" s="3" t="str">
        <f t="shared" si="16"/>
        <v>/** 菜单简介 **/private String caption;</v>
      </c>
      <c r="J44" s="3" t="str">
        <f t="shared" si="17"/>
        <v>caption varchar(256) null,</v>
      </c>
    </row>
    <row r="45" spans="1:10" ht="16.5">
      <c r="A45" s="5" t="s">
        <v>129</v>
      </c>
      <c r="B45" s="5" t="s">
        <v>154</v>
      </c>
      <c r="C45" s="6" t="s">
        <v>88</v>
      </c>
      <c r="D45" s="7"/>
      <c r="E45" s="3" t="str">
        <f t="shared" si="15"/>
        <v>tag</v>
      </c>
      <c r="F45" s="3" t="s">
        <v>178</v>
      </c>
      <c r="G45" s="3" t="str">
        <f t="shared" si="16"/>
        <v>/** 标记 **/private String tag;</v>
      </c>
      <c r="J45" s="3" t="str">
        <f t="shared" si="17"/>
        <v>tag varchar(256) null,</v>
      </c>
    </row>
    <row r="46" spans="1:10" ht="16.5">
      <c r="A46" s="5" t="s">
        <v>49</v>
      </c>
      <c r="B46" s="5" t="s">
        <v>50</v>
      </c>
      <c r="C46" s="6" t="s">
        <v>14</v>
      </c>
      <c r="D46" s="7"/>
      <c r="E46" s="3" t="str">
        <f t="shared" si="15"/>
        <v>className</v>
      </c>
      <c r="F46" s="3" t="s">
        <v>178</v>
      </c>
      <c r="G46" s="3" t="str">
        <f t="shared" si="16"/>
        <v>/** 类名 **/private String className;</v>
      </c>
      <c r="J46" s="3" t="str">
        <f t="shared" si="17"/>
        <v>class_name varchar(256) null,</v>
      </c>
    </row>
    <row r="47" spans="1:10" ht="16.5">
      <c r="A47" s="5" t="s">
        <v>130</v>
      </c>
      <c r="B47" s="5" t="s">
        <v>155</v>
      </c>
      <c r="C47" s="6" t="s">
        <v>88</v>
      </c>
      <c r="D47" s="7"/>
      <c r="E47" s="3" t="str">
        <f t="shared" si="15"/>
        <v>iconName</v>
      </c>
      <c r="F47" s="3" t="s">
        <v>178</v>
      </c>
      <c r="G47" s="3" t="str">
        <f t="shared" si="16"/>
        <v>/** 图标名称 **/private String iconName;</v>
      </c>
      <c r="J47" s="3" t="str">
        <f t="shared" si="17"/>
        <v>icon_name varchar(256) null,</v>
      </c>
    </row>
    <row r="48" spans="1:10" ht="16.5">
      <c r="A48" s="5" t="s">
        <v>131</v>
      </c>
      <c r="B48" s="5" t="s">
        <v>156</v>
      </c>
      <c r="C48" s="6" t="s">
        <v>81</v>
      </c>
      <c r="D48" s="7"/>
      <c r="E48" s="3" t="str">
        <f t="shared" si="15"/>
        <v>level</v>
      </c>
      <c r="F48" s="3" t="s">
        <v>181</v>
      </c>
      <c r="G48" s="3" t="str">
        <f t="shared" si="16"/>
        <v>/** 层级 **/private Integer level;</v>
      </c>
      <c r="J48" s="3" t="str">
        <f t="shared" si="17"/>
        <v>level integer null,</v>
      </c>
    </row>
    <row r="49" spans="1:10" ht="16.5">
      <c r="A49" s="5" t="s">
        <v>15</v>
      </c>
      <c r="B49" s="5" t="s">
        <v>24</v>
      </c>
      <c r="C49" s="6" t="s">
        <v>81</v>
      </c>
      <c r="D49" s="7"/>
      <c r="E49" s="3" t="str">
        <f t="shared" si="15"/>
        <v>sortNum</v>
      </c>
      <c r="F49" s="3" t="s">
        <v>181</v>
      </c>
      <c r="G49" s="3" t="str">
        <f t="shared" si="16"/>
        <v>/** 排序 **/private Integer sortNum;</v>
      </c>
      <c r="J49" s="3" t="str">
        <f t="shared" si="17"/>
        <v>sort_num integer null,</v>
      </c>
    </row>
    <row r="50" spans="1:10" ht="16.5">
      <c r="A50" s="5" t="s">
        <v>132</v>
      </c>
      <c r="B50" s="5" t="s">
        <v>157</v>
      </c>
      <c r="C50" s="6" t="s">
        <v>87</v>
      </c>
      <c r="D50" s="7" t="s">
        <v>344</v>
      </c>
      <c r="E50" s="3" t="str">
        <f t="shared" si="15"/>
        <v>isAuth</v>
      </c>
      <c r="F50" s="3" t="s">
        <v>182</v>
      </c>
      <c r="G50" s="3" t="str">
        <f t="shared" si="16"/>
        <v>/** 是否需要授权 **/private Boolean isAuth;</v>
      </c>
      <c r="J50" s="3" t="str">
        <f t="shared" si="17"/>
        <v>is_auth bool null,</v>
      </c>
    </row>
    <row r="51" spans="1:10" ht="16.5">
      <c r="A51" s="1" t="s">
        <v>62</v>
      </c>
      <c r="B51" s="1" t="s">
        <v>51</v>
      </c>
      <c r="C51" s="10"/>
      <c r="D51" s="7"/>
      <c r="J51" s="3" t="str">
        <f>CONCATENATE("create table ",B51," ( );")</f>
        <v>create table sys_org ( );</v>
      </c>
    </row>
    <row r="52" spans="1:10" ht="16.5">
      <c r="A52" s="5" t="s">
        <v>118</v>
      </c>
      <c r="B52" s="5" t="s">
        <v>77</v>
      </c>
      <c r="C52" s="2" t="s">
        <v>12</v>
      </c>
      <c r="D52" s="7"/>
      <c r="E52" s="3" t="str">
        <f t="shared" ref="E52" si="18">LOWER(LEFT((SUBSTITUTE((PROPER(B52)),"_","")),1))&amp;RIGHT((SUBSTITUTE((PROPER(B52)),"_","")),LEN((SUBSTITUTE((PROPER(B52)),"_","")))-1)</f>
        <v>id</v>
      </c>
      <c r="F52" s="3" t="str">
        <f>VLOOKUP(C52,Sheet2!A:B,2,0)</f>
        <v>Long</v>
      </c>
      <c r="G52" s="3" t="str">
        <f>CONCATENATE("/** ",A52," **/ @Id private ",F52," ",E52,";")</f>
        <v>/** 主键ID **/ @Id private Long id;</v>
      </c>
      <c r="H52" s="13" t="s">
        <v>185</v>
      </c>
      <c r="I52" s="3" t="str">
        <f t="shared" ref="I52" si="19">CONCATENATE("| ",E52," | ",F52," | ",H52," | ",A52," |")</f>
        <v>| id | Long | 否 | 主键ID |</v>
      </c>
      <c r="J52" s="13" t="s">
        <v>339</v>
      </c>
    </row>
    <row r="53" spans="1:10" ht="16.5">
      <c r="A53" s="5" t="s">
        <v>112</v>
      </c>
      <c r="B53" s="5" t="s">
        <v>13</v>
      </c>
      <c r="C53" s="6" t="s">
        <v>14</v>
      </c>
      <c r="D53" s="7"/>
      <c r="E53" s="3" t="str">
        <f t="shared" ref="E53:E57" si="20">LOWER(LEFT((SUBSTITUTE((PROPER(B53)),"_","")),1))&amp;RIGHT((SUBSTITUTE((PROPER(B53)),"_","")),LEN((SUBSTITUTE((PROPER(B53)),"_","")))-1)</f>
        <v>code</v>
      </c>
      <c r="F53" s="3" t="str">
        <f>VLOOKUP(C53,Sheet2!A:B,2,0)</f>
        <v>String</v>
      </c>
      <c r="G53" s="3" t="str">
        <f t="shared" si="16"/>
        <v>/** 部门编码 **/private String code;</v>
      </c>
      <c r="J53" s="3" t="str">
        <f>CONCATENATE("",B53," ",C53," null,")</f>
        <v>code varchar(256) null,</v>
      </c>
    </row>
    <row r="54" spans="1:10" ht="16.5">
      <c r="A54" s="5" t="s">
        <v>93</v>
      </c>
      <c r="B54" s="5" t="s">
        <v>166</v>
      </c>
      <c r="C54" s="6" t="s">
        <v>14</v>
      </c>
      <c r="D54" s="7"/>
      <c r="E54" s="3" t="str">
        <f t="shared" si="20"/>
        <v>parentCode</v>
      </c>
      <c r="F54" s="3" t="str">
        <f>VLOOKUP(C54,Sheet2!A:B,2,0)</f>
        <v>String</v>
      </c>
      <c r="G54" s="3" t="str">
        <f t="shared" si="16"/>
        <v>/** 父级编码 **/private String parentCode;</v>
      </c>
      <c r="J54" s="3" t="str">
        <f t="shared" ref="J54:J61" si="21">CONCATENATE("",B54," ",C54," null,")</f>
        <v>parent_code varchar(256) null,</v>
      </c>
    </row>
    <row r="55" spans="1:10" ht="16.5">
      <c r="A55" s="5" t="s">
        <v>94</v>
      </c>
      <c r="B55" s="5" t="s">
        <v>34</v>
      </c>
      <c r="C55" s="6" t="s">
        <v>290</v>
      </c>
      <c r="D55" s="7"/>
      <c r="E55" s="3" t="str">
        <f t="shared" si="20"/>
        <v>deptName</v>
      </c>
      <c r="F55" s="3" t="str">
        <f>VLOOKUP(C55,Sheet2!A:B,2,0)</f>
        <v>String</v>
      </c>
      <c r="G55" s="3" t="str">
        <f t="shared" si="16"/>
        <v>/** 部门名称 **/private String deptName;</v>
      </c>
      <c r="J55" s="3" t="str">
        <f t="shared" si="21"/>
        <v>dept_name varchar(256) null,</v>
      </c>
    </row>
    <row r="56" spans="1:10" ht="16.5">
      <c r="A56" s="5" t="s">
        <v>133</v>
      </c>
      <c r="B56" s="5" t="s">
        <v>286</v>
      </c>
      <c r="C56" s="6" t="s">
        <v>63</v>
      </c>
      <c r="D56" s="7"/>
      <c r="E56" s="3" t="str">
        <f t="shared" si="20"/>
        <v>deptAbbrName</v>
      </c>
      <c r="F56" s="3" t="str">
        <f>VLOOKUP(C56,Sheet2!A:B,2,0)</f>
        <v>String</v>
      </c>
      <c r="G56" s="3" t="str">
        <f t="shared" si="16"/>
        <v>/** 部门简称 **/private String deptAbbrName;</v>
      </c>
      <c r="J56" s="3" t="str">
        <f t="shared" si="21"/>
        <v>dept_abbr_name varchar(256) null,</v>
      </c>
    </row>
    <row r="57" spans="1:10" ht="16.5">
      <c r="A57" s="5" t="s">
        <v>134</v>
      </c>
      <c r="B57" s="5" t="s">
        <v>74</v>
      </c>
      <c r="C57" s="6" t="s">
        <v>22</v>
      </c>
      <c r="D57" s="7"/>
      <c r="E57" s="3" t="str">
        <f t="shared" si="20"/>
        <v>level</v>
      </c>
      <c r="F57" s="3" t="str">
        <f>VLOOKUP(C57,Sheet2!A:B,2,0)</f>
        <v>Integer</v>
      </c>
      <c r="G57" s="3" t="str">
        <f t="shared" si="16"/>
        <v>/** 部门层级 **/private Integer level;</v>
      </c>
      <c r="J57" s="3" t="str">
        <f t="shared" si="21"/>
        <v>level Integer null,</v>
      </c>
    </row>
    <row r="58" spans="1:10" ht="16.5">
      <c r="A58" s="5" t="s">
        <v>282</v>
      </c>
      <c r="B58" s="5" t="s">
        <v>287</v>
      </c>
      <c r="C58" s="6" t="s">
        <v>61</v>
      </c>
      <c r="D58" s="7"/>
      <c r="E58" s="3" t="str">
        <f t="shared" ref="E58:E61" si="22">LOWER(LEFT((SUBSTITUTE((PROPER(B58)),"_","")),1))&amp;RIGHT((SUBSTITUTE((PROPER(B58)),"_","")),LEN((SUBSTITUTE((PROPER(B58)),"_","")))-1)</f>
        <v>isHeadDept</v>
      </c>
      <c r="F58" s="3" t="str">
        <f>VLOOKUP(C58,Sheet2!A:B,2,0)</f>
        <v>Boolean</v>
      </c>
      <c r="G58" s="3" t="str">
        <f t="shared" ref="G58:G61" si="23">CONCATENATE("/** ",A58," **/private ",F58," ",E58,";")</f>
        <v>/** 是否总部 **/private Boolean isHeadDept;</v>
      </c>
      <c r="J58" s="3" t="str">
        <f t="shared" si="21"/>
        <v>is_head_dept bool null,</v>
      </c>
    </row>
    <row r="59" spans="1:10" ht="16.5">
      <c r="A59" s="5" t="s">
        <v>283</v>
      </c>
      <c r="B59" s="5" t="s">
        <v>288</v>
      </c>
      <c r="C59" s="6" t="s">
        <v>63</v>
      </c>
      <c r="D59" s="7"/>
      <c r="E59" s="3" t="str">
        <f t="shared" si="22"/>
        <v>interfaceDeptCode</v>
      </c>
      <c r="F59" s="3" t="str">
        <f>VLOOKUP(C59,Sheet2!A:B,2,0)</f>
        <v>String</v>
      </c>
      <c r="G59" s="3" t="str">
        <f t="shared" si="23"/>
        <v>/** 接口部门编码 **/private String interfaceDeptCode;</v>
      </c>
      <c r="J59" s="3" t="str">
        <f t="shared" si="21"/>
        <v>interface_dept_code varchar(256) null,</v>
      </c>
    </row>
    <row r="60" spans="1:10" ht="16.5">
      <c r="A60" s="5" t="s">
        <v>284</v>
      </c>
      <c r="B60" s="5" t="s">
        <v>289</v>
      </c>
      <c r="C60" s="6" t="s">
        <v>63</v>
      </c>
      <c r="D60" s="7"/>
      <c r="E60" s="3" t="str">
        <f t="shared" si="22"/>
        <v>interfaceUpperDeptCode</v>
      </c>
      <c r="F60" s="3" t="str">
        <f>VLOOKUP(C60,Sheet2!A:B,2,0)</f>
        <v>String</v>
      </c>
      <c r="G60" s="3" t="str">
        <f t="shared" si="23"/>
        <v>/** 接口部门上级编码 **/private String interfaceUpperDeptCode;</v>
      </c>
      <c r="J60" s="3" t="str">
        <f t="shared" si="21"/>
        <v>interface_upper_dept_code varchar(256) null,</v>
      </c>
    </row>
    <row r="61" spans="1:10" ht="16.5">
      <c r="A61" s="5" t="s">
        <v>285</v>
      </c>
      <c r="B61" s="5" t="s">
        <v>202</v>
      </c>
      <c r="C61" s="6" t="s">
        <v>61</v>
      </c>
      <c r="D61" s="7"/>
      <c r="E61" s="3" t="str">
        <f t="shared" si="22"/>
        <v>isAbled</v>
      </c>
      <c r="F61" s="3" t="str">
        <f>VLOOKUP(C61,Sheet2!A:B,2,0)</f>
        <v>Boolean</v>
      </c>
      <c r="G61" s="3" t="str">
        <f t="shared" si="23"/>
        <v>/** 是否启用 **/private Boolean isAbled;</v>
      </c>
      <c r="J61" s="3" t="str">
        <f t="shared" si="21"/>
        <v>is_abled bool null,</v>
      </c>
    </row>
    <row r="62" spans="1:10" ht="16.5">
      <c r="A62" s="1" t="s">
        <v>113</v>
      </c>
      <c r="B62" s="1" t="s">
        <v>52</v>
      </c>
      <c r="C62" s="10"/>
      <c r="D62" s="7"/>
      <c r="J62" s="3" t="str">
        <f>CONCATENATE("create table ",B62," ( );")</f>
        <v>create table sys_area ( );</v>
      </c>
    </row>
    <row r="63" spans="1:10" ht="16.5">
      <c r="A63" s="5" t="s">
        <v>118</v>
      </c>
      <c r="B63" s="5" t="s">
        <v>77</v>
      </c>
      <c r="C63" s="2" t="s">
        <v>12</v>
      </c>
      <c r="D63" s="7"/>
      <c r="E63" s="3" t="str">
        <f t="shared" ref="E63" si="24">LOWER(LEFT((SUBSTITUTE((PROPER(B63)),"_","")),1))&amp;RIGHT((SUBSTITUTE((PROPER(B63)),"_","")),LEN((SUBSTITUTE((PROPER(B63)),"_","")))-1)</f>
        <v>id</v>
      </c>
      <c r="F63" s="3" t="str">
        <f>VLOOKUP(C63,Sheet2!A:B,2,0)</f>
        <v>Long</v>
      </c>
      <c r="G63" s="3" t="str">
        <f>CONCATENATE("/** ",A63," **/ @Id private ",F63," ",E63,";")</f>
        <v>/** 主键ID **/ @Id private Long id;</v>
      </c>
      <c r="H63" s="13" t="s">
        <v>185</v>
      </c>
      <c r="I63" s="3" t="str">
        <f t="shared" ref="I63" si="25">CONCATENATE("| ",E63," | ",F63," | ",H63," | ",A63," |")</f>
        <v>| id | Long | 否 | 主键ID |</v>
      </c>
      <c r="J63" s="13" t="s">
        <v>339</v>
      </c>
    </row>
    <row r="64" spans="1:10" ht="16.5">
      <c r="A64" s="5" t="s">
        <v>135</v>
      </c>
      <c r="B64" s="5" t="s">
        <v>13</v>
      </c>
      <c r="C64" s="6" t="s">
        <v>14</v>
      </c>
      <c r="D64" s="7"/>
      <c r="E64" s="3" t="str">
        <f>LOWER(LEFT((SUBSTITUTE((PROPER(B64)),"_","")),1))&amp;RIGHT((SUBSTITUTE((PROPER(B64)),"_","")),LEN((SUBSTITUTE((PROPER(B64)),"_","")))-1)</f>
        <v>code</v>
      </c>
      <c r="F64" s="3" t="s">
        <v>178</v>
      </c>
      <c r="G64" s="3" t="str">
        <f>CONCATENATE("/** ",A64," **/private ",F64," ",E64,";")</f>
        <v>/** 编号 **/private String code;</v>
      </c>
      <c r="J64" s="3" t="str">
        <f>CONCATENATE("",B64," ",C64," null,")</f>
        <v>code varchar(256) null,</v>
      </c>
    </row>
    <row r="65" spans="1:10" ht="16.5">
      <c r="A65" s="5" t="s">
        <v>120</v>
      </c>
      <c r="B65" s="5" t="s">
        <v>89</v>
      </c>
      <c r="C65" s="6" t="s">
        <v>88</v>
      </c>
      <c r="D65" s="7"/>
      <c r="E65" s="3" t="str">
        <f>LOWER(LEFT((SUBSTITUTE((PROPER(B65)),"_","")),1))&amp;RIGHT((SUBSTITUTE((PROPER(B65)),"_","")),LEN((SUBSTITUTE((PROPER(B65)),"_","")))-1)</f>
        <v>val</v>
      </c>
      <c r="F65" s="3" t="s">
        <v>178</v>
      </c>
      <c r="G65" s="3" t="str">
        <f>CONCATENATE("/** ",A65," **/private ",F65," ",E65,";")</f>
        <v>/** 数据值 **/private String val;</v>
      </c>
      <c r="J65" s="3" t="str">
        <f t="shared" ref="J65:J66" si="26">CONCATENATE("",B65," ",C65," null,")</f>
        <v>val varchar(256) null,</v>
      </c>
    </row>
    <row r="66" spans="1:10" ht="16.5">
      <c r="A66" s="5" t="s">
        <v>16</v>
      </c>
      <c r="B66" s="5" t="s">
        <v>158</v>
      </c>
      <c r="C66" s="6" t="s">
        <v>88</v>
      </c>
      <c r="D66" s="7"/>
      <c r="E66" s="3" t="str">
        <f>LOWER(LEFT((SUBSTITUTE((PROPER(B66)),"_","")),1))&amp;RIGHT((SUBSTITUTE((PROPER(B66)),"_","")),LEN((SUBSTITUTE((PROPER(B66)),"_","")))-1)</f>
        <v>parentCode</v>
      </c>
      <c r="F66" s="3" t="s">
        <v>178</v>
      </c>
      <c r="G66" s="3" t="str">
        <f>CONCATENATE("/** ",A66," **/private ",F66," ",E66,";")</f>
        <v>/** 父级编号 **/private String parentCode;</v>
      </c>
      <c r="J66" s="3" t="str">
        <f t="shared" si="26"/>
        <v>parent_code varchar(256) null,</v>
      </c>
    </row>
    <row r="67" spans="1:10" ht="16.5">
      <c r="A67" s="1" t="s">
        <v>136</v>
      </c>
      <c r="B67" s="1" t="s">
        <v>159</v>
      </c>
      <c r="C67" s="10"/>
      <c r="D67" s="7"/>
      <c r="J67" s="3" t="str">
        <f>CONCATENATE("create table ",B67," ( );")</f>
        <v>create table sys_user_role ( );</v>
      </c>
    </row>
    <row r="68" spans="1:10" ht="16.5">
      <c r="A68" s="5" t="s">
        <v>118</v>
      </c>
      <c r="B68" s="5" t="s">
        <v>77</v>
      </c>
      <c r="C68" s="2" t="s">
        <v>12</v>
      </c>
      <c r="D68" s="7"/>
      <c r="E68" s="3" t="str">
        <f t="shared" ref="E68" si="27">LOWER(LEFT((SUBSTITUTE((PROPER(B68)),"_","")),1))&amp;RIGHT((SUBSTITUTE((PROPER(B68)),"_","")),LEN((SUBSTITUTE((PROPER(B68)),"_","")))-1)</f>
        <v>id</v>
      </c>
      <c r="F68" s="3" t="str">
        <f>VLOOKUP(C68,Sheet2!A:B,2,0)</f>
        <v>Long</v>
      </c>
      <c r="G68" s="3" t="str">
        <f>CONCATENATE("/** ",A68," **/ @Id private ",F68," ",E68,";")</f>
        <v>/** 主键ID **/ @Id private Long id;</v>
      </c>
      <c r="H68" s="13" t="s">
        <v>185</v>
      </c>
      <c r="I68" s="3" t="str">
        <f t="shared" ref="I68" si="28">CONCATENATE("| ",E68," | ",F68," | ",H68," | ",A68," |")</f>
        <v>| id | Long | 否 | 主键ID |</v>
      </c>
      <c r="J68" s="13" t="s">
        <v>339</v>
      </c>
    </row>
    <row r="69" spans="1:10" ht="16.5">
      <c r="A69" s="5" t="s">
        <v>108</v>
      </c>
      <c r="B69" s="5" t="s">
        <v>160</v>
      </c>
      <c r="C69" s="6" t="s">
        <v>12</v>
      </c>
      <c r="D69" s="7" t="s">
        <v>1</v>
      </c>
      <c r="E69" s="3" t="str">
        <f>LOWER(LEFT((SUBSTITUTE((PROPER(B69)),"_","")),1))&amp;RIGHT((SUBSTITUTE((PROPER(B69)),"_","")),LEN((SUBSTITUTE((PROPER(B69)),"_","")))-1)</f>
        <v>userId</v>
      </c>
      <c r="F69" s="3" t="str">
        <f>VLOOKUP(C69,Sheet2!A:B,2,0)</f>
        <v>Long</v>
      </c>
      <c r="G69" s="3" t="str">
        <f>CONCATENATE("/** ",A69," **/private ",F69," ",E69,";")</f>
        <v>/** 用户ID **/private Long userId;</v>
      </c>
      <c r="J69" s="3" t="str">
        <f t="shared" ref="J69:J70" si="29">CONCATENATE("",B69," ",C69," null,")</f>
        <v>user_id bigint null,</v>
      </c>
    </row>
    <row r="70" spans="1:10" ht="16.5">
      <c r="A70" s="5" t="s">
        <v>53</v>
      </c>
      <c r="B70" s="5" t="s">
        <v>96</v>
      </c>
      <c r="C70" s="6" t="s">
        <v>12</v>
      </c>
      <c r="D70" s="7"/>
      <c r="E70" s="3" t="str">
        <f>LOWER(LEFT((SUBSTITUTE((PROPER(B70)),"_","")),1))&amp;RIGHT((SUBSTITUTE((PROPER(B70)),"_","")),LEN((SUBSTITUTE((PROPER(B70)),"_","")))-1)</f>
        <v>roleId</v>
      </c>
      <c r="F70" s="3" t="str">
        <f>VLOOKUP(C70,Sheet2!A:B,2,0)</f>
        <v>Long</v>
      </c>
      <c r="G70" s="3" t="str">
        <f>CONCATENATE("/** ",A70," **/private ",F70," ",E70,";")</f>
        <v>/** 角色ID **/private Long roleId;</v>
      </c>
      <c r="J70" s="3" t="str">
        <f t="shared" si="29"/>
        <v>role_id bigint null,</v>
      </c>
    </row>
    <row r="71" spans="1:10" ht="16.5">
      <c r="A71" s="1" t="s">
        <v>54</v>
      </c>
      <c r="B71" s="1" t="s">
        <v>55</v>
      </c>
      <c r="C71" s="10"/>
      <c r="D71" s="7"/>
      <c r="J71" s="3" t="str">
        <f>CONCATENATE("create table ",B71," ( );")</f>
        <v>create table sys_role_auth_menu ( );</v>
      </c>
    </row>
    <row r="72" spans="1:10" ht="16.5">
      <c r="A72" s="5" t="s">
        <v>118</v>
      </c>
      <c r="B72" s="5" t="s">
        <v>77</v>
      </c>
      <c r="C72" s="2" t="s">
        <v>12</v>
      </c>
      <c r="D72" s="7"/>
      <c r="E72" s="3" t="str">
        <f t="shared" ref="E72" si="30">LOWER(LEFT((SUBSTITUTE((PROPER(B72)),"_","")),1))&amp;RIGHT((SUBSTITUTE((PROPER(B72)),"_","")),LEN((SUBSTITUTE((PROPER(B72)),"_","")))-1)</f>
        <v>id</v>
      </c>
      <c r="F72" s="3" t="str">
        <f>VLOOKUP(C72,Sheet2!A:B,2,0)</f>
        <v>Long</v>
      </c>
      <c r="G72" s="3" t="str">
        <f>CONCATENATE("/** ",A72," **/ @Id private ",F72," ",E72,";")</f>
        <v>/** 主键ID **/ @Id private Long id;</v>
      </c>
      <c r="H72" s="13" t="s">
        <v>185</v>
      </c>
      <c r="I72" s="3" t="str">
        <f t="shared" ref="I72" si="31">CONCATENATE("| ",E72," | ",F72," | ",H72," | ",A72," |")</f>
        <v>| id | Long | 否 | 主键ID |</v>
      </c>
      <c r="J72" s="13" t="s">
        <v>339</v>
      </c>
    </row>
    <row r="73" spans="1:10" ht="16.5">
      <c r="A73" s="5" t="s">
        <v>53</v>
      </c>
      <c r="B73" s="5" t="s">
        <v>96</v>
      </c>
      <c r="C73" s="6" t="s">
        <v>12</v>
      </c>
      <c r="D73" s="7" t="s">
        <v>2</v>
      </c>
      <c r="E73" s="3" t="str">
        <f>LOWER(LEFT((SUBSTITUTE((PROPER(B73)),"_","")),1))&amp;RIGHT((SUBSTITUTE((PROPER(B73)),"_","")),LEN((SUBSTITUTE((PROPER(B73)),"_","")))-1)</f>
        <v>roleId</v>
      </c>
      <c r="F73" s="3" t="s">
        <v>181</v>
      </c>
      <c r="G73" s="3" t="str">
        <f>CONCATENATE("/** ",A73," **/private ",F73," ",E73,";")</f>
        <v>/** 角色ID **/private Integer roleId;</v>
      </c>
      <c r="J73" s="3" t="str">
        <f t="shared" ref="J73:J74" si="32">CONCATENATE("",B73," ",C73," null,")</f>
        <v>role_id bigint null,</v>
      </c>
    </row>
    <row r="74" spans="1:10" ht="16.5">
      <c r="A74" s="5" t="s">
        <v>197</v>
      </c>
      <c r="B74" s="5" t="s">
        <v>195</v>
      </c>
      <c r="C74" s="6" t="s">
        <v>14</v>
      </c>
      <c r="D74" s="7" t="s">
        <v>196</v>
      </c>
      <c r="E74" s="3" t="str">
        <f>LOWER(LEFT((SUBSTITUTE((PROPER(B74)),"_","")),1))&amp;RIGHT((SUBSTITUTE((PROPER(B74)),"_","")),LEN((SUBSTITUTE((PROPER(B74)),"_","")))-1)</f>
        <v>menuCode</v>
      </c>
      <c r="F74" s="6" t="s">
        <v>178</v>
      </c>
      <c r="G74" s="3" t="str">
        <f>CONCATENATE("/** ",A74," **/private ",F74," ",E74,";")</f>
        <v>/** 菜单code **/private String menuCode;</v>
      </c>
      <c r="J74" s="3" t="str">
        <f t="shared" si="32"/>
        <v>menu_code varchar(256) null,</v>
      </c>
    </row>
    <row r="75" spans="1:10" ht="16.5">
      <c r="A75" s="1" t="s">
        <v>137</v>
      </c>
      <c r="B75" s="1" t="s">
        <v>56</v>
      </c>
      <c r="C75" s="10"/>
      <c r="D75" s="7"/>
      <c r="J75" s="3" t="str">
        <f>CONCATENATE("create table ",B75," ( );")</f>
        <v>create table sys_role_auth_dept ( );</v>
      </c>
    </row>
    <row r="76" spans="1:10" ht="16.5">
      <c r="A76" s="5" t="s">
        <v>118</v>
      </c>
      <c r="B76" s="5" t="s">
        <v>77</v>
      </c>
      <c r="C76" s="2" t="s">
        <v>12</v>
      </c>
      <c r="D76" s="7"/>
      <c r="E76" s="3" t="str">
        <f t="shared" ref="E76" si="33">LOWER(LEFT((SUBSTITUTE((PROPER(B76)),"_","")),1))&amp;RIGHT((SUBSTITUTE((PROPER(B76)),"_","")),LEN((SUBSTITUTE((PROPER(B76)),"_","")))-1)</f>
        <v>id</v>
      </c>
      <c r="F76" s="3" t="str">
        <f>VLOOKUP(C76,Sheet2!A:B,2,0)</f>
        <v>Long</v>
      </c>
      <c r="G76" s="3" t="str">
        <f>CONCATENATE("/** ",A76," **/ @Id private ",F76," ",E76,";")</f>
        <v>/** 主键ID **/ @Id private Long id;</v>
      </c>
      <c r="H76" s="13" t="s">
        <v>185</v>
      </c>
      <c r="I76" s="3" t="str">
        <f t="shared" ref="I76" si="34">CONCATENATE("| ",E76," | ",F76," | ",H76," | ",A76," |")</f>
        <v>| id | Long | 否 | 主键ID |</v>
      </c>
      <c r="J76" s="13" t="s">
        <v>339</v>
      </c>
    </row>
    <row r="77" spans="1:10" ht="16.5">
      <c r="A77" s="5" t="s">
        <v>53</v>
      </c>
      <c r="B77" s="5" t="s">
        <v>96</v>
      </c>
      <c r="C77" s="6" t="s">
        <v>12</v>
      </c>
      <c r="D77" s="7" t="s">
        <v>2</v>
      </c>
      <c r="E77" s="3" t="str">
        <f>LOWER(LEFT((SUBSTITUTE((PROPER(B77)),"_","")),1))&amp;RIGHT((SUBSTITUTE((PROPER(B77)),"_","")),LEN((SUBSTITUTE((PROPER(B77)),"_","")))-1)</f>
        <v>roleId</v>
      </c>
      <c r="F77" s="3" t="s">
        <v>181</v>
      </c>
      <c r="G77" s="3" t="str">
        <f>CONCATENATE("/** ",A77," **/private ",F77," ",E77,";")</f>
        <v>/** 角色ID **/private Integer roleId;</v>
      </c>
      <c r="J77" s="3" t="str">
        <f t="shared" ref="J77:J78" si="35">CONCATENATE("",B77," ",C77," null,")</f>
        <v>role_id bigint null,</v>
      </c>
    </row>
    <row r="78" spans="1:10" ht="16.5">
      <c r="A78" s="5" t="s">
        <v>97</v>
      </c>
      <c r="B78" s="5" t="s">
        <v>0</v>
      </c>
      <c r="C78" s="6" t="s">
        <v>14</v>
      </c>
      <c r="D78" s="7" t="s">
        <v>189</v>
      </c>
      <c r="E78" s="3" t="str">
        <f>LOWER(LEFT((SUBSTITUTE((PROPER(B78)),"_","")),1))&amp;RIGHT((SUBSTITUTE((PROPER(B78)),"_","")),LEN((SUBSTITUTE((PROPER(B78)),"_","")))-1)</f>
        <v>deptCode</v>
      </c>
      <c r="F78" s="6" t="s">
        <v>188</v>
      </c>
      <c r="G78" s="3" t="str">
        <f>CONCATENATE("/** ",A78," **/private ",F78," ",E78,";")</f>
        <v>/** 部门code **/private String deptCode;</v>
      </c>
      <c r="J78" s="3" t="str">
        <f t="shared" si="35"/>
        <v>dept_code varchar(256) null,</v>
      </c>
    </row>
    <row r="79" spans="1:10" ht="16.5">
      <c r="A79" s="1" t="s">
        <v>138</v>
      </c>
      <c r="B79" s="1" t="s">
        <v>161</v>
      </c>
      <c r="C79" s="10"/>
      <c r="D79" s="7"/>
      <c r="J79" s="3" t="str">
        <f>CONCATENATE("create table ",B79," ( );")</f>
        <v>create table sys_api_log ( );</v>
      </c>
    </row>
    <row r="80" spans="1:10" ht="16.5">
      <c r="A80" s="5" t="s">
        <v>118</v>
      </c>
      <c r="B80" s="5" t="s">
        <v>77</v>
      </c>
      <c r="C80" s="2" t="s">
        <v>12</v>
      </c>
      <c r="D80" s="7"/>
      <c r="E80" s="3" t="str">
        <f t="shared" ref="E80" si="36">LOWER(LEFT((SUBSTITUTE((PROPER(B80)),"_","")),1))&amp;RIGHT((SUBSTITUTE((PROPER(B80)),"_","")),LEN((SUBSTITUTE((PROPER(B80)),"_","")))-1)</f>
        <v>id</v>
      </c>
      <c r="F80" s="3" t="str">
        <f>VLOOKUP(C80,Sheet2!A:B,2,0)</f>
        <v>Long</v>
      </c>
      <c r="G80" s="3" t="str">
        <f>CONCATENATE("/** ",A80," **/ @Id private ",F80," ",E80,";")</f>
        <v>/** 主键ID **/ @Id private Long id;</v>
      </c>
      <c r="H80" s="13" t="s">
        <v>185</v>
      </c>
      <c r="I80" s="3" t="str">
        <f t="shared" ref="I80" si="37">CONCATENATE("| ",E80," | ",F80," | ",H80," | ",A80," |")</f>
        <v>| id | Long | 否 | 主键ID |</v>
      </c>
      <c r="J80" s="13" t="s">
        <v>339</v>
      </c>
    </row>
    <row r="81" spans="1:10" ht="16.5">
      <c r="A81" s="5" t="s">
        <v>139</v>
      </c>
      <c r="B81" s="5" t="s">
        <v>162</v>
      </c>
      <c r="C81" s="6" t="s">
        <v>210</v>
      </c>
      <c r="D81" s="7"/>
      <c r="E81" s="3" t="str">
        <f t="shared" ref="E81:E86" si="38">LOWER(LEFT((SUBSTITUTE((PROPER(B81)),"_","")),1))&amp;RIGHT((SUBSTITUTE((PROPER(B81)),"_","")),LEN((SUBSTITUTE((PROPER(B81)),"_","")))-1)</f>
        <v>ip</v>
      </c>
      <c r="F81" s="3" t="s">
        <v>178</v>
      </c>
      <c r="G81" s="3" t="str">
        <f t="shared" ref="G81:G86" si="39">CONCATENATE("/** ",A81," **/private ",F81," ",E81,";")</f>
        <v>/** 请求IP **/private String ip;</v>
      </c>
    </row>
    <row r="82" spans="1:10" ht="16.5">
      <c r="A82" s="5" t="s">
        <v>140</v>
      </c>
      <c r="B82" s="5" t="s">
        <v>57</v>
      </c>
      <c r="C82" s="6" t="s">
        <v>85</v>
      </c>
      <c r="D82" s="7"/>
      <c r="E82" s="3" t="str">
        <f t="shared" si="38"/>
        <v>path</v>
      </c>
      <c r="F82" s="3" t="s">
        <v>178</v>
      </c>
      <c r="G82" s="3" t="str">
        <f t="shared" si="39"/>
        <v>/** api请求路径 **/private String path;</v>
      </c>
    </row>
    <row r="83" spans="1:10" ht="16.5">
      <c r="A83" s="5" t="s">
        <v>141</v>
      </c>
      <c r="B83" s="5" t="s">
        <v>7</v>
      </c>
      <c r="C83" s="6" t="s">
        <v>88</v>
      </c>
      <c r="D83" s="7"/>
      <c r="E83" s="3" t="str">
        <f t="shared" si="38"/>
        <v>result</v>
      </c>
      <c r="F83" s="3" t="s">
        <v>178</v>
      </c>
      <c r="G83" s="3" t="str">
        <f t="shared" si="39"/>
        <v>/** 操作结果 **/private String result;</v>
      </c>
    </row>
    <row r="84" spans="1:10" ht="16.5">
      <c r="A84" s="5" t="s">
        <v>6</v>
      </c>
      <c r="B84" s="5" t="s">
        <v>8</v>
      </c>
      <c r="C84" s="6" t="s">
        <v>14</v>
      </c>
      <c r="D84" s="7"/>
      <c r="E84" s="3" t="str">
        <f t="shared" si="38"/>
        <v>remark</v>
      </c>
      <c r="F84" s="3" t="s">
        <v>178</v>
      </c>
      <c r="G84" s="3" t="str">
        <f t="shared" si="39"/>
        <v>/** 操作日志描述 **/private String remark;</v>
      </c>
    </row>
    <row r="85" spans="1:10" ht="16.5">
      <c r="A85" s="5" t="s">
        <v>142</v>
      </c>
      <c r="B85" s="5" t="s">
        <v>9</v>
      </c>
      <c r="C85" s="6" t="s">
        <v>10</v>
      </c>
      <c r="D85" s="7"/>
      <c r="E85" s="3" t="str">
        <f t="shared" si="38"/>
        <v>method</v>
      </c>
      <c r="F85" s="3" t="s">
        <v>178</v>
      </c>
      <c r="G85" s="3" t="str">
        <f t="shared" si="39"/>
        <v>/** 请求方法 **/private String method;</v>
      </c>
    </row>
    <row r="86" spans="1:10" ht="16.5">
      <c r="A86" s="5" t="s">
        <v>143</v>
      </c>
      <c r="B86" s="5" t="s">
        <v>98</v>
      </c>
      <c r="C86" s="13" t="s">
        <v>340</v>
      </c>
      <c r="D86" s="7" t="s">
        <v>5</v>
      </c>
      <c r="E86" s="3" t="str">
        <f t="shared" si="38"/>
        <v>useDate</v>
      </c>
      <c r="F86" s="3" t="str">
        <f>VLOOKUP(C86,Sheet2!A:B,2,0)</f>
        <v>Date</v>
      </c>
      <c r="G86" s="3" t="str">
        <f t="shared" si="39"/>
        <v>/** 请求时间 **/private Date useDate;</v>
      </c>
    </row>
    <row r="87" spans="1:10" ht="16.5">
      <c r="A87" s="1" t="s">
        <v>58</v>
      </c>
      <c r="B87" s="1" t="s">
        <v>192</v>
      </c>
      <c r="C87" s="10"/>
      <c r="D87" s="7"/>
      <c r="J87" s="3" t="str">
        <f>CONCATENATE("create table ",B87," ( );")</f>
        <v>create table sys_login_log ( );</v>
      </c>
    </row>
    <row r="88" spans="1:10" ht="16.5">
      <c r="A88" s="5" t="s">
        <v>118</v>
      </c>
      <c r="B88" s="5" t="s">
        <v>77</v>
      </c>
      <c r="C88" s="2" t="s">
        <v>12</v>
      </c>
      <c r="D88" s="7"/>
      <c r="E88" s="3" t="str">
        <f t="shared" ref="E88" si="40">LOWER(LEFT((SUBSTITUTE((PROPER(B88)),"_","")),1))&amp;RIGHT((SUBSTITUTE((PROPER(B88)),"_","")),LEN((SUBSTITUTE((PROPER(B88)),"_","")))-1)</f>
        <v>id</v>
      </c>
      <c r="F88" s="3" t="str">
        <f>VLOOKUP(C88,Sheet2!A:B,2,0)</f>
        <v>Long</v>
      </c>
      <c r="G88" s="3" t="str">
        <f>CONCATENATE("/** ",A88," **/ @Id private ",F88," ",E88,";")</f>
        <v>/** 主键ID **/ @Id private Long id;</v>
      </c>
      <c r="H88" s="13" t="s">
        <v>185</v>
      </c>
      <c r="I88" s="3" t="str">
        <f t="shared" ref="I88" si="41">CONCATENATE("| ",E88," | ",F88," | ",H88," | ",A88," |")</f>
        <v>| id | Long | 否 | 主键ID |</v>
      </c>
      <c r="J88" s="13" t="s">
        <v>339</v>
      </c>
    </row>
    <row r="89" spans="1:10" ht="16.5">
      <c r="A89" s="5" t="s">
        <v>144</v>
      </c>
      <c r="B89" s="5" t="s">
        <v>168</v>
      </c>
      <c r="C89" s="6" t="s">
        <v>211</v>
      </c>
      <c r="D89" s="7"/>
      <c r="E89" s="3" t="str">
        <f t="shared" ref="E89:E95" si="42">LOWER(LEFT((SUBSTITUTE((PROPER(B89)),"_","")),1))&amp;RIGHT((SUBSTITUTE((PROPER(B89)),"_","")),LEN((SUBSTITUTE((PROPER(B89)),"_","")))-1)</f>
        <v>ip</v>
      </c>
      <c r="F89" s="3" t="s">
        <v>178</v>
      </c>
      <c r="G89" s="3" t="str">
        <f t="shared" ref="G89:G95" si="43">CONCATENATE("/** ",A89," **/private ",F89," ",E89,";")</f>
        <v>/** 登录IP **/private String ip;</v>
      </c>
    </row>
    <row r="90" spans="1:10" ht="16.5">
      <c r="A90" s="5" t="s">
        <v>114</v>
      </c>
      <c r="B90" s="5" t="s">
        <v>169</v>
      </c>
      <c r="C90" s="6" t="s">
        <v>82</v>
      </c>
      <c r="D90" s="7"/>
      <c r="E90" s="3" t="str">
        <f t="shared" si="42"/>
        <v>status</v>
      </c>
      <c r="F90" s="3" t="s">
        <v>181</v>
      </c>
      <c r="G90" s="3" t="str">
        <f t="shared" si="43"/>
        <v>/** 状态 **/private Integer status;</v>
      </c>
    </row>
    <row r="91" spans="1:10" ht="16.5">
      <c r="A91" s="5" t="s">
        <v>145</v>
      </c>
      <c r="B91" s="5" t="s">
        <v>170</v>
      </c>
      <c r="C91" s="6" t="s">
        <v>14</v>
      </c>
      <c r="D91" s="7"/>
      <c r="E91" s="3" t="str">
        <f t="shared" si="42"/>
        <v>logInfo</v>
      </c>
      <c r="F91" s="3" t="s">
        <v>178</v>
      </c>
      <c r="G91" s="3" t="str">
        <f t="shared" si="43"/>
        <v>/** 登录结果信息 **/private String logInfo;</v>
      </c>
    </row>
    <row r="92" spans="1:10" ht="16.5">
      <c r="A92" s="5" t="s">
        <v>99</v>
      </c>
      <c r="B92" s="5" t="s">
        <v>171</v>
      </c>
      <c r="C92" s="6" t="s">
        <v>67</v>
      </c>
      <c r="D92" s="7" t="s">
        <v>1</v>
      </c>
      <c r="E92" s="3" t="str">
        <f t="shared" si="42"/>
        <v>loginUserId</v>
      </c>
      <c r="F92" s="3" t="s">
        <v>181</v>
      </c>
      <c r="G92" s="3" t="str">
        <f t="shared" si="43"/>
        <v>/** 登录用户ID **/private Integer loginUserId;</v>
      </c>
    </row>
    <row r="93" spans="1:10" ht="16.5">
      <c r="A93" s="5" t="s">
        <v>3</v>
      </c>
      <c r="B93" s="5" t="s">
        <v>100</v>
      </c>
      <c r="C93" s="6" t="s">
        <v>14</v>
      </c>
      <c r="D93" s="7" t="s">
        <v>11</v>
      </c>
      <c r="E93" s="3" t="str">
        <f t="shared" si="42"/>
        <v>loginUserName</v>
      </c>
      <c r="F93" s="3" t="s">
        <v>178</v>
      </c>
      <c r="G93" s="3" t="str">
        <f t="shared" si="43"/>
        <v>/** 登录用户名称 **/private String loginUserName;</v>
      </c>
    </row>
    <row r="94" spans="1:10" ht="16.5">
      <c r="A94" s="5" t="s">
        <v>115</v>
      </c>
      <c r="B94" s="5" t="s">
        <v>172</v>
      </c>
      <c r="C94" s="6" t="s">
        <v>10</v>
      </c>
      <c r="D94" s="7"/>
      <c r="E94" s="3" t="str">
        <f t="shared" si="42"/>
        <v>loginUserDept</v>
      </c>
      <c r="F94" s="3" t="s">
        <v>178</v>
      </c>
      <c r="G94" s="3" t="str">
        <f t="shared" si="43"/>
        <v>/** 登录用户部门编码 **/private String loginUserDept;</v>
      </c>
    </row>
    <row r="95" spans="1:10" ht="16.5">
      <c r="A95" s="5" t="s">
        <v>4</v>
      </c>
      <c r="B95" s="5" t="s">
        <v>116</v>
      </c>
      <c r="C95" s="13" t="s">
        <v>340</v>
      </c>
      <c r="D95" s="7" t="s">
        <v>5</v>
      </c>
      <c r="E95" s="3" t="str">
        <f t="shared" si="42"/>
        <v>loginDate</v>
      </c>
      <c r="F95" s="3" t="str">
        <f>VLOOKUP(C95,Sheet2!A:B,2,0)</f>
        <v>Date</v>
      </c>
      <c r="G95" s="3" t="str">
        <f t="shared" si="43"/>
        <v>/** 登录时间 **/private Date loginDate;</v>
      </c>
    </row>
    <row r="96" spans="1:10" ht="16.5">
      <c r="A96" s="1" t="s">
        <v>146</v>
      </c>
      <c r="B96" s="1" t="s">
        <v>193</v>
      </c>
      <c r="C96" s="10"/>
      <c r="D96" s="7"/>
      <c r="J96" s="3" t="str">
        <f>CONCATENATE("create table ",B96," ( );")</f>
        <v>create table sys_announce ( );</v>
      </c>
    </row>
    <row r="97" spans="1:10" ht="16.5">
      <c r="A97" s="5" t="s">
        <v>118</v>
      </c>
      <c r="B97" s="5" t="s">
        <v>77</v>
      </c>
      <c r="C97" s="2" t="s">
        <v>12</v>
      </c>
      <c r="D97" s="7"/>
      <c r="E97" s="3" t="str">
        <f t="shared" ref="E97:E98" si="44">LOWER(LEFT((SUBSTITUTE((PROPER(B97)),"_","")),1))&amp;RIGHT((SUBSTITUTE((PROPER(B97)),"_","")),LEN((SUBSTITUTE((PROPER(B97)),"_","")))-1)</f>
        <v>id</v>
      </c>
      <c r="F97" s="3" t="str">
        <f>VLOOKUP(C97,Sheet2!A:B,2,0)</f>
        <v>Long</v>
      </c>
      <c r="G97" s="3" t="str">
        <f>CONCATENATE("/** ",A97," **/ @Id private ",F97," ",E97,";")</f>
        <v>/** 主键ID **/ @Id private Long id;</v>
      </c>
      <c r="H97" s="13" t="s">
        <v>185</v>
      </c>
      <c r="I97" s="3" t="str">
        <f t="shared" ref="I97" si="45">CONCATENATE("| ",E97," | ",F97," | ",H97," | ",A97," |")</f>
        <v>| id | Long | 否 | 主键ID |</v>
      </c>
      <c r="J97" s="13" t="s">
        <v>339</v>
      </c>
    </row>
    <row r="98" spans="1:10" ht="16.5">
      <c r="A98" s="5" t="s">
        <v>101</v>
      </c>
      <c r="B98" s="5" t="s">
        <v>71</v>
      </c>
      <c r="C98" s="6" t="s">
        <v>88</v>
      </c>
      <c r="D98" s="7"/>
      <c r="E98" s="3" t="str">
        <f t="shared" si="44"/>
        <v>title</v>
      </c>
      <c r="F98" s="3" t="str">
        <f>VLOOKUP(C98,Sheet2!A:B,2,0)</f>
        <v>String</v>
      </c>
      <c r="G98" s="3" t="str">
        <f t="shared" ref="G98" si="46">CONCATENATE("/** ",A98," **/private ",F98," ",E98,";")</f>
        <v>/** 公告标题 **/private String title;</v>
      </c>
      <c r="H98" s="13" t="s">
        <v>184</v>
      </c>
      <c r="I98" s="3" t="str">
        <f t="shared" ref="I98" si="47">CONCATENATE("| ",E98," | ",F98," | ",H98," | ",A98," ",IF(D98="","","取值字典"&amp;D98)," |")</f>
        <v>| title | String | 是 | 公告标题  |</v>
      </c>
    </row>
    <row r="99" spans="1:10" ht="16.5">
      <c r="A99" s="5" t="s">
        <v>147</v>
      </c>
      <c r="B99" s="5" t="s">
        <v>163</v>
      </c>
      <c r="C99" s="6" t="s">
        <v>164</v>
      </c>
      <c r="D99" s="7"/>
      <c r="E99" s="3" t="str">
        <f t="shared" ref="E99:E101" si="48">LOWER(LEFT((SUBSTITUTE((PROPER(B99)),"_","")),1))&amp;RIGHT((SUBSTITUTE((PROPER(B99)),"_","")),LEN((SUBSTITUTE((PROPER(B99)),"_","")))-1)</f>
        <v>content</v>
      </c>
      <c r="F99" s="3" t="str">
        <f>VLOOKUP(C99,Sheet2!A:B,2,0)</f>
        <v>String</v>
      </c>
      <c r="G99" s="3" t="str">
        <f t="shared" ref="G99:G101" si="49">CONCATENATE("/** ",A99," **/private ",F99," ",E99,";")</f>
        <v>/** 公告内容 **/private String content;</v>
      </c>
      <c r="H99" s="13" t="s">
        <v>184</v>
      </c>
      <c r="I99" s="3" t="str">
        <f t="shared" ref="I99:I101" si="50">CONCATENATE("| ",E99," | ",F99," | ",H99," | ",A99," ",IF(D99="","","取值字典"&amp;D99)," |")</f>
        <v>| content | String | 是 | 公告内容  |</v>
      </c>
    </row>
    <row r="100" spans="1:10" ht="16.5">
      <c r="A100" s="5" t="s">
        <v>92</v>
      </c>
      <c r="B100" s="5" t="s">
        <v>207</v>
      </c>
      <c r="C100" s="6" t="s">
        <v>19</v>
      </c>
      <c r="D100" s="7"/>
      <c r="E100" s="3" t="str">
        <f t="shared" si="48"/>
        <v>annType</v>
      </c>
      <c r="F100" s="3" t="str">
        <f>VLOOKUP(C100,Sheet2!A:B,2,0)</f>
        <v>String</v>
      </c>
      <c r="G100" s="3" t="str">
        <f t="shared" si="49"/>
        <v>/** 类型 **/private String annType;</v>
      </c>
      <c r="H100" s="13" t="s">
        <v>184</v>
      </c>
      <c r="I100" s="3" t="str">
        <f t="shared" si="50"/>
        <v>| annType | String | 是 | 类型  |</v>
      </c>
    </row>
    <row r="101" spans="1:10" ht="16.5">
      <c r="A101" s="5" t="s">
        <v>20</v>
      </c>
      <c r="B101" s="5" t="s">
        <v>102</v>
      </c>
      <c r="C101" s="6" t="s">
        <v>61</v>
      </c>
      <c r="D101" s="7"/>
      <c r="E101" s="3" t="str">
        <f t="shared" si="48"/>
        <v>isTop</v>
      </c>
      <c r="F101" s="3" t="str">
        <f>VLOOKUP(C101,Sheet2!A:B,2,0)</f>
        <v>Boolean</v>
      </c>
      <c r="G101" s="3" t="str">
        <f t="shared" si="49"/>
        <v>/** 是否置顶 **/private Boolean isTop;</v>
      </c>
      <c r="H101" s="13" t="s">
        <v>184</v>
      </c>
      <c r="I101" s="3" t="str">
        <f t="shared" si="50"/>
        <v>| isTop | Boolean | 是 | 是否置顶  |</v>
      </c>
    </row>
    <row r="102" spans="1:10" ht="16.5">
      <c r="A102" s="8" t="s">
        <v>64</v>
      </c>
      <c r="B102" s="8" t="s">
        <v>65</v>
      </c>
      <c r="C102" s="8" t="s">
        <v>10</v>
      </c>
      <c r="D102" s="7"/>
    </row>
    <row r="103" spans="1:10" ht="16.5">
      <c r="A103" s="8" t="s">
        <v>76</v>
      </c>
      <c r="B103" s="8" t="s">
        <v>34</v>
      </c>
      <c r="C103" s="8" t="s">
        <v>10</v>
      </c>
      <c r="D103" s="7"/>
    </row>
    <row r="104" spans="1:10" ht="16.5">
      <c r="A104" s="8" t="s">
        <v>66</v>
      </c>
      <c r="B104" s="8" t="s">
        <v>90</v>
      </c>
      <c r="C104" s="8" t="s">
        <v>119</v>
      </c>
      <c r="D104" s="7"/>
    </row>
    <row r="105" spans="1:10" ht="16.5">
      <c r="A105" s="8" t="s">
        <v>28</v>
      </c>
      <c r="B105" s="8" t="s">
        <v>29</v>
      </c>
      <c r="C105" s="8" t="s">
        <v>19</v>
      </c>
      <c r="D105" s="7"/>
    </row>
    <row r="106" spans="1:10" ht="16.5">
      <c r="A106" s="8" t="s">
        <v>68</v>
      </c>
      <c r="B106" s="8" t="s">
        <v>31</v>
      </c>
      <c r="C106" s="13" t="s">
        <v>340</v>
      </c>
      <c r="D106" s="7"/>
    </row>
    <row r="107" spans="1:10" ht="16.5">
      <c r="A107" s="8" t="s">
        <v>35</v>
      </c>
      <c r="B107" s="8" t="s">
        <v>32</v>
      </c>
      <c r="C107" s="8" t="s">
        <v>206</v>
      </c>
      <c r="D107" s="7"/>
    </row>
    <row r="108" spans="1:10" ht="16.5">
      <c r="A108" s="8" t="s">
        <v>33</v>
      </c>
      <c r="B108" s="8" t="s">
        <v>60</v>
      </c>
      <c r="C108" s="8" t="s">
        <v>19</v>
      </c>
      <c r="D108" s="7"/>
    </row>
    <row r="109" spans="1:10" ht="16.5">
      <c r="A109" s="8" t="s">
        <v>69</v>
      </c>
      <c r="B109" s="8" t="s">
        <v>36</v>
      </c>
      <c r="C109" s="13" t="s">
        <v>340</v>
      </c>
      <c r="D109" s="7"/>
    </row>
    <row r="110" spans="1:10" ht="16.5">
      <c r="A110" s="8" t="s">
        <v>175</v>
      </c>
      <c r="B110" s="8" t="s">
        <v>174</v>
      </c>
      <c r="C110" s="8" t="s">
        <v>61</v>
      </c>
      <c r="D110" s="7"/>
    </row>
    <row r="111" spans="1:10" ht="16.5">
      <c r="A111" s="9" t="s">
        <v>37</v>
      </c>
      <c r="B111" s="9" t="s">
        <v>177</v>
      </c>
      <c r="C111" s="13" t="s">
        <v>340</v>
      </c>
      <c r="D111" s="7"/>
    </row>
    <row r="112" spans="1:10" ht="16.5">
      <c r="A112" s="1" t="s">
        <v>59</v>
      </c>
      <c r="B112" s="1" t="s">
        <v>194</v>
      </c>
      <c r="C112" s="10"/>
      <c r="D112" s="7"/>
      <c r="J112" s="3" t="str">
        <f>CONCATENATE("create table ",B112," ( );")</f>
        <v>create table sys_announce_read ( );</v>
      </c>
    </row>
    <row r="113" spans="1:10" ht="16.5">
      <c r="A113" s="5" t="s">
        <v>118</v>
      </c>
      <c r="B113" s="5" t="s">
        <v>77</v>
      </c>
      <c r="C113" s="2" t="s">
        <v>12</v>
      </c>
      <c r="D113" s="7"/>
      <c r="E113" s="3" t="str">
        <f t="shared" ref="E113:E114" si="51">LOWER(LEFT((SUBSTITUTE((PROPER(B113)),"_","")),1))&amp;RIGHT((SUBSTITUTE((PROPER(B113)),"_","")),LEN((SUBSTITUTE((PROPER(B113)),"_","")))-1)</f>
        <v>id</v>
      </c>
      <c r="F113" s="3" t="str">
        <f>VLOOKUP(C113,Sheet2!A:B,2,0)</f>
        <v>Long</v>
      </c>
      <c r="G113" s="3" t="str">
        <f>CONCATENATE("/** ",A113," **/ @Id private ",F113," ",E113,";")</f>
        <v>/** 主键ID **/ @Id private Long id;</v>
      </c>
      <c r="H113" s="13" t="s">
        <v>185</v>
      </c>
      <c r="I113" s="3" t="str">
        <f t="shared" ref="I113" si="52">CONCATENATE("| ",E113," | ",F113," | ",H113," | ",A113," |")</f>
        <v>| id | Long | 否 | 主键ID |</v>
      </c>
      <c r="J113" s="13" t="s">
        <v>339</v>
      </c>
    </row>
    <row r="114" spans="1:10" ht="16.5">
      <c r="A114" s="5" t="s">
        <v>104</v>
      </c>
      <c r="B114" s="5" t="s">
        <v>165</v>
      </c>
      <c r="C114" s="6" t="s">
        <v>12</v>
      </c>
      <c r="D114" s="7"/>
      <c r="E114" s="3" t="str">
        <f t="shared" si="51"/>
        <v>annId</v>
      </c>
      <c r="F114" s="3" t="str">
        <f>VLOOKUP(C114,Sheet2!A:B,2,0)</f>
        <v>Long</v>
      </c>
      <c r="G114" s="3" t="str">
        <f t="shared" ref="G114" si="53">CONCATENATE("/** ",A114," **/private ",F114," ",E114,";")</f>
        <v>/** 公告ID **/private Long annId;</v>
      </c>
      <c r="H114" s="13" t="s">
        <v>184</v>
      </c>
      <c r="I114" s="3" t="str">
        <f t="shared" ref="I114" si="54">CONCATENATE("| ",E114," | ",F114," | ",H114," | ",A114," ",IF(D114="","","取值字典"&amp;D114)," |")</f>
        <v>| annId | Long | 是 | 公告ID  |</v>
      </c>
    </row>
    <row r="115" spans="1:10" ht="16.5">
      <c r="A115" s="5" t="s">
        <v>108</v>
      </c>
      <c r="B115" s="5" t="s">
        <v>95</v>
      </c>
      <c r="C115" s="6" t="s">
        <v>12</v>
      </c>
      <c r="D115" s="7"/>
      <c r="E115" s="3" t="str">
        <f t="shared" ref="E115:E116" si="55">LOWER(LEFT((SUBSTITUTE((PROPER(B115)),"_","")),1))&amp;RIGHT((SUBSTITUTE((PROPER(B115)),"_","")),LEN((SUBSTITUTE((PROPER(B115)),"_","")))-1)</f>
        <v>userId</v>
      </c>
      <c r="F115" s="3" t="str">
        <f>VLOOKUP(C115,Sheet2!A:B,2,0)</f>
        <v>Long</v>
      </c>
      <c r="G115" s="3" t="str">
        <f t="shared" ref="G115:G116" si="56">CONCATENATE("/** ",A115," **/private ",F115," ",E115,";")</f>
        <v>/** 用户ID **/private Long userId;</v>
      </c>
      <c r="H115" s="13" t="s">
        <v>184</v>
      </c>
      <c r="I115" s="3" t="str">
        <f t="shared" ref="I115:I116" si="57">CONCATENATE("| ",E115," | ",F115," | ",H115," | ",A115," ",IF(D115="","","取值字典"&amp;D115)," |")</f>
        <v>| userId | Long | 是 | 用户ID  |</v>
      </c>
    </row>
    <row r="116" spans="1:10" ht="16.5">
      <c r="A116" s="5" t="s">
        <v>21</v>
      </c>
      <c r="B116" s="5" t="s">
        <v>117</v>
      </c>
      <c r="C116" s="13" t="s">
        <v>340</v>
      </c>
      <c r="D116" s="7"/>
      <c r="E116" s="3" t="str">
        <f t="shared" si="55"/>
        <v>readDate</v>
      </c>
      <c r="F116" s="3" t="str">
        <f>VLOOKUP(C116,Sheet2!A:B,2,0)</f>
        <v>Date</v>
      </c>
      <c r="G116" s="3" t="str">
        <f t="shared" si="56"/>
        <v>/** 读取时间 **/private Date readDate;</v>
      </c>
      <c r="H116" s="13" t="s">
        <v>184</v>
      </c>
      <c r="I116" s="3" t="str">
        <f t="shared" si="57"/>
        <v>| readDate | Date | 是 | 读取时间  |</v>
      </c>
    </row>
    <row r="117" spans="1:10" ht="16.5">
      <c r="A117" s="12" t="s">
        <v>295</v>
      </c>
      <c r="B117" s="12" t="s">
        <v>293</v>
      </c>
      <c r="C117" s="3"/>
      <c r="D117" s="7"/>
      <c r="J117" s="3" t="str">
        <f>CONCATENATE("create table ",B117," ( );")</f>
        <v>create table sys_category ( );</v>
      </c>
    </row>
    <row r="118" spans="1:10" ht="16.5">
      <c r="A118" s="5" t="s">
        <v>118</v>
      </c>
      <c r="B118" s="5" t="s">
        <v>77</v>
      </c>
      <c r="C118" s="2" t="s">
        <v>12</v>
      </c>
      <c r="D118" s="7"/>
      <c r="E118" s="3" t="str">
        <f t="shared" ref="E118:E119" si="58">LOWER(LEFT((SUBSTITUTE((PROPER(B118)),"_","")),1))&amp;RIGHT((SUBSTITUTE((PROPER(B118)),"_","")),LEN((SUBSTITUTE((PROPER(B118)),"_","")))-1)</f>
        <v>id</v>
      </c>
      <c r="F118" s="3" t="str">
        <f>VLOOKUP(C118,Sheet2!A:B,2,0)</f>
        <v>Long</v>
      </c>
      <c r="G118" s="3" t="str">
        <f>CONCATENATE("/** ",A118," **/ @Id private ",F118," ",E118,";")</f>
        <v>/** 主键ID **/ @Id private Long id;</v>
      </c>
      <c r="H118" s="13" t="s">
        <v>185</v>
      </c>
      <c r="I118" s="3" t="str">
        <f t="shared" ref="I118" si="59">CONCATENATE("| ",E118," | ",F118," | ",H118," | ",A118," |")</f>
        <v>| id | Long | 否 | 主键ID |</v>
      </c>
      <c r="J118" s="13" t="s">
        <v>339</v>
      </c>
    </row>
    <row r="119" spans="1:10" ht="16.5">
      <c r="A119" s="5" t="s">
        <v>317</v>
      </c>
      <c r="B119" s="5" t="s">
        <v>298</v>
      </c>
      <c r="C119" s="6" t="s">
        <v>12</v>
      </c>
      <c r="D119" s="7"/>
      <c r="E119" s="3" t="str">
        <f t="shared" si="58"/>
        <v>categoryParentId</v>
      </c>
      <c r="F119" s="3" t="str">
        <f>VLOOKUP(C119,Sheet2!A:B,2,0)</f>
        <v>Long</v>
      </c>
      <c r="G119" s="3" t="str">
        <f t="shared" ref="G119" si="60">CONCATENATE("/** ",A119," **/private ",F119," ",E119,";")</f>
        <v>/** 父ID **/private Long categoryParentId;</v>
      </c>
      <c r="H119" s="13" t="s">
        <v>184</v>
      </c>
      <c r="I119" s="3" t="str">
        <f t="shared" ref="I119" si="61">CONCATENATE("| ",E119," | ",F119," | ",H119," | ",A119," ",IF(D119="","","取值字典"&amp;D119)," |")</f>
        <v>| categoryParentId | Long | 是 | 父ID  |</v>
      </c>
    </row>
    <row r="120" spans="1:10" ht="16.5">
      <c r="A120" s="5" t="s">
        <v>318</v>
      </c>
      <c r="B120" s="5" t="s">
        <v>299</v>
      </c>
      <c r="C120" s="6" t="s">
        <v>19</v>
      </c>
      <c r="D120" s="7"/>
      <c r="E120" s="3" t="str">
        <f t="shared" ref="E120:E128" si="62">LOWER(LEFT((SUBSTITUTE((PROPER(B120)),"_","")),1))&amp;RIGHT((SUBSTITUTE((PROPER(B120)),"_","")),LEN((SUBSTITUTE((PROPER(B120)),"_","")))-1)</f>
        <v>categoryCode</v>
      </c>
      <c r="F120" s="3" t="str">
        <f>VLOOKUP(C120,Sheet2!A:B,2,0)</f>
        <v>String</v>
      </c>
      <c r="G120" s="3" t="str">
        <f t="shared" ref="G120:G128" si="63">CONCATENATE("/** ",A120," **/private ",F120," ",E120,";")</f>
        <v>/** 类型code **/private String categoryCode;</v>
      </c>
      <c r="H120" s="13" t="s">
        <v>184</v>
      </c>
      <c r="I120" s="3" t="str">
        <f t="shared" ref="I120:I128" si="64">CONCATENATE("| ",E120," | ",F120," | ",H120," | ",A120," ",IF(D120="","","取值字典"&amp;D120)," |")</f>
        <v>| categoryCode | String | 是 | 类型code  |</v>
      </c>
    </row>
    <row r="121" spans="1:10" ht="16.5">
      <c r="A121" s="5" t="s">
        <v>319</v>
      </c>
      <c r="B121" s="5" t="s">
        <v>300</v>
      </c>
      <c r="C121" s="6" t="s">
        <v>14</v>
      </c>
      <c r="D121" s="7"/>
      <c r="E121" s="3" t="str">
        <f t="shared" si="62"/>
        <v>categoryName</v>
      </c>
      <c r="F121" s="3" t="str">
        <f>VLOOKUP(C121,Sheet2!A:B,2,0)</f>
        <v>String</v>
      </c>
      <c r="G121" s="3" t="str">
        <f t="shared" si="63"/>
        <v>/** 类型名称 **/private String categoryName;</v>
      </c>
      <c r="H121" s="13" t="s">
        <v>184</v>
      </c>
      <c r="I121" s="3" t="str">
        <f t="shared" si="64"/>
        <v>| categoryName | String | 是 | 类型名称  |</v>
      </c>
    </row>
    <row r="122" spans="1:10" ht="16.5">
      <c r="A122" s="5" t="s">
        <v>320</v>
      </c>
      <c r="B122" s="5" t="s">
        <v>301</v>
      </c>
      <c r="C122" s="6" t="s">
        <v>22</v>
      </c>
      <c r="D122" s="7"/>
      <c r="E122" s="3" t="str">
        <f t="shared" si="62"/>
        <v>categorySortNo</v>
      </c>
      <c r="F122" s="3" t="str">
        <f>VLOOKUP(C122,Sheet2!A:B,2,0)</f>
        <v>Integer</v>
      </c>
      <c r="G122" s="3" t="str">
        <f t="shared" si="63"/>
        <v>/** 排序编码 **/private Integer categorySortNo;</v>
      </c>
      <c r="H122" s="13" t="s">
        <v>184</v>
      </c>
      <c r="I122" s="3" t="str">
        <f t="shared" si="64"/>
        <v>| categorySortNo | Integer | 是 | 排序编码  |</v>
      </c>
    </row>
    <row r="123" spans="1:10" ht="16.5">
      <c r="A123" s="5" t="s">
        <v>321</v>
      </c>
      <c r="B123" s="5" t="s">
        <v>302</v>
      </c>
      <c r="C123" s="6" t="s">
        <v>22</v>
      </c>
      <c r="D123" s="7"/>
      <c r="E123" s="3" t="str">
        <f t="shared" si="62"/>
        <v>categoryStatus</v>
      </c>
      <c r="F123" s="3" t="str">
        <f>VLOOKUP(C123,Sheet2!A:B,2,0)</f>
        <v>Integer</v>
      </c>
      <c r="G123" s="3" t="str">
        <f t="shared" si="63"/>
        <v>/** 状态 **/private Integer categoryStatus;</v>
      </c>
      <c r="H123" s="13" t="s">
        <v>184</v>
      </c>
      <c r="I123" s="3" t="str">
        <f t="shared" si="64"/>
        <v>| categoryStatus | Integer | 是 | 状态  |</v>
      </c>
    </row>
    <row r="124" spans="1:10" ht="16.5">
      <c r="A124" s="5" t="s">
        <v>322</v>
      </c>
      <c r="B124" s="5" t="s">
        <v>303</v>
      </c>
      <c r="C124" s="13" t="s">
        <v>340</v>
      </c>
      <c r="D124" s="7"/>
      <c r="E124" s="3" t="str">
        <f t="shared" si="62"/>
        <v>createTime</v>
      </c>
      <c r="F124" s="3" t="str">
        <f>VLOOKUP(C124,Sheet2!A:B,2,0)</f>
        <v>Date</v>
      </c>
      <c r="G124" s="3" t="str">
        <f t="shared" si="63"/>
        <v>/** 创建时间 **/private Date createTime;</v>
      </c>
      <c r="H124" s="13" t="s">
        <v>184</v>
      </c>
      <c r="I124" s="3" t="str">
        <f t="shared" si="64"/>
        <v>| createTime | Date | 是 | 创建时间  |</v>
      </c>
    </row>
    <row r="125" spans="1:10" ht="16.5">
      <c r="A125" s="5" t="s">
        <v>323</v>
      </c>
      <c r="B125" s="5" t="s">
        <v>304</v>
      </c>
      <c r="C125" s="13" t="s">
        <v>340</v>
      </c>
      <c r="D125" s="7"/>
      <c r="E125" s="3" t="str">
        <f t="shared" si="62"/>
        <v>updateTime</v>
      </c>
      <c r="F125" s="3" t="str">
        <f>VLOOKUP(C125,Sheet2!A:B,2,0)</f>
        <v>Date</v>
      </c>
      <c r="G125" s="3" t="str">
        <f t="shared" si="63"/>
        <v>/** 更新时间 **/private Date updateTime;</v>
      </c>
      <c r="H125" s="13" t="s">
        <v>184</v>
      </c>
      <c r="I125" s="3" t="str">
        <f t="shared" si="64"/>
        <v>| updateTime | Date | 是 | 更新时间  |</v>
      </c>
    </row>
    <row r="126" spans="1:10" ht="16.5">
      <c r="A126" s="5" t="s">
        <v>324</v>
      </c>
      <c r="B126" s="5" t="s">
        <v>305</v>
      </c>
      <c r="C126" s="6" t="s">
        <v>14</v>
      </c>
      <c r="D126" s="7"/>
      <c r="E126" s="3" t="str">
        <f t="shared" si="62"/>
        <v>updateDesc</v>
      </c>
      <c r="F126" s="3" t="str">
        <f>VLOOKUP(C126,Sheet2!A:B,2,0)</f>
        <v>String</v>
      </c>
      <c r="G126" s="3" t="str">
        <f t="shared" si="63"/>
        <v>/** 更新描述 **/private String updateDesc;</v>
      </c>
      <c r="H126" s="13" t="s">
        <v>184</v>
      </c>
      <c r="I126" s="3" t="str">
        <f t="shared" si="64"/>
        <v>| updateDesc | String | 是 | 更新描述  |</v>
      </c>
    </row>
    <row r="127" spans="1:10" ht="16.5">
      <c r="A127" s="5" t="s">
        <v>325</v>
      </c>
      <c r="B127" s="5" t="s">
        <v>306</v>
      </c>
      <c r="C127" s="6" t="s">
        <v>22</v>
      </c>
      <c r="D127" s="7"/>
      <c r="E127" s="3" t="str">
        <f t="shared" si="62"/>
        <v>categoryLevel</v>
      </c>
      <c r="F127" s="3" t="str">
        <f>VLOOKUP(C127,Sheet2!A:B,2,0)</f>
        <v>Integer</v>
      </c>
      <c r="G127" s="3" t="str">
        <f t="shared" si="63"/>
        <v>/** 级别 **/private Integer categoryLevel;</v>
      </c>
      <c r="H127" s="13" t="s">
        <v>184</v>
      </c>
      <c r="I127" s="3" t="str">
        <f t="shared" si="64"/>
        <v>| categoryLevel | Integer | 是 | 级别  |</v>
      </c>
    </row>
    <row r="128" spans="1:10" ht="16.5">
      <c r="A128" s="14" t="s">
        <v>326</v>
      </c>
      <c r="B128" s="4" t="s">
        <v>307</v>
      </c>
      <c r="C128" s="6" t="s">
        <v>14</v>
      </c>
      <c r="E128" s="3" t="str">
        <f t="shared" si="62"/>
        <v>categoryDesc</v>
      </c>
      <c r="F128" s="3" t="str">
        <f>VLOOKUP(C128,Sheet2!A:B,2,0)</f>
        <v>String</v>
      </c>
      <c r="G128" s="3" t="str">
        <f t="shared" si="63"/>
        <v>/** 类型描述 **/private String categoryDesc;</v>
      </c>
      <c r="H128" s="13" t="s">
        <v>184</v>
      </c>
      <c r="I128" s="3" t="str">
        <f t="shared" si="64"/>
        <v>| categoryDesc | String | 是 | 类型描述  |</v>
      </c>
    </row>
    <row r="129" spans="1:10" ht="16.5">
      <c r="A129" s="12" t="s">
        <v>296</v>
      </c>
      <c r="B129" s="12" t="s">
        <v>294</v>
      </c>
      <c r="C129" s="3"/>
      <c r="D129" s="7"/>
      <c r="J129" s="3" t="str">
        <f>CONCATENATE("create table ",B129," ( );")</f>
        <v>create table sys_content ( );</v>
      </c>
    </row>
    <row r="130" spans="1:10" ht="16.5">
      <c r="A130" s="5" t="s">
        <v>118</v>
      </c>
      <c r="B130" s="5" t="s">
        <v>77</v>
      </c>
      <c r="C130" s="2" t="s">
        <v>12</v>
      </c>
      <c r="D130" s="7"/>
      <c r="E130" s="3" t="str">
        <f t="shared" ref="E130:E131" si="65">LOWER(LEFT((SUBSTITUTE((PROPER(B130)),"_","")),1))&amp;RIGHT((SUBSTITUTE((PROPER(B130)),"_","")),LEN((SUBSTITUTE((PROPER(B130)),"_","")))-1)</f>
        <v>id</v>
      </c>
      <c r="F130" s="3" t="str">
        <f>VLOOKUP(C130,Sheet2!A:B,2,0)</f>
        <v>Long</v>
      </c>
      <c r="G130" s="3" t="str">
        <f>CONCATENATE("/** ",A130," **/ @Id private ",F130," ",E130,";")</f>
        <v>/** 主键ID **/ @Id private Long id;</v>
      </c>
      <c r="H130" s="13" t="s">
        <v>185</v>
      </c>
      <c r="I130" s="3" t="str">
        <f t="shared" ref="I130" si="66">CONCATENATE("| ",E130," | ",F130," | ",H130," | ",A130," |")</f>
        <v>| id | Long | 否 | 主键ID |</v>
      </c>
      <c r="J130" s="13" t="s">
        <v>339</v>
      </c>
    </row>
    <row r="131" spans="1:10" ht="16.5">
      <c r="A131" s="5" t="s">
        <v>327</v>
      </c>
      <c r="B131" s="5" t="s">
        <v>297</v>
      </c>
      <c r="C131" s="6" t="s">
        <v>19</v>
      </c>
      <c r="D131" s="7"/>
      <c r="E131" s="3" t="str">
        <f t="shared" si="65"/>
        <v>categoryId</v>
      </c>
      <c r="F131" s="3" t="str">
        <f>VLOOKUP(C131,Sheet2!A:B,2,0)</f>
        <v>String</v>
      </c>
      <c r="G131" s="3" t="str">
        <f t="shared" ref="G131" si="67">CONCATENATE("/** ",A131," **/private ",F131," ",E131,";")</f>
        <v>/** 类型ID **/private String categoryId;</v>
      </c>
      <c r="H131" s="13" t="s">
        <v>184</v>
      </c>
      <c r="I131" s="3" t="str">
        <f t="shared" ref="I131" si="68">CONCATENATE("| ",E131," | ",F131," | ",H131," | ",A131," ",IF(D131="","","取值字典"&amp;D131)," |")</f>
        <v>| categoryId | String | 是 | 类型ID  |</v>
      </c>
    </row>
    <row r="132" spans="1:10" ht="16.5">
      <c r="A132" s="5" t="s">
        <v>328</v>
      </c>
      <c r="B132" s="5" t="s">
        <v>308</v>
      </c>
      <c r="C132" s="6" t="s">
        <v>19</v>
      </c>
      <c r="D132" s="7"/>
      <c r="E132" s="3" t="str">
        <f t="shared" ref="E132:E143" si="69">LOWER(LEFT((SUBSTITUTE((PROPER(B132)),"_","")),1))&amp;RIGHT((SUBSTITUTE((PROPER(B132)),"_","")),LEN((SUBSTITUTE((PROPER(B132)),"_","")))-1)</f>
        <v>contentCode</v>
      </c>
      <c r="F132" s="3" t="str">
        <f>VLOOKUP(C132,Sheet2!A:B,2,0)</f>
        <v>String</v>
      </c>
      <c r="G132" s="3" t="str">
        <f t="shared" ref="G132:G143" si="70">CONCATENATE("/** ",A132," **/private ",F132," ",E132,";")</f>
        <v>/** 具体值code **/private String contentCode;</v>
      </c>
      <c r="H132" s="13" t="s">
        <v>184</v>
      </c>
      <c r="I132" s="3" t="str">
        <f t="shared" ref="I132:I143" si="71">CONCATENATE("| ",E132," | ",F132," | ",H132," | ",A132," ",IF(D132="","","取值字典"&amp;D132)," |")</f>
        <v>| contentCode | String | 是 | 具体值code  |</v>
      </c>
    </row>
    <row r="133" spans="1:10" ht="16.5">
      <c r="A133" s="5" t="s">
        <v>329</v>
      </c>
      <c r="B133" s="5" t="s">
        <v>309</v>
      </c>
      <c r="C133" s="6" t="s">
        <v>14</v>
      </c>
      <c r="D133" s="7"/>
      <c r="E133" s="3" t="str">
        <f t="shared" si="69"/>
        <v>contentName</v>
      </c>
      <c r="F133" s="3" t="str">
        <f>VLOOKUP(C133,Sheet2!A:B,2,0)</f>
        <v>String</v>
      </c>
      <c r="G133" s="3" t="str">
        <f t="shared" si="70"/>
        <v>/** 具体值名称 **/private String contentName;</v>
      </c>
      <c r="H133" s="13" t="s">
        <v>184</v>
      </c>
      <c r="I133" s="3" t="str">
        <f t="shared" si="71"/>
        <v>| contentName | String | 是 | 具体值名称  |</v>
      </c>
    </row>
    <row r="134" spans="1:10" ht="16.5">
      <c r="A134" s="5" t="s">
        <v>330</v>
      </c>
      <c r="B134" s="5" t="s">
        <v>310</v>
      </c>
      <c r="C134" s="6" t="s">
        <v>14</v>
      </c>
      <c r="D134" s="7"/>
      <c r="E134" s="3" t="str">
        <f t="shared" si="69"/>
        <v>contentLeadImg</v>
      </c>
      <c r="F134" s="3" t="str">
        <f>VLOOKUP(C134,Sheet2!A:B,2,0)</f>
        <v>String</v>
      </c>
      <c r="G134" s="3" t="str">
        <f t="shared" si="70"/>
        <v>/** 图片 **/private String contentLeadImg;</v>
      </c>
      <c r="H134" s="13" t="s">
        <v>184</v>
      </c>
      <c r="I134" s="3" t="str">
        <f t="shared" si="71"/>
        <v>| contentLeadImg | String | 是 | 图片  |</v>
      </c>
    </row>
    <row r="135" spans="1:10" ht="16.5">
      <c r="A135" s="5" t="s">
        <v>331</v>
      </c>
      <c r="B135" s="5" t="s">
        <v>311</v>
      </c>
      <c r="C135" s="6" t="s">
        <v>22</v>
      </c>
      <c r="D135" s="7"/>
      <c r="E135" s="3" t="str">
        <f t="shared" si="69"/>
        <v>contentSortNo</v>
      </c>
      <c r="F135" s="3" t="str">
        <f>VLOOKUP(C135,Sheet2!A:B,2,0)</f>
        <v>Integer</v>
      </c>
      <c r="G135" s="3" t="str">
        <f t="shared" si="70"/>
        <v>/** 排序 **/private Integer contentSortNo;</v>
      </c>
      <c r="H135" s="13" t="s">
        <v>184</v>
      </c>
      <c r="I135" s="3" t="str">
        <f t="shared" si="71"/>
        <v>| contentSortNo | Integer | 是 | 排序  |</v>
      </c>
    </row>
    <row r="136" spans="1:10" ht="16.5">
      <c r="A136" s="5" t="s">
        <v>332</v>
      </c>
      <c r="B136" s="5" t="s">
        <v>312</v>
      </c>
      <c r="C136" s="6" t="s">
        <v>22</v>
      </c>
      <c r="D136" s="7"/>
      <c r="E136" s="3" t="str">
        <f t="shared" si="69"/>
        <v>contentType</v>
      </c>
      <c r="F136" s="3" t="str">
        <f>VLOOKUP(C136,Sheet2!A:B,2,0)</f>
        <v>Integer</v>
      </c>
      <c r="G136" s="3" t="str">
        <f t="shared" si="70"/>
        <v>/** 类型 **/private Integer contentType;</v>
      </c>
      <c r="H136" s="13" t="s">
        <v>184</v>
      </c>
      <c r="I136" s="3" t="str">
        <f t="shared" si="71"/>
        <v>| contentType | Integer | 是 | 类型  |</v>
      </c>
    </row>
    <row r="137" spans="1:10" ht="16.5">
      <c r="A137" s="5" t="s">
        <v>333</v>
      </c>
      <c r="B137" s="5" t="s">
        <v>313</v>
      </c>
      <c r="C137" s="6" t="s">
        <v>22</v>
      </c>
      <c r="D137" s="7"/>
      <c r="E137" s="3" t="str">
        <f t="shared" si="69"/>
        <v>contentStatus</v>
      </c>
      <c r="F137" s="3" t="str">
        <f>VLOOKUP(C137,Sheet2!A:B,2,0)</f>
        <v>Integer</v>
      </c>
      <c r="G137" s="3" t="str">
        <f t="shared" si="70"/>
        <v>/** 状态 **/private Integer contentStatus;</v>
      </c>
      <c r="H137" s="13" t="s">
        <v>184</v>
      </c>
      <c r="I137" s="3" t="str">
        <f t="shared" si="71"/>
        <v>| contentStatus | Integer | 是 | 状态  |</v>
      </c>
    </row>
    <row r="138" spans="1:10" ht="16.5">
      <c r="A138" s="5" t="s">
        <v>334</v>
      </c>
      <c r="B138" s="5" t="s">
        <v>314</v>
      </c>
      <c r="C138" s="6" t="s">
        <v>14</v>
      </c>
      <c r="D138" s="7"/>
      <c r="E138" s="3" t="str">
        <f t="shared" si="69"/>
        <v>contentValue</v>
      </c>
      <c r="F138" s="3" t="str">
        <f>VLOOKUP(C138,Sheet2!A:B,2,0)</f>
        <v>String</v>
      </c>
      <c r="G138" s="3" t="str">
        <f t="shared" si="70"/>
        <v>/** 具体值 **/private String contentValue;</v>
      </c>
      <c r="H138" s="13" t="s">
        <v>184</v>
      </c>
      <c r="I138" s="3" t="str">
        <f t="shared" si="71"/>
        <v>| contentValue | String | 是 | 具体值  |</v>
      </c>
    </row>
    <row r="139" spans="1:10" ht="16.5">
      <c r="A139" s="5" t="s">
        <v>335</v>
      </c>
      <c r="B139" s="5" t="s">
        <v>315</v>
      </c>
      <c r="C139" s="6" t="s">
        <v>14</v>
      </c>
      <c r="D139" s="7"/>
      <c r="E139" s="3" t="str">
        <f t="shared" si="69"/>
        <v>contentDesc</v>
      </c>
      <c r="F139" s="3" t="str">
        <f>VLOOKUP(C139,Sheet2!A:B,2,0)</f>
        <v>String</v>
      </c>
      <c r="G139" s="3" t="str">
        <f t="shared" si="70"/>
        <v>/** 具体值描述 **/private String contentDesc;</v>
      </c>
      <c r="H139" s="13" t="s">
        <v>184</v>
      </c>
      <c r="I139" s="3" t="str">
        <f t="shared" si="71"/>
        <v>| contentDesc | String | 是 | 具体值描述  |</v>
      </c>
    </row>
    <row r="140" spans="1:10" ht="16.5">
      <c r="A140" s="5" t="s">
        <v>322</v>
      </c>
      <c r="B140" s="5" t="s">
        <v>303</v>
      </c>
      <c r="C140" s="13" t="s">
        <v>340</v>
      </c>
      <c r="D140" s="7"/>
      <c r="E140" s="3" t="str">
        <f t="shared" si="69"/>
        <v>createTime</v>
      </c>
      <c r="F140" s="3" t="str">
        <f>VLOOKUP(C140,Sheet2!A:B,2,0)</f>
        <v>Date</v>
      </c>
      <c r="G140" s="3" t="str">
        <f t="shared" si="70"/>
        <v>/** 创建时间 **/private Date createTime;</v>
      </c>
      <c r="H140" s="13" t="s">
        <v>184</v>
      </c>
      <c r="I140" s="3" t="str">
        <f t="shared" si="71"/>
        <v>| createTime | Date | 是 | 创建时间  |</v>
      </c>
    </row>
    <row r="141" spans="1:10" ht="16.5">
      <c r="A141" s="5" t="s">
        <v>336</v>
      </c>
      <c r="B141" s="5" t="s">
        <v>304</v>
      </c>
      <c r="C141" s="13" t="s">
        <v>340</v>
      </c>
      <c r="D141" s="7"/>
      <c r="E141" s="3" t="str">
        <f t="shared" si="69"/>
        <v>updateTime</v>
      </c>
      <c r="F141" s="3" t="str">
        <f>VLOOKUP(C141,Sheet2!A:B,2,0)</f>
        <v>Date</v>
      </c>
      <c r="G141" s="3" t="str">
        <f t="shared" si="70"/>
        <v>/** 更新时间 **/private Date updateTime;</v>
      </c>
      <c r="H141" s="13" t="s">
        <v>184</v>
      </c>
      <c r="I141" s="3" t="str">
        <f t="shared" si="71"/>
        <v>| updateTime | Date | 是 | 更新时间  |</v>
      </c>
    </row>
    <row r="142" spans="1:10" ht="16.5">
      <c r="A142" s="5" t="s">
        <v>337</v>
      </c>
      <c r="B142" s="5" t="s">
        <v>305</v>
      </c>
      <c r="C142" s="6" t="s">
        <v>14</v>
      </c>
      <c r="D142" s="7"/>
      <c r="E142" s="3" t="str">
        <f t="shared" si="69"/>
        <v>updateDesc</v>
      </c>
      <c r="F142" s="3" t="str">
        <f>VLOOKUP(C142,Sheet2!A:B,2,0)</f>
        <v>String</v>
      </c>
      <c r="G142" s="3" t="str">
        <f t="shared" si="70"/>
        <v>/** 更新描述 **/private String updateDesc;</v>
      </c>
      <c r="H142" s="13" t="s">
        <v>184</v>
      </c>
      <c r="I142" s="3" t="str">
        <f t="shared" si="71"/>
        <v>| updateDesc | String | 是 | 更新描述  |</v>
      </c>
    </row>
    <row r="143" spans="1:10" ht="16.5">
      <c r="A143" s="5" t="s">
        <v>338</v>
      </c>
      <c r="B143" s="5" t="s">
        <v>316</v>
      </c>
      <c r="C143" s="6" t="s">
        <v>22</v>
      </c>
      <c r="D143" s="7"/>
      <c r="E143" s="3" t="str">
        <f t="shared" si="69"/>
        <v>contentLevel</v>
      </c>
      <c r="F143" s="3" t="str">
        <f>VLOOKUP(C143,Sheet2!A:B,2,0)</f>
        <v>Integer</v>
      </c>
      <c r="G143" s="3" t="str">
        <f t="shared" si="70"/>
        <v>/** 级别 **/private Integer contentLevel;</v>
      </c>
      <c r="H143" s="13" t="s">
        <v>184</v>
      </c>
      <c r="I143" s="3" t="str">
        <f t="shared" si="71"/>
        <v>| contentLevel | Integer | 是 | 级别  |</v>
      </c>
    </row>
    <row r="144" spans="1:10" ht="15">
      <c r="A144" s="12" t="s">
        <v>238</v>
      </c>
      <c r="B144" s="12" t="s">
        <v>237</v>
      </c>
      <c r="J144" s="3" t="str">
        <f>CONCATENATE("create table ",B144," ( );")</f>
        <v>create table ed_order_detect ( );</v>
      </c>
    </row>
    <row r="145" spans="1:10" ht="16.5">
      <c r="A145" s="5" t="s">
        <v>118</v>
      </c>
      <c r="B145" s="5" t="s">
        <v>77</v>
      </c>
      <c r="C145" s="2" t="s">
        <v>12</v>
      </c>
      <c r="D145" s="11"/>
      <c r="E145" s="3" t="str">
        <f t="shared" ref="E145:E146" si="72">LOWER(LEFT((SUBSTITUTE((PROPER(B145)),"_","")),1))&amp;RIGHT((SUBSTITUTE((PROPER(B145)),"_","")),LEN((SUBSTITUTE((PROPER(B145)),"_","")))-1)</f>
        <v>id</v>
      </c>
      <c r="F145" s="3" t="str">
        <f>VLOOKUP(C145,Sheet2!A:B,2,0)</f>
        <v>Long</v>
      </c>
      <c r="G145" s="3" t="str">
        <f>CONCATENATE("/** ",A145," **/ @Id private ",F145," ",E145,";")</f>
        <v>/** 主键ID **/ @Id private Long id;</v>
      </c>
      <c r="H145" s="13" t="s">
        <v>230</v>
      </c>
      <c r="I145" s="3" t="str">
        <f t="shared" ref="I145" si="73">CONCATENATE("| ",E145," | ",F145," | ",H145," | ",A145," |")</f>
        <v>| id | Long | 否 | 主键ID |</v>
      </c>
      <c r="J145" s="13" t="s">
        <v>339</v>
      </c>
    </row>
    <row r="146" spans="1:10" ht="16.5">
      <c r="A146" s="15" t="s">
        <v>256</v>
      </c>
      <c r="B146" s="4" t="s">
        <v>239</v>
      </c>
      <c r="C146" s="2" t="s">
        <v>14</v>
      </c>
      <c r="E146" s="3" t="str">
        <f t="shared" si="72"/>
        <v>orderName</v>
      </c>
      <c r="F146" s="3" t="str">
        <f>VLOOKUP(C146,Sheet2!A:B,2,0)</f>
        <v>String</v>
      </c>
      <c r="G146" s="3" t="str">
        <f t="shared" ref="G146" si="74">CONCATENATE("/** ",A146," **/private ",F146," ",E146,";")</f>
        <v>/** 订单名称 **/private String orderName;</v>
      </c>
      <c r="H146" s="13" t="s">
        <v>236</v>
      </c>
      <c r="I146" s="3" t="str">
        <f t="shared" ref="I146:I167" si="75">CONCATENATE("| ",E146," | ",F146," | ",H146," | ",A146," ",IF(D146="","","取值字典"&amp;D146)," |")</f>
        <v>| orderName | String | 是 | 订单名称  |</v>
      </c>
    </row>
    <row r="147" spans="1:10" ht="16.5">
      <c r="A147" s="15" t="s">
        <v>257</v>
      </c>
      <c r="B147" s="4" t="s">
        <v>240</v>
      </c>
      <c r="C147" s="2" t="s">
        <v>14</v>
      </c>
      <c r="E147" s="3" t="str">
        <f t="shared" ref="E147:E167" si="76">LOWER(LEFT((SUBSTITUTE((PROPER(B147)),"_","")),1))&amp;RIGHT((SUBSTITUTE((PROPER(B147)),"_","")),LEN((SUBSTITUTE((PROPER(B147)),"_","")))-1)</f>
        <v>orderNumber</v>
      </c>
      <c r="F147" s="3" t="str">
        <f>VLOOKUP(C147,Sheet2!A:B,2,0)</f>
        <v>String</v>
      </c>
      <c r="G147" s="3" t="str">
        <f t="shared" ref="G147:G167" si="77">CONCATENATE("/** ",A147," **/private ",F147," ",E147,";")</f>
        <v>/** 订单编号 **/private String orderNumber;</v>
      </c>
      <c r="H147" s="13" t="s">
        <v>236</v>
      </c>
      <c r="I147" s="3" t="str">
        <f t="shared" si="75"/>
        <v>| orderNumber | String | 是 | 订单编号  |</v>
      </c>
    </row>
    <row r="148" spans="1:10" ht="16.5">
      <c r="A148" s="15" t="s">
        <v>232</v>
      </c>
      <c r="B148" s="4" t="s">
        <v>234</v>
      </c>
      <c r="C148" s="2" t="s">
        <v>14</v>
      </c>
      <c r="D148" s="14"/>
      <c r="E148" s="3" t="str">
        <f t="shared" si="76"/>
        <v>purchaseOrderNumber</v>
      </c>
      <c r="F148" s="3" t="str">
        <f>VLOOKUP(C148,Sheet2!A:B,2,0)</f>
        <v>String</v>
      </c>
      <c r="G148" s="3" t="str">
        <f t="shared" si="77"/>
        <v>/** 采购订单号 **/private String purchaseOrderNumber;</v>
      </c>
      <c r="H148" s="13" t="s">
        <v>236</v>
      </c>
      <c r="I148" s="3" t="str">
        <f t="shared" si="75"/>
        <v>| purchaseOrderNumber | String | 是 | 采购订单号  |</v>
      </c>
    </row>
    <row r="149" spans="1:10" ht="16.5">
      <c r="A149" s="15" t="s">
        <v>258</v>
      </c>
      <c r="B149" s="4" t="s">
        <v>235</v>
      </c>
      <c r="C149" s="2" t="s">
        <v>14</v>
      </c>
      <c r="D149" s="14" t="s">
        <v>277</v>
      </c>
      <c r="E149" s="3" t="str">
        <f t="shared" si="76"/>
        <v>orderSource</v>
      </c>
      <c r="F149" s="3" t="str">
        <f>VLOOKUP(C149,Sheet2!A:B,2,0)</f>
        <v>String</v>
      </c>
      <c r="G149" s="3" t="str">
        <f t="shared" si="77"/>
        <v>/** 订单来源 **/private String orderSource;</v>
      </c>
      <c r="H149" s="13" t="s">
        <v>230</v>
      </c>
      <c r="I149" s="3" t="str">
        <f t="shared" si="75"/>
        <v>| orderSource | String | 否 | 订单来源 取值字典ed-order-detect-os |</v>
      </c>
    </row>
    <row r="150" spans="1:10" ht="16.5">
      <c r="A150" s="15" t="s">
        <v>259</v>
      </c>
      <c r="B150" s="4" t="s">
        <v>241</v>
      </c>
      <c r="C150" s="2" t="s">
        <v>14</v>
      </c>
      <c r="D150" s="14" t="s">
        <v>278</v>
      </c>
      <c r="E150" s="3" t="str">
        <f t="shared" si="76"/>
        <v>detectionType</v>
      </c>
      <c r="F150" s="3" t="str">
        <f>VLOOKUP(C150,Sheet2!A:B,2,0)</f>
        <v>String</v>
      </c>
      <c r="G150" s="3" t="str">
        <f t="shared" si="77"/>
        <v>/** 检测类型 **/private String detectionType;</v>
      </c>
      <c r="H150" s="13" t="s">
        <v>231</v>
      </c>
      <c r="I150" s="3" t="str">
        <f t="shared" si="75"/>
        <v>| detectionType | String | 否 | 检测类型 取值字典ed-order-detect-dt |</v>
      </c>
    </row>
    <row r="151" spans="1:10" ht="16.5">
      <c r="A151" s="15" t="s">
        <v>260</v>
      </c>
      <c r="B151" s="4" t="s">
        <v>242</v>
      </c>
      <c r="C151" s="2" t="s">
        <v>14</v>
      </c>
      <c r="D151" s="14"/>
      <c r="E151" s="3" t="str">
        <f t="shared" si="76"/>
        <v>viewProject</v>
      </c>
      <c r="F151" s="3" t="str">
        <f>VLOOKUP(C151,Sheet2!A:B,2,0)</f>
        <v>String</v>
      </c>
      <c r="G151" s="3" t="str">
        <f t="shared" si="77"/>
        <v>/** 所属项目 **/private String viewProject;</v>
      </c>
      <c r="H151" s="13" t="s">
        <v>236</v>
      </c>
      <c r="I151" s="3" t="str">
        <f t="shared" si="75"/>
        <v>| viewProject | String | 是 | 所属项目  |</v>
      </c>
    </row>
    <row r="152" spans="1:10" ht="16.5">
      <c r="A152" s="15" t="s">
        <v>261</v>
      </c>
      <c r="B152" s="4" t="s">
        <v>243</v>
      </c>
      <c r="C152" s="2" t="s">
        <v>14</v>
      </c>
      <c r="D152" s="14"/>
      <c r="E152" s="3" t="str">
        <f t="shared" si="76"/>
        <v>testingUnit</v>
      </c>
      <c r="F152" s="3" t="str">
        <f>VLOOKUP(C152,Sheet2!A:B,2,0)</f>
        <v>String</v>
      </c>
      <c r="G152" s="3" t="str">
        <f t="shared" si="77"/>
        <v>/** 检测单位 **/private String testingUnit;</v>
      </c>
      <c r="H152" s="13" t="s">
        <v>236</v>
      </c>
      <c r="I152" s="3" t="str">
        <f t="shared" si="75"/>
        <v>| testingUnit | String | 是 | 检测单位  |</v>
      </c>
    </row>
    <row r="153" spans="1:10" ht="16.5">
      <c r="A153" s="15" t="s">
        <v>262</v>
      </c>
      <c r="B153" s="4" t="s">
        <v>244</v>
      </c>
      <c r="C153" s="2" t="s">
        <v>14</v>
      </c>
      <c r="D153" s="14"/>
      <c r="E153" s="3" t="str">
        <f t="shared" si="76"/>
        <v>requester</v>
      </c>
      <c r="F153" s="3" t="str">
        <f>VLOOKUP(C153,Sheet2!A:B,2,0)</f>
        <v>String</v>
      </c>
      <c r="G153" s="3" t="str">
        <f t="shared" si="77"/>
        <v>/** 委托单位 **/private String requester;</v>
      </c>
      <c r="H153" s="13" t="s">
        <v>236</v>
      </c>
      <c r="I153" s="3" t="str">
        <f t="shared" si="75"/>
        <v>| requester | String | 是 | 委托单位  |</v>
      </c>
    </row>
    <row r="154" spans="1:10" ht="16.5">
      <c r="A154" s="15" t="s">
        <v>279</v>
      </c>
      <c r="B154" s="14" t="s">
        <v>280</v>
      </c>
      <c r="C154" s="2" t="s">
        <v>14</v>
      </c>
      <c r="D154" s="14" t="s">
        <v>281</v>
      </c>
      <c r="E154" s="13" t="str">
        <f t="shared" si="76"/>
        <v>status</v>
      </c>
      <c r="F154" s="3" t="str">
        <f>VLOOKUP(C154,Sheet2!A:B,2,0)</f>
        <v>String</v>
      </c>
      <c r="G154" s="3" t="str">
        <f t="shared" ref="G154" si="78">CONCATENATE("/** ",A154," **/private ",F154," ",E154,";")</f>
        <v>/** 状态 **/private String status;</v>
      </c>
      <c r="H154" s="13" t="s">
        <v>236</v>
      </c>
      <c r="I154" s="3" t="str">
        <f t="shared" ref="I154" si="79">CONCATENATE("| ",E154," | ",F154," | ",H154," | ",A154," ",IF(D154="","","取值字典"&amp;D154)," |")</f>
        <v>| status | String | 是 | 状态 取值字典ed-order-detect-s |</v>
      </c>
    </row>
    <row r="155" spans="1:10" ht="16.5">
      <c r="A155" s="15" t="s">
        <v>263</v>
      </c>
      <c r="B155" s="4" t="s">
        <v>245</v>
      </c>
      <c r="C155" s="2" t="s">
        <v>14</v>
      </c>
      <c r="E155" s="3" t="str">
        <f t="shared" si="76"/>
        <v>founder</v>
      </c>
      <c r="F155" s="3" t="str">
        <f>VLOOKUP(C155,Sheet2!A:B,2,0)</f>
        <v>String</v>
      </c>
      <c r="G155" s="3" t="str">
        <f t="shared" si="77"/>
        <v>/** 创建人 **/private String founder;</v>
      </c>
      <c r="H155" s="13" t="s">
        <v>236</v>
      </c>
      <c r="I155" s="3" t="str">
        <f t="shared" si="75"/>
        <v>| founder | String | 是 | 创建人  |</v>
      </c>
    </row>
    <row r="156" spans="1:10">
      <c r="A156" s="15" t="s">
        <v>264</v>
      </c>
      <c r="B156" s="4" t="s">
        <v>246</v>
      </c>
      <c r="C156" s="13" t="s">
        <v>340</v>
      </c>
      <c r="E156" s="3" t="str">
        <f t="shared" si="76"/>
        <v>creationTime</v>
      </c>
      <c r="F156" s="3" t="str">
        <f>VLOOKUP(C156,Sheet2!A:B,2,0)</f>
        <v>Date</v>
      </c>
      <c r="G156" s="3" t="str">
        <f t="shared" si="77"/>
        <v>/** 创建时间 **/private Date creationTime;</v>
      </c>
      <c r="H156" s="13" t="s">
        <v>236</v>
      </c>
      <c r="I156" s="3" t="str">
        <f t="shared" si="75"/>
        <v>| creationTime | Date | 是 | 创建时间  |</v>
      </c>
    </row>
    <row r="157" spans="1:10" ht="16.5">
      <c r="A157" s="15" t="s">
        <v>265</v>
      </c>
      <c r="B157" s="4" t="s">
        <v>247</v>
      </c>
      <c r="C157" s="2" t="s">
        <v>14</v>
      </c>
      <c r="E157" s="3" t="str">
        <f t="shared" si="76"/>
        <v>team</v>
      </c>
      <c r="F157" s="3" t="str">
        <f>VLOOKUP(C157,Sheet2!A:B,2,0)</f>
        <v>String</v>
      </c>
      <c r="G157" s="3" t="str">
        <f t="shared" si="77"/>
        <v>/** 所属团队 **/private String team;</v>
      </c>
      <c r="H157" s="13" t="s">
        <v>236</v>
      </c>
      <c r="I157" s="3" t="str">
        <f t="shared" si="75"/>
        <v>| team | String | 是 | 所属团队  |</v>
      </c>
    </row>
    <row r="158" spans="1:10" ht="16.5">
      <c r="A158" s="15" t="s">
        <v>266</v>
      </c>
      <c r="B158" s="4" t="s">
        <v>248</v>
      </c>
      <c r="C158" s="2" t="s">
        <v>14</v>
      </c>
      <c r="D158" s="14" t="s">
        <v>292</v>
      </c>
      <c r="E158" s="3" t="str">
        <f t="shared" si="76"/>
        <v>productCategories</v>
      </c>
      <c r="F158" s="3" t="str">
        <f>VLOOKUP(C158,Sheet2!A:B,2,0)</f>
        <v>String</v>
      </c>
      <c r="G158" s="3" t="str">
        <f t="shared" si="77"/>
        <v>/** 产品大类 **/private String productCategories;</v>
      </c>
      <c r="H158" s="13" t="s">
        <v>231</v>
      </c>
      <c r="I158" s="3" t="str">
        <f t="shared" si="75"/>
        <v>| productCategories | String | 否 | 产品大类 取值字典ed-order-detect-pcs |</v>
      </c>
    </row>
    <row r="159" spans="1:10" ht="16.5">
      <c r="A159" s="15" t="s">
        <v>267</v>
      </c>
      <c r="B159" s="4" t="s">
        <v>249</v>
      </c>
      <c r="C159" s="2" t="s">
        <v>14</v>
      </c>
      <c r="D159" s="14" t="s">
        <v>291</v>
      </c>
      <c r="E159" s="3" t="str">
        <f t="shared" si="76"/>
        <v>productCategory</v>
      </c>
      <c r="F159" s="3" t="str">
        <f>VLOOKUP(C159,Sheet2!A:B,2,0)</f>
        <v>String</v>
      </c>
      <c r="G159" s="3" t="str">
        <f t="shared" si="77"/>
        <v>/** 产品品类 **/private String productCategory;</v>
      </c>
      <c r="H159" s="13" t="s">
        <v>230</v>
      </c>
      <c r="I159" s="3" t="str">
        <f t="shared" si="75"/>
        <v>| productCategory | String | 否 | 产品品类 取值字典ed-order-detect-pc |</v>
      </c>
    </row>
    <row r="160" spans="1:10" ht="16.5">
      <c r="A160" s="15" t="s">
        <v>268</v>
      </c>
      <c r="B160" s="4" t="s">
        <v>250</v>
      </c>
      <c r="C160" s="2" t="s">
        <v>14</v>
      </c>
      <c r="E160" s="3" t="str">
        <f t="shared" si="76"/>
        <v>materialName</v>
      </c>
      <c r="F160" s="3" t="str">
        <f>VLOOKUP(C160,Sheet2!A:B,2,0)</f>
        <v>String</v>
      </c>
      <c r="G160" s="3" t="str">
        <f t="shared" si="77"/>
        <v>/** 物料名称 **/private String materialName;</v>
      </c>
      <c r="H160" s="13" t="s">
        <v>230</v>
      </c>
      <c r="I160" s="3" t="str">
        <f t="shared" si="75"/>
        <v>| materialName | String | 否 | 物料名称  |</v>
      </c>
    </row>
    <row r="161" spans="1:9" ht="16.5">
      <c r="A161" s="15" t="s">
        <v>269</v>
      </c>
      <c r="B161" s="4" t="s">
        <v>251</v>
      </c>
      <c r="C161" s="2" t="s">
        <v>14</v>
      </c>
      <c r="E161" s="3" t="str">
        <f t="shared" si="76"/>
        <v>materialCoding</v>
      </c>
      <c r="F161" s="3" t="str">
        <f>VLOOKUP(C161,Sheet2!A:B,2,0)</f>
        <v>String</v>
      </c>
      <c r="G161" s="3" t="str">
        <f t="shared" si="77"/>
        <v>/** 物料编码 **/private String materialCoding;</v>
      </c>
      <c r="H161" s="13" t="s">
        <v>230</v>
      </c>
      <c r="I161" s="3" t="str">
        <f t="shared" si="75"/>
        <v>| materialCoding | String | 否 | 物料编码  |</v>
      </c>
    </row>
    <row r="162" spans="1:9" ht="16.5">
      <c r="A162" s="15" t="s">
        <v>270</v>
      </c>
      <c r="B162" s="4" t="s">
        <v>252</v>
      </c>
      <c r="C162" s="2" t="s">
        <v>14</v>
      </c>
      <c r="E162" s="3" t="str">
        <f t="shared" si="76"/>
        <v>specificationModel</v>
      </c>
      <c r="F162" s="3" t="str">
        <f>VLOOKUP(C162,Sheet2!A:B,2,0)</f>
        <v>String</v>
      </c>
      <c r="G162" s="3" t="str">
        <f t="shared" si="77"/>
        <v>/** 规格型号 **/private String specificationModel;</v>
      </c>
      <c r="H162" s="13" t="s">
        <v>236</v>
      </c>
      <c r="I162" s="3" t="str">
        <f t="shared" si="75"/>
        <v>| specificationModel | String | 是 | 规格型号  |</v>
      </c>
    </row>
    <row r="163" spans="1:9" ht="16.5">
      <c r="A163" s="15" t="s">
        <v>271</v>
      </c>
      <c r="B163" s="4" t="s">
        <v>253</v>
      </c>
      <c r="C163" s="2" t="s">
        <v>14</v>
      </c>
      <c r="E163" s="3" t="str">
        <f t="shared" si="76"/>
        <v>orderConfigurationCode</v>
      </c>
      <c r="F163" s="3" t="str">
        <f>VLOOKUP(C163,Sheet2!A:B,2,0)</f>
        <v>String</v>
      </c>
      <c r="G163" s="3" t="str">
        <f t="shared" si="77"/>
        <v>/** 下单配置编码 **/private String orderConfigurationCode;</v>
      </c>
      <c r="H163" s="13" t="s">
        <v>236</v>
      </c>
      <c r="I163" s="3" t="str">
        <f t="shared" si="75"/>
        <v>| orderConfigurationCode | String | 是 | 下单配置编码  |</v>
      </c>
    </row>
    <row r="164" spans="1:9" ht="16.5">
      <c r="A164" s="15" t="s">
        <v>272</v>
      </c>
      <c r="B164" s="4" t="s">
        <v>254</v>
      </c>
      <c r="C164" s="2" t="s">
        <v>14</v>
      </c>
      <c r="E164" s="3" t="str">
        <f t="shared" si="76"/>
        <v>orderConfigurationName</v>
      </c>
      <c r="F164" s="3" t="str">
        <f>VLOOKUP(C164,Sheet2!A:B,2,0)</f>
        <v>String</v>
      </c>
      <c r="G164" s="3" t="str">
        <f t="shared" si="77"/>
        <v>/** 下单配置名称 **/private String orderConfigurationName;</v>
      </c>
      <c r="H164" s="13" t="s">
        <v>236</v>
      </c>
      <c r="I164" s="3" t="str">
        <f t="shared" si="75"/>
        <v>| orderConfigurationName | String | 是 | 下单配置名称  |</v>
      </c>
    </row>
    <row r="165" spans="1:9" ht="16.5">
      <c r="A165" s="15" t="s">
        <v>273</v>
      </c>
      <c r="B165" s="4" t="s">
        <v>255</v>
      </c>
      <c r="C165" s="2" t="s">
        <v>14</v>
      </c>
      <c r="E165" s="3" t="str">
        <f t="shared" si="76"/>
        <v>arrivalBatch</v>
      </c>
      <c r="F165" s="3" t="str">
        <f>VLOOKUP(C165,Sheet2!A:B,2,0)</f>
        <v>String</v>
      </c>
      <c r="G165" s="3" t="str">
        <f t="shared" si="77"/>
        <v>/** 到货批次 **/private String arrivalBatch;</v>
      </c>
      <c r="H165" s="13" t="s">
        <v>236</v>
      </c>
      <c r="I165" s="3" t="str">
        <f t="shared" si="75"/>
        <v>| arrivalBatch | String | 是 | 到货批次  |</v>
      </c>
    </row>
    <row r="166" spans="1:9" ht="16.5">
      <c r="A166" s="15" t="s">
        <v>274</v>
      </c>
      <c r="B166" s="14" t="s">
        <v>276</v>
      </c>
      <c r="C166" s="2" t="s">
        <v>14</v>
      </c>
      <c r="E166" s="3" t="str">
        <f t="shared" si="76"/>
        <v>arrivalQuantityUnit</v>
      </c>
      <c r="F166" s="3" t="str">
        <f>VLOOKUP(C166,Sheet2!A:B,2,0)</f>
        <v>String</v>
      </c>
      <c r="G166" s="3" t="str">
        <f t="shared" si="77"/>
        <v>/** 到货数量/单位 **/private String arrivalQuantityUnit;</v>
      </c>
      <c r="H166" s="13" t="s">
        <v>231</v>
      </c>
      <c r="I166" s="3" t="str">
        <f t="shared" si="75"/>
        <v>| arrivalQuantityUnit | String | 否 | 到货数量/单位  |</v>
      </c>
    </row>
    <row r="167" spans="1:9" ht="16.5">
      <c r="A167" s="15" t="s">
        <v>275</v>
      </c>
      <c r="B167" s="4" t="s">
        <v>233</v>
      </c>
      <c r="C167" s="2" t="s">
        <v>14</v>
      </c>
      <c r="E167" s="3" t="str">
        <f t="shared" si="76"/>
        <v>supplier</v>
      </c>
      <c r="F167" s="3" t="str">
        <f>VLOOKUP(C167,Sheet2!A:B,2,0)</f>
        <v>String</v>
      </c>
      <c r="G167" s="3" t="str">
        <f t="shared" si="77"/>
        <v>/** 供应商 **/private String supplier;</v>
      </c>
      <c r="H167" s="13" t="s">
        <v>230</v>
      </c>
      <c r="I167" s="3" t="str">
        <f t="shared" si="75"/>
        <v>| supplier | String | 否 | 供应商  |</v>
      </c>
    </row>
    <row r="168" spans="1:9" ht="16.5">
      <c r="A168" s="16" t="s">
        <v>23</v>
      </c>
      <c r="B168" s="16" t="s">
        <v>173</v>
      </c>
      <c r="C168" s="16" t="s">
        <v>14</v>
      </c>
      <c r="H168" s="13"/>
    </row>
    <row r="169" spans="1:9" ht="16.5">
      <c r="A169" s="16" t="s">
        <v>25</v>
      </c>
      <c r="B169" s="16" t="s">
        <v>26</v>
      </c>
      <c r="C169" s="16" t="s">
        <v>19</v>
      </c>
      <c r="H169" s="13"/>
    </row>
    <row r="170" spans="1:9" ht="16.5">
      <c r="A170" s="16" t="s">
        <v>15</v>
      </c>
      <c r="B170" s="16" t="s">
        <v>24</v>
      </c>
      <c r="C170" s="16" t="s">
        <v>67</v>
      </c>
      <c r="H170" s="13"/>
    </row>
    <row r="171" spans="1:9" ht="16.5">
      <c r="A171" s="8" t="s">
        <v>18</v>
      </c>
      <c r="B171" s="8" t="s">
        <v>65</v>
      </c>
      <c r="C171" s="8" t="s">
        <v>10</v>
      </c>
    </row>
    <row r="172" spans="1:9" ht="16.5">
      <c r="A172" s="8" t="s">
        <v>27</v>
      </c>
      <c r="B172" s="8" t="s">
        <v>79</v>
      </c>
      <c r="C172" s="8" t="s">
        <v>10</v>
      </c>
    </row>
    <row r="173" spans="1:9" ht="16.5">
      <c r="A173" s="8" t="s">
        <v>66</v>
      </c>
      <c r="B173" s="8" t="s">
        <v>17</v>
      </c>
      <c r="C173" s="8" t="s">
        <v>12</v>
      </c>
    </row>
    <row r="174" spans="1:9" ht="16.5">
      <c r="A174" s="8" t="s">
        <v>28</v>
      </c>
      <c r="B174" s="8" t="s">
        <v>29</v>
      </c>
      <c r="C174" s="8" t="s">
        <v>19</v>
      </c>
    </row>
    <row r="175" spans="1:9" ht="16.5">
      <c r="A175" s="8" t="s">
        <v>30</v>
      </c>
      <c r="B175" s="8" t="s">
        <v>31</v>
      </c>
      <c r="C175" s="8" t="s">
        <v>343</v>
      </c>
    </row>
    <row r="176" spans="1:9" ht="16.5">
      <c r="A176" s="8" t="s">
        <v>35</v>
      </c>
      <c r="B176" s="8" t="s">
        <v>32</v>
      </c>
      <c r="C176" s="8" t="s">
        <v>12</v>
      </c>
    </row>
    <row r="177" spans="1:8" ht="16.5">
      <c r="A177" s="8" t="s">
        <v>33</v>
      </c>
      <c r="B177" s="8" t="s">
        <v>60</v>
      </c>
      <c r="C177" s="8" t="s">
        <v>19</v>
      </c>
    </row>
    <row r="178" spans="1:8" ht="16.5">
      <c r="A178" s="8" t="s">
        <v>72</v>
      </c>
      <c r="B178" s="8" t="s">
        <v>80</v>
      </c>
      <c r="C178" s="8" t="s">
        <v>343</v>
      </c>
    </row>
    <row r="179" spans="1:8" ht="16.5">
      <c r="A179" s="8" t="s">
        <v>175</v>
      </c>
      <c r="B179" s="8" t="s">
        <v>174</v>
      </c>
      <c r="C179" s="8" t="s">
        <v>61</v>
      </c>
    </row>
    <row r="180" spans="1:8" ht="16.5">
      <c r="A180" s="9" t="s">
        <v>37</v>
      </c>
      <c r="B180" s="9" t="s">
        <v>177</v>
      </c>
      <c r="C180" s="8" t="s">
        <v>343</v>
      </c>
    </row>
    <row r="183" spans="1:8" ht="16.5">
      <c r="C183" s="2"/>
      <c r="H183" s="13"/>
    </row>
    <row r="184" spans="1:8" ht="16.5">
      <c r="C184" s="5"/>
      <c r="H184" s="13"/>
    </row>
    <row r="185" spans="1:8">
      <c r="C185" s="14"/>
      <c r="H185" s="13"/>
    </row>
    <row r="186" spans="1:8">
      <c r="C186" s="14"/>
      <c r="H186" s="13"/>
    </row>
    <row r="187" spans="1:8" ht="16.5">
      <c r="C187" s="5"/>
      <c r="H187" s="13"/>
    </row>
    <row r="188" spans="1:8" ht="16.5">
      <c r="C188" s="5"/>
      <c r="H188" s="13"/>
    </row>
    <row r="189" spans="1:8" ht="16.5">
      <c r="C189" s="5"/>
      <c r="H189" s="13"/>
    </row>
    <row r="190" spans="1:8" ht="16.5">
      <c r="C190" s="5"/>
      <c r="H190" s="13"/>
    </row>
    <row r="191" spans="1:8">
      <c r="C191" s="14"/>
      <c r="H191" s="13"/>
    </row>
  </sheetData>
  <autoFilter ref="A1:J180"/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RowHeight="14.25"/>
  <cols>
    <col min="1" max="1" width="16.875" customWidth="1"/>
    <col min="2" max="2" width="29.375" bestFit="1" customWidth="1"/>
  </cols>
  <sheetData>
    <row r="1" spans="1:2">
      <c r="A1" t="s">
        <v>215</v>
      </c>
      <c r="B1" s="3" t="s">
        <v>216</v>
      </c>
    </row>
    <row r="2" spans="1:2">
      <c r="A2" t="s">
        <v>212</v>
      </c>
      <c r="B2" s="3" t="s">
        <v>188</v>
      </c>
    </row>
    <row r="3" spans="1:2">
      <c r="A3" t="s">
        <v>217</v>
      </c>
      <c r="B3" s="3" t="s">
        <v>218</v>
      </c>
    </row>
    <row r="4" spans="1:2">
      <c r="A4" t="s">
        <v>190</v>
      </c>
      <c r="B4" s="3" t="s">
        <v>191</v>
      </c>
    </row>
    <row r="5" spans="1:2">
      <c r="A5" t="s">
        <v>176</v>
      </c>
      <c r="B5" s="3" t="s">
        <v>182</v>
      </c>
    </row>
    <row r="6" spans="1:2">
      <c r="A6" t="s">
        <v>200</v>
      </c>
      <c r="B6" s="3" t="s">
        <v>188</v>
      </c>
    </row>
    <row r="7" spans="1:2">
      <c r="A7" t="s">
        <v>167</v>
      </c>
      <c r="B7" s="3" t="s">
        <v>219</v>
      </c>
    </row>
    <row r="8" spans="1:2">
      <c r="A8" t="s">
        <v>220</v>
      </c>
      <c r="B8" s="3" t="s">
        <v>188</v>
      </c>
    </row>
    <row r="9" spans="1:2">
      <c r="A9" t="s">
        <v>198</v>
      </c>
      <c r="B9" s="3" t="s">
        <v>199</v>
      </c>
    </row>
    <row r="10" spans="1:2" ht="16.5">
      <c r="A10" t="s">
        <v>221</v>
      </c>
      <c r="B10" s="6" t="s">
        <v>219</v>
      </c>
    </row>
    <row r="11" spans="1:2">
      <c r="A11" t="s">
        <v>222</v>
      </c>
      <c r="B11" s="3" t="s">
        <v>188</v>
      </c>
    </row>
    <row r="12" spans="1:2">
      <c r="A12" t="s">
        <v>223</v>
      </c>
      <c r="B12" s="3" t="s">
        <v>183</v>
      </c>
    </row>
    <row r="13" spans="1:2">
      <c r="A13" t="s">
        <v>215</v>
      </c>
      <c r="B13" s="3" t="s">
        <v>22</v>
      </c>
    </row>
    <row r="14" spans="1:2">
      <c r="A14" t="s">
        <v>224</v>
      </c>
      <c r="B14" s="3" t="s">
        <v>188</v>
      </c>
    </row>
    <row r="15" spans="1:2">
      <c r="A15" t="s">
        <v>225</v>
      </c>
      <c r="B15" s="3" t="s">
        <v>226</v>
      </c>
    </row>
    <row r="16" spans="1:2" ht="16.5">
      <c r="A16" t="s">
        <v>227</v>
      </c>
      <c r="B16" s="5" t="s">
        <v>228</v>
      </c>
    </row>
    <row r="17" spans="1:2">
      <c r="A17" t="s">
        <v>200</v>
      </c>
      <c r="B17" s="3" t="s">
        <v>216</v>
      </c>
    </row>
    <row r="18" spans="1:2">
      <c r="A18" t="s">
        <v>180</v>
      </c>
      <c r="B18" s="3" t="s">
        <v>229</v>
      </c>
    </row>
    <row r="19" spans="1:2">
      <c r="A19" t="s">
        <v>222</v>
      </c>
      <c r="B19" s="3" t="s">
        <v>216</v>
      </c>
    </row>
    <row r="20" spans="1:2">
      <c r="A20" s="13" t="s">
        <v>340</v>
      </c>
      <c r="B20" s="3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2020-07-29T06:18:12Z</cp:lastPrinted>
  <dcterms:created xsi:type="dcterms:W3CDTF">2020-07-11T02:41:37Z</dcterms:created>
  <dcterms:modified xsi:type="dcterms:W3CDTF">2020-10-18T09:06:10Z</dcterms:modified>
</cp:coreProperties>
</file>