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023-2024.10.23－20：44\"/>
    </mc:Choice>
  </mc:AlternateContent>
  <xr:revisionPtr revIDLastSave="0" documentId="13_ncr:1_{B8A6E38D-C1C7-4061-901E-DF1A1DE71F9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4閱卷評分-邱詩雯" sheetId="10" r:id="rId4"/>
    <sheet name="0704閱卷評分-劉雅芬" sheetId="11" r:id="rId5"/>
  </sheets>
  <definedNames>
    <definedName name="外部資料_1" localSheetId="2" hidden="1">'閱卷評分-Teacher2'!$A$1:$D$30</definedName>
    <definedName name="外部資料_2" localSheetId="3" hidden="1">'0704閱卷評分-邱詩雯'!$A$1:$D$30</definedName>
    <definedName name="外部資料_2" localSheetId="1" hidden="1">'閱卷評分-Teacher1'!$A$1:$D$30</definedName>
    <definedName name="外部資料_3" localSheetId="4" hidden="1">'0704閱卷評分-劉雅芬'!$A$1:$D$30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30" i="1" l="1"/>
  <c r="E29" i="1"/>
  <c r="G29" i="1"/>
  <c r="G27" i="1"/>
  <c r="G28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3E0EFCFB-4039-4722-AE7A-CD111F72AE5B}" keepAlive="1" name="查詢 - 0704閱卷評分-邱詩雯" description="與活頁簿中 '0704閱卷評分-邱詩雯' 查詢的連接。" type="5" refreshedVersion="8" background="1" saveData="1">
    <dbPr connection="Provider=Microsoft.Mashup.OleDb.1;Data Source=$Workbook$;Location=0704閱卷評分-邱詩雯;Extended Properties=&quot;&quot;" command="SELECT * FROM [0704閱卷評分-邱詩雯]"/>
  </connection>
  <connection id="7" xr16:uid="{93823D01-F83A-48C2-AC7E-20B17EE170A6}" keepAlive="1" name="查詢 - 0704閱卷評分-劉雅芬" description="與活頁簿中 '0704閱卷評分-劉雅芬' 查詢的連接。" type="5" refreshedVersion="8" background="1" saveData="1">
    <dbPr connection="Provider=Microsoft.Mashup.OleDb.1;Data Source=$Workbook$;Location=0704閱卷評分-劉雅芬;Extended Properties=&quot;&quot;" command="SELECT * FROM [0704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<sst xmlns="http://schemas.openxmlformats.org/spreadsheetml/2006/main" count="197" uniqueCount="57">
  <si>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</si>
  <si>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</si>
  <si>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</si>
  <si>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</si>
  <si>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</si>
  <si>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</si>
  <si>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</si>
  <si>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</si>
  <si>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</si>
  <si>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</si>
  <si>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</si>
  <si>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</si>
  <si>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</si>
  <si>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</si>
  <si>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</si>
  <si>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</si>
  <si>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</si>
  <si>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</si>
  <si>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</si>
  <si>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</si>
  <si>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</si>
  <si>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</si>
  <si>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</si>
  <si>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</si>
  <si>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</si>
  <si>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</si>
  <si>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</si>
  <si>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07-04-111152021</t>
  </si>
  <si>
    <t>07-04-111152047</t>
  </si>
  <si>
    <t>07-04-112112015</t>
  </si>
  <si>
    <t>07-04-113111001</t>
  </si>
  <si>
    <t>07-04-113122001</t>
  </si>
  <si>
    <t>07-04-113122003</t>
  </si>
  <si>
    <t>07-04-113122006</t>
  </si>
  <si>
    <t>07-04-113123004</t>
  </si>
  <si>
    <t>07-04-113123018</t>
  </si>
  <si>
    <t>07-04-113123019</t>
  </si>
  <si>
    <t>07-04-113123025</t>
  </si>
  <si>
    <t>07-04-113123027</t>
  </si>
  <si>
    <t>07-04-113123028</t>
  </si>
  <si>
    <t>07-04-113132011</t>
  </si>
  <si>
    <t>07-04-113132050</t>
  </si>
  <si>
    <t>07-04-113132056</t>
  </si>
  <si>
    <t>07-04-113133009</t>
  </si>
  <si>
    <t>07-04-113151502</t>
  </si>
  <si>
    <t>07-04-113151552</t>
  </si>
  <si>
    <t>07-04-113151553</t>
  </si>
  <si>
    <t>07-04-113151554</t>
  </si>
  <si>
    <t>07-04-113151556</t>
  </si>
  <si>
    <t>07-04-113176005</t>
  </si>
  <si>
    <t>07-04-113176201</t>
  </si>
  <si>
    <t>07-04-113176205</t>
  </si>
  <si>
    <t>07-04-113176503</t>
  </si>
  <si>
    <t>07-04-113176518</t>
  </si>
  <si>
    <t>07-04-113176520</t>
  </si>
  <si>
    <t>07-04-113176525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</si>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</sst>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595C6F60-8C2B-461B-A784-AAB51DD7647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35ADADF-35BD-448D-9505-4A26FE04644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0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ABCF3C-1E28-4BEF-A69A-B58C6452C2C6}" name="_0704閱卷評分_邱詩雯" displayName="_0704閱卷評分_邱詩雯" ref="A1:H30" tableType="queryTable" totalsRowShown="0">
  <autoFilter ref="A1:H30" xr:uid="{02ABCF3C-1E28-4BEF-A69A-B58C6452C2C6}"/>
  <tableColumns count="8">
    <tableColumn id="1" xr3:uid="{BE94248F-64AD-4CE0-A7F7-1E69F5D3212E}" uniqueName="1" name="Column1" queryTableFieldId="1" dataDxfId="14"/>
    <tableColumn id="2" xr3:uid="{9DFA70B8-700B-4F98-8F97-1D52DF5266DF}" uniqueName="2" name="Column2" queryTableFieldId="2"/>
    <tableColumn id="3" xr3:uid="{B7CC55BC-89E9-4B84-B65E-758A0BFCFBBB}" uniqueName="3" name="Column3" queryTableFieldId="3" dataDxfId="13"/>
    <tableColumn id="4" xr3:uid="{9686E31F-74F8-4E6A-9687-A8013F10A354}" uniqueName="4" name="Column4" queryTableFieldId="4" dataDxfId="12"/>
    <tableColumn id="5" xr3:uid="{AFA89379-26DD-405E-BFB0-52B9749C8C5D}" uniqueName="5" name="Column5" queryTableFieldId="5" dataDxfId="11"/>
    <tableColumn id="6" xr3:uid="{4474FD3E-9063-42B5-BB51-EC6091F32F33}" uniqueName="6" name="Column6" queryTableFieldId="6" dataDxfId="10"/>
    <tableColumn id="7" xr3:uid="{1128128E-AB00-4F85-A038-39CC0B34E495}" uniqueName="7" name="Column7" queryTableFieldId="7" dataDxfId="9"/>
    <tableColumn id="8" xr3:uid="{C2095B56-654B-4537-BDE5-9F8AA941A2AD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ACCAED-9580-4A83-88B2-97258B50F04B}" name="_0704閱卷評分_劉雅芬" displayName="_0704閱卷評分_劉雅芬" ref="A1:H30" tableType="queryTable" totalsRowShown="0">
  <autoFilter ref="A1:H30" xr:uid="{D7ACCAED-9580-4A83-88B2-97258B50F04B}"/>
  <tableColumns count="8">
    <tableColumn id="1" xr3:uid="{75EB560A-02F8-408F-8297-015DA7884BCB}" uniqueName="1" name="Column1" queryTableFieldId="1" dataDxfId="7"/>
    <tableColumn id="2" xr3:uid="{B3D938D4-9BF3-4A51-998C-FE346CA55DE6}" uniqueName="2" name="Column2" queryTableFieldId="2"/>
    <tableColumn id="3" xr3:uid="{A52305BE-BD31-450C-A1C3-D3CB6402A2A8}" uniqueName="3" name="Column3" queryTableFieldId="3" dataDxfId="6"/>
    <tableColumn id="4" xr3:uid="{6DAA58D6-603F-4A61-9BD0-08411003E76F}" uniqueName="4" name="Column4" queryTableFieldId="4" dataDxfId="5"/>
    <tableColumn id="5" xr3:uid="{4F942920-E164-45B4-B6C2-95D03E977385}" uniqueName="5" name="Column5" queryTableFieldId="5" dataDxfId="4"/>
    <tableColumn id="6" xr3:uid="{C667409E-5A7D-42C2-A257-577B4ACDE7B1}" uniqueName="6" name="Column6" queryTableFieldId="6" dataDxfId="3"/>
    <tableColumn id="7" xr3:uid="{0718C331-7BC7-4F64-98A1-DDF0C4E210AB}" uniqueName="7" name="Column7" queryTableFieldId="7" dataDxfId="2"/>
    <tableColumn id="8" xr3:uid="{03B822B4-56EF-4835-BCB1-5AA0304E72D4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0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1132</v>
      </c>
      <c r="B2" t="s">
        <v>27</v>
      </c>
      <c r="C2">
        <f t="shared" ref="C2:C30" si="0">VLOOKUP($B2,閱卷評分_Teacher1,3,FALSE)</f>
        <v>13</v>
      </c>
      <c r="D2">
        <f t="shared" ref="D2:D30" si="1">VLOOKUP($B2,閱卷評分_Teacher2,3,FALSE)</f>
        <v>16</v>
      </c>
      <c r="E2">
        <f>ABS(C2-D2)</f>
        <v>3</v>
      </c>
      <c r="G2" s="6">
        <f>IF(F2&gt;0,((C2+D2)*0.5+F2*2)/3,(C2+D2)/2)</f>
        <v>14.5</v>
      </c>
      <c r="H2">
        <f t="shared" ref="H2:H30" si="2">VLOOKUP($B2,閱卷評分_Teacher1,4,FALSE)</f>
        <v>5</v>
      </c>
      <c r="I2">
        <f t="shared" ref="I2:I30" si="3">VLOOKUP($B2,閱卷評分_Teacher1,5,FALSE)</f>
        <v>3</v>
      </c>
      <c r="J2">
        <f t="shared" ref="J2:J30" si="4">VLOOKUP($B2,閱卷評分_Teacher1,6,FALSE)</f>
        <v>3</v>
      </c>
      <c r="K2">
        <f t="shared" ref="K2:K30" si="5">VLOOKUP($B2,閱卷評分_Teacher1,7,FALSE)</f>
        <v>3</v>
      </c>
      <c r="L2">
        <f t="shared" ref="L2:L30" si="6">VLOOKUP($B2,閱卷評分_Teacher1,8,FALSE)</f>
        <v>3</v>
      </c>
      <c r="M2">
        <f t="shared" ref="M2:M30" si="7">VLOOKUP($B2,閱卷評分_Teacher2,4,FALSE)</f>
        <v>4</v>
      </c>
      <c r="N2">
        <f t="shared" ref="N2:N30" si="8">VLOOKUP($B2,閱卷評分_Teacher2,5,FALSE)</f>
        <v>4</v>
      </c>
      <c r="O2">
        <f t="shared" ref="O2:O30" si="9">VLOOKUP($B2,閱卷評分_Teacher2,6,FALSE)</f>
        <v>3</v>
      </c>
      <c r="P2">
        <f t="shared" ref="P2:P30" si="10">VLOOKUP($B2,閱卷評分_Teacher2,7,FALSE)</f>
        <v>3</v>
      </c>
      <c r="Q2">
        <f t="shared" ref="Q2:Q30" si="11">VLOOKUP($B2,閱卷評分_Teacher2,8,FALSE)</f>
        <v>3</v>
      </c>
      <c r="R2" s="8">
        <f>COUNTIF(E:E,"&gt;7")</f>
        <v>0</v>
      </c>
      <c r="S2" s="8">
        <f>COUNTA(B:B)-1</f>
        <v>29</v>
      </c>
      <c r="T2" s="9">
        <f>R2/S2</f>
        <v>0</v>
      </c>
    </row>
    <row r="3" spans="1:20" x14ac:dyDescent="0.25">
      <c r="A3">
        <v>1132</v>
      </c>
      <c r="B3" t="s">
        <v>28</v>
      </c>
      <c r="C3">
        <f t="shared" si="0"/>
        <v>12</v>
      </c>
      <c r="D3">
        <f t="shared" si="1"/>
        <v>15</v>
      </c>
      <c r="E3">
        <f t="shared" ref="E3:E26" si="12">ABS(C3-D3)</f>
        <v>3</v>
      </c>
      <c r="G3" s="6">
        <f t="shared" ref="G3:G26" si="13">IF(F3&gt;0,((C3+D3)*0.5+F3*2)/3,(C3+D3)/2)</f>
        <v>13.5</v>
      </c>
      <c r="H3">
        <f t="shared" si="2"/>
        <v>5</v>
      </c>
      <c r="I3">
        <f t="shared" si="3"/>
        <v>3</v>
      </c>
      <c r="J3">
        <f t="shared" si="4"/>
        <v>3</v>
      </c>
      <c r="K3">
        <f t="shared" si="5"/>
        <v>2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3</v>
      </c>
      <c r="Q3">
        <f t="shared" si="11"/>
        <v>3</v>
      </c>
    </row>
    <row r="4" spans="1:20" x14ac:dyDescent="0.25">
      <c r="A4">
        <v>1132</v>
      </c>
      <c r="B4" t="s">
        <v>29</v>
      </c>
      <c r="C4">
        <f t="shared" si="0"/>
        <v>15</v>
      </c>
      <c r="D4">
        <f t="shared" si="1"/>
        <v>18</v>
      </c>
      <c r="E4">
        <f t="shared" si="12"/>
        <v>3</v>
      </c>
      <c r="G4" s="6">
        <f t="shared" si="13"/>
        <v>16.5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1132</v>
      </c>
      <c r="B5" t="s">
        <v>30</v>
      </c>
      <c r="C5">
        <f t="shared" si="0"/>
        <v>12</v>
      </c>
      <c r="D5">
        <f t="shared" si="1"/>
        <v>17</v>
      </c>
      <c r="E5">
        <f t="shared" si="12"/>
        <v>5</v>
      </c>
      <c r="G5" s="6">
        <f t="shared" si="13"/>
        <v>14.5</v>
      </c>
      <c r="H5">
        <f t="shared" si="2"/>
        <v>5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1132</v>
      </c>
      <c r="B6" t="s">
        <v>31</v>
      </c>
      <c r="C6">
        <f t="shared" si="0"/>
        <v>12</v>
      </c>
      <c r="D6">
        <f t="shared" si="1"/>
        <v>15</v>
      </c>
      <c r="E6">
        <f t="shared" si="12"/>
        <v>3</v>
      </c>
      <c r="G6" s="6">
        <f t="shared" si="13"/>
        <v>13.5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3</v>
      </c>
      <c r="O6">
        <f t="shared" si="9"/>
        <v>2</v>
      </c>
      <c r="P6">
        <f t="shared" si="10"/>
        <v>3</v>
      </c>
      <c r="Q6">
        <f t="shared" si="11"/>
        <v>3</v>
      </c>
    </row>
    <row r="7" spans="1:20" x14ac:dyDescent="0.25">
      <c r="A7">
        <v>1132</v>
      </c>
      <c r="B7" t="s">
        <v>32</v>
      </c>
      <c r="C7">
        <f t="shared" si="0"/>
        <v>14</v>
      </c>
      <c r="D7">
        <f t="shared" si="1"/>
        <v>18</v>
      </c>
      <c r="E7">
        <f t="shared" si="12"/>
        <v>4</v>
      </c>
      <c r="G7" s="6">
        <f t="shared" si="13"/>
        <v>16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1132</v>
      </c>
      <c r="B8" t="s">
        <v>33</v>
      </c>
      <c r="C8">
        <f t="shared" si="0"/>
        <v>13</v>
      </c>
      <c r="D8">
        <f t="shared" si="1"/>
        <v>14</v>
      </c>
      <c r="E8">
        <f t="shared" si="12"/>
        <v>1</v>
      </c>
      <c r="G8" s="6">
        <f t="shared" si="13"/>
        <v>13.5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2</v>
      </c>
      <c r="P8">
        <f t="shared" si="10"/>
        <v>3</v>
      </c>
      <c r="Q8">
        <f t="shared" si="11"/>
        <v>3</v>
      </c>
    </row>
    <row r="9" spans="1:20" x14ac:dyDescent="0.25">
      <c r="A9">
        <v>1132</v>
      </c>
      <c r="B9" t="s">
        <v>34</v>
      </c>
      <c r="C9">
        <f t="shared" si="0"/>
        <v>3</v>
      </c>
      <c r="D9">
        <f t="shared" si="1"/>
        <v>3</v>
      </c>
      <c r="E9">
        <f t="shared" si="12"/>
        <v>0</v>
      </c>
      <c r="G9" s="6">
        <f t="shared" si="13"/>
        <v>3</v>
      </c>
      <c r="H9">
        <f t="shared" si="2"/>
        <v>3</v>
      </c>
      <c r="I9">
        <f t="shared" si="3"/>
        <v>1</v>
      </c>
      <c r="J9">
        <f t="shared" si="4"/>
        <v>1</v>
      </c>
      <c r="K9">
        <f t="shared" si="5"/>
        <v>3</v>
      </c>
      <c r="L9">
        <f t="shared" si="6"/>
        <v>1</v>
      </c>
      <c r="M9">
        <f t="shared" si="7"/>
        <v>1</v>
      </c>
      <c r="N9">
        <f t="shared" si="8"/>
        <v>1</v>
      </c>
      <c r="O9">
        <f t="shared" si="9"/>
        <v>1</v>
      </c>
      <c r="P9">
        <f t="shared" si="10"/>
        <v>1</v>
      </c>
      <c r="Q9">
        <f t="shared" si="11"/>
        <v>1</v>
      </c>
    </row>
    <row r="10" spans="1:20" x14ac:dyDescent="0.25">
      <c r="A10">
        <v>1132</v>
      </c>
      <c r="B10" t="s">
        <v>35</v>
      </c>
      <c r="C10">
        <f t="shared" si="0"/>
        <v>8</v>
      </c>
      <c r="D10">
        <f t="shared" si="1"/>
        <v>7</v>
      </c>
      <c r="E10">
        <f t="shared" si="12"/>
        <v>1</v>
      </c>
      <c r="G10" s="6">
        <f t="shared" si="13"/>
        <v>7.5</v>
      </c>
      <c r="H10">
        <f t="shared" si="2"/>
        <v>5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1</v>
      </c>
      <c r="P10">
        <f t="shared" si="10"/>
        <v>1</v>
      </c>
      <c r="Q10">
        <f t="shared" si="11"/>
        <v>1</v>
      </c>
    </row>
    <row r="11" spans="1:20" x14ac:dyDescent="0.25">
      <c r="A11">
        <v>1132</v>
      </c>
      <c r="B11" t="s">
        <v>36</v>
      </c>
      <c r="C11">
        <f t="shared" si="0"/>
        <v>4</v>
      </c>
      <c r="D11">
        <f t="shared" si="1"/>
        <v>3</v>
      </c>
      <c r="E11">
        <f t="shared" si="12"/>
        <v>1</v>
      </c>
      <c r="G11" s="6">
        <f t="shared" si="13"/>
        <v>3.5</v>
      </c>
      <c r="H11">
        <f t="shared" si="2"/>
        <v>3</v>
      </c>
      <c r="I11">
        <f t="shared" si="3"/>
        <v>1</v>
      </c>
      <c r="J11">
        <f t="shared" si="4"/>
        <v>1</v>
      </c>
      <c r="K11">
        <f t="shared" si="5"/>
        <v>2</v>
      </c>
      <c r="L11">
        <f t="shared" si="6"/>
        <v>1</v>
      </c>
      <c r="M11">
        <f t="shared" si="7"/>
        <v>1</v>
      </c>
      <c r="N11">
        <f t="shared" si="8"/>
        <v>1</v>
      </c>
      <c r="O11">
        <f t="shared" si="9"/>
        <v>1</v>
      </c>
      <c r="P11">
        <f t="shared" si="10"/>
        <v>1</v>
      </c>
      <c r="Q11">
        <f t="shared" si="11"/>
        <v>1</v>
      </c>
    </row>
    <row r="12" spans="1:20" x14ac:dyDescent="0.25">
      <c r="A12">
        <v>1132</v>
      </c>
      <c r="B12" t="s">
        <v>37</v>
      </c>
      <c r="C12">
        <f t="shared" si="0"/>
        <v>5</v>
      </c>
      <c r="D12">
        <f t="shared" si="1"/>
        <v>2</v>
      </c>
      <c r="E12">
        <f t="shared" si="12"/>
        <v>3</v>
      </c>
      <c r="G12" s="6">
        <f t="shared" si="13"/>
        <v>3.5</v>
      </c>
      <c r="H12">
        <f t="shared" si="2"/>
        <v>3</v>
      </c>
      <c r="I12">
        <f t="shared" si="3"/>
        <v>1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1</v>
      </c>
      <c r="N12">
        <f t="shared" si="8"/>
        <v>1</v>
      </c>
      <c r="O12">
        <f t="shared" si="9"/>
        <v>1</v>
      </c>
      <c r="P12">
        <f t="shared" si="10"/>
        <v>1</v>
      </c>
      <c r="Q12">
        <f t="shared" si="11"/>
        <v>1</v>
      </c>
    </row>
    <row r="13" spans="1:20" x14ac:dyDescent="0.25">
      <c r="A13">
        <v>1132</v>
      </c>
      <c r="B13" t="s">
        <v>38</v>
      </c>
      <c r="C13">
        <f t="shared" si="0"/>
        <v>6</v>
      </c>
      <c r="D13">
        <f t="shared" si="1"/>
        <v>3</v>
      </c>
      <c r="E13">
        <f t="shared" si="12"/>
        <v>3</v>
      </c>
      <c r="G13" s="6">
        <f t="shared" si="13"/>
        <v>4.5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2</v>
      </c>
      <c r="M13">
        <f t="shared" si="7"/>
        <v>1</v>
      </c>
      <c r="N13">
        <f t="shared" si="8"/>
        <v>1</v>
      </c>
      <c r="O13">
        <f t="shared" si="9"/>
        <v>1</v>
      </c>
      <c r="P13">
        <f t="shared" si="10"/>
        <v>1</v>
      </c>
      <c r="Q13">
        <f t="shared" si="11"/>
        <v>1</v>
      </c>
    </row>
    <row r="14" spans="1:20" x14ac:dyDescent="0.25">
      <c r="A14">
        <v>1132</v>
      </c>
      <c r="B14" t="s">
        <v>39</v>
      </c>
      <c r="C14">
        <f t="shared" si="0"/>
        <v>7</v>
      </c>
      <c r="D14">
        <f t="shared" si="1"/>
        <v>6</v>
      </c>
      <c r="E14">
        <f t="shared" si="12"/>
        <v>1</v>
      </c>
      <c r="G14" s="6">
        <f t="shared" si="13"/>
        <v>6.5</v>
      </c>
      <c r="H14">
        <f t="shared" si="2"/>
        <v>3</v>
      </c>
      <c r="I14">
        <f t="shared" si="3"/>
        <v>1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1</v>
      </c>
      <c r="P14">
        <f t="shared" si="10"/>
        <v>1</v>
      </c>
      <c r="Q14">
        <f t="shared" si="11"/>
        <v>1</v>
      </c>
    </row>
    <row r="15" spans="1:20" x14ac:dyDescent="0.25">
      <c r="A15">
        <v>1132</v>
      </c>
      <c r="B15" t="s">
        <v>40</v>
      </c>
      <c r="C15">
        <f t="shared" si="0"/>
        <v>12</v>
      </c>
      <c r="D15">
        <f t="shared" si="1"/>
        <v>17</v>
      </c>
      <c r="E15">
        <f t="shared" si="12"/>
        <v>5</v>
      </c>
      <c r="G15" s="6">
        <f t="shared" si="13"/>
        <v>14.5</v>
      </c>
      <c r="H15">
        <f t="shared" si="2"/>
        <v>5</v>
      </c>
      <c r="I15">
        <f t="shared" si="3"/>
        <v>4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1132</v>
      </c>
      <c r="B16" t="s">
        <v>41</v>
      </c>
      <c r="C16">
        <f t="shared" si="0"/>
        <v>13</v>
      </c>
      <c r="D16">
        <f t="shared" si="1"/>
        <v>16</v>
      </c>
      <c r="E16">
        <f t="shared" si="12"/>
        <v>3</v>
      </c>
      <c r="G16" s="6">
        <f t="shared" si="13"/>
        <v>14.5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4</v>
      </c>
      <c r="M16">
        <f t="shared" si="7"/>
        <v>4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1132</v>
      </c>
      <c r="B17" t="s">
        <v>42</v>
      </c>
      <c r="C17">
        <f t="shared" si="0"/>
        <v>8</v>
      </c>
      <c r="D17">
        <f t="shared" si="1"/>
        <v>10</v>
      </c>
      <c r="E17">
        <f t="shared" si="12"/>
        <v>2</v>
      </c>
      <c r="G17" s="6">
        <f t="shared" si="13"/>
        <v>9</v>
      </c>
      <c r="H17">
        <f t="shared" si="2"/>
        <v>5</v>
      </c>
      <c r="I17">
        <f t="shared" si="3"/>
        <v>1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1</v>
      </c>
      <c r="O17">
        <f t="shared" si="9"/>
        <v>2</v>
      </c>
      <c r="P17">
        <f t="shared" si="10"/>
        <v>2</v>
      </c>
      <c r="Q17">
        <f t="shared" si="11"/>
        <v>3</v>
      </c>
    </row>
    <row r="18" spans="1:17" x14ac:dyDescent="0.25">
      <c r="A18">
        <v>1132</v>
      </c>
      <c r="B18" t="s">
        <v>43</v>
      </c>
      <c r="C18">
        <f t="shared" si="0"/>
        <v>10</v>
      </c>
      <c r="D18">
        <f t="shared" si="1"/>
        <v>15</v>
      </c>
      <c r="E18">
        <f t="shared" si="12"/>
        <v>5</v>
      </c>
      <c r="G18" s="6">
        <f t="shared" si="13"/>
        <v>12.5</v>
      </c>
      <c r="H18">
        <f t="shared" si="2"/>
        <v>5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4</v>
      </c>
      <c r="N18">
        <f t="shared" si="8"/>
        <v>3</v>
      </c>
      <c r="O18">
        <f t="shared" si="9"/>
        <v>2</v>
      </c>
      <c r="P18">
        <f t="shared" si="10"/>
        <v>3</v>
      </c>
      <c r="Q18">
        <f t="shared" si="11"/>
        <v>3</v>
      </c>
    </row>
    <row r="19" spans="1:17" x14ac:dyDescent="0.25">
      <c r="A19">
        <v>1132</v>
      </c>
      <c r="B19" t="s">
        <v>44</v>
      </c>
      <c r="C19">
        <f t="shared" si="0"/>
        <v>11</v>
      </c>
      <c r="D19">
        <f t="shared" si="1"/>
        <v>13</v>
      </c>
      <c r="E19">
        <f t="shared" si="12"/>
        <v>2</v>
      </c>
      <c r="G19" s="6">
        <f t="shared" si="13"/>
        <v>12</v>
      </c>
      <c r="H19">
        <f t="shared" si="2"/>
        <v>5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2</v>
      </c>
      <c r="P19">
        <f t="shared" si="10"/>
        <v>3</v>
      </c>
      <c r="Q19">
        <f t="shared" si="11"/>
        <v>3</v>
      </c>
    </row>
    <row r="20" spans="1:17" x14ac:dyDescent="0.25">
      <c r="A20">
        <v>1132</v>
      </c>
      <c r="B20" t="s">
        <v>45</v>
      </c>
      <c r="C20">
        <f t="shared" si="0"/>
        <v>10</v>
      </c>
      <c r="D20">
        <f t="shared" si="1"/>
        <v>11</v>
      </c>
      <c r="E20">
        <f t="shared" si="12"/>
        <v>1</v>
      </c>
      <c r="G20" s="6">
        <f t="shared" si="13"/>
        <v>10.5</v>
      </c>
      <c r="H20">
        <f t="shared" si="2"/>
        <v>5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2</v>
      </c>
    </row>
    <row r="21" spans="1:17" x14ac:dyDescent="0.25">
      <c r="A21">
        <v>1132</v>
      </c>
      <c r="B21" t="s">
        <v>46</v>
      </c>
      <c r="C21">
        <f t="shared" si="0"/>
        <v>13</v>
      </c>
      <c r="D21">
        <f t="shared" si="1"/>
        <v>10</v>
      </c>
      <c r="E21">
        <f t="shared" si="12"/>
        <v>3</v>
      </c>
      <c r="G21" s="6">
        <f t="shared" si="13"/>
        <v>11.5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4</v>
      </c>
      <c r="M21">
        <f t="shared" si="7"/>
        <v>3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1132</v>
      </c>
      <c r="B22" t="s">
        <v>47</v>
      </c>
      <c r="C22">
        <f t="shared" si="0"/>
        <v>9</v>
      </c>
      <c r="D22">
        <f t="shared" si="1"/>
        <v>7</v>
      </c>
      <c r="E22">
        <f t="shared" si="12"/>
        <v>2</v>
      </c>
      <c r="G22" s="6">
        <f t="shared" si="13"/>
        <v>8</v>
      </c>
      <c r="H22">
        <f t="shared" si="2"/>
        <v>4</v>
      </c>
      <c r="I22">
        <f t="shared" si="3"/>
        <v>2</v>
      </c>
      <c r="J22">
        <f t="shared" si="4"/>
        <v>2</v>
      </c>
      <c r="K22">
        <f t="shared" si="5"/>
        <v>3</v>
      </c>
      <c r="L22">
        <f t="shared" si="6"/>
        <v>3</v>
      </c>
      <c r="M22">
        <f t="shared" si="7"/>
        <v>2</v>
      </c>
      <c r="N22">
        <f t="shared" si="8"/>
        <v>1</v>
      </c>
      <c r="O22">
        <f t="shared" si="9"/>
        <v>2</v>
      </c>
      <c r="P22">
        <f t="shared" si="10"/>
        <v>2</v>
      </c>
      <c r="Q22">
        <f t="shared" si="11"/>
        <v>1</v>
      </c>
    </row>
    <row r="23" spans="1:17" x14ac:dyDescent="0.25">
      <c r="A23">
        <v>1132</v>
      </c>
      <c r="B23" t="s">
        <v>48</v>
      </c>
      <c r="C23">
        <f t="shared" si="0"/>
        <v>12</v>
      </c>
      <c r="D23">
        <f t="shared" si="1"/>
        <v>13</v>
      </c>
      <c r="E23">
        <f t="shared" si="12"/>
        <v>1</v>
      </c>
      <c r="G23" s="6">
        <f t="shared" si="13"/>
        <v>12.5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1132</v>
      </c>
      <c r="B24" t="s">
        <v>49</v>
      </c>
      <c r="C24">
        <f t="shared" si="0"/>
        <v>13</v>
      </c>
      <c r="D24">
        <f t="shared" si="1"/>
        <v>13</v>
      </c>
      <c r="E24">
        <f t="shared" si="12"/>
        <v>0</v>
      </c>
      <c r="G24" s="6">
        <f t="shared" si="13"/>
        <v>13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2</v>
      </c>
      <c r="P24">
        <f t="shared" si="10"/>
        <v>3</v>
      </c>
      <c r="Q24">
        <f t="shared" si="11"/>
        <v>2</v>
      </c>
    </row>
    <row r="25" spans="1:17" x14ac:dyDescent="0.25">
      <c r="A25">
        <v>1132</v>
      </c>
      <c r="B25" t="s">
        <v>50</v>
      </c>
      <c r="C25">
        <f t="shared" si="0"/>
        <v>13</v>
      </c>
      <c r="D25">
        <f t="shared" si="1"/>
        <v>9</v>
      </c>
      <c r="E25">
        <f t="shared" si="12"/>
        <v>4</v>
      </c>
      <c r="G25" s="6">
        <f t="shared" si="13"/>
        <v>11</v>
      </c>
      <c r="H25">
        <f t="shared" si="2"/>
        <v>5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4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</row>
    <row r="26" spans="1:17" x14ac:dyDescent="0.25">
      <c r="A26">
        <v>1132</v>
      </c>
      <c r="B26" t="s">
        <v>51</v>
      </c>
      <c r="C26">
        <f t="shared" si="0"/>
        <v>12</v>
      </c>
      <c r="D26">
        <f t="shared" si="1"/>
        <v>14</v>
      </c>
      <c r="E26">
        <f t="shared" si="12"/>
        <v>2</v>
      </c>
      <c r="G26" s="6">
        <f t="shared" si="13"/>
        <v>13</v>
      </c>
      <c r="H26">
        <f t="shared" si="2"/>
        <v>5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4</v>
      </c>
      <c r="M26">
        <f t="shared" si="7"/>
        <v>3</v>
      </c>
      <c r="N26">
        <f t="shared" si="8"/>
        <v>3</v>
      </c>
      <c r="O26">
        <f t="shared" si="9"/>
        <v>2</v>
      </c>
      <c r="P26">
        <f t="shared" si="10"/>
        <v>3</v>
      </c>
      <c r="Q26">
        <f t="shared" si="11"/>
        <v>3</v>
      </c>
    </row>
    <row r="27" spans="1:17" x14ac:dyDescent="0.25">
      <c r="A27">
        <v>1132</v>
      </c>
      <c r="B27" t="s">
        <v>52</v>
      </c>
      <c r="C27">
        <f t="shared" si="0"/>
        <v>10</v>
      </c>
      <c r="D27">
        <f t="shared" si="1"/>
        <v>17</v>
      </c>
      <c r="E27">
        <f t="shared" ref="E27:E30" si="14">ABS(C27-D27)</f>
        <v>7</v>
      </c>
      <c r="G27" s="6">
        <f t="shared" ref="G27:G30" si="15">IF(F27&gt;0,((C27+D27)*0.5+F27*2)/3,(C27+D27)/2)</f>
        <v>13.5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4</v>
      </c>
    </row>
    <row r="28" spans="1:17" x14ac:dyDescent="0.25">
      <c r="A28">
        <v>1132</v>
      </c>
      <c r="B28" t="s">
        <v>53</v>
      </c>
      <c r="C28">
        <f t="shared" si="0"/>
        <v>3</v>
      </c>
      <c r="D28">
        <f t="shared" si="1"/>
        <v>10</v>
      </c>
      <c r="E28">
        <f t="shared" si="14"/>
        <v>7</v>
      </c>
      <c r="G28" s="6">
        <f t="shared" si="15"/>
        <v>6.5</v>
      </c>
      <c r="H28">
        <f t="shared" si="2"/>
        <v>1</v>
      </c>
      <c r="I28">
        <f t="shared" si="3"/>
        <v>4</v>
      </c>
      <c r="J28">
        <f t="shared" si="4"/>
        <v>2</v>
      </c>
      <c r="K28">
        <f t="shared" si="5"/>
        <v>3</v>
      </c>
      <c r="L28">
        <f t="shared" si="6"/>
        <v>1</v>
      </c>
      <c r="M28">
        <f t="shared" si="7"/>
        <v>2</v>
      </c>
      <c r="N28">
        <f t="shared" si="8"/>
        <v>3</v>
      </c>
      <c r="O28">
        <f t="shared" si="9"/>
        <v>2</v>
      </c>
      <c r="P28">
        <f t="shared" si="10"/>
        <v>3</v>
      </c>
      <c r="Q28">
        <f t="shared" si="11"/>
        <v>2</v>
      </c>
    </row>
    <row r="29" spans="1:17" x14ac:dyDescent="0.25">
      <c r="A29">
        <v>1132</v>
      </c>
      <c r="B29" t="s">
        <v>54</v>
      </c>
      <c r="C29">
        <f t="shared" si="0"/>
        <v>11</v>
      </c>
      <c r="D29">
        <f t="shared" si="1"/>
        <v>12</v>
      </c>
      <c r="E29">
        <f t="shared" si="14"/>
        <v>1</v>
      </c>
      <c r="G29" s="6">
        <f t="shared" si="15"/>
        <v>11.5</v>
      </c>
      <c r="H29">
        <f t="shared" si="2"/>
        <v>4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2</v>
      </c>
    </row>
    <row r="30" spans="1:17" x14ac:dyDescent="0.25">
      <c r="A30">
        <v>1132</v>
      </c>
      <c r="B30" t="s">
        <v>55</v>
      </c>
      <c r="C30">
        <f t="shared" si="0"/>
        <v>10</v>
      </c>
      <c r="D30">
        <f t="shared" si="1"/>
        <v>8</v>
      </c>
      <c r="E30">
        <f t="shared" si="14"/>
        <v>2</v>
      </c>
      <c r="G30" s="6">
        <f t="shared" si="15"/>
        <v>9</v>
      </c>
      <c r="H30">
        <f t="shared" si="2"/>
        <v>4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2</v>
      </c>
      <c r="Q30">
        <f t="shared" si="11"/>
        <v>1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0"/>
  <sheetViews>
    <sheetView zoomScale="85" zoomScaleNormal="85" workbookViewId="0">
      <pane ySplit="1" topLeftCell="A2" activePane="bottomLeft" state="frozen"/>
      <selection pane="bottomLeft" activeCell="A2" sqref="A2:A3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5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12</v>
      </c>
      <c r="D3" s="10">
        <v>5</v>
      </c>
      <c r="E3" s="10">
        <v>3</v>
      </c>
      <c r="F3" s="10">
        <v>3</v>
      </c>
      <c r="G3" s="10">
        <v>2</v>
      </c>
      <c r="H3" s="10">
        <v>3</v>
      </c>
    </row>
    <row r="4" spans="1:8" x14ac:dyDescent="0.25">
      <c r="A4" s="10" t="s">
        <v>29</v>
      </c>
      <c r="B4">
        <v>33</v>
      </c>
      <c r="C4" s="10">
        <v>15</v>
      </c>
      <c r="D4" s="10">
        <v>5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29</v>
      </c>
      <c r="C5" s="10">
        <v>12</v>
      </c>
      <c r="D5" s="10">
        <v>5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12</v>
      </c>
      <c r="D6" s="10">
        <v>5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33</v>
      </c>
      <c r="C7" s="10">
        <v>14</v>
      </c>
      <c r="D7" s="10">
        <v>5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31</v>
      </c>
      <c r="C8" s="10">
        <v>13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12</v>
      </c>
      <c r="C9" s="10">
        <v>3</v>
      </c>
      <c r="D9" s="10">
        <v>3</v>
      </c>
      <c r="E9" s="10">
        <v>1</v>
      </c>
      <c r="F9" s="10">
        <v>1</v>
      </c>
      <c r="G9" s="10">
        <v>3</v>
      </c>
      <c r="H9" s="10">
        <v>1</v>
      </c>
    </row>
    <row r="10" spans="1:8" x14ac:dyDescent="0.25">
      <c r="A10" s="10" t="s">
        <v>35</v>
      </c>
      <c r="B10">
        <v>24</v>
      </c>
      <c r="C10" s="10">
        <v>8</v>
      </c>
      <c r="D10" s="10">
        <v>5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12</v>
      </c>
      <c r="C11" s="10">
        <v>4</v>
      </c>
      <c r="D11" s="10">
        <v>3</v>
      </c>
      <c r="E11" s="10">
        <v>1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15</v>
      </c>
      <c r="C12" s="10">
        <v>5</v>
      </c>
      <c r="D12" s="10">
        <v>3</v>
      </c>
      <c r="E12" s="10">
        <v>1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17</v>
      </c>
      <c r="C13" s="10">
        <v>6</v>
      </c>
      <c r="D13" s="10">
        <v>3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17</v>
      </c>
      <c r="C14" s="10">
        <v>7</v>
      </c>
      <c r="D14" s="10">
        <v>3</v>
      </c>
      <c r="E14" s="10">
        <v>1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30</v>
      </c>
      <c r="C15" s="10">
        <v>12</v>
      </c>
      <c r="D15" s="10">
        <v>5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13</v>
      </c>
      <c r="D16" s="10">
        <v>5</v>
      </c>
      <c r="E16" s="10">
        <v>4</v>
      </c>
      <c r="F16" s="10">
        <v>3</v>
      </c>
      <c r="G16" s="10">
        <v>3</v>
      </c>
      <c r="H16" s="10">
        <v>4</v>
      </c>
    </row>
    <row r="17" spans="1:8" x14ac:dyDescent="0.25">
      <c r="A17" s="10" t="s">
        <v>42</v>
      </c>
      <c r="B17">
        <v>20</v>
      </c>
      <c r="C17" s="10">
        <v>8</v>
      </c>
      <c r="D17" s="10">
        <v>5</v>
      </c>
      <c r="E17" s="10">
        <v>1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27</v>
      </c>
      <c r="C18" s="10">
        <v>10</v>
      </c>
      <c r="D18" s="10">
        <v>5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28</v>
      </c>
      <c r="C19" s="10">
        <v>11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27</v>
      </c>
      <c r="C20" s="10">
        <v>10</v>
      </c>
      <c r="D20" s="10">
        <v>5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13</v>
      </c>
      <c r="D21" s="10">
        <v>5</v>
      </c>
      <c r="E21" s="10">
        <v>4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23</v>
      </c>
      <c r="C22" s="10">
        <v>9</v>
      </c>
      <c r="D22" s="10">
        <v>4</v>
      </c>
      <c r="E22" s="10">
        <v>2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12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31</v>
      </c>
      <c r="C24" s="10">
        <v>13</v>
      </c>
      <c r="D24" s="10">
        <v>5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31</v>
      </c>
      <c r="C25" s="10">
        <v>13</v>
      </c>
      <c r="D25" s="10">
        <v>5</v>
      </c>
      <c r="E25" s="10">
        <v>3</v>
      </c>
      <c r="F25" s="10">
        <v>3</v>
      </c>
      <c r="G25" s="10">
        <v>3</v>
      </c>
      <c r="H25" s="10">
        <v>4</v>
      </c>
    </row>
    <row r="26" spans="1:8" x14ac:dyDescent="0.25">
      <c r="A26" s="10" t="s">
        <v>51</v>
      </c>
      <c r="B26">
        <v>30</v>
      </c>
      <c r="C26" s="10">
        <v>12</v>
      </c>
      <c r="D26" s="10">
        <v>5</v>
      </c>
      <c r="E26" s="10">
        <v>3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25</v>
      </c>
      <c r="C27" s="10">
        <v>10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14</v>
      </c>
      <c r="C28" s="10">
        <v>3</v>
      </c>
      <c r="D28" s="10">
        <v>1</v>
      </c>
      <c r="E28" s="10">
        <v>4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27</v>
      </c>
      <c r="C29" s="10">
        <v>11</v>
      </c>
      <c r="D29" s="10">
        <v>4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27</v>
      </c>
      <c r="C30" s="10">
        <v>10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0"/>
  <sheetViews>
    <sheetView zoomScale="85" zoomScaleNormal="85" workbookViewId="0">
      <pane ySplit="1" topLeftCell="A2" activePane="bottomLeft" state="frozen"/>
      <selection pane="bottomLeft" activeCell="A2" sqref="A2:H3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16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15</v>
      </c>
      <c r="D3" s="10">
        <v>3</v>
      </c>
      <c r="E3" s="10">
        <v>3</v>
      </c>
      <c r="F3" s="10">
        <v>2</v>
      </c>
      <c r="G3" s="10">
        <v>3</v>
      </c>
      <c r="H3" s="10">
        <v>3</v>
      </c>
    </row>
    <row r="4" spans="1:8" x14ac:dyDescent="0.25">
      <c r="A4" s="10" t="s">
        <v>29</v>
      </c>
      <c r="B4">
        <v>35</v>
      </c>
      <c r="C4" s="10">
        <v>18</v>
      </c>
      <c r="D4" s="10">
        <v>4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17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29</v>
      </c>
      <c r="C6" s="10">
        <v>15</v>
      </c>
      <c r="D6" s="10">
        <v>3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18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8</v>
      </c>
      <c r="C9" s="10">
        <v>3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14</v>
      </c>
      <c r="C10" s="10">
        <v>7</v>
      </c>
      <c r="D10" s="10">
        <v>2</v>
      </c>
      <c r="E10" s="10">
        <v>2</v>
      </c>
      <c r="F10" s="10">
        <v>1</v>
      </c>
      <c r="G10" s="10">
        <v>1</v>
      </c>
      <c r="H10" s="10">
        <v>1</v>
      </c>
    </row>
    <row r="11" spans="1:8" x14ac:dyDescent="0.25">
      <c r="A11" s="10" t="s">
        <v>36</v>
      </c>
      <c r="B11">
        <v>8</v>
      </c>
      <c r="C11" s="10">
        <v>3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5">
      <c r="A12" s="10" t="s">
        <v>37</v>
      </c>
      <c r="B12">
        <v>7</v>
      </c>
      <c r="C12" s="10">
        <v>2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</row>
    <row r="13" spans="1:8" x14ac:dyDescent="0.25">
      <c r="A13" s="10" t="s">
        <v>38</v>
      </c>
      <c r="B13">
        <v>8</v>
      </c>
      <c r="C13" s="10">
        <v>3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</row>
    <row r="14" spans="1:8" x14ac:dyDescent="0.25">
      <c r="A14" s="10" t="s">
        <v>39</v>
      </c>
      <c r="B14">
        <v>13</v>
      </c>
      <c r="C14" s="10">
        <v>6</v>
      </c>
      <c r="D14" s="10">
        <v>2</v>
      </c>
      <c r="E14" s="10">
        <v>2</v>
      </c>
      <c r="F14" s="10">
        <v>1</v>
      </c>
      <c r="G14" s="10">
        <v>1</v>
      </c>
      <c r="H14" s="10">
        <v>1</v>
      </c>
    </row>
    <row r="15" spans="1:8" x14ac:dyDescent="0.25">
      <c r="A15" s="10" t="s">
        <v>40</v>
      </c>
      <c r="B15">
        <v>34</v>
      </c>
      <c r="C15" s="10">
        <v>17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21</v>
      </c>
      <c r="C17" s="10">
        <v>10</v>
      </c>
      <c r="D17" s="10">
        <v>3</v>
      </c>
      <c r="E17" s="10">
        <v>1</v>
      </c>
      <c r="F17" s="10">
        <v>2</v>
      </c>
      <c r="G17" s="10">
        <v>2</v>
      </c>
      <c r="H17" s="10">
        <v>3</v>
      </c>
    </row>
    <row r="18" spans="1:8" x14ac:dyDescent="0.25">
      <c r="A18" s="10" t="s">
        <v>43</v>
      </c>
      <c r="B18">
        <v>30</v>
      </c>
      <c r="C18" s="10">
        <v>15</v>
      </c>
      <c r="D18" s="10">
        <v>4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3</v>
      </c>
    </row>
    <row r="20" spans="1:8" x14ac:dyDescent="0.25">
      <c r="A20" s="10" t="s">
        <v>45</v>
      </c>
      <c r="B20">
        <v>24</v>
      </c>
      <c r="C20" s="10">
        <v>11</v>
      </c>
      <c r="D20" s="10">
        <v>3</v>
      </c>
      <c r="E20" s="10">
        <v>2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23</v>
      </c>
      <c r="C21" s="10">
        <v>10</v>
      </c>
      <c r="D21" s="10">
        <v>3</v>
      </c>
      <c r="E21" s="10">
        <v>2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15</v>
      </c>
      <c r="C22" s="10">
        <v>7</v>
      </c>
      <c r="D22" s="10">
        <v>2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27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19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2</v>
      </c>
      <c r="G26" s="10">
        <v>3</v>
      </c>
      <c r="H26" s="10">
        <v>3</v>
      </c>
    </row>
    <row r="27" spans="1:8" x14ac:dyDescent="0.25">
      <c r="A27" s="10" t="s">
        <v>52</v>
      </c>
      <c r="B27">
        <v>35</v>
      </c>
      <c r="C27" s="10">
        <v>17</v>
      </c>
      <c r="D27" s="10">
        <v>4</v>
      </c>
      <c r="E27" s="10">
        <v>4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22</v>
      </c>
      <c r="C28" s="10">
        <v>10</v>
      </c>
      <c r="D28" s="10">
        <v>2</v>
      </c>
      <c r="E28" s="10">
        <v>3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26</v>
      </c>
      <c r="C29" s="10">
        <v>12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17</v>
      </c>
      <c r="C30" s="10">
        <v>8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60A0-CD70-4177-BDDC-079557C31AB9}">
  <dimension ref="A1:H30"/>
  <sheetViews>
    <sheetView workbookViewId="0">
      <selection activeCell="A2" sqref="A2:H3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30</v>
      </c>
      <c r="C2" s="10">
        <v>13</v>
      </c>
      <c r="D2" s="10">
        <v>5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12</v>
      </c>
      <c r="D3" s="10">
        <v>5</v>
      </c>
      <c r="E3" s="10">
        <v>3</v>
      </c>
      <c r="F3" s="10">
        <v>3</v>
      </c>
      <c r="G3" s="10">
        <v>2</v>
      </c>
      <c r="H3" s="10">
        <v>3</v>
      </c>
    </row>
    <row r="4" spans="1:8" x14ac:dyDescent="0.25">
      <c r="A4" s="10" t="s">
        <v>29</v>
      </c>
      <c r="B4">
        <v>33</v>
      </c>
      <c r="C4" s="10">
        <v>15</v>
      </c>
      <c r="D4" s="10">
        <v>5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29</v>
      </c>
      <c r="C5" s="10">
        <v>12</v>
      </c>
      <c r="D5" s="10">
        <v>5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12</v>
      </c>
      <c r="D6" s="10">
        <v>5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33</v>
      </c>
      <c r="C7" s="10">
        <v>14</v>
      </c>
      <c r="D7" s="10">
        <v>5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31</v>
      </c>
      <c r="C8" s="10">
        <v>13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12</v>
      </c>
      <c r="C9" s="10">
        <v>3</v>
      </c>
      <c r="D9" s="10">
        <v>3</v>
      </c>
      <c r="E9" s="10">
        <v>1</v>
      </c>
      <c r="F9" s="10">
        <v>1</v>
      </c>
      <c r="G9" s="10">
        <v>3</v>
      </c>
      <c r="H9" s="10">
        <v>1</v>
      </c>
    </row>
    <row r="10" spans="1:8" x14ac:dyDescent="0.25">
      <c r="A10" s="10" t="s">
        <v>35</v>
      </c>
      <c r="B10">
        <v>24</v>
      </c>
      <c r="C10" s="10">
        <v>8</v>
      </c>
      <c r="D10" s="10">
        <v>5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12</v>
      </c>
      <c r="C11" s="10">
        <v>4</v>
      </c>
      <c r="D11" s="10">
        <v>3</v>
      </c>
      <c r="E11" s="10">
        <v>1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15</v>
      </c>
      <c r="C12" s="10">
        <v>5</v>
      </c>
      <c r="D12" s="10">
        <v>3</v>
      </c>
      <c r="E12" s="10">
        <v>1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17</v>
      </c>
      <c r="C13" s="10">
        <v>6</v>
      </c>
      <c r="D13" s="10">
        <v>3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17</v>
      </c>
      <c r="C14" s="10">
        <v>7</v>
      </c>
      <c r="D14" s="10">
        <v>3</v>
      </c>
      <c r="E14" s="10">
        <v>1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30</v>
      </c>
      <c r="C15" s="10">
        <v>12</v>
      </c>
      <c r="D15" s="10">
        <v>5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13</v>
      </c>
      <c r="D16" s="10">
        <v>5</v>
      </c>
      <c r="E16" s="10">
        <v>4</v>
      </c>
      <c r="F16" s="10">
        <v>3</v>
      </c>
      <c r="G16" s="10">
        <v>3</v>
      </c>
      <c r="H16" s="10">
        <v>4</v>
      </c>
    </row>
    <row r="17" spans="1:8" x14ac:dyDescent="0.25">
      <c r="A17" s="10" t="s">
        <v>42</v>
      </c>
      <c r="B17">
        <v>20</v>
      </c>
      <c r="C17" s="10">
        <v>8</v>
      </c>
      <c r="D17" s="10">
        <v>5</v>
      </c>
      <c r="E17" s="10">
        <v>1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27</v>
      </c>
      <c r="C18" s="10">
        <v>10</v>
      </c>
      <c r="D18" s="10">
        <v>5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28</v>
      </c>
      <c r="C19" s="10">
        <v>11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27</v>
      </c>
      <c r="C20" s="10">
        <v>10</v>
      </c>
      <c r="D20" s="10">
        <v>5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13</v>
      </c>
      <c r="D21" s="10">
        <v>5</v>
      </c>
      <c r="E21" s="10">
        <v>4</v>
      </c>
      <c r="F21" s="10">
        <v>3</v>
      </c>
      <c r="G21" s="10">
        <v>3</v>
      </c>
      <c r="H21" s="10">
        <v>4</v>
      </c>
    </row>
    <row r="22" spans="1:8" x14ac:dyDescent="0.25">
      <c r="A22" s="10" t="s">
        <v>47</v>
      </c>
      <c r="B22">
        <v>23</v>
      </c>
      <c r="C22" s="10">
        <v>9</v>
      </c>
      <c r="D22" s="10">
        <v>4</v>
      </c>
      <c r="E22" s="10">
        <v>2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12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31</v>
      </c>
      <c r="C24" s="10">
        <v>13</v>
      </c>
      <c r="D24" s="10">
        <v>5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31</v>
      </c>
      <c r="C25" s="10">
        <v>13</v>
      </c>
      <c r="D25" s="10">
        <v>5</v>
      </c>
      <c r="E25" s="10">
        <v>3</v>
      </c>
      <c r="F25" s="10">
        <v>3</v>
      </c>
      <c r="G25" s="10">
        <v>3</v>
      </c>
      <c r="H25" s="10">
        <v>4</v>
      </c>
    </row>
    <row r="26" spans="1:8" x14ac:dyDescent="0.25">
      <c r="A26" s="10" t="s">
        <v>51</v>
      </c>
      <c r="B26">
        <v>30</v>
      </c>
      <c r="C26" s="10">
        <v>12</v>
      </c>
      <c r="D26" s="10">
        <v>5</v>
      </c>
      <c r="E26" s="10">
        <v>3</v>
      </c>
      <c r="F26" s="10">
        <v>3</v>
      </c>
      <c r="G26" s="10">
        <v>3</v>
      </c>
      <c r="H26" s="10">
        <v>4</v>
      </c>
    </row>
    <row r="27" spans="1:8" x14ac:dyDescent="0.25">
      <c r="A27" s="10" t="s">
        <v>52</v>
      </c>
      <c r="B27">
        <v>25</v>
      </c>
      <c r="C27" s="10">
        <v>10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14</v>
      </c>
      <c r="C28" s="10">
        <v>3</v>
      </c>
      <c r="D28" s="10">
        <v>1</v>
      </c>
      <c r="E28" s="10">
        <v>4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27</v>
      </c>
      <c r="C29" s="10">
        <v>11</v>
      </c>
      <c r="D29" s="10">
        <v>4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27</v>
      </c>
      <c r="C30" s="10">
        <v>10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D93C-627E-47B1-ADF8-A3A988C6E468}">
  <dimension ref="A1:H30"/>
  <sheetViews>
    <sheetView workbookViewId="0">
      <selection activeCell="A2" sqref="A2:H3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16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15</v>
      </c>
      <c r="D3" s="10">
        <v>3</v>
      </c>
      <c r="E3" s="10">
        <v>3</v>
      </c>
      <c r="F3" s="10">
        <v>2</v>
      </c>
      <c r="G3" s="10">
        <v>3</v>
      </c>
      <c r="H3" s="10">
        <v>3</v>
      </c>
    </row>
    <row r="4" spans="1:8" x14ac:dyDescent="0.25">
      <c r="A4" s="10" t="s">
        <v>29</v>
      </c>
      <c r="B4">
        <v>35</v>
      </c>
      <c r="C4" s="10">
        <v>18</v>
      </c>
      <c r="D4" s="10">
        <v>4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17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29</v>
      </c>
      <c r="C6" s="10">
        <v>15</v>
      </c>
      <c r="D6" s="10">
        <v>3</v>
      </c>
      <c r="E6" s="10">
        <v>3</v>
      </c>
      <c r="F6" s="10">
        <v>2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18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28</v>
      </c>
      <c r="C8" s="10">
        <v>14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8</v>
      </c>
      <c r="C9" s="10">
        <v>3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25">
      <c r="A10" s="10" t="s">
        <v>35</v>
      </c>
      <c r="B10">
        <v>14</v>
      </c>
      <c r="C10" s="10">
        <v>7</v>
      </c>
      <c r="D10" s="10">
        <v>2</v>
      </c>
      <c r="E10" s="10">
        <v>2</v>
      </c>
      <c r="F10" s="10">
        <v>1</v>
      </c>
      <c r="G10" s="10">
        <v>1</v>
      </c>
      <c r="H10" s="10">
        <v>1</v>
      </c>
    </row>
    <row r="11" spans="1:8" x14ac:dyDescent="0.25">
      <c r="A11" s="10" t="s">
        <v>36</v>
      </c>
      <c r="B11">
        <v>8</v>
      </c>
      <c r="C11" s="10">
        <v>3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25">
      <c r="A12" s="10" t="s">
        <v>37</v>
      </c>
      <c r="B12">
        <v>7</v>
      </c>
      <c r="C12" s="10">
        <v>2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</row>
    <row r="13" spans="1:8" x14ac:dyDescent="0.25">
      <c r="A13" s="10" t="s">
        <v>38</v>
      </c>
      <c r="B13">
        <v>8</v>
      </c>
      <c r="C13" s="10">
        <v>3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</row>
    <row r="14" spans="1:8" x14ac:dyDescent="0.25">
      <c r="A14" s="10" t="s">
        <v>39</v>
      </c>
      <c r="B14">
        <v>13</v>
      </c>
      <c r="C14" s="10">
        <v>6</v>
      </c>
      <c r="D14" s="10">
        <v>2</v>
      </c>
      <c r="E14" s="10">
        <v>2</v>
      </c>
      <c r="F14" s="10">
        <v>1</v>
      </c>
      <c r="G14" s="10">
        <v>1</v>
      </c>
      <c r="H14" s="10">
        <v>1</v>
      </c>
    </row>
    <row r="15" spans="1:8" x14ac:dyDescent="0.25">
      <c r="A15" s="10" t="s">
        <v>40</v>
      </c>
      <c r="B15">
        <v>34</v>
      </c>
      <c r="C15" s="10">
        <v>17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4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21</v>
      </c>
      <c r="C17" s="10">
        <v>10</v>
      </c>
      <c r="D17" s="10">
        <v>3</v>
      </c>
      <c r="E17" s="10">
        <v>1</v>
      </c>
      <c r="F17" s="10">
        <v>2</v>
      </c>
      <c r="G17" s="10">
        <v>2</v>
      </c>
      <c r="H17" s="10">
        <v>3</v>
      </c>
    </row>
    <row r="18" spans="1:8" x14ac:dyDescent="0.25">
      <c r="A18" s="10" t="s">
        <v>43</v>
      </c>
      <c r="B18">
        <v>30</v>
      </c>
      <c r="C18" s="10">
        <v>15</v>
      </c>
      <c r="D18" s="10">
        <v>4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27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3</v>
      </c>
    </row>
    <row r="20" spans="1:8" x14ac:dyDescent="0.25">
      <c r="A20" s="10" t="s">
        <v>45</v>
      </c>
      <c r="B20">
        <v>24</v>
      </c>
      <c r="C20" s="10">
        <v>11</v>
      </c>
      <c r="D20" s="10">
        <v>3</v>
      </c>
      <c r="E20" s="10">
        <v>2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23</v>
      </c>
      <c r="C21" s="10">
        <v>10</v>
      </c>
      <c r="D21" s="10">
        <v>3</v>
      </c>
      <c r="E21" s="10">
        <v>2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15</v>
      </c>
      <c r="C22" s="10">
        <v>7</v>
      </c>
      <c r="D22" s="10">
        <v>2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27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19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2</v>
      </c>
      <c r="G26" s="10">
        <v>3</v>
      </c>
      <c r="H26" s="10">
        <v>3</v>
      </c>
    </row>
    <row r="27" spans="1:8" x14ac:dyDescent="0.25">
      <c r="A27" s="10" t="s">
        <v>52</v>
      </c>
      <c r="B27">
        <v>35</v>
      </c>
      <c r="C27" s="10">
        <v>17</v>
      </c>
      <c r="D27" s="10">
        <v>4</v>
      </c>
      <c r="E27" s="10">
        <v>4</v>
      </c>
      <c r="F27" s="10">
        <v>3</v>
      </c>
      <c r="G27" s="10">
        <v>3</v>
      </c>
      <c r="H27" s="10">
        <v>4</v>
      </c>
    </row>
    <row r="28" spans="1:8" x14ac:dyDescent="0.25">
      <c r="A28" s="10" t="s">
        <v>53</v>
      </c>
      <c r="B28">
        <v>22</v>
      </c>
      <c r="C28" s="10">
        <v>10</v>
      </c>
      <c r="D28" s="10">
        <v>2</v>
      </c>
      <c r="E28" s="10">
        <v>3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26</v>
      </c>
      <c r="C29" s="10">
        <v>12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17</v>
      </c>
      <c r="C30" s="10">
        <v>8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l G p X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U a l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G p X W T B A h s / X A Q A A W A 8 A A B M A H A B G b 3 J t d W x h c y 9 T Z W N 0 a W 9 u M S 5 t I K I Y A C i g F A A A A A A A A A A A A A A A A A A A A A A A A A A A A O 3 U 0 U v b Q B g A 8 P d A / 4 c j e 2 k h h q R 2 D p Q 8 N R P 2 s I F Y n 5 Y 9 d O 2 5 B Z O 7 k r s O S / H B w W q t D D a 2 V j S l 4 J t l Q 3 G M d U z W v 6 Z 3 J P + F N 4 K b H Y Z S F O t D 8 p L k u 1 y + 7 / L L d w S W q I 0 R W I 3 O + p I k k d d F D 5 b B A z n s n L H 3 g 6 D f Z s 3 G H P e H 7 K Q 5 O t + W g Q E c S F M S E M d o 2 O C / P o h I n r x R T V y q u h D R 9 L L t Q D W P E R U 3 J C 2 b i 9 Y a g R 6 x n t o b 0 D I h 2 a C 4 Y r H u H j v 9 M v r d 5 Z 0 d 3 v 7 J P x 3 y z z 9 C v x E 0 d / j x Q X B 8 b l 2 f X 6 W b V M 4 o z 0 3 o 2 K 5 N o W f I i q y A P H a q L i J G T g G P U Q m X b f T K W H i o a b o C V q q Y w l V a c 6 D x 7 1 J 9 h h F 8 k V G i d b D B t + C k x f 3 v 4 V G P 9 f b E g g r F l + K h g l d E Z B 1 7 b v T 6 Q q 0 C S T p a t F K v y 1 F U F + m p G A E U b t I t B V z G s y L + B N G F n P p n 3 p W B + Z g J u b H 4 V i Y l 2 e j a + m K V W G s 3 9 N 8 F r a 8 z U v q b P 1 E a V 9 K y m j 7 + P / f 2 2 f Y u H 3 y c X i p / K W V C F 0 8 h F W W 2 4 k t J 0 C a g 3 a C 9 b h s t 6 b S p O w 2 k s 5 n Z w y X d F g e n a 7 n 7 s k X G l p K g T U C b 4 R Y Z W 0 q C J t B S U u o K 2 6 P / v l X 4 9 i z o 9 0 P / 9 O 7 Z Y k t J 2 C a y z b D b Y k t J 2 A T b B V B L A Q I t A B Q A A g A I A J R q V 1 l J v j D p p g A A A P Y A A A A S A A A A A A A A A A A A A A A A A A A A A A B D b 2 5 m a W c v U G F j a 2 F n Z S 5 4 b W x Q S w E C L Q A U A A I A C A C U a l d Z U 3 I 4 L J s A A A D h A A A A E w A A A A A A A A A A A A A A A A D y A A A A W 0 N v b n R l b n R f V H l w Z X N d L n h t b F B L A Q I t A B Q A A g A I A J R q V 1 k w Q I b P 1 w E A A F g P A A A T A A A A A A A A A A A A A A A A A N o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Y A A A A A A A A s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O S U 4 M i V C M S V F O C V B O S V B O S V F O S U 5 Q i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Z W F l O D I w L T k z O T E t N D d l M S 1 h Z j g 2 L T g 1 O W E 2 Z m Z m M T c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N O m W s e W N t + i p l e W I h l / p g r H o q a n p m 6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N U M D U 6 M T k 6 N T c u N z Q z O T k 3 M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w N O m W s e W N t + i p l e W I h i 3 p g r H o q a n p m 6 8 v Q X V 0 b 1 J l b W 9 2 Z W R D b 2 x 1 b W 5 z M S 5 7 Q 2 9 s d W 1 u M S w w f S Z x d W 9 0 O y w m c X V v d D t T Z W N 0 a W 9 u M S 8 w N z A 0 6 Z a x 5 Y 2 3 6 K m V 5 Y i G L e m C s e i p q e m b r y 9 B d X R v U m V t b 3 Z l Z E N v b H V t b n M x L n t D b 2 x 1 b W 4 y L D F 9 J n F 1 b 3 Q 7 L C Z x d W 9 0 O 1 N l Y 3 R p b 2 4 x L z A 3 M D T p l r H l j b f o q Z X l i I Y t 6 Y K x 6 K m p 6 Z u v L 0 F 1 d G 9 S Z W 1 v d m V k Q 2 9 s d W 1 u c z E u e 0 N v b H V t b j M s M n 0 m c X V v d D s s J n F 1 b 3 Q 7 U 2 V j d G l v b j E v M D c w N O m W s e W N t + i p l e W I h i 3 p g r H o q a n p m 6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0 6 Z a x 5 Y 2 3 6 K m V 5 Y i G L e m C s e i p q e m b r y 9 B d X R v U m V t b 3 Z l Z E N v b H V t b n M x L n t D b 2 x 1 b W 4 x L D B 9 J n F 1 b 3 Q 7 L C Z x d W 9 0 O 1 N l Y 3 R p b 2 4 x L z A 3 M D T p l r H l j b f o q Z X l i I Y t 6 Y K x 6 K m p 6 Z u v L 0 F 1 d G 9 S Z W 1 v d m V k Q 2 9 s d W 1 u c z E u e 0 N v b H V t b j I s M X 0 m c X V v d D s s J n F 1 b 3 Q 7 U 2 V j d G l v b j E v M D c w N O m W s e W N t + i p l e W I h i 3 p g r H o q a n p m 6 8 v Q X V 0 b 1 J l b W 9 2 Z W R D b 2 x 1 b W 5 z M S 5 7 Q 2 9 s d W 1 u M y w y f S Z x d W 9 0 O y w m c X V v d D t T Z W N 0 a W 9 u M S 8 w N z A 0 6 Z a x 5 Y 2 3 6 K m V 5 Y i G L e m C s e i p q e m b r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O S U 4 M i V C M S V F O C V B O S V B O S V F O S U 5 Q i V B R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O S U 4 M i V C M S V F O C V B O S V B O S V F O S U 5 Q i V B R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N m U 4 N j J k L T A 5 Z D Q t N D c x Z C 0 5 N j E z L T Q w M W J h O T g x O D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N O m W s e W N t + i p l e W I h l / l i o n p m 4 X o i q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N U M D U 6 M j A 6 N D A u M z U x M T M 1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w N O m W s e W N t + i p l e W I h i 3 l i o n p m 4 X o i q w v Q X V 0 b 1 J l b W 9 2 Z W R D b 2 x 1 b W 5 z M S 5 7 Q 2 9 s d W 1 u M S w w f S Z x d W 9 0 O y w m c X V v d D t T Z W N 0 a W 9 u M S 8 w N z A 0 6 Z a x 5 Y 2 3 6 K m V 5 Y i G L e W K i e m b h e i K r C 9 B d X R v U m V t b 3 Z l Z E N v b H V t b n M x L n t D b 2 x 1 b W 4 y L D F 9 J n F 1 b 3 Q 7 L C Z x d W 9 0 O 1 N l Y 3 R p b 2 4 x L z A 3 M D T p l r H l j b f o q Z X l i I Y t 5 Y q J 6 Z u F 6 I q s L 0 F 1 d G 9 S Z W 1 v d m V k Q 2 9 s d W 1 u c z E u e 0 N v b H V t b j M s M n 0 m c X V v d D s s J n F 1 b 3 Q 7 U 2 V j d G l v b j E v M D c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z A 0 6 Z a x 5 Y 2 3 6 K m V 5 Y i G L e W K i e m b h e i K r C 9 B d X R v U m V t b 3 Z l Z E N v b H V t b n M x L n t D b 2 x 1 b W 4 x L D B 9 J n F 1 b 3 Q 7 L C Z x d W 9 0 O 1 N l Y 3 R p b 2 4 x L z A 3 M D T p l r H l j b f o q Z X l i I Y t 5 Y q J 6 Z u F 6 I q s L 0 F 1 d G 9 S Z W 1 v d m V k Q 2 9 s d W 1 u c z E u e 0 N v b H V t b j I s M X 0 m c X V v d D s s J n F 1 b 3 Q 7 U 2 V j d G l v b j E v M D c w N O m W s e W N t + i p l e W I h i 3 l i o n p m 4 X o i q w v Q X V 0 b 1 J l b W 9 2 Z W R D b 2 x 1 b W 5 z M S 5 7 Q 2 9 s d W 1 u M y w y f S Z x d W 9 0 O y w m c X V v d D t T Z W N 0 a W 9 u M S 8 w N z A 0 6 Z a x 5 Y 2 3 6 K m V 5 Y i G L e W K i e m b h e i K r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8 / w A o O X G E + o j l l j i A M F 7 w A A A A A C A A A A A A A Q Z g A A A A E A A C A A A A D 2 J G y J l i n d r k K 0 Y 5 b 0 Y N X 7 Z G R z + v 7 n h 3 e q r n / G q 4 H Q d Q A A A A A O g A A A A A I A A C A A A A A v U T D / 1 O 7 M T a o f E b C W H R M M l y 1 Q J r A d / y X 6 6 l e j 8 f U 0 f F A A A A A v y P / D N 1 R / M 5 3 P p N H P p l H W 1 M / v D G u T M M a l H b s i c w R c o 2 4 V b z L K V J N I 6 a n p F S m w B E 8 L b m G g 1 j g z B c x D D 0 n n 6 B h X 8 E 0 G N Y Q Q m Y 4 d 5 u 6 R n g 5 + k 0 A A A A A 0 R i F M 8 u v u f j 6 J O n X N X 0 s N I a g x i + u A 9 L 7 P X 2 A i O V 0 P k Y u r P V M L j e H Q i y p u A w G e V s w x A S x h Q 4 h r P w x E U / B f p B X /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0704閱卷評分-邱詩雯</vt:lpstr>
      <vt:lpstr>0704閱卷評分-劉雅芬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2024-10-23T13:09:41Z</dcterms:modified>
</cp:coreProperties>
</file>