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5-2024.11.05－14：59\"/>
    </mc:Choice>
  </mc:AlternateContent>
  <xr:revisionPtr revIDLastSave="0" documentId="13_ncr:1_{4C5F2C5A-822B-4D69-A6BB-5DA7F9E8D47E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202-劉雅芬甲" sheetId="6" r:id="rId4"/>
    <sheet name="1202閱卷評分-戴榮冠" sheetId="7" r:id="rId5"/>
  </sheets>
  <definedNames>
    <definedName name="外部資料_1" localSheetId="2" hidden="1">'閱卷評分-Teacher2'!$A$1:$D$26</definedName>
    <definedName name="外部資料_2" localSheetId="3" hidden="1">'1202-劉雅芬甲'!$A$1:$D$26</definedName>
    <definedName name="外部資料_2" localSheetId="1" hidden="1">'閱卷評分-Teacher1'!$A$1:$D$26</definedName>
    <definedName name="外部資料_3" localSheetId="4" hidden="1">'1202閱卷評分-戴榮冠'!$A$1:$D$26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20" i="1" l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0468D65C-30DF-4F5E-9EF9-DDDEFED4412A}" keepAlive="1" name="查詢 - 1202-劉雅芬甲" description="與活頁簿中 '1202-劉雅芬甲' 查詢的連接。" type="5" refreshedVersion="8" background="1" saveData="1">
    <dbPr connection="Provider=Microsoft.Mashup.OleDb.1;Data Source=$Workbook$;Location=1202-劉雅芬甲;Extended Properties=&quot;&quot;" command="SELECT * FROM [1202-劉雅芬甲]"/>
  </connection>
  <connection id="7" xr16:uid="{983F9955-E450-48DA-B2D7-ED4ECC45824A}" keepAlive="1" name="查詢 - 12-02-劉雅芬甲" description="與活頁簿中 '12-02-劉雅芬甲' 查詢的連接。" type="5" refreshedVersion="0" background="1">
    <dbPr connection="Provider=Microsoft.Mashup.OleDb.1;Data Source=$Workbook$;Location=12-02-劉雅芬甲;Extended Properties=&quot;&quot;" command="SELECT * FROM [12-02-劉雅芬甲]"/>
  </connection>
  <connection id="8" xr16:uid="{21CE6292-AE85-491F-9DCB-6F31D92347EB}" keepAlive="1" name="查詢 - 1202閱卷評分-戴榮冠" description="與活頁簿中 '1202閱卷評分-戴榮冠' 查詢的連接。" type="5" refreshedVersion="8" background="1" saveData="1">
    <dbPr connection="Provider=Microsoft.Mashup.OleDb.1;Data Source=$Workbook$;Location=1202閱卷評分-戴榮冠;Extended Properties=&quot;&quot;" command="SELECT * FROM [1202閱卷評分-戴榮冠]"/>
  </connection>
  <connection id="9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10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<sst xmlns="http://schemas.openxmlformats.org/spreadsheetml/2006/main" count="177" uniqueCount="53">
  <si>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</si>
  <si>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</si>
  <si>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</si>
  <si>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</si>
  <si>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</si>
  <si>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</si>
  <si>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</si>
  <si>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</si>
  <si>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</si>
  <si>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</si>
  <si>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</si>
  <si>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</si>
  <si>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</si>
  <si>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</si>
  <si>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</si>
  <si>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</si>
  <si>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</si>
  <si>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</si>
  <si>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</si>
  <si>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</si>
  <si>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</si>
  <si>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</si>
  <si>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</si>
  <si>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</si>
  <si>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</si>
  <si>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</si>
  <si>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</si>
  <si>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12-02-116001</t>
  </si>
  <si>
    <t>12-02-116003</t>
  </si>
  <si>
    <t>12-02-116004</t>
  </si>
  <si>
    <t>12-02-116005</t>
  </si>
  <si>
    <t>12-02-116007</t>
  </si>
  <si>
    <t>12-02-116008</t>
  </si>
  <si>
    <t>12-02-116009</t>
  </si>
  <si>
    <t>12-02-116010</t>
  </si>
  <si>
    <t>12-02-116011</t>
  </si>
  <si>
    <t>12-02-116012</t>
  </si>
  <si>
    <t>12-02-116014</t>
  </si>
  <si>
    <t>12-02-116015</t>
  </si>
  <si>
    <t>12-02-116018</t>
  </si>
  <si>
    <t>12-02-116023</t>
  </si>
  <si>
    <t>12-02-116024</t>
  </si>
  <si>
    <t>12-02-116025</t>
  </si>
  <si>
    <t>12-02-116026</t>
  </si>
  <si>
    <t>12-02-116027</t>
  </si>
  <si>
    <t>12-02-116028</t>
  </si>
  <si>
    <t>12-02-116029</t>
  </si>
  <si>
    <t>12-02-116030</t>
  </si>
  <si>
    <t>12-02-116032</t>
  </si>
  <si>
    <t>12-02-116033</t>
  </si>
  <si>
    <t>12-02-116034</t>
  </si>
  <si>
    <t>12-02-116036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</si>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</sst>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10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9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4F49CC56-DDAA-467A-9739-3CB26D4C88A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8" xr16:uid="{91684910-D03E-4F48-84F0-F2EAB754664F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6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6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F4A429-D11C-4262-ABE0-A18C5D0EB5D6}" name="_1202_劉雅芬甲" displayName="_1202_劉雅芬甲" ref="A1:H26" tableType="queryTable" totalsRowShown="0">
  <autoFilter ref="A1:H26" xr:uid="{45F4A429-D11C-4262-ABE0-A18C5D0EB5D6}"/>
  <tableColumns count="8">
    <tableColumn id="1" xr3:uid="{4331ECAB-81AD-4912-B7A8-302250A8177C}" uniqueName="1" name="Column1" queryTableFieldId="1" dataDxfId="14"/>
    <tableColumn id="2" xr3:uid="{9CEC0037-426B-4FA2-9BC3-B03DFE609286}" uniqueName="2" name="Column2" queryTableFieldId="2"/>
    <tableColumn id="3" xr3:uid="{A436BFB4-F18E-4FD0-A419-D6DF442B148A}" uniqueName="3" name="Column3" queryTableFieldId="3" dataDxfId="13"/>
    <tableColumn id="4" xr3:uid="{732F0681-C8BA-46CB-904F-9D58B2739188}" uniqueName="4" name="Column4" queryTableFieldId="4" dataDxfId="12"/>
    <tableColumn id="5" xr3:uid="{BCE41C84-EDFC-465D-B709-81B9B872248B}" uniqueName="5" name="Column5" queryTableFieldId="5" dataDxfId="11"/>
    <tableColumn id="6" xr3:uid="{FCADD002-97D1-4AC0-935F-824A886A1E8F}" uniqueName="6" name="Column6" queryTableFieldId="6" dataDxfId="10"/>
    <tableColumn id="7" xr3:uid="{9E17D241-48D0-41CF-9387-F0B074B36104}" uniqueName="7" name="Column7" queryTableFieldId="7" dataDxfId="9"/>
    <tableColumn id="8" xr3:uid="{A5F1C561-AC5B-4D76-9C68-66CDB9E42F83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D54D91-11D6-47EF-9108-061464F01E74}" name="_1202閱卷評分_戴榮冠" displayName="_1202閱卷評分_戴榮冠" ref="A1:H26" tableType="queryTable" totalsRowShown="0">
  <autoFilter ref="A1:H26" xr:uid="{93D54D91-11D6-47EF-9108-061464F01E74}"/>
  <tableColumns count="8">
    <tableColumn id="1" xr3:uid="{C7503428-A060-4DDC-8CB4-B17476E45AA7}" uniqueName="1" name="Column1" queryTableFieldId="1" dataDxfId="7"/>
    <tableColumn id="2" xr3:uid="{A6E1AE08-6551-4256-8DE6-EC1E7F5FA655}" uniqueName="2" name="Column2" queryTableFieldId="2"/>
    <tableColumn id="3" xr3:uid="{BCB135F6-F199-4EC8-B697-9A93D14B097D}" uniqueName="3" name="Column3" queryTableFieldId="3" dataDxfId="6"/>
    <tableColumn id="4" xr3:uid="{2EA1596E-CB61-433C-A54F-3E24816609C2}" uniqueName="4" name="Column4" queryTableFieldId="4" dataDxfId="5"/>
    <tableColumn id="5" xr3:uid="{AB26BA00-472B-4FB8-B279-BED882A5575E}" uniqueName="5" name="Column5" queryTableFieldId="5" dataDxfId="4"/>
    <tableColumn id="6" xr3:uid="{B73BA57D-6E50-4776-957C-633EA5A39A5F}" uniqueName="6" name="Column6" queryTableFieldId="6" dataDxfId="3"/>
    <tableColumn id="7" xr3:uid="{CE3A8301-C439-4011-9C44-CAE1C5192CE9}" uniqueName="7" name="Column7" queryTableFieldId="7" dataDxfId="2"/>
    <tableColumn id="8" xr3:uid="{72F7A1C5-6BC2-4449-88AF-9D2EE49489DF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26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52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1071</v>
      </c>
      <c r="B2" t="s">
        <v>27</v>
      </c>
      <c r="C2">
        <f t="shared" ref="C2:C26" si="0">VLOOKUP($B2,閱卷評分_Teacher1,3,FALSE)</f>
        <v>16</v>
      </c>
      <c r="D2">
        <f t="shared" ref="D2:D26" si="1">VLOOKUP($B2,閱卷評分_Teacher2,3,FALSE)</f>
        <v>11</v>
      </c>
      <c r="E2">
        <f>ABS(C2-D2)</f>
        <v>5</v>
      </c>
      <c r="G2" s="6">
        <f>IF(F2&gt;0,((C2+D2)*0.5+F2*2)/3,(C2+D2)/2)</f>
        <v>13.5</v>
      </c>
      <c r="H2">
        <f t="shared" ref="H2:H26" si="2">VLOOKUP($B2,閱卷評分_Teacher1,4,FALSE)</f>
        <v>4</v>
      </c>
      <c r="I2">
        <f t="shared" ref="I2:I26" si="3">VLOOKUP($B2,閱卷評分_Teacher1,5,FALSE)</f>
        <v>4</v>
      </c>
      <c r="J2">
        <f t="shared" ref="J2:J26" si="4">VLOOKUP($B2,閱卷評分_Teacher1,6,FALSE)</f>
        <v>3</v>
      </c>
      <c r="K2">
        <f t="shared" ref="K2:K26" si="5">VLOOKUP($B2,閱卷評分_Teacher1,7,FALSE)</f>
        <v>4</v>
      </c>
      <c r="L2">
        <f t="shared" ref="L2:L26" si="6">VLOOKUP($B2,閱卷評分_Teacher1,8,FALSE)</f>
        <v>2</v>
      </c>
      <c r="M2">
        <f t="shared" ref="M2:M26" si="7">VLOOKUP($B2,閱卷評分_Teacher2,4,FALSE)</f>
        <v>2</v>
      </c>
      <c r="N2">
        <f t="shared" ref="N2:N26" si="8">VLOOKUP($B2,閱卷評分_Teacher2,5,FALSE)</f>
        <v>3</v>
      </c>
      <c r="O2">
        <f t="shared" ref="O2:O26" si="9">VLOOKUP($B2,閱卷評分_Teacher2,6,FALSE)</f>
        <v>3</v>
      </c>
      <c r="P2">
        <f t="shared" ref="P2:P26" si="10">VLOOKUP($B2,閱卷評分_Teacher2,7,FALSE)</f>
        <v>3</v>
      </c>
      <c r="Q2">
        <f t="shared" ref="Q2:Q26" si="11">VLOOKUP($B2,閱卷評分_Teacher2,8,FALSE)</f>
        <v>3</v>
      </c>
      <c r="R2" s="8">
        <f>COUNTIF(E:E,"&gt;7")</f>
        <v>0</v>
      </c>
      <c r="S2" s="8">
        <f>COUNTA(B:B)-1</f>
        <v>25</v>
      </c>
      <c r="T2" s="9">
        <f>R2/S2</f>
        <v>0</v>
      </c>
    </row>
    <row r="3" spans="1:20" x14ac:dyDescent="0.25">
      <c r="A3">
        <v>1071</v>
      </c>
      <c r="B3" t="s">
        <v>28</v>
      </c>
      <c r="C3">
        <f t="shared" si="0"/>
        <v>18</v>
      </c>
      <c r="D3">
        <f t="shared" si="1"/>
        <v>13</v>
      </c>
      <c r="E3">
        <f t="shared" ref="E3:E26" si="12">ABS(C3-D3)</f>
        <v>5</v>
      </c>
      <c r="G3" s="6">
        <f t="shared" ref="G3:G26" si="13">IF(F3&gt;0,((C3+D3)*0.5+F3*2)/3,(C3+D3)/2)</f>
        <v>15.5</v>
      </c>
      <c r="H3">
        <f t="shared" si="2"/>
        <v>4</v>
      </c>
      <c r="I3">
        <f t="shared" si="3"/>
        <v>4</v>
      </c>
      <c r="J3">
        <f t="shared" si="4"/>
        <v>3</v>
      </c>
      <c r="K3">
        <f t="shared" si="5"/>
        <v>3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1072</v>
      </c>
      <c r="B4" t="s">
        <v>29</v>
      </c>
      <c r="C4">
        <f t="shared" si="0"/>
        <v>13</v>
      </c>
      <c r="D4">
        <f t="shared" si="1"/>
        <v>11</v>
      </c>
      <c r="E4">
        <f t="shared" si="12"/>
        <v>2</v>
      </c>
      <c r="G4" s="6">
        <f t="shared" si="13"/>
        <v>12</v>
      </c>
      <c r="H4">
        <f t="shared" si="2"/>
        <v>3</v>
      </c>
      <c r="I4">
        <f t="shared" si="3"/>
        <v>3</v>
      </c>
      <c r="J4">
        <f t="shared" si="4"/>
        <v>2</v>
      </c>
      <c r="K4">
        <f t="shared" si="5"/>
        <v>2</v>
      </c>
      <c r="L4">
        <f t="shared" si="6"/>
        <v>1</v>
      </c>
      <c r="M4">
        <f t="shared" si="7"/>
        <v>2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1072</v>
      </c>
      <c r="B5" t="s">
        <v>30</v>
      </c>
      <c r="C5">
        <f t="shared" si="0"/>
        <v>20</v>
      </c>
      <c r="D5">
        <f t="shared" si="1"/>
        <v>16</v>
      </c>
      <c r="E5">
        <f t="shared" si="12"/>
        <v>4</v>
      </c>
      <c r="G5" s="6">
        <f t="shared" si="13"/>
        <v>18</v>
      </c>
      <c r="H5">
        <f t="shared" si="2"/>
        <v>4</v>
      </c>
      <c r="I5">
        <f t="shared" si="3"/>
        <v>4</v>
      </c>
      <c r="J5">
        <f t="shared" si="4"/>
        <v>4</v>
      </c>
      <c r="K5">
        <f t="shared" si="5"/>
        <v>4</v>
      </c>
      <c r="L5">
        <f t="shared" si="6"/>
        <v>3</v>
      </c>
      <c r="M5">
        <f t="shared" si="7"/>
        <v>4</v>
      </c>
      <c r="N5">
        <f t="shared" si="8"/>
        <v>4</v>
      </c>
      <c r="O5">
        <f t="shared" si="9"/>
        <v>4</v>
      </c>
      <c r="P5">
        <f t="shared" si="10"/>
        <v>3</v>
      </c>
      <c r="Q5">
        <f t="shared" si="11"/>
        <v>3</v>
      </c>
    </row>
    <row r="6" spans="1:20" x14ac:dyDescent="0.25">
      <c r="A6">
        <v>1081</v>
      </c>
      <c r="B6" t="s">
        <v>31</v>
      </c>
      <c r="C6">
        <f t="shared" si="0"/>
        <v>13</v>
      </c>
      <c r="D6">
        <f t="shared" si="1"/>
        <v>11</v>
      </c>
      <c r="E6">
        <f t="shared" si="12"/>
        <v>2</v>
      </c>
      <c r="G6" s="6">
        <f t="shared" si="13"/>
        <v>12</v>
      </c>
      <c r="H6">
        <f t="shared" si="2"/>
        <v>3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2</v>
      </c>
      <c r="M6">
        <f t="shared" si="7"/>
        <v>2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1122</v>
      </c>
      <c r="B7" t="s">
        <v>32</v>
      </c>
      <c r="C7">
        <f t="shared" si="0"/>
        <v>17</v>
      </c>
      <c r="D7">
        <f t="shared" si="1"/>
        <v>15</v>
      </c>
      <c r="E7">
        <f t="shared" si="12"/>
        <v>2</v>
      </c>
      <c r="G7" s="6">
        <f t="shared" si="13"/>
        <v>16</v>
      </c>
      <c r="H7">
        <f t="shared" si="2"/>
        <v>4</v>
      </c>
      <c r="I7">
        <f t="shared" si="3"/>
        <v>4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1082</v>
      </c>
      <c r="B8" t="s">
        <v>33</v>
      </c>
      <c r="C8">
        <f t="shared" si="0"/>
        <v>13</v>
      </c>
      <c r="D8">
        <f t="shared" si="1"/>
        <v>13</v>
      </c>
      <c r="E8">
        <f t="shared" si="12"/>
        <v>0</v>
      </c>
      <c r="G8" s="6">
        <f t="shared" si="13"/>
        <v>13</v>
      </c>
      <c r="H8">
        <f t="shared" si="2"/>
        <v>3</v>
      </c>
      <c r="I8">
        <f t="shared" si="3"/>
        <v>3</v>
      </c>
      <c r="J8">
        <f t="shared" si="4"/>
        <v>3</v>
      </c>
      <c r="K8">
        <f t="shared" si="5"/>
        <v>3</v>
      </c>
      <c r="L8">
        <f t="shared" si="6"/>
        <v>2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1132</v>
      </c>
      <c r="B9" t="s">
        <v>34</v>
      </c>
      <c r="C9">
        <f t="shared" si="0"/>
        <v>17</v>
      </c>
      <c r="D9">
        <f t="shared" si="1"/>
        <v>11</v>
      </c>
      <c r="E9">
        <f t="shared" si="12"/>
        <v>6</v>
      </c>
      <c r="G9" s="6">
        <f t="shared" si="13"/>
        <v>14</v>
      </c>
      <c r="H9">
        <f t="shared" si="2"/>
        <v>3</v>
      </c>
      <c r="I9">
        <f t="shared" si="3"/>
        <v>4</v>
      </c>
      <c r="J9">
        <f t="shared" si="4"/>
        <v>3</v>
      </c>
      <c r="K9">
        <f t="shared" si="5"/>
        <v>3</v>
      </c>
      <c r="L9">
        <f t="shared" si="6"/>
        <v>2</v>
      </c>
      <c r="M9">
        <f t="shared" si="7"/>
        <v>2</v>
      </c>
      <c r="N9">
        <f t="shared" si="8"/>
        <v>3</v>
      </c>
      <c r="O9">
        <f t="shared" si="9"/>
        <v>2</v>
      </c>
      <c r="P9">
        <f t="shared" si="10"/>
        <v>3</v>
      </c>
      <c r="Q9">
        <f t="shared" si="11"/>
        <v>3</v>
      </c>
    </row>
    <row r="10" spans="1:20" x14ac:dyDescent="0.25">
      <c r="A10">
        <v>1091</v>
      </c>
      <c r="B10" t="s">
        <v>35</v>
      </c>
      <c r="C10">
        <f t="shared" si="0"/>
        <v>16</v>
      </c>
      <c r="D10">
        <f t="shared" si="1"/>
        <v>13</v>
      </c>
      <c r="E10">
        <f t="shared" si="12"/>
        <v>3</v>
      </c>
      <c r="G10" s="6">
        <f t="shared" si="13"/>
        <v>14.5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1091</v>
      </c>
      <c r="B11" t="s">
        <v>36</v>
      </c>
      <c r="C11">
        <f t="shared" si="0"/>
        <v>12</v>
      </c>
      <c r="D11">
        <f t="shared" si="1"/>
        <v>11</v>
      </c>
      <c r="E11">
        <f t="shared" si="12"/>
        <v>1</v>
      </c>
      <c r="G11" s="6">
        <f t="shared" si="13"/>
        <v>11.5</v>
      </c>
      <c r="H11">
        <f t="shared" si="2"/>
        <v>2</v>
      </c>
      <c r="I11">
        <f t="shared" si="3"/>
        <v>1</v>
      </c>
      <c r="J11">
        <f t="shared" si="4"/>
        <v>2</v>
      </c>
      <c r="K11">
        <f t="shared" si="5"/>
        <v>2</v>
      </c>
      <c r="L11">
        <f t="shared" si="6"/>
        <v>2</v>
      </c>
      <c r="M11">
        <f t="shared" si="7"/>
        <v>2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1092</v>
      </c>
      <c r="B12" t="s">
        <v>37</v>
      </c>
      <c r="C12">
        <f t="shared" si="0"/>
        <v>3</v>
      </c>
      <c r="D12">
        <f t="shared" si="1"/>
        <v>8</v>
      </c>
      <c r="E12">
        <f t="shared" si="12"/>
        <v>5</v>
      </c>
      <c r="G12" s="6">
        <f t="shared" si="13"/>
        <v>5.5</v>
      </c>
      <c r="H12">
        <f t="shared" si="2"/>
        <v>1</v>
      </c>
      <c r="I12">
        <f t="shared" si="3"/>
        <v>1</v>
      </c>
      <c r="J12">
        <f t="shared" si="4"/>
        <v>1</v>
      </c>
      <c r="K12">
        <f t="shared" si="5"/>
        <v>1</v>
      </c>
      <c r="L12">
        <f t="shared" si="6"/>
        <v>0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</row>
    <row r="13" spans="1:20" x14ac:dyDescent="0.25">
      <c r="A13">
        <v>1092</v>
      </c>
      <c r="B13" t="s">
        <v>38</v>
      </c>
      <c r="C13">
        <f t="shared" si="0"/>
        <v>12</v>
      </c>
      <c r="D13">
        <f t="shared" si="1"/>
        <v>11</v>
      </c>
      <c r="E13">
        <f t="shared" si="12"/>
        <v>1</v>
      </c>
      <c r="G13" s="6">
        <f t="shared" si="13"/>
        <v>11.5</v>
      </c>
      <c r="H13">
        <f t="shared" si="2"/>
        <v>2</v>
      </c>
      <c r="I13">
        <f t="shared" si="3"/>
        <v>3</v>
      </c>
      <c r="J13">
        <f t="shared" si="4"/>
        <v>2</v>
      </c>
      <c r="K13">
        <f t="shared" si="5"/>
        <v>2</v>
      </c>
      <c r="L13">
        <f t="shared" si="6"/>
        <v>1</v>
      </c>
      <c r="M13">
        <f t="shared" si="7"/>
        <v>2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3</v>
      </c>
    </row>
    <row r="14" spans="1:20" x14ac:dyDescent="0.25">
      <c r="A14">
        <v>1101</v>
      </c>
      <c r="B14" t="s">
        <v>39</v>
      </c>
      <c r="C14">
        <f t="shared" si="0"/>
        <v>16</v>
      </c>
      <c r="D14">
        <f t="shared" si="1"/>
        <v>13</v>
      </c>
      <c r="E14">
        <f t="shared" si="12"/>
        <v>3</v>
      </c>
      <c r="G14" s="6">
        <f t="shared" si="13"/>
        <v>14.5</v>
      </c>
      <c r="H14">
        <f t="shared" si="2"/>
        <v>4</v>
      </c>
      <c r="I14">
        <f t="shared" si="3"/>
        <v>3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4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1111</v>
      </c>
      <c r="B15" t="s">
        <v>40</v>
      </c>
      <c r="C15">
        <f t="shared" si="0"/>
        <v>17</v>
      </c>
      <c r="D15">
        <f t="shared" si="1"/>
        <v>12</v>
      </c>
      <c r="E15">
        <f t="shared" si="12"/>
        <v>5</v>
      </c>
      <c r="G15" s="6">
        <f t="shared" si="13"/>
        <v>14.5</v>
      </c>
      <c r="H15">
        <f t="shared" si="2"/>
        <v>3</v>
      </c>
      <c r="I15">
        <f t="shared" si="3"/>
        <v>4</v>
      </c>
      <c r="J15">
        <f t="shared" si="4"/>
        <v>3</v>
      </c>
      <c r="K15">
        <f t="shared" si="5"/>
        <v>3</v>
      </c>
      <c r="L15">
        <f t="shared" si="6"/>
        <v>3</v>
      </c>
      <c r="M15">
        <f t="shared" si="7"/>
        <v>2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1111</v>
      </c>
      <c r="B16" t="s">
        <v>41</v>
      </c>
      <c r="C16">
        <f t="shared" si="0"/>
        <v>16</v>
      </c>
      <c r="D16">
        <f t="shared" si="1"/>
        <v>12</v>
      </c>
      <c r="E16">
        <f t="shared" si="12"/>
        <v>4</v>
      </c>
      <c r="G16" s="6">
        <f t="shared" si="13"/>
        <v>14</v>
      </c>
      <c r="H16">
        <f t="shared" si="2"/>
        <v>4</v>
      </c>
      <c r="I16">
        <f t="shared" si="3"/>
        <v>4</v>
      </c>
      <c r="J16">
        <f t="shared" si="4"/>
        <v>3</v>
      </c>
      <c r="K16">
        <f t="shared" si="5"/>
        <v>3</v>
      </c>
      <c r="L16">
        <f t="shared" si="6"/>
        <v>2</v>
      </c>
      <c r="M16">
        <f t="shared" si="7"/>
        <v>2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1112</v>
      </c>
      <c r="B17" t="s">
        <v>42</v>
      </c>
      <c r="C17">
        <f t="shared" si="0"/>
        <v>14</v>
      </c>
      <c r="D17">
        <f t="shared" si="1"/>
        <v>13</v>
      </c>
      <c r="E17">
        <f t="shared" si="12"/>
        <v>1</v>
      </c>
      <c r="G17" s="6">
        <f t="shared" si="13"/>
        <v>13.5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1112</v>
      </c>
      <c r="B18" t="s">
        <v>43</v>
      </c>
      <c r="C18">
        <f t="shared" si="0"/>
        <v>11</v>
      </c>
      <c r="D18">
        <f t="shared" si="1"/>
        <v>13</v>
      </c>
      <c r="E18">
        <f t="shared" si="12"/>
        <v>2</v>
      </c>
      <c r="G18" s="6">
        <f t="shared" si="13"/>
        <v>12</v>
      </c>
      <c r="H18">
        <f t="shared" si="2"/>
        <v>2</v>
      </c>
      <c r="I18">
        <f t="shared" si="3"/>
        <v>3</v>
      </c>
      <c r="J18">
        <f t="shared" si="4"/>
        <v>2</v>
      </c>
      <c r="K18">
        <f t="shared" si="5"/>
        <v>3</v>
      </c>
      <c r="L18">
        <f t="shared" si="6"/>
        <v>1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1112</v>
      </c>
      <c r="B19" t="s">
        <v>44</v>
      </c>
      <c r="C19">
        <f t="shared" si="0"/>
        <v>17</v>
      </c>
      <c r="D19">
        <f t="shared" si="1"/>
        <v>15</v>
      </c>
      <c r="E19">
        <f t="shared" si="12"/>
        <v>2</v>
      </c>
      <c r="G19" s="6">
        <f t="shared" si="13"/>
        <v>16</v>
      </c>
      <c r="H19">
        <f t="shared" si="2"/>
        <v>4</v>
      </c>
      <c r="I19">
        <f t="shared" si="3"/>
        <v>3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4</v>
      </c>
      <c r="N19">
        <f t="shared" si="8"/>
        <v>4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1121</v>
      </c>
      <c r="B20" t="s">
        <v>45</v>
      </c>
      <c r="C20">
        <f t="shared" si="0"/>
        <v>7</v>
      </c>
      <c r="D20">
        <f t="shared" si="1"/>
        <v>11</v>
      </c>
      <c r="E20">
        <f t="shared" si="12"/>
        <v>4</v>
      </c>
      <c r="G20" s="6">
        <f t="shared" si="13"/>
        <v>9</v>
      </c>
      <c r="H20">
        <f t="shared" si="2"/>
        <v>2</v>
      </c>
      <c r="I20">
        <f t="shared" si="3"/>
        <v>2</v>
      </c>
      <c r="J20">
        <f t="shared" si="4"/>
        <v>2</v>
      </c>
      <c r="K20">
        <f t="shared" si="5"/>
        <v>2</v>
      </c>
      <c r="L20">
        <f t="shared" si="6"/>
        <v>1</v>
      </c>
      <c r="M20">
        <f t="shared" si="7"/>
        <v>2</v>
      </c>
      <c r="N20">
        <f t="shared" si="8"/>
        <v>3</v>
      </c>
      <c r="O20">
        <f t="shared" si="9"/>
        <v>3</v>
      </c>
      <c r="P20">
        <f t="shared" si="10"/>
        <v>2</v>
      </c>
      <c r="Q20">
        <f t="shared" si="11"/>
        <v>2</v>
      </c>
    </row>
    <row r="21" spans="1:17" x14ac:dyDescent="0.25">
      <c r="A21">
        <v>1121</v>
      </c>
      <c r="B21" t="s">
        <v>46</v>
      </c>
      <c r="C21">
        <f t="shared" si="0"/>
        <v>17</v>
      </c>
      <c r="D21">
        <f t="shared" si="1"/>
        <v>12</v>
      </c>
      <c r="E21">
        <f t="shared" si="12"/>
        <v>5</v>
      </c>
      <c r="G21" s="6">
        <f t="shared" si="13"/>
        <v>14.5</v>
      </c>
      <c r="H21">
        <f t="shared" si="2"/>
        <v>4</v>
      </c>
      <c r="I21">
        <f t="shared" si="3"/>
        <v>3</v>
      </c>
      <c r="J21">
        <f t="shared" si="4"/>
        <v>3</v>
      </c>
      <c r="K21">
        <f t="shared" si="5"/>
        <v>3</v>
      </c>
      <c r="L21">
        <f t="shared" si="6"/>
        <v>2</v>
      </c>
      <c r="M21">
        <f t="shared" si="7"/>
        <v>3</v>
      </c>
      <c r="N21">
        <f t="shared" si="8"/>
        <v>2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1081</v>
      </c>
      <c r="B22" t="s">
        <v>47</v>
      </c>
      <c r="C22">
        <f t="shared" si="0"/>
        <v>16</v>
      </c>
      <c r="D22">
        <f t="shared" si="1"/>
        <v>12</v>
      </c>
      <c r="E22">
        <f t="shared" si="12"/>
        <v>4</v>
      </c>
      <c r="G22" s="6">
        <f t="shared" si="13"/>
        <v>14</v>
      </c>
      <c r="H22">
        <f t="shared" si="2"/>
        <v>3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2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1131</v>
      </c>
      <c r="B23" t="s">
        <v>48</v>
      </c>
      <c r="C23">
        <f t="shared" si="0"/>
        <v>15</v>
      </c>
      <c r="D23">
        <f t="shared" si="1"/>
        <v>13</v>
      </c>
      <c r="E23">
        <f t="shared" si="12"/>
        <v>2</v>
      </c>
      <c r="G23" s="6">
        <f t="shared" si="13"/>
        <v>14</v>
      </c>
      <c r="H23">
        <f t="shared" si="2"/>
        <v>3</v>
      </c>
      <c r="I23">
        <f t="shared" si="3"/>
        <v>3</v>
      </c>
      <c r="J23">
        <f t="shared" si="4"/>
        <v>3</v>
      </c>
      <c r="K23">
        <f t="shared" si="5"/>
        <v>2</v>
      </c>
      <c r="L23">
        <f t="shared" si="6"/>
        <v>2</v>
      </c>
      <c r="M23">
        <f t="shared" si="7"/>
        <v>3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1131</v>
      </c>
      <c r="B24" t="s">
        <v>49</v>
      </c>
      <c r="C24">
        <f t="shared" si="0"/>
        <v>15</v>
      </c>
      <c r="D24">
        <f t="shared" si="1"/>
        <v>11</v>
      </c>
      <c r="E24">
        <f t="shared" si="12"/>
        <v>4</v>
      </c>
      <c r="G24" s="6">
        <f t="shared" si="13"/>
        <v>13</v>
      </c>
      <c r="H24">
        <f t="shared" si="2"/>
        <v>4</v>
      </c>
      <c r="I24">
        <f t="shared" si="3"/>
        <v>2</v>
      </c>
      <c r="J24">
        <f t="shared" si="4"/>
        <v>2</v>
      </c>
      <c r="K24">
        <f t="shared" si="5"/>
        <v>3</v>
      </c>
      <c r="L24">
        <f t="shared" si="6"/>
        <v>3</v>
      </c>
      <c r="M24">
        <f t="shared" si="7"/>
        <v>2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1132</v>
      </c>
      <c r="B25" t="s">
        <v>50</v>
      </c>
      <c r="C25">
        <f t="shared" si="0"/>
        <v>18</v>
      </c>
      <c r="D25">
        <f t="shared" si="1"/>
        <v>13</v>
      </c>
      <c r="E25">
        <f t="shared" si="12"/>
        <v>5</v>
      </c>
      <c r="G25" s="6">
        <f t="shared" si="13"/>
        <v>15.5</v>
      </c>
      <c r="H25">
        <f t="shared" si="2"/>
        <v>4</v>
      </c>
      <c r="I25">
        <f t="shared" si="3"/>
        <v>4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1082</v>
      </c>
      <c r="B26" t="s">
        <v>51</v>
      </c>
      <c r="C26">
        <f t="shared" si="0"/>
        <v>15</v>
      </c>
      <c r="D26">
        <f t="shared" si="1"/>
        <v>9</v>
      </c>
      <c r="E26">
        <f t="shared" si="12"/>
        <v>6</v>
      </c>
      <c r="G26" s="6">
        <f t="shared" si="13"/>
        <v>12</v>
      </c>
      <c r="H26">
        <f t="shared" si="2"/>
        <v>3</v>
      </c>
      <c r="I26">
        <f t="shared" si="3"/>
        <v>3</v>
      </c>
      <c r="J26">
        <f t="shared" si="4"/>
        <v>2</v>
      </c>
      <c r="K26">
        <f t="shared" si="5"/>
        <v>3</v>
      </c>
      <c r="L26">
        <f t="shared" si="6"/>
        <v>2</v>
      </c>
      <c r="M26">
        <f t="shared" si="7"/>
        <v>2</v>
      </c>
      <c r="N26">
        <f t="shared" si="8"/>
        <v>2</v>
      </c>
      <c r="O26">
        <f t="shared" si="9"/>
        <v>2</v>
      </c>
      <c r="P26">
        <f t="shared" si="10"/>
        <v>2</v>
      </c>
      <c r="Q26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6"/>
  <sheetViews>
    <sheetView zoomScale="85" zoomScaleNormal="85" workbookViewId="0">
      <pane ySplit="1" topLeftCell="A2" activePane="bottomLeft" state="frozen"/>
      <selection pane="bottomLeft" activeCell="A2" sqref="A2:A26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33</v>
      </c>
      <c r="C2" s="10">
        <v>16</v>
      </c>
      <c r="D2" s="10">
        <v>4</v>
      </c>
      <c r="E2" s="10">
        <v>4</v>
      </c>
      <c r="F2" s="10">
        <v>3</v>
      </c>
      <c r="G2" s="10">
        <v>4</v>
      </c>
      <c r="H2" s="10">
        <v>2</v>
      </c>
    </row>
    <row r="3" spans="1:8" x14ac:dyDescent="0.25">
      <c r="A3" s="10" t="s">
        <v>28</v>
      </c>
      <c r="B3">
        <v>35</v>
      </c>
      <c r="C3" s="10">
        <v>18</v>
      </c>
      <c r="D3" s="10">
        <v>4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24</v>
      </c>
      <c r="C4" s="10">
        <v>13</v>
      </c>
      <c r="D4" s="10">
        <v>3</v>
      </c>
      <c r="E4" s="10">
        <v>3</v>
      </c>
      <c r="F4" s="10">
        <v>2</v>
      </c>
      <c r="G4" s="10">
        <v>2</v>
      </c>
      <c r="H4" s="10">
        <v>1</v>
      </c>
    </row>
    <row r="5" spans="1:8" x14ac:dyDescent="0.25">
      <c r="A5" s="10" t="s">
        <v>30</v>
      </c>
      <c r="B5">
        <v>39</v>
      </c>
      <c r="C5" s="10">
        <v>20</v>
      </c>
      <c r="D5" s="10">
        <v>4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27</v>
      </c>
      <c r="C6" s="10">
        <v>13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34</v>
      </c>
      <c r="C7" s="10">
        <v>17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27</v>
      </c>
      <c r="C8" s="10">
        <v>13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32</v>
      </c>
      <c r="C9" s="10">
        <v>17</v>
      </c>
      <c r="D9" s="10">
        <v>3</v>
      </c>
      <c r="E9" s="10">
        <v>4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31</v>
      </c>
      <c r="C10" s="10">
        <v>16</v>
      </c>
      <c r="D10" s="10">
        <v>3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21</v>
      </c>
      <c r="C11" s="10">
        <v>12</v>
      </c>
      <c r="D11" s="10">
        <v>2</v>
      </c>
      <c r="E11" s="10">
        <v>1</v>
      </c>
      <c r="F11" s="10">
        <v>2</v>
      </c>
      <c r="G11" s="10">
        <v>2</v>
      </c>
      <c r="H11" s="10">
        <v>2</v>
      </c>
    </row>
    <row r="12" spans="1:8" x14ac:dyDescent="0.25">
      <c r="A12" s="10" t="s">
        <v>37</v>
      </c>
      <c r="B12">
        <v>7</v>
      </c>
      <c r="C12" s="10">
        <v>3</v>
      </c>
      <c r="D12" s="10">
        <v>1</v>
      </c>
      <c r="E12" s="10">
        <v>1</v>
      </c>
      <c r="F12" s="10">
        <v>1</v>
      </c>
      <c r="G12" s="10">
        <v>1</v>
      </c>
      <c r="H12" s="10">
        <v>0</v>
      </c>
    </row>
    <row r="13" spans="1:8" x14ac:dyDescent="0.25">
      <c r="A13" s="10" t="s">
        <v>38</v>
      </c>
      <c r="B13">
        <v>22</v>
      </c>
      <c r="C13" s="10">
        <v>12</v>
      </c>
      <c r="D13" s="10">
        <v>2</v>
      </c>
      <c r="E13" s="10">
        <v>3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32</v>
      </c>
      <c r="C14" s="10">
        <v>16</v>
      </c>
      <c r="D14" s="10">
        <v>4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33</v>
      </c>
      <c r="C15" s="10">
        <v>17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4</v>
      </c>
      <c r="E16" s="10">
        <v>4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22</v>
      </c>
      <c r="C18" s="10">
        <v>11</v>
      </c>
      <c r="D18" s="10">
        <v>2</v>
      </c>
      <c r="E18" s="10">
        <v>3</v>
      </c>
      <c r="F18" s="10">
        <v>2</v>
      </c>
      <c r="G18" s="10">
        <v>3</v>
      </c>
      <c r="H18" s="10">
        <v>1</v>
      </c>
    </row>
    <row r="19" spans="1:8" x14ac:dyDescent="0.25">
      <c r="A19" s="10" t="s">
        <v>44</v>
      </c>
      <c r="B19">
        <v>33</v>
      </c>
      <c r="C19" s="10">
        <v>17</v>
      </c>
      <c r="D19" s="10">
        <v>4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16</v>
      </c>
      <c r="C20" s="10">
        <v>7</v>
      </c>
      <c r="D20" s="10">
        <v>2</v>
      </c>
      <c r="E20" s="10">
        <v>2</v>
      </c>
      <c r="F20" s="10">
        <v>2</v>
      </c>
      <c r="G20" s="10">
        <v>2</v>
      </c>
      <c r="H20" s="10">
        <v>1</v>
      </c>
    </row>
    <row r="21" spans="1:8" x14ac:dyDescent="0.25">
      <c r="A21" s="10" t="s">
        <v>46</v>
      </c>
      <c r="B21">
        <v>32</v>
      </c>
      <c r="C21" s="10">
        <v>17</v>
      </c>
      <c r="D21" s="10">
        <v>4</v>
      </c>
      <c r="E21" s="10">
        <v>3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30</v>
      </c>
      <c r="C22" s="10">
        <v>16</v>
      </c>
      <c r="D22" s="10">
        <v>3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28</v>
      </c>
      <c r="C23" s="10">
        <v>15</v>
      </c>
      <c r="D23" s="10">
        <v>3</v>
      </c>
      <c r="E23" s="10">
        <v>3</v>
      </c>
      <c r="F23" s="10">
        <v>3</v>
      </c>
      <c r="G23" s="10">
        <v>2</v>
      </c>
      <c r="H23" s="10">
        <v>2</v>
      </c>
    </row>
    <row r="24" spans="1:8" x14ac:dyDescent="0.25">
      <c r="A24" s="10" t="s">
        <v>49</v>
      </c>
      <c r="B24">
        <v>29</v>
      </c>
      <c r="C24" s="10">
        <v>15</v>
      </c>
      <c r="D24" s="10">
        <v>4</v>
      </c>
      <c r="E24" s="10">
        <v>2</v>
      </c>
      <c r="F24" s="10">
        <v>2</v>
      </c>
      <c r="G24" s="10">
        <v>3</v>
      </c>
      <c r="H24" s="10">
        <v>3</v>
      </c>
    </row>
    <row r="25" spans="1:8" x14ac:dyDescent="0.25">
      <c r="A25" s="10" t="s">
        <v>50</v>
      </c>
      <c r="B25">
        <v>35</v>
      </c>
      <c r="C25" s="10">
        <v>18</v>
      </c>
      <c r="D25" s="10">
        <v>4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28</v>
      </c>
      <c r="C26" s="10">
        <v>15</v>
      </c>
      <c r="D26" s="10">
        <v>3</v>
      </c>
      <c r="E26" s="10">
        <v>3</v>
      </c>
      <c r="F26" s="10">
        <v>2</v>
      </c>
      <c r="G26" s="10">
        <v>3</v>
      </c>
      <c r="H26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6"/>
  <sheetViews>
    <sheetView zoomScale="85" zoomScaleNormal="85" workbookViewId="0">
      <pane ySplit="1" topLeftCell="A2" activePane="bottomLeft" state="frozen"/>
      <selection pane="bottomLeft" activeCell="A2" sqref="A2:H2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25</v>
      </c>
      <c r="C2" s="10">
        <v>11</v>
      </c>
      <c r="D2" s="10">
        <v>2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28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25</v>
      </c>
      <c r="C4" s="10">
        <v>11</v>
      </c>
      <c r="D4" s="10">
        <v>2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34</v>
      </c>
      <c r="C5" s="10">
        <v>16</v>
      </c>
      <c r="D5" s="10">
        <v>4</v>
      </c>
      <c r="E5" s="10">
        <v>4</v>
      </c>
      <c r="F5" s="10">
        <v>4</v>
      </c>
      <c r="G5" s="10">
        <v>3</v>
      </c>
      <c r="H5" s="10">
        <v>3</v>
      </c>
    </row>
    <row r="6" spans="1:8" x14ac:dyDescent="0.25">
      <c r="A6" s="10" t="s">
        <v>31</v>
      </c>
      <c r="B6">
        <v>25</v>
      </c>
      <c r="C6" s="10">
        <v>11</v>
      </c>
      <c r="D6" s="10">
        <v>2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32</v>
      </c>
      <c r="C7" s="10">
        <v>15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28</v>
      </c>
      <c r="C8" s="10">
        <v>13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24</v>
      </c>
      <c r="C9" s="10">
        <v>11</v>
      </c>
      <c r="D9" s="10">
        <v>2</v>
      </c>
      <c r="E9" s="10">
        <v>3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29</v>
      </c>
      <c r="C10" s="10">
        <v>13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25</v>
      </c>
      <c r="C11" s="10">
        <v>11</v>
      </c>
      <c r="D11" s="10">
        <v>2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18</v>
      </c>
      <c r="C12" s="10">
        <v>8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23</v>
      </c>
      <c r="C13" s="10">
        <v>11</v>
      </c>
      <c r="D13" s="10">
        <v>2</v>
      </c>
      <c r="E13" s="10">
        <v>3</v>
      </c>
      <c r="F13" s="10">
        <v>2</v>
      </c>
      <c r="G13" s="10">
        <v>2</v>
      </c>
      <c r="H13" s="10">
        <v>3</v>
      </c>
    </row>
    <row r="14" spans="1:8" x14ac:dyDescent="0.25">
      <c r="A14" s="10" t="s">
        <v>39</v>
      </c>
      <c r="B14">
        <v>29</v>
      </c>
      <c r="C14" s="10">
        <v>13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26</v>
      </c>
      <c r="C15" s="10">
        <v>12</v>
      </c>
      <c r="D15" s="10">
        <v>2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26</v>
      </c>
      <c r="C16" s="10">
        <v>12</v>
      </c>
      <c r="D16" s="10">
        <v>2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13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28</v>
      </c>
      <c r="C18" s="10">
        <v>13</v>
      </c>
      <c r="D18" s="10">
        <v>3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32</v>
      </c>
      <c r="C19" s="10">
        <v>15</v>
      </c>
      <c r="D19" s="10">
        <v>4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23</v>
      </c>
      <c r="C20" s="10">
        <v>11</v>
      </c>
      <c r="D20" s="10">
        <v>2</v>
      </c>
      <c r="E20" s="10">
        <v>3</v>
      </c>
      <c r="F20" s="10">
        <v>3</v>
      </c>
      <c r="G20" s="10">
        <v>2</v>
      </c>
      <c r="H20" s="10">
        <v>2</v>
      </c>
    </row>
    <row r="21" spans="1:8" x14ac:dyDescent="0.25">
      <c r="A21" s="10" t="s">
        <v>46</v>
      </c>
      <c r="B21">
        <v>26</v>
      </c>
      <c r="C21" s="10">
        <v>12</v>
      </c>
      <c r="D21" s="10">
        <v>3</v>
      </c>
      <c r="E21" s="10">
        <v>2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27</v>
      </c>
      <c r="C22" s="10">
        <v>12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28</v>
      </c>
      <c r="C23" s="10">
        <v>13</v>
      </c>
      <c r="D23" s="10">
        <v>3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25</v>
      </c>
      <c r="C24" s="10">
        <v>11</v>
      </c>
      <c r="D24" s="10">
        <v>2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28</v>
      </c>
      <c r="C25" s="10">
        <v>13</v>
      </c>
      <c r="D25" s="10">
        <v>3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19</v>
      </c>
      <c r="C26" s="10">
        <v>9</v>
      </c>
      <c r="D26" s="10">
        <v>2</v>
      </c>
      <c r="E26" s="10">
        <v>2</v>
      </c>
      <c r="F26" s="10">
        <v>2</v>
      </c>
      <c r="G26" s="10">
        <v>2</v>
      </c>
      <c r="H26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6564-B32A-48C8-B162-A1A280066B53}">
  <dimension ref="A1:H26"/>
  <sheetViews>
    <sheetView workbookViewId="0">
      <selection activeCell="A2" sqref="A2:H26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33</v>
      </c>
      <c r="C2" s="10">
        <v>16</v>
      </c>
      <c r="D2" s="10">
        <v>4</v>
      </c>
      <c r="E2" s="10">
        <v>4</v>
      </c>
      <c r="F2" s="10">
        <v>3</v>
      </c>
      <c r="G2" s="10">
        <v>4</v>
      </c>
      <c r="H2" s="10">
        <v>2</v>
      </c>
    </row>
    <row r="3" spans="1:8" x14ac:dyDescent="0.25">
      <c r="A3" s="10" t="s">
        <v>28</v>
      </c>
      <c r="B3">
        <v>35</v>
      </c>
      <c r="C3" s="10">
        <v>18</v>
      </c>
      <c r="D3" s="10">
        <v>4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24</v>
      </c>
      <c r="C4" s="10">
        <v>13</v>
      </c>
      <c r="D4" s="10">
        <v>3</v>
      </c>
      <c r="E4" s="10">
        <v>3</v>
      </c>
      <c r="F4" s="10">
        <v>2</v>
      </c>
      <c r="G4" s="10">
        <v>2</v>
      </c>
      <c r="H4" s="10">
        <v>1</v>
      </c>
    </row>
    <row r="5" spans="1:8" x14ac:dyDescent="0.25">
      <c r="A5" s="10" t="s">
        <v>30</v>
      </c>
      <c r="B5">
        <v>39</v>
      </c>
      <c r="C5" s="10">
        <v>20</v>
      </c>
      <c r="D5" s="10">
        <v>4</v>
      </c>
      <c r="E5" s="10">
        <v>4</v>
      </c>
      <c r="F5" s="10">
        <v>4</v>
      </c>
      <c r="G5" s="10">
        <v>4</v>
      </c>
      <c r="H5" s="10">
        <v>3</v>
      </c>
    </row>
    <row r="6" spans="1:8" x14ac:dyDescent="0.25">
      <c r="A6" s="10" t="s">
        <v>31</v>
      </c>
      <c r="B6">
        <v>27</v>
      </c>
      <c r="C6" s="10">
        <v>13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34</v>
      </c>
      <c r="C7" s="10">
        <v>17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27</v>
      </c>
      <c r="C8" s="10">
        <v>13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32</v>
      </c>
      <c r="C9" s="10">
        <v>17</v>
      </c>
      <c r="D9" s="10">
        <v>3</v>
      </c>
      <c r="E9" s="10">
        <v>4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31</v>
      </c>
      <c r="C10" s="10">
        <v>16</v>
      </c>
      <c r="D10" s="10">
        <v>3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21</v>
      </c>
      <c r="C11" s="10">
        <v>12</v>
      </c>
      <c r="D11" s="10">
        <v>2</v>
      </c>
      <c r="E11" s="10">
        <v>1</v>
      </c>
      <c r="F11" s="10">
        <v>2</v>
      </c>
      <c r="G11" s="10">
        <v>2</v>
      </c>
      <c r="H11" s="10">
        <v>2</v>
      </c>
    </row>
    <row r="12" spans="1:8" x14ac:dyDescent="0.25">
      <c r="A12" s="10" t="s">
        <v>37</v>
      </c>
      <c r="B12">
        <v>7</v>
      </c>
      <c r="C12" s="10">
        <v>3</v>
      </c>
      <c r="D12" s="10">
        <v>1</v>
      </c>
      <c r="E12" s="10">
        <v>1</v>
      </c>
      <c r="F12" s="10">
        <v>1</v>
      </c>
      <c r="G12" s="10">
        <v>1</v>
      </c>
      <c r="H12" s="10">
        <v>0</v>
      </c>
    </row>
    <row r="13" spans="1:8" x14ac:dyDescent="0.25">
      <c r="A13" s="10" t="s">
        <v>38</v>
      </c>
      <c r="B13">
        <v>22</v>
      </c>
      <c r="C13" s="10">
        <v>12</v>
      </c>
      <c r="D13" s="10">
        <v>2</v>
      </c>
      <c r="E13" s="10">
        <v>3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32</v>
      </c>
      <c r="C14" s="10">
        <v>16</v>
      </c>
      <c r="D14" s="10">
        <v>4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33</v>
      </c>
      <c r="C15" s="10">
        <v>17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4</v>
      </c>
      <c r="E16" s="10">
        <v>4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22</v>
      </c>
      <c r="C18" s="10">
        <v>11</v>
      </c>
      <c r="D18" s="10">
        <v>2</v>
      </c>
      <c r="E18" s="10">
        <v>3</v>
      </c>
      <c r="F18" s="10">
        <v>2</v>
      </c>
      <c r="G18" s="10">
        <v>3</v>
      </c>
      <c r="H18" s="10">
        <v>1</v>
      </c>
    </row>
    <row r="19" spans="1:8" x14ac:dyDescent="0.25">
      <c r="A19" s="10" t="s">
        <v>44</v>
      </c>
      <c r="B19">
        <v>33</v>
      </c>
      <c r="C19" s="10">
        <v>17</v>
      </c>
      <c r="D19" s="10">
        <v>4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16</v>
      </c>
      <c r="C20" s="10">
        <v>7</v>
      </c>
      <c r="D20" s="10">
        <v>2</v>
      </c>
      <c r="E20" s="10">
        <v>2</v>
      </c>
      <c r="F20" s="10">
        <v>2</v>
      </c>
      <c r="G20" s="10">
        <v>2</v>
      </c>
      <c r="H20" s="10">
        <v>1</v>
      </c>
    </row>
    <row r="21" spans="1:8" x14ac:dyDescent="0.25">
      <c r="A21" s="10" t="s">
        <v>46</v>
      </c>
      <c r="B21">
        <v>32</v>
      </c>
      <c r="C21" s="10">
        <v>17</v>
      </c>
      <c r="D21" s="10">
        <v>4</v>
      </c>
      <c r="E21" s="10">
        <v>3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30</v>
      </c>
      <c r="C22" s="10">
        <v>16</v>
      </c>
      <c r="D22" s="10">
        <v>3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28</v>
      </c>
      <c r="C23" s="10">
        <v>15</v>
      </c>
      <c r="D23" s="10">
        <v>3</v>
      </c>
      <c r="E23" s="10">
        <v>3</v>
      </c>
      <c r="F23" s="10">
        <v>3</v>
      </c>
      <c r="G23" s="10">
        <v>2</v>
      </c>
      <c r="H23" s="10">
        <v>2</v>
      </c>
    </row>
    <row r="24" spans="1:8" x14ac:dyDescent="0.25">
      <c r="A24" s="10" t="s">
        <v>49</v>
      </c>
      <c r="B24">
        <v>29</v>
      </c>
      <c r="C24" s="10">
        <v>15</v>
      </c>
      <c r="D24" s="10">
        <v>4</v>
      </c>
      <c r="E24" s="10">
        <v>2</v>
      </c>
      <c r="F24" s="10">
        <v>2</v>
      </c>
      <c r="G24" s="10">
        <v>3</v>
      </c>
      <c r="H24" s="10">
        <v>3</v>
      </c>
    </row>
    <row r="25" spans="1:8" x14ac:dyDescent="0.25">
      <c r="A25" s="10" t="s">
        <v>50</v>
      </c>
      <c r="B25">
        <v>35</v>
      </c>
      <c r="C25" s="10">
        <v>18</v>
      </c>
      <c r="D25" s="10">
        <v>4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28</v>
      </c>
      <c r="C26" s="10">
        <v>15</v>
      </c>
      <c r="D26" s="10">
        <v>3</v>
      </c>
      <c r="E26" s="10">
        <v>3</v>
      </c>
      <c r="F26" s="10">
        <v>2</v>
      </c>
      <c r="G26" s="10">
        <v>3</v>
      </c>
      <c r="H26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6381-0F12-402A-8B45-B5BC3F557E3D}">
  <dimension ref="A1:H26"/>
  <sheetViews>
    <sheetView workbookViewId="0">
      <selection activeCell="A2" sqref="A2:H26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25</v>
      </c>
      <c r="C2" s="10">
        <v>11</v>
      </c>
      <c r="D2" s="10">
        <v>2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28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25</v>
      </c>
      <c r="C4" s="10">
        <v>11</v>
      </c>
      <c r="D4" s="10">
        <v>2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34</v>
      </c>
      <c r="C5" s="10">
        <v>16</v>
      </c>
      <c r="D5" s="10">
        <v>4</v>
      </c>
      <c r="E5" s="10">
        <v>4</v>
      </c>
      <c r="F5" s="10">
        <v>4</v>
      </c>
      <c r="G5" s="10">
        <v>3</v>
      </c>
      <c r="H5" s="10">
        <v>3</v>
      </c>
    </row>
    <row r="6" spans="1:8" x14ac:dyDescent="0.25">
      <c r="A6" s="10" t="s">
        <v>31</v>
      </c>
      <c r="B6">
        <v>25</v>
      </c>
      <c r="C6" s="10">
        <v>11</v>
      </c>
      <c r="D6" s="10">
        <v>2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32</v>
      </c>
      <c r="C7" s="10">
        <v>15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28</v>
      </c>
      <c r="C8" s="10">
        <v>13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24</v>
      </c>
      <c r="C9" s="10">
        <v>11</v>
      </c>
      <c r="D9" s="10">
        <v>2</v>
      </c>
      <c r="E9" s="10">
        <v>3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29</v>
      </c>
      <c r="C10" s="10">
        <v>13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25</v>
      </c>
      <c r="C11" s="10">
        <v>11</v>
      </c>
      <c r="D11" s="10">
        <v>2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18</v>
      </c>
      <c r="C12" s="10">
        <v>8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23</v>
      </c>
      <c r="C13" s="10">
        <v>11</v>
      </c>
      <c r="D13" s="10">
        <v>2</v>
      </c>
      <c r="E13" s="10">
        <v>3</v>
      </c>
      <c r="F13" s="10">
        <v>2</v>
      </c>
      <c r="G13" s="10">
        <v>2</v>
      </c>
      <c r="H13" s="10">
        <v>3</v>
      </c>
    </row>
    <row r="14" spans="1:8" x14ac:dyDescent="0.25">
      <c r="A14" s="10" t="s">
        <v>39</v>
      </c>
      <c r="B14">
        <v>29</v>
      </c>
      <c r="C14" s="10">
        <v>13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26</v>
      </c>
      <c r="C15" s="10">
        <v>12</v>
      </c>
      <c r="D15" s="10">
        <v>2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26</v>
      </c>
      <c r="C16" s="10">
        <v>12</v>
      </c>
      <c r="D16" s="10">
        <v>2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13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28</v>
      </c>
      <c r="C18" s="10">
        <v>13</v>
      </c>
      <c r="D18" s="10">
        <v>3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32</v>
      </c>
      <c r="C19" s="10">
        <v>15</v>
      </c>
      <c r="D19" s="10">
        <v>4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23</v>
      </c>
      <c r="C20" s="10">
        <v>11</v>
      </c>
      <c r="D20" s="10">
        <v>2</v>
      </c>
      <c r="E20" s="10">
        <v>3</v>
      </c>
      <c r="F20" s="10">
        <v>3</v>
      </c>
      <c r="G20" s="10">
        <v>2</v>
      </c>
      <c r="H20" s="10">
        <v>2</v>
      </c>
    </row>
    <row r="21" spans="1:8" x14ac:dyDescent="0.25">
      <c r="A21" s="10" t="s">
        <v>46</v>
      </c>
      <c r="B21">
        <v>26</v>
      </c>
      <c r="C21" s="10">
        <v>12</v>
      </c>
      <c r="D21" s="10">
        <v>3</v>
      </c>
      <c r="E21" s="10">
        <v>2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27</v>
      </c>
      <c r="C22" s="10">
        <v>12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28</v>
      </c>
      <c r="C23" s="10">
        <v>13</v>
      </c>
      <c r="D23" s="10">
        <v>3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25</v>
      </c>
      <c r="C24" s="10">
        <v>11</v>
      </c>
      <c r="D24" s="10">
        <v>2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28</v>
      </c>
      <c r="C25" s="10">
        <v>13</v>
      </c>
      <c r="D25" s="10">
        <v>3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19</v>
      </c>
      <c r="C26" s="10">
        <v>9</v>
      </c>
      <c r="D26" s="10">
        <v>2</v>
      </c>
      <c r="E26" s="10">
        <v>2</v>
      </c>
      <c r="F26" s="10">
        <v>2</v>
      </c>
      <c r="G26" s="10">
        <v>2</v>
      </c>
      <c r="H26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V W x l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B V b G V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W x l W b u 2 5 X M d A g A A K B A A A B M A H A B G b 3 J t d W x h c y 9 T Z W N 0 a W 9 u M S 5 t I K I Y A C i g F A A A A A A A A A A A A A A A A A A A A A A A A A A A A O 2 W 7 2 v T Q B j H 3 w f 6 P x z x T Q J Z S G I 3 U M k b W w e C C r L 6 a v F F 7 U 4 N S + 5 G 7 i o r Z S / 2 w q 7 r E B x u E + 0 o + k Y m S s U x r D j c X 9 M 7 0 / / C 0 7 T r q g l b c V L B 5 E V + P J f L 8 / 3 m c 8 / D E V i i L k Z g L r q a V y S J P C w G c A F c k H s 7 H 9 m T T v h 2 m 9 V r U 7 x 5 x N r 1 7 u G q D G z g Q Z q R g D i 6 R z X + 5 a m I 5 M g j P Y 9 L Z R 8 i q s y 6 H t R z G F H x Q B Q 5 f 9 m 5 Q 2 B A n J v u I n T y k C x S v O S w 3 Q 3 2 4 V 3 3 6 y 7 f W e P b n / m z l 3 z r U 6 9 Z C + t r f O 9 F u H f o x O f X 6 T K V V W 0 + D z 3 X d y k M b F m T N Z D D X t l H x M 5 q 4 B o q 4 Q U X P b B n p g 3 D 1 M D t M q Z w j l Y 8 a A 9 v 9 V s Y w b u q F v l g n f 2 w 3 e D N g 9 7 r F m t t C E O F 4 j 3 x U i E o I n I f B 3 7 0 + U J l C R I l M q 1 V q 3 I U N U V 6 K k Y A h c t 0 R Q O D u C X i 1 x G d y e o / 5 p 0 Y u J g w I T s S X 1 E z k o t i 9 S V S Y o 3 1 X v N x 2 H g / I U r H + V N K o 5 Q M y z B H 1 3 P r O V t d 5 5 3 N 8 U n l B q T y 0 M d j k I o y O 8 l S U m i n Q P u D 8 j p v a G m l j V 1 p Q L H U y Y N L q y 0 J n G l k / 5 U W m S g l h X Y K t A m 2 y E Q p K T Q B L S N l h t h M a 8 q w h j / o 2 9 Z + P K 7 I 0 m y A + 2 6 I U r 3 h I k h + h q 6 6 q B h U z m s f 2 a f 4 u 7 I + P Y D K n j c 4 X 5 o 2 1 J N m I 8 G / e j y T x b + x J z 7 2 E m / l L A t R O P w f l q F h j f b Z + g F / 0 2 a 1 V x N h F S 8 l 7 R 4 C 2 3 d Q S w E C L Q A U A A I A C A B V b G V Z 3 C 4 I f K Y A A A D 2 A A A A E g A A A A A A A A A A A A A A A A A A A A A A Q 2 9 u Z m l n L 1 B h Y 2 t h Z 2 U u e G 1 s U E s B A i 0 A F A A C A A g A V W x l W V N y O C y b A A A A 4 Q A A A B M A A A A A A A A A A A A A A A A A 8 g A A A F t D b 2 5 0 Z W 5 0 X 1 R 5 c G V z X S 5 4 b W x Q S w E C L Q A U A A I A C A B V b G V Z u 7 b l c x 0 C A A A o E A A A E w A A A A A A A A A A A A A A A A D a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X g A A A A A A A G R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y L T A y L S V F N S U 4 Q S U 4 O S V F O S U 5 Q i U 4 N S V F O C U 4 Q S V B Q y V F N y U 5 N C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Y z J i N D c 3 L W I 5 Y z Y t N D Q w Z i 0 4 Y m M 3 L W V m M 2 Q 0 M T A 4 N z N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w N T o y O D o 0 O C 4 y N z g w M z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L T A y L e W K i e m b h e i K r O e U s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y L T A y L e W K i e m b h e i K r O e U s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0 w M i 0 l R T U l O E E l O D k l R T k l O U I l O D U l R T g l O E E l Q U M l R T c l O T Q l Q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i 0 l R T U l O E E l O D k l R T k l O U I l O D U l R T g l O E E l Q U M l R T c l O T Q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2 M 3 Z T g 5 M C 1 k O D A z L T Q 5 N 2 U t Y j V h N S 0 5 N z U z Y T I 2 Y z g x Y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M D J f 5 Y q J 6 Z u F 6 I q s 5 5 S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A 1 O j M 0 O j E 3 L j E 2 M j U w N T N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M D I t 5 Y q J 6 Z u F 6 I q s 5 5 S y L 0 F 1 d G 9 S Z W 1 v d m V k Q 2 9 s d W 1 u c z E u e 0 N v b H V t b j E s M H 0 m c X V v d D s s J n F 1 b 3 Q 7 U 2 V j d G l v b j E v M T I w M i 3 l i o n p m 4 X o i q z n l L I v Q X V 0 b 1 J l b W 9 2 Z W R D b 2 x 1 b W 5 z M S 5 7 Q 2 9 s d W 1 u M i w x f S Z x d W 9 0 O y w m c X V v d D t T Z W N 0 a W 9 u M S 8 x M j A y L e W K i e m b h e i K r O e U s i 9 B d X R v U m V t b 3 Z l Z E N v b H V t b n M x L n t D b 2 x 1 b W 4 z L D J 9 J n F 1 b 3 Q 7 L C Z x d W 9 0 O 1 N l Y 3 R p b 2 4 x L z E y M D I t 5 Y q J 6 Z u F 6 I q s 5 5 S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I w M i 3 l i o n p m 4 X o i q z n l L I v Q X V 0 b 1 J l b W 9 2 Z W R D b 2 x 1 b W 5 z M S 5 7 Q 2 9 s d W 1 u M S w w f S Z x d W 9 0 O y w m c X V v d D t T Z W N 0 a W 9 u M S 8 x M j A y L e W K i e m b h e i K r O e U s i 9 B d X R v U m V t b 3 Z l Z E N v b H V t b n M x L n t D b 2 x 1 b W 4 y L D F 9 J n F 1 b 3 Q 7 L C Z x d W 9 0 O 1 N l Y 3 R p b 2 4 x L z E y M D I t 5 Y q J 6 Z u F 6 I q s 5 5 S y L 0 F 1 d G 9 S Z W 1 v d m V k Q 2 9 s d W 1 u c z E u e 0 N v b H V t b j M s M n 0 m c X V v d D s s J n F 1 b 3 Q 7 U 2 V j d G l v b j E v M T I w M i 3 l i o n p m 4 X o i q z n l L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w M i 0 l R T U l O E E l O D k l R T k l O U I l O D U l R T g l O E E l Q U M l R T c l O T Q l Q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i 0 l R T U l O E E l O D k l R T k l O U I l O D U l R T g l O E E l Q U M l R T c l O T Q l Q j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i V F O S U 5 N i V C M S V F N S U 4 R C V C N y V F O C V B O S U 5 N S V F N S U 4 O C U 4 N i 0 l R T Y l O D g l Q j Q l R T Y l Q T Y l Q U U l R T U l O D Y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j F j O T d h Z C 0 4 Y T A x L T Q 3 N z E t O T E 0 N i 0 5 M D A 2 N T I 2 N T V h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M D L p l r H l j b f o q Z X l i I Z f 5 o i 0 5 q a u 5 Y a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A 1 O j M 0 O j Q z L j I 1 O D U 0 M T l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M D L p l r H l j b f o q Z X l i I Y t 5 o i 0 5 q a u 5 Y a g L 0 F 1 d G 9 S Z W 1 v d m V k Q 2 9 s d W 1 u c z E u e 0 N v b H V t b j E s M H 0 m c X V v d D s s J n F 1 b 3 Q 7 U 2 V j d G l v b j E v M T I w M u m W s e W N t + i p l e W I h i 3 m i L T m p q 7 l h q A v Q X V 0 b 1 J l b W 9 2 Z W R D b 2 x 1 b W 5 z M S 5 7 Q 2 9 s d W 1 u M i w x f S Z x d W 9 0 O y w m c X V v d D t T Z W N 0 a W 9 u M S 8 x M j A y 6 Z a x 5 Y 2 3 6 K m V 5 Y i G L e a I t O a m r u W G o C 9 B d X R v U m V t b 3 Z l Z E N v b H V t b n M x L n t D b 2 x 1 b W 4 z L D J 9 J n F 1 b 3 Q 7 L C Z x d W 9 0 O 1 N l Y 3 R p b 2 4 x L z E y M D L p l r H l j b f o q Z X l i I Y t 5 o i 0 5 q a u 5 Y a g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I w M u m W s e W N t + i p l e W I h i 3 m i L T m p q 7 l h q A v Q X V 0 b 1 J l b W 9 2 Z W R D b 2 x 1 b W 5 z M S 5 7 Q 2 9 s d W 1 u M S w w f S Z x d W 9 0 O y w m c X V v d D t T Z W N 0 a W 9 u M S 8 x M j A y 6 Z a x 5 Y 2 3 6 K m V 5 Y i G L e a I t O a m r u W G o C 9 B d X R v U m V t b 3 Z l Z E N v b H V t b n M x L n t D b 2 x 1 b W 4 y L D F 9 J n F 1 b 3 Q 7 L C Z x d W 9 0 O 1 N l Y 3 R p b 2 4 x L z E y M D L p l r H l j b f o q Z X l i I Y t 5 o i 0 5 q a u 5 Y a g L 0 F 1 d G 9 S Z W 1 v d m V k Q 2 9 s d W 1 u c z E u e 0 N v b H V t b j M s M n 0 m c X V v d D s s J n F 1 b 3 Q 7 U 2 V j d G l v b j E v M T I w M u m W s e W N t + i p l e W I h i 3 m i L T m p q 7 l h q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w M i V F O S U 5 N i V C M S V F N S U 4 R C V C N y V F O C V B O S U 5 N S V F N S U 4 O C U 4 N i 0 l R T Y l O D g l Q j Q l R T Y l Q T Y l Q U U l R T U l O D Y l Q T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i V F O S U 5 N i V C M S V F N S U 4 R C V C N y V F O C V B O S U 5 N S V F N S U 4 O C U 4 N i 0 l R T Y l O D g l Q j Q l R T Y l Q T Y l Q U U l R T U l O D Y l Q T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u P Z 3 3 Z W R I i d M V a V j D d K c A A A A A A g A A A A A A E G Y A A A A B A A A g A A A A e c O X v 8 y G 6 b 5 C k j q 0 p / B A v Z G q W K S z u 2 Y P K 0 s 4 y i / I N H E A A A A A D o A A A A A C A A A g A A A A / D q i z J Y U d h a C y R l y K w P z N W L + a 2 C F J k W n m k x N x B T G R + 9 Q A A A A y W a d c + 5 a g + a z H T p 1 K B v q u T o X W 5 S J 0 + O S / R 6 K v s E 8 P l d 7 V j 9 p u f 4 t I 6 / d Q F C K 7 r N E G d C p R R Q z J p c Y u + r 6 j i t k r 1 W 9 z 2 U b + Y 7 3 I g O N v C C l n 8 1 A A A A A a J K F Y M V Q l H B R f C U 1 H n E J Z J O I 6 h p 2 N J M 3 k C c v + S + P C v 4 5 a 1 v f n 2 Z 0 f 7 n I Y 2 v 6 D C I Q 8 r W C + l 8 b 6 P R 7 g T j d t d + J r w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1202-劉雅芬甲</vt:lpstr>
      <vt:lpstr>1202閱卷評分-戴榮冠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2024-11-05T07:08:07Z</dcterms:modified>
</cp:coreProperties>
</file>