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8A31F364-9186-4F83-A0E2-D605F9A2F90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1閱卷評分-林偉淑" sheetId="10" r:id="rId4"/>
    <sheet name="0701閱卷評分-劉幸怡" sheetId="11" r:id="rId5"/>
  </sheets>
  <definedNames>
    <definedName name="外部資料_1" localSheetId="2" hidden="1">'閱卷評分-Teacher2'!$A$1:$D$12</definedName>
    <definedName name="外部資料_2" localSheetId="3" hidden="1">'0701閱卷評分-林偉淑'!$A$1:$D$12</definedName>
    <definedName name="外部資料_2" localSheetId="1" hidden="1">'閱卷評分-Teacher1'!$A$1:$D$12</definedName>
    <definedName name="外部資料_3" localSheetId="4" hidden="1">'0701閱卷評分-劉幸怡'!$A$1:$D$12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E2" i="1" s="1"/>
  <c r="E4" i="1" l="1"/>
  <c r="E8" i="1"/>
  <c r="G11" i="1"/>
  <c r="G4" i="1"/>
  <c r="G9" i="1"/>
  <c r="G8" i="1"/>
  <c r="E6" i="1"/>
  <c r="E12" i="1"/>
  <c r="E5" i="1"/>
  <c r="G6" i="1"/>
  <c r="E9" i="1"/>
  <c r="R2" i="1"/>
  <c r="T2" i="1" s="1"/>
  <c r="E7" i="1"/>
  <c r="E10" i="1"/>
  <c r="E3" i="1"/>
  <c r="E11" i="1"/>
  <c r="G12" i="1"/>
  <c r="G5" i="1"/>
  <c r="G3" i="1"/>
  <c r="G10" i="1"/>
  <c r="G2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28CD0BE6-5061-4D70-8A37-A2F6C11C99CC}" keepAlive="1" name="查詢 - 0701閱卷評分-林偉淑" description="與活頁簿中 '0701閱卷評分-林偉淑' 查詢的連接。" type="5" refreshedVersion="8" background="1" saveData="1">
    <dbPr connection="Provider=Microsoft.Mashup.OleDb.1;Data Source=$Workbook$;Location=0701閱卷評分-林偉淑;Extended Properties=&quot;&quot;" command="SELECT * FROM [0701閱卷評分-林偉淑]"/>
  </connection>
  <connection id="7" xr16:uid="{E2FA62CF-5198-4016-8CC8-FD9EAC533A76}" keepAlive="1" name="查詢 - 0701閱卷評分-劉幸怡" description="與活頁簿中 '0701閱卷評分-劉幸怡' 查詢的連接。" type="5" refreshedVersion="8" background="1" saveData="1">
    <dbPr connection="Provider=Microsoft.Mashup.OleDb.1;Data Source=$Workbook$;Location=0701閱卷評分-劉幸怡;Extended Properties=&quot;&quot;" command="SELECT * FROM [0701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<sst xmlns="http://schemas.openxmlformats.org/spreadsheetml/2006/main" count="107" uniqueCount="39">
  <si>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</si>
  <si>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</si>
  <si>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</si>
  <si>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</si>
  <si>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</si>
  <si>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</si>
  <si>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</si>
  <si>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</si>
  <si>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</si>
  <si>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</si>
  <si>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</si>
  <si>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</si>
  <si>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</si>
  <si>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</si>
  <si>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</si>
  <si>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</si>
  <si>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</si>
  <si>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</si>
  <si>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</si>
  <si>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</si>
  <si>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</si>
  <si>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</si>
  <si>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</si>
  <si>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</si>
  <si>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</si>
  <si>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</si>
  <si>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</si>
  <si>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07-01-111153165</t>
  </si>
  <si>
    <t>07-01-111161028</t>
  </si>
  <si>
    <t>07-01-112111001</t>
  </si>
  <si>
    <t>07-01-112131060</t>
  </si>
  <si>
    <t>07-01-112153112</t>
  </si>
  <si>
    <t>07-01-112161005</t>
  </si>
  <si>
    <t>07-01-112176512</t>
  </si>
  <si>
    <t>07-01-112176513</t>
  </si>
  <si>
    <t>07-01-112176514</t>
  </si>
  <si>
    <t>07-01-113113010</t>
  </si>
  <si>
    <t>07-01-113161031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</si>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</sst>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32877C7-B5F4-4D9E-B33B-F3CB6B96CBE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4AB927E9-C223-4ED4-884B-54F95B398F6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12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12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91874B-8006-44EC-8D71-C8AD41DA40DA}" name="_0701閱卷評分_林偉淑" displayName="_0701閱卷評分_林偉淑" ref="A1:H12" tableType="queryTable" totalsRowShown="0">
  <autoFilter ref="A1:H12" xr:uid="{6891874B-8006-44EC-8D71-C8AD41DA40DA}"/>
  <tableColumns count="8">
    <tableColumn id="1" xr3:uid="{0DD3A191-5C9E-4F86-AAA1-EE8832BFA80D}" uniqueName="1" name="Column1" queryTableFieldId="1" dataDxfId="14"/>
    <tableColumn id="2" xr3:uid="{5913FF09-C71D-4B1D-93B9-7F509C4EDE5D}" uniqueName="2" name="Column2" queryTableFieldId="2"/>
    <tableColumn id="3" xr3:uid="{000CA9CC-7F04-402A-B453-B631AE03EA5F}" uniqueName="3" name="Column3" queryTableFieldId="3" dataDxfId="13"/>
    <tableColumn id="4" xr3:uid="{B51A4048-005F-47E3-971E-8B1CEBAF209C}" uniqueName="4" name="Column4" queryTableFieldId="4" dataDxfId="12"/>
    <tableColumn id="5" xr3:uid="{43CF256D-3619-4677-A496-896F6282C158}" uniqueName="5" name="Column5" queryTableFieldId="5" dataDxfId="11"/>
    <tableColumn id="6" xr3:uid="{2C8F5721-6EC3-4AE2-8347-4C79D4CF6B38}" uniqueName="6" name="Column6" queryTableFieldId="6" dataDxfId="10"/>
    <tableColumn id="7" xr3:uid="{4083FC1C-883D-40C3-99FF-1252CB393A67}" uniqueName="7" name="Column7" queryTableFieldId="7" dataDxfId="9"/>
    <tableColumn id="8" xr3:uid="{386C159C-846A-42FB-8737-0C0B7F9DFD8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6B382-CE07-4399-95A7-00C25EA888A6}" name="_0701閱卷評分_劉幸怡" displayName="_0701閱卷評分_劉幸怡" ref="A1:H12" tableType="queryTable" totalsRowShown="0">
  <autoFilter ref="A1:H12" xr:uid="{7036B382-CE07-4399-95A7-00C25EA888A6}"/>
  <tableColumns count="8">
    <tableColumn id="1" xr3:uid="{D384D807-3207-467D-9CED-44325F4164E6}" uniqueName="1" name="Column1" queryTableFieldId="1" dataDxfId="7"/>
    <tableColumn id="2" xr3:uid="{E6BF8A83-3551-460E-9138-21A9C4718A49}" uniqueName="2" name="Column2" queryTableFieldId="2"/>
    <tableColumn id="3" xr3:uid="{F76FB1C8-9264-4A78-AA46-5A7D89CAECC4}" uniqueName="3" name="Column3" queryTableFieldId="3" dataDxfId="6"/>
    <tableColumn id="4" xr3:uid="{48FCE0BC-1E17-47E8-A9D3-7DC83826F0CB}" uniqueName="4" name="Column4" queryTableFieldId="4" dataDxfId="5"/>
    <tableColumn id="5" xr3:uid="{14C517FC-01CD-44B5-9EFA-600B8F252F9F}" uniqueName="5" name="Column5" queryTableFieldId="5" dataDxfId="4"/>
    <tableColumn id="6" xr3:uid="{18695756-2559-45F5-9A9C-5A332B0AB31B}" uniqueName="6" name="Column6" queryTableFieldId="6" dataDxfId="3"/>
    <tableColumn id="7" xr3:uid="{BF3B4EDF-5EFB-4546-9DE5-F50C78868455}" uniqueName="7" name="Column7" queryTableFieldId="7" dataDxfId="2"/>
    <tableColumn id="8" xr3:uid="{0664781F-AF51-43D8-809A-20009E641AD1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12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38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1071</v>
      </c>
      <c r="B2" t="s">
        <v>27</v>
      </c>
      <c r="C2">
        <f t="shared" ref="C2:C12" si="0">VLOOKUP($B2,閱卷評分_Teacher1,3,FALSE)</f>
        <v>16</v>
      </c>
      <c r="D2">
        <f t="shared" ref="D2:D12" si="1">VLOOKUP($B2,閱卷評分_Teacher2,3,FALSE)</f>
        <v>6</v>
      </c>
      <c r="E2">
        <f>ABS(C2-D2)</f>
        <v>10</v>
      </c>
      <c r="F2">
        <v>10</v>
      </c>
      <c r="G2" s="6">
        <f>IF(F2&gt;0,((C2+D2)*0.5+F2*2)/3,(C2+D2)/2)</f>
        <v>10.333333333333334</v>
      </c>
      <c r="H2">
        <f t="shared" ref="H2:H12" si="2">VLOOKUP($B2,閱卷評分_Teacher1,4,FALSE)</f>
        <v>3</v>
      </c>
      <c r="I2">
        <f t="shared" ref="I2:I12" si="3">VLOOKUP($B2,閱卷評分_Teacher1,5,FALSE)</f>
        <v>4</v>
      </c>
      <c r="J2">
        <f t="shared" ref="J2:J12" si="4">VLOOKUP($B2,閱卷評分_Teacher1,6,FALSE)</f>
        <v>4</v>
      </c>
      <c r="K2">
        <f t="shared" ref="K2:K12" si="5">VLOOKUP($B2,閱卷評分_Teacher1,7,FALSE)</f>
        <v>4</v>
      </c>
      <c r="L2">
        <f t="shared" ref="L2:L12" si="6">VLOOKUP($B2,閱卷評分_Teacher1,8,FALSE)</f>
        <v>3</v>
      </c>
      <c r="M2">
        <f t="shared" ref="M2:M12" si="7">VLOOKUP($B2,閱卷評分_Teacher2,4,FALSE)</f>
        <v>1</v>
      </c>
      <c r="N2">
        <f t="shared" ref="N2:N12" si="8">VLOOKUP($B2,閱卷評分_Teacher2,5,FALSE)</f>
        <v>3</v>
      </c>
      <c r="O2">
        <f t="shared" ref="O2:O12" si="9">VLOOKUP($B2,閱卷評分_Teacher2,6,FALSE)</f>
        <v>1</v>
      </c>
      <c r="P2">
        <f t="shared" ref="P2:P12" si="10">VLOOKUP($B2,閱卷評分_Teacher2,7,FALSE)</f>
        <v>2</v>
      </c>
      <c r="Q2">
        <f t="shared" ref="Q2:Q12" si="11">VLOOKUP($B2,閱卷評分_Teacher2,8,FALSE)</f>
        <v>1</v>
      </c>
      <c r="R2" s="8">
        <f>COUNTIF(E:E,"&gt;7")</f>
        <v>3</v>
      </c>
      <c r="S2" s="8">
        <f>COUNTA(B:B)-1</f>
        <v>11</v>
      </c>
      <c r="T2" s="9">
        <f>R2/S2</f>
        <v>0.27272727272727271</v>
      </c>
    </row>
    <row r="3" spans="1:20" x14ac:dyDescent="0.25">
      <c r="A3">
        <v>1082</v>
      </c>
      <c r="B3" t="s">
        <v>28</v>
      </c>
      <c r="C3">
        <f t="shared" si="0"/>
        <v>20</v>
      </c>
      <c r="D3">
        <f t="shared" si="1"/>
        <v>14</v>
      </c>
      <c r="E3">
        <f t="shared" ref="E3:E12" si="12">ABS(C3-D3)</f>
        <v>6</v>
      </c>
      <c r="G3" s="6">
        <f t="shared" ref="G3:G12" si="13">IF(F3&gt;0,((C3+D3)*0.5+F3*2)/3,(C3+D3)/2)</f>
        <v>17</v>
      </c>
      <c r="H3">
        <f t="shared" si="2"/>
        <v>5</v>
      </c>
      <c r="I3">
        <f t="shared" si="3"/>
        <v>5</v>
      </c>
      <c r="J3">
        <f t="shared" si="4"/>
        <v>3</v>
      </c>
      <c r="K3">
        <f t="shared" si="5"/>
        <v>4</v>
      </c>
      <c r="L3">
        <f t="shared" si="6"/>
        <v>4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1071</v>
      </c>
      <c r="B4" t="s">
        <v>29</v>
      </c>
      <c r="C4">
        <f t="shared" si="0"/>
        <v>18</v>
      </c>
      <c r="D4">
        <f t="shared" si="1"/>
        <v>11</v>
      </c>
      <c r="E4">
        <f t="shared" si="12"/>
        <v>7</v>
      </c>
      <c r="G4" s="6">
        <f t="shared" si="13"/>
        <v>14.5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2</v>
      </c>
      <c r="N4">
        <f t="shared" si="8"/>
        <v>3</v>
      </c>
      <c r="O4">
        <f t="shared" si="9"/>
        <v>2</v>
      </c>
      <c r="P4">
        <f t="shared" si="10"/>
        <v>2</v>
      </c>
      <c r="Q4">
        <f t="shared" si="11"/>
        <v>2</v>
      </c>
    </row>
    <row r="5" spans="1:20" x14ac:dyDescent="0.25">
      <c r="A5">
        <v>1082</v>
      </c>
      <c r="B5" t="s">
        <v>30</v>
      </c>
      <c r="C5">
        <f t="shared" si="0"/>
        <v>14</v>
      </c>
      <c r="D5">
        <f t="shared" si="1"/>
        <v>5</v>
      </c>
      <c r="E5">
        <f t="shared" si="12"/>
        <v>9</v>
      </c>
      <c r="F5">
        <v>9</v>
      </c>
      <c r="G5" s="6">
        <f t="shared" si="13"/>
        <v>9.1666666666666661</v>
      </c>
      <c r="H5">
        <f t="shared" si="2"/>
        <v>2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1</v>
      </c>
      <c r="P5">
        <f t="shared" si="10"/>
        <v>2</v>
      </c>
      <c r="Q5">
        <f t="shared" si="11"/>
        <v>1</v>
      </c>
    </row>
    <row r="6" spans="1:20" x14ac:dyDescent="0.25">
      <c r="A6">
        <v>1072</v>
      </c>
      <c r="B6" t="s">
        <v>31</v>
      </c>
      <c r="C6">
        <f t="shared" si="0"/>
        <v>9</v>
      </c>
      <c r="D6">
        <f t="shared" si="1"/>
        <v>3</v>
      </c>
      <c r="E6">
        <f t="shared" si="12"/>
        <v>6</v>
      </c>
      <c r="G6" s="6">
        <f t="shared" si="13"/>
        <v>6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1</v>
      </c>
      <c r="N6">
        <f t="shared" si="8"/>
        <v>2</v>
      </c>
      <c r="O6">
        <f t="shared" si="9"/>
        <v>2</v>
      </c>
      <c r="P6">
        <f t="shared" si="10"/>
        <v>1</v>
      </c>
      <c r="Q6">
        <f t="shared" si="11"/>
        <v>1</v>
      </c>
    </row>
    <row r="7" spans="1:20" x14ac:dyDescent="0.25">
      <c r="A7">
        <v>1091</v>
      </c>
      <c r="B7" t="s">
        <v>32</v>
      </c>
      <c r="C7">
        <f t="shared" si="0"/>
        <v>6</v>
      </c>
      <c r="D7">
        <f t="shared" si="1"/>
        <v>3</v>
      </c>
      <c r="E7">
        <f t="shared" si="12"/>
        <v>3</v>
      </c>
      <c r="G7" s="6">
        <f t="shared" si="13"/>
        <v>4.5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1</v>
      </c>
      <c r="N7">
        <f t="shared" si="8"/>
        <v>1</v>
      </c>
      <c r="O7">
        <f t="shared" si="9"/>
        <v>2</v>
      </c>
      <c r="P7">
        <f t="shared" si="10"/>
        <v>2</v>
      </c>
      <c r="Q7">
        <f t="shared" si="11"/>
        <v>1</v>
      </c>
    </row>
    <row r="8" spans="1:20" x14ac:dyDescent="0.25">
      <c r="A8">
        <v>1072</v>
      </c>
      <c r="B8" t="s">
        <v>33</v>
      </c>
      <c r="C8">
        <f t="shared" si="0"/>
        <v>17</v>
      </c>
      <c r="D8">
        <f t="shared" si="1"/>
        <v>8</v>
      </c>
      <c r="E8">
        <f t="shared" si="12"/>
        <v>9</v>
      </c>
      <c r="F8">
        <v>10</v>
      </c>
      <c r="G8" s="6">
        <f t="shared" si="13"/>
        <v>10.833333333333334</v>
      </c>
      <c r="H8">
        <f t="shared" si="2"/>
        <v>3</v>
      </c>
      <c r="I8">
        <f t="shared" si="3"/>
        <v>3</v>
      </c>
      <c r="J8">
        <f t="shared" si="4"/>
        <v>4</v>
      </c>
      <c r="K8">
        <f t="shared" si="5"/>
        <v>3</v>
      </c>
      <c r="L8">
        <f t="shared" si="6"/>
        <v>3</v>
      </c>
      <c r="M8">
        <f t="shared" si="7"/>
        <v>1</v>
      </c>
      <c r="N8">
        <f t="shared" si="8"/>
        <v>3</v>
      </c>
      <c r="O8">
        <f t="shared" si="9"/>
        <v>2</v>
      </c>
      <c r="P8">
        <f t="shared" si="10"/>
        <v>2</v>
      </c>
      <c r="Q8">
        <f t="shared" si="11"/>
        <v>1</v>
      </c>
    </row>
    <row r="9" spans="1:20" x14ac:dyDescent="0.25">
      <c r="A9">
        <v>1082</v>
      </c>
      <c r="B9" t="s">
        <v>34</v>
      </c>
      <c r="C9">
        <f t="shared" si="0"/>
        <v>13</v>
      </c>
      <c r="D9">
        <f t="shared" si="1"/>
        <v>9</v>
      </c>
      <c r="E9">
        <f t="shared" si="12"/>
        <v>4</v>
      </c>
      <c r="G9" s="6">
        <f t="shared" si="13"/>
        <v>11</v>
      </c>
      <c r="H9">
        <f t="shared" si="2"/>
        <v>2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3</v>
      </c>
      <c r="P9">
        <f t="shared" si="10"/>
        <v>2</v>
      </c>
      <c r="Q9">
        <f t="shared" si="11"/>
        <v>1</v>
      </c>
    </row>
    <row r="10" spans="1:20" x14ac:dyDescent="0.25">
      <c r="A10">
        <v>1081</v>
      </c>
      <c r="B10" t="s">
        <v>35</v>
      </c>
      <c r="C10">
        <f t="shared" si="0"/>
        <v>14</v>
      </c>
      <c r="D10">
        <f t="shared" si="1"/>
        <v>11</v>
      </c>
      <c r="E10">
        <f t="shared" si="12"/>
        <v>3</v>
      </c>
      <c r="G10" s="6">
        <f t="shared" si="13"/>
        <v>12.5</v>
      </c>
      <c r="H10">
        <f t="shared" si="2"/>
        <v>2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2</v>
      </c>
      <c r="N10">
        <f t="shared" si="8"/>
        <v>1</v>
      </c>
      <c r="O10">
        <f t="shared" si="9"/>
        <v>3</v>
      </c>
      <c r="P10">
        <f t="shared" si="10"/>
        <v>2</v>
      </c>
      <c r="Q10">
        <f t="shared" si="11"/>
        <v>1</v>
      </c>
    </row>
    <row r="11" spans="1:20" x14ac:dyDescent="0.25">
      <c r="A11">
        <v>1081</v>
      </c>
      <c r="B11" t="s">
        <v>36</v>
      </c>
      <c r="C11">
        <f t="shared" si="0"/>
        <v>14</v>
      </c>
      <c r="D11">
        <f t="shared" si="1"/>
        <v>12</v>
      </c>
      <c r="E11">
        <f t="shared" si="12"/>
        <v>2</v>
      </c>
      <c r="G11" s="6">
        <f t="shared" si="13"/>
        <v>13</v>
      </c>
      <c r="H11">
        <f t="shared" si="2"/>
        <v>2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2</v>
      </c>
      <c r="N11">
        <f t="shared" si="8"/>
        <v>2</v>
      </c>
      <c r="O11">
        <f t="shared" si="9"/>
        <v>3</v>
      </c>
      <c r="P11">
        <f t="shared" si="10"/>
        <v>2</v>
      </c>
      <c r="Q11">
        <f t="shared" si="11"/>
        <v>2</v>
      </c>
    </row>
    <row r="12" spans="1:20" x14ac:dyDescent="0.25">
      <c r="A12">
        <v>1081</v>
      </c>
      <c r="B12" t="s">
        <v>37</v>
      </c>
      <c r="C12">
        <f t="shared" si="0"/>
        <v>13</v>
      </c>
      <c r="D12">
        <f t="shared" si="1"/>
        <v>12</v>
      </c>
      <c r="E12">
        <f t="shared" si="12"/>
        <v>1</v>
      </c>
      <c r="G12" s="6">
        <f t="shared" si="13"/>
        <v>12.5</v>
      </c>
      <c r="H12">
        <f t="shared" si="2"/>
        <v>3</v>
      </c>
      <c r="I12">
        <f t="shared" si="3"/>
        <v>2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1</v>
      </c>
      <c r="O12">
        <f t="shared" si="9"/>
        <v>2</v>
      </c>
      <c r="P12">
        <f t="shared" si="10"/>
        <v>2</v>
      </c>
      <c r="Q12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12"/>
  <sheetViews>
    <sheetView zoomScale="85" zoomScaleNormal="85" workbookViewId="0">
      <pane ySplit="1" topLeftCell="A2" activePane="bottomLeft" state="frozen"/>
      <selection pane="bottomLeft" activeCell="A2" sqref="A2:A12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0">
        <v>16</v>
      </c>
      <c r="D2" s="10">
        <v>3</v>
      </c>
      <c r="E2" s="10">
        <v>4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41</v>
      </c>
      <c r="C3" s="10">
        <v>20</v>
      </c>
      <c r="D3" s="10">
        <v>5</v>
      </c>
      <c r="E3" s="10">
        <v>5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35</v>
      </c>
      <c r="C4" s="10">
        <v>18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28</v>
      </c>
      <c r="C5" s="10">
        <v>14</v>
      </c>
      <c r="D5" s="10">
        <v>2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20</v>
      </c>
      <c r="C6" s="10">
        <v>9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16</v>
      </c>
      <c r="C7" s="10">
        <v>6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33</v>
      </c>
      <c r="C8" s="10">
        <v>17</v>
      </c>
      <c r="D8" s="10">
        <v>3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26</v>
      </c>
      <c r="C9" s="10">
        <v>13</v>
      </c>
      <c r="D9" s="10">
        <v>2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28</v>
      </c>
      <c r="C10" s="10">
        <v>14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14</v>
      </c>
      <c r="D11" s="10">
        <v>2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2</v>
      </c>
      <c r="F12" s="10">
        <v>3</v>
      </c>
      <c r="G12" s="10">
        <v>3</v>
      </c>
      <c r="H1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12"/>
  <sheetViews>
    <sheetView zoomScale="85" zoomScaleNormal="85" workbookViewId="0">
      <pane ySplit="1" topLeftCell="A2" activePane="bottomLeft" state="frozen"/>
      <selection pane="bottomLeft" activeCell="F31" sqref="F3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14</v>
      </c>
      <c r="C2" s="10">
        <v>6</v>
      </c>
      <c r="D2" s="10">
        <v>1</v>
      </c>
      <c r="E2" s="10">
        <v>3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29</v>
      </c>
      <c r="C3" s="10">
        <v>14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3</v>
      </c>
      <c r="F4" s="10">
        <v>2</v>
      </c>
      <c r="G4" s="10">
        <v>2</v>
      </c>
      <c r="H4" s="10">
        <v>2</v>
      </c>
    </row>
    <row r="5" spans="1:8" x14ac:dyDescent="0.25">
      <c r="A5" s="10" t="s">
        <v>30</v>
      </c>
      <c r="B5">
        <v>12</v>
      </c>
      <c r="C5" s="10">
        <v>5</v>
      </c>
      <c r="D5" s="10">
        <v>1</v>
      </c>
      <c r="E5" s="10">
        <v>2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10</v>
      </c>
      <c r="C6" s="10">
        <v>3</v>
      </c>
      <c r="D6" s="10">
        <v>1</v>
      </c>
      <c r="E6" s="10">
        <v>2</v>
      </c>
      <c r="F6" s="10">
        <v>2</v>
      </c>
      <c r="G6" s="10">
        <v>1</v>
      </c>
      <c r="H6" s="10">
        <v>1</v>
      </c>
    </row>
    <row r="7" spans="1:8" x14ac:dyDescent="0.25">
      <c r="A7" s="10" t="s">
        <v>32</v>
      </c>
      <c r="B7">
        <v>10</v>
      </c>
      <c r="C7" s="10">
        <v>3</v>
      </c>
      <c r="D7" s="10">
        <v>1</v>
      </c>
      <c r="E7" s="10">
        <v>1</v>
      </c>
      <c r="F7" s="10">
        <v>2</v>
      </c>
      <c r="G7" s="10">
        <v>2</v>
      </c>
      <c r="H7" s="10">
        <v>1</v>
      </c>
    </row>
    <row r="8" spans="1:8" x14ac:dyDescent="0.25">
      <c r="A8" s="10" t="s">
        <v>33</v>
      </c>
      <c r="B8">
        <v>17</v>
      </c>
      <c r="C8" s="10">
        <v>8</v>
      </c>
      <c r="D8" s="10">
        <v>1</v>
      </c>
      <c r="E8" s="10">
        <v>3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19</v>
      </c>
      <c r="C9" s="10">
        <v>9</v>
      </c>
      <c r="D9" s="10">
        <v>2</v>
      </c>
      <c r="E9" s="10">
        <v>2</v>
      </c>
      <c r="F9" s="10">
        <v>3</v>
      </c>
      <c r="G9" s="10">
        <v>2</v>
      </c>
      <c r="H9" s="10">
        <v>1</v>
      </c>
    </row>
    <row r="10" spans="1:8" x14ac:dyDescent="0.25">
      <c r="A10" s="10" t="s">
        <v>35</v>
      </c>
      <c r="B10">
        <v>20</v>
      </c>
      <c r="C10" s="10">
        <v>11</v>
      </c>
      <c r="D10" s="10">
        <v>2</v>
      </c>
      <c r="E10" s="10">
        <v>1</v>
      </c>
      <c r="F10" s="10">
        <v>3</v>
      </c>
      <c r="G10" s="10">
        <v>2</v>
      </c>
      <c r="H10" s="10">
        <v>1</v>
      </c>
    </row>
    <row r="11" spans="1:8" x14ac:dyDescent="0.25">
      <c r="A11" s="10" t="s">
        <v>36</v>
      </c>
      <c r="B11">
        <v>23</v>
      </c>
      <c r="C11" s="10">
        <v>12</v>
      </c>
      <c r="D11" s="10">
        <v>2</v>
      </c>
      <c r="E11" s="10">
        <v>2</v>
      </c>
      <c r="F11" s="10">
        <v>3</v>
      </c>
      <c r="G11" s="10">
        <v>2</v>
      </c>
      <c r="H11" s="10">
        <v>2</v>
      </c>
    </row>
    <row r="12" spans="1:8" x14ac:dyDescent="0.25">
      <c r="A12" s="10" t="s">
        <v>37</v>
      </c>
      <c r="B12">
        <v>23</v>
      </c>
      <c r="C12" s="10">
        <v>12</v>
      </c>
      <c r="D12" s="10">
        <v>3</v>
      </c>
      <c r="E12" s="10">
        <v>1</v>
      </c>
      <c r="F12" s="10">
        <v>2</v>
      </c>
      <c r="G12" s="10">
        <v>2</v>
      </c>
      <c r="H1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271C-1416-4E0C-8229-E9E59D305E32}">
  <dimension ref="A1:H12"/>
  <sheetViews>
    <sheetView workbookViewId="0">
      <selection activeCell="A2" sqref="A2:H1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0">
        <v>16</v>
      </c>
      <c r="D2" s="10">
        <v>3</v>
      </c>
      <c r="E2" s="10">
        <v>4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41</v>
      </c>
      <c r="C3" s="10">
        <v>20</v>
      </c>
      <c r="D3" s="10">
        <v>5</v>
      </c>
      <c r="E3" s="10">
        <v>5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35</v>
      </c>
      <c r="C4" s="10">
        <v>18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28</v>
      </c>
      <c r="C5" s="10">
        <v>14</v>
      </c>
      <c r="D5" s="10">
        <v>2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20</v>
      </c>
      <c r="C6" s="10">
        <v>9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16</v>
      </c>
      <c r="C7" s="10">
        <v>6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33</v>
      </c>
      <c r="C8" s="10">
        <v>17</v>
      </c>
      <c r="D8" s="10">
        <v>3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26</v>
      </c>
      <c r="C9" s="10">
        <v>13</v>
      </c>
      <c r="D9" s="10">
        <v>2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28</v>
      </c>
      <c r="C10" s="10">
        <v>14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14</v>
      </c>
      <c r="D11" s="10">
        <v>2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2</v>
      </c>
      <c r="F12" s="10">
        <v>3</v>
      </c>
      <c r="G12" s="10">
        <v>3</v>
      </c>
      <c r="H1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6644-EF3F-4443-A90E-2082F54D3AB3}">
  <dimension ref="A1:H12"/>
  <sheetViews>
    <sheetView workbookViewId="0">
      <selection activeCell="A2" sqref="A2:H1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14</v>
      </c>
      <c r="C2" s="10">
        <v>6</v>
      </c>
      <c r="D2" s="10">
        <v>1</v>
      </c>
      <c r="E2" s="10">
        <v>3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29</v>
      </c>
      <c r="C3" s="10">
        <v>14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3</v>
      </c>
      <c r="F4" s="10">
        <v>2</v>
      </c>
      <c r="G4" s="10">
        <v>2</v>
      </c>
      <c r="H4" s="10">
        <v>2</v>
      </c>
    </row>
    <row r="5" spans="1:8" x14ac:dyDescent="0.25">
      <c r="A5" s="10" t="s">
        <v>30</v>
      </c>
      <c r="B5">
        <v>12</v>
      </c>
      <c r="C5" s="10">
        <v>5</v>
      </c>
      <c r="D5" s="10">
        <v>1</v>
      </c>
      <c r="E5" s="10">
        <v>2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10</v>
      </c>
      <c r="C6" s="10">
        <v>3</v>
      </c>
      <c r="D6" s="10">
        <v>1</v>
      </c>
      <c r="E6" s="10">
        <v>2</v>
      </c>
      <c r="F6" s="10">
        <v>2</v>
      </c>
      <c r="G6" s="10">
        <v>1</v>
      </c>
      <c r="H6" s="10">
        <v>1</v>
      </c>
    </row>
    <row r="7" spans="1:8" x14ac:dyDescent="0.25">
      <c r="A7" s="10" t="s">
        <v>32</v>
      </c>
      <c r="B7">
        <v>10</v>
      </c>
      <c r="C7" s="10">
        <v>3</v>
      </c>
      <c r="D7" s="10">
        <v>1</v>
      </c>
      <c r="E7" s="10">
        <v>1</v>
      </c>
      <c r="F7" s="10">
        <v>2</v>
      </c>
      <c r="G7" s="10">
        <v>2</v>
      </c>
      <c r="H7" s="10">
        <v>1</v>
      </c>
    </row>
    <row r="8" spans="1:8" x14ac:dyDescent="0.25">
      <c r="A8" s="10" t="s">
        <v>33</v>
      </c>
      <c r="B8">
        <v>17</v>
      </c>
      <c r="C8" s="10">
        <v>8</v>
      </c>
      <c r="D8" s="10">
        <v>1</v>
      </c>
      <c r="E8" s="10">
        <v>3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19</v>
      </c>
      <c r="C9" s="10">
        <v>9</v>
      </c>
      <c r="D9" s="10">
        <v>2</v>
      </c>
      <c r="E9" s="10">
        <v>2</v>
      </c>
      <c r="F9" s="10">
        <v>3</v>
      </c>
      <c r="G9" s="10">
        <v>2</v>
      </c>
      <c r="H9" s="10">
        <v>1</v>
      </c>
    </row>
    <row r="10" spans="1:8" x14ac:dyDescent="0.25">
      <c r="A10" s="10" t="s">
        <v>35</v>
      </c>
      <c r="B10">
        <v>20</v>
      </c>
      <c r="C10" s="10">
        <v>11</v>
      </c>
      <c r="D10" s="10">
        <v>2</v>
      </c>
      <c r="E10" s="10">
        <v>1</v>
      </c>
      <c r="F10" s="10">
        <v>3</v>
      </c>
      <c r="G10" s="10">
        <v>2</v>
      </c>
      <c r="H10" s="10">
        <v>1</v>
      </c>
    </row>
    <row r="11" spans="1:8" x14ac:dyDescent="0.25">
      <c r="A11" s="10" t="s">
        <v>36</v>
      </c>
      <c r="B11">
        <v>23</v>
      </c>
      <c r="C11" s="10">
        <v>12</v>
      </c>
      <c r="D11" s="10">
        <v>2</v>
      </c>
      <c r="E11" s="10">
        <v>2</v>
      </c>
      <c r="F11" s="10">
        <v>3</v>
      </c>
      <c r="G11" s="10">
        <v>2</v>
      </c>
      <c r="H11" s="10">
        <v>2</v>
      </c>
    </row>
    <row r="12" spans="1:8" x14ac:dyDescent="0.25">
      <c r="A12" s="10" t="s">
        <v>37</v>
      </c>
      <c r="B12">
        <v>23</v>
      </c>
      <c r="C12" s="10">
        <v>12</v>
      </c>
      <c r="D12" s="10">
        <v>3</v>
      </c>
      <c r="E12" s="10">
        <v>1</v>
      </c>
      <c r="F12" s="10">
        <v>2</v>
      </c>
      <c r="G12" s="10">
        <v>2</v>
      </c>
      <c r="H1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f a 5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9 r l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a 5 a W W Y c 6 O T R A Q A A X A 8 A A B M A H A B G b 3 J t d W x h c y 9 T Z W N 0 a W 9 u M S 5 t I K I Y A C i g F A A A A A A A A A A A A A A A A A A A A A A A A A A A A O 3 W T 0 v j Q B Q A 8 H u g 3 2 G I l x Z i S G p V U H J q d s H D C m I 9 m T 3 U O m o w m Z H M d F F E 0 I O 1 V o R d 1 j 9 o p e B N U R R F r H / Q T 9 M Z 0 m / h S F B b N J S i U A / J J c m b J O 8 N v 3 l D C M x R G y M w G p z 1 Q U k i M 1 k P T o I u u b 5 z w T a r / v E 2 K x a 6 e f m R n R V r 9 y s y M I A D a U w C 4 q g 9 F v j d X x F J k z + q i X N 5 F y I a / 2 k 7 U E 1 j R M U N i c v m g D V G o E e s X / Y s t E x I Z i m e s 9 j B B j s / q T 0 c 8 J 0 1 v n 3 D / + / z r e t 6 u e A X 1 / j R n n 9 0 b 3 2 c X 6 X z V E 4 o 4 y Z 0 b N e m 0 D N k R V Z A G j t 5 F x E j p Y A f K I c n b T R t 9 P V q m q 6 A k T y m c J Q u O N B 4 u 1 S H M Y K / E 0 o w D 1 a 9 9 M 9 K v H x V P 6 y w y o a Y U C Y 7 I R 7 K e F l E p r D n B p / P L M x B E g 8 m r S w u y k F U F + m p G A E U z t M l B b z E k y I + h G h f S n 1 + r 2 G g J + S F V F N 8 K R G T b P R h f a F K r L R e L 6 / 6 p d M O K b 3 m j 5 S a l b S k p j e v 5 8 o u W 1 n n 1 X / t S 6 V f p E z o 4 j a k g s x W e C k R W g u 0 T 7 T X V 6 N F n d Z 2 p 4 F 4 M t F 5 u K j b G u F i U q y B T t d S 3 2 W T D C 0 l Y m v J 1 s F t M r S U i O 0 d W / / 3 + S U J L S V i a 8 k m l j i 7 v e H L h 5 1 n e y 0 l Y h N s T 1 B L A Q I t A B Q A A g A I A H 2 u W l l J v j D p p g A A A P Y A A A A S A A A A A A A A A A A A A A A A A A A A A A B D b 2 5 m a W c v U G F j a 2 F n Z S 5 4 b W x Q S w E C L Q A U A A I A C A B 9 r l p Z U 3 I 4 L J s A A A D h A A A A E w A A A A A A A A A A A A A A A A D y A A A A W 0 N v b n R l b n R f V H l w Z X N d L n h t b F B L A Q I t A B Q A A g A I A H 2 u W l l m H O j k 0 Q E A A F w P A A A T A A A A A A A A A A A A A A A A A N o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Z A A A A A A A A /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h i M D F i Y y 0 1 N G U 2 L T Q w N j E t Y W Q 3 Z i 0 x N j B l Y T R j M j U 1 O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1 Z D J i Z C 0 1 M j E w L T Q x M j k t O T B m Y i 1 m Y m V j O G J h N j l j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R i M D l h Y y 0 1 N G Q y L T R j Y 2 M t O T R i M C 0 1 O D Y 4 N z k 0 M G Q 3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M D H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U x O j M 0 L j I 0 M z k x M D N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M D H p l r H l j b f o q Z X l i I Y t 5 p 6 X 5 Y G J 5 r e R L 0 F 1 d G 9 S Z W 1 v d m V k Q 2 9 s d W 1 u c z E u e 0 N v b H V t b j E s M H 0 m c X V v d D s s J n F 1 b 3 Q 7 U 2 V j d G l v b j E v M D c w M e m W s e W N t + i p l e W I h i 3 m n p f l g Y n m t 5 E v Q X V 0 b 1 J l b W 9 2 Z W R D b 2 x 1 b W 5 z M S 5 7 Q 2 9 s d W 1 u M i w x f S Z x d W 9 0 O y w m c X V v d D t T Z W N 0 a W 9 u M S 8 w N z A x 6 Z a x 5 Y 2 3 6 K m V 5 Y i G L e a e l + W B i e a 3 k S 9 B d X R v U m V t b 3 Z l Z E N v b H V t b n M x L n t D b 2 x 1 b W 4 z L D J 9 J n F 1 b 3 Q 7 L C Z x d W 9 0 O 1 N l Y 3 R p b 2 4 x L z A 3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c w M e m W s e W N t + i p l e W I h i 3 m n p f l g Y n m t 5 E v Q X V 0 b 1 J l b W 9 2 Z W R D b 2 x 1 b W 5 z M S 5 7 Q 2 9 s d W 1 u M S w w f S Z x d W 9 0 O y w m c X V v d D t T Z W N 0 a W 9 u M S 8 w N z A x 6 Z a x 5 Y 2 3 6 K m V 5 Y i G L e a e l + W B i e a 3 k S 9 B d X R v U m V t b 3 Z l Z E N v b H V t b n M x L n t D b 2 x 1 b W 4 y L D F 9 J n F 1 b 3 Q 7 L C Z x d W 9 0 O 1 N l Y 3 R p b 2 4 x L z A 3 M D H p l r H l j b f o q Z X l i I Y t 5 p 6 X 5 Y G J 5 r e R L 0 F 1 d G 9 S Z W 1 v d m V k Q 2 9 s d W 1 u c z E u e 0 N v b H V t b j M s M n 0 m c X V v d D s s J n F 1 b 3 Q 7 U 2 V j d G l v b j E v M D c w M e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M 3 Y 2 Q 2 N S 0 2 M z k x L T Q y N 2 I t Y T E y Z S 0 y N z A 1 M z A 3 M T k 1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M D H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U x O j U 4 L j g z N j g 0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M D H p l r H l j b f o q Z X l i I Y t 5 Y q J 5 b m 4 5 o C h L 0 F 1 d G 9 S Z W 1 v d m V k Q 2 9 s d W 1 u c z E u e 0 N v b H V t b j E s M H 0 m c X V v d D s s J n F 1 b 3 Q 7 U 2 V j d G l v b j E v M D c w M e m W s e W N t + i p l e W I h i 3 l i o n l u b j m g K E v Q X V 0 b 1 J l b W 9 2 Z W R D b 2 x 1 b W 5 z M S 5 7 Q 2 9 s d W 1 u M i w x f S Z x d W 9 0 O y w m c X V v d D t T Z W N 0 a W 9 u M S 8 w N z A x 6 Z a x 5 Y 2 3 6 K m V 5 Y i G L e W K i e W 5 u O a A o S 9 B d X R v U m V t b 3 Z l Z E N v b H V t b n M x L n t D b 2 x 1 b W 4 z L D J 9 J n F 1 b 3 Q 7 L C Z x d W 9 0 O 1 N l Y 3 R p b 2 4 x L z A 3 M D H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c w M e m W s e W N t + i p l e W I h i 3 l i o n l u b j m g K E v Q X V 0 b 1 J l b W 9 2 Z W R D b 2 x 1 b W 5 z M S 5 7 Q 2 9 s d W 1 u M S w w f S Z x d W 9 0 O y w m c X V v d D t T Z W N 0 a W 9 u M S 8 w N z A x 6 Z a x 5 Y 2 3 6 K m V 5 Y i G L e W K i e W 5 u O a A o S 9 B d X R v U m V t b 3 Z l Z E N v b H V t b n M x L n t D b 2 x 1 b W 4 y L D F 9 J n F 1 b 3 Q 7 L C Z x d W 9 0 O 1 N l Y 3 R p b 2 4 x L z A 3 M D H p l r H l j b f o q Z X l i I Y t 5 Y q J 5 b m 4 5 o C h L 0 F 1 d G 9 S Z W 1 v d m V k Q 2 9 s d W 1 u c z E u e 0 N v b H V t b j M s M n 0 m c X V v d D s s J n F 1 b 3 Q 7 U 2 V j d G l v b j E v M D c w M e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M S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z C D a H n 2 x D h 7 w g v 7 r F q f w A A A A A A g A A A A A A E G Y A A A A B A A A g A A A A s N G 4 9 6 7 d f V d e M v V + y 2 o a 3 4 o G d g e D p d k d V J 6 B v r o m d 2 8 A A A A A D o A A A A A C A A A g A A A A n y 9 B / J U C 7 9 8 E k 2 z N m a G A M Q V x r B 5 1 R f 4 T o N h 6 t T L t q Y F Q A A A A y f A q P t d L 6 C j v 0 W K L c e i z z f o e 8 J z N 6 X 7 J n 7 6 d o Z 9 r 3 1 T A p s M Q U b k i 9 N 9 / 7 5 N f C w A C U L G V E d 2 O G M v w C S F d O j e U 9 / y X 3 9 / A i G q L i o / 0 f c L A O h l A A A A A r L 5 T T Z a D X 9 9 g Q 6 K P L p l n 8 F w p R P H 9 C a d F f / t y w C W S w J 4 s r x G 3 H M K m s F e E C Q z G 0 z W O i G e H t S e A 7 G a A A k Z V O 6 S o B g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0701閱卷評分-林偉淑</vt:lpstr>
      <vt:lpstr>0701閱卷評分-劉幸怡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2024-10-27T02:41:43Z</dcterms:modified>
</cp:coreProperties>
</file>