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105-2024.11.05－14：59\"/>
    </mc:Choice>
  </mc:AlternateContent>
  <xr:revisionPtr revIDLastSave="0" documentId="13_ncr:1_{0FF97CB2-46B5-4B75-9319-91643494F048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1307-劉雅芬甲" sheetId="5" r:id="rId4"/>
    <sheet name="1307閱卷評分-林偉淑" sheetId="6" r:id="rId5"/>
  </sheets>
  <definedNames>
    <definedName name="外部資料_1" localSheetId="2" hidden="1">'閱卷評分-Teacher2'!$A$1:$D$29</definedName>
    <definedName name="外部資料_2" localSheetId="3" hidden="1">'1307-劉雅芬甲'!$A$1:$D$29</definedName>
    <definedName name="外部資料_2" localSheetId="1" hidden="1">'閱卷評分-Teacher1'!$A$1:$D$29</definedName>
    <definedName name="外部資料_3" localSheetId="4" hidden="1">'1307閱卷評分-林偉淑'!$A$1:$D$29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G29" i="1" s="1"/>
  <c r="H29" i="1"/>
  <c r="I29" i="1"/>
  <c r="J29" i="1"/>
  <c r="K29" i="1"/>
  <c r="L29" i="1"/>
  <c r="M29" i="1"/>
  <c r="N29" i="1"/>
  <c r="O29" i="1"/>
  <c r="P29" i="1"/>
  <c r="Q29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E20" i="1" l="1"/>
  <c r="E29" i="1"/>
  <c r="E28" i="1"/>
  <c r="G27" i="1"/>
  <c r="G28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3B6352E4-5C8F-4F75-A535-99AC7E72ECBB}" keepAlive="1" name="查詢 - 1307-劉雅芬甲" description="與活頁簿中 '1307-劉雅芬甲' 查詢的連接。" type="5" refreshedVersion="8" background="1" saveData="1">
    <dbPr connection="Provider=Microsoft.Mashup.OleDb.1;Data Source=$Workbook$;Location=1307-劉雅芬甲;Extended Properties=&quot;&quot;" command="SELECT * FROM [1307-劉雅芬甲]"/>
  </connection>
  <connection id="7" xr16:uid="{A23452B5-992A-461F-8AA9-28F7365F641E}" keepAlive="1" name="查詢 - 1307閱卷評分-林偉淑" description="與活頁簿中 '1307閱卷評分-林偉淑' 查詢的連接。" type="5" refreshedVersion="8" background="1" saveData="1">
    <dbPr connection="Provider=Microsoft.Mashup.OleDb.1;Data Source=$Workbook$;Location=1307閱卷評分-林偉淑;Extended Properties=&quot;&quot;" command="SELECT * FROM [1307閱卷評分-林偉淑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<sst xmlns="http://schemas.openxmlformats.org/spreadsheetml/2006/main" count="192" uniqueCount="56">
  <si>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</si>
  <si>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</si>
  <si>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</si>
  <si>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</si>
  <si>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</si>
  <si>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</si>
  <si>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</si>
  <si>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</si>
  <si>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</si>
  <si>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</si>
  <si>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</si>
  <si>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</si>
  <si>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</si>
  <si>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</si>
  <si>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</si>
  <si>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</si>
  <si>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</si>
  <si>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</si>
  <si>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</si>
  <si>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</si>
  <si>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</si>
  <si>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</si>
  <si>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</si>
  <si>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</si>
  <si>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</si>
  <si>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</si>
  <si>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</si>
  <si>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13-07-1</t>
  </si>
  <si>
    <t>13-07-115002</t>
  </si>
  <si>
    <t>13-07-115003</t>
  </si>
  <si>
    <t>13-07-115004</t>
  </si>
  <si>
    <t>13-07-115005</t>
  </si>
  <si>
    <t>13-07-115006</t>
  </si>
  <si>
    <t>13-07-115007</t>
  </si>
  <si>
    <t>13-07-115008-1</t>
  </si>
  <si>
    <t>13-07-115008-2</t>
  </si>
  <si>
    <t>13-07-115009</t>
  </si>
  <si>
    <t>13-07-115013</t>
  </si>
  <si>
    <t>13-07-115014</t>
  </si>
  <si>
    <t>13-07-115015</t>
  </si>
  <si>
    <t>13-07-115016</t>
  </si>
  <si>
    <t>13-07-115017</t>
  </si>
  <si>
    <t>13-07-115018</t>
  </si>
  <si>
    <t>13-07-115019</t>
  </si>
  <si>
    <t>13-07-115020</t>
  </si>
  <si>
    <t>13-07-115021</t>
  </si>
  <si>
    <t>13-07-115022</t>
  </si>
  <si>
    <t>13-07-115024</t>
  </si>
  <si>
    <t>13-07-115026</t>
  </si>
  <si>
    <t>13-07-115027</t>
  </si>
  <si>
    <t>13-07-115028</t>
  </si>
  <si>
    <t>13-07-115029</t>
  </si>
  <si>
    <t>13-07-115031</t>
  </si>
  <si>
    <t>13-07-115036</t>
  </si>
  <si>
    <t>13-07-115039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</si>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</sst>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2249B828-49ED-4A77-A8D2-B676D57AC03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5E9280EE-8276-4F92-A512-FCFE9FC77F3A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29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29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91D3E-8DDD-44CA-ABA9-2E98560ED119}" name="_1307_劉雅芬甲" displayName="_1307_劉雅芬甲" ref="A1:H29" tableType="queryTable" totalsRowShown="0">
  <autoFilter ref="A1:H29" xr:uid="{77991D3E-8DDD-44CA-ABA9-2E98560ED119}"/>
  <tableColumns count="8">
    <tableColumn id="1" xr3:uid="{D0BB2EE2-2F1F-46C1-8C87-80291C848E05}" uniqueName="1" name="Column1" queryTableFieldId="1" dataDxfId="14"/>
    <tableColumn id="2" xr3:uid="{05E321DA-338B-4716-A319-2374FBACEC45}" uniqueName="2" name="Column2" queryTableFieldId="2"/>
    <tableColumn id="3" xr3:uid="{C4881DCD-3CB9-4C8D-9EC0-552D1F30E5F4}" uniqueName="3" name="Column3" queryTableFieldId="3" dataDxfId="13"/>
    <tableColumn id="4" xr3:uid="{C1338589-A961-454C-AE27-D6C0EFC40688}" uniqueName="4" name="Column4" queryTableFieldId="4" dataDxfId="12"/>
    <tableColumn id="5" xr3:uid="{F88A9DF2-0E66-4FD6-850F-30BC0E16E7D9}" uniqueName="5" name="Column5" queryTableFieldId="5" dataDxfId="11"/>
    <tableColumn id="6" xr3:uid="{4411985B-413D-4D7B-993D-9BBD1FDABA0F}" uniqueName="6" name="Column6" queryTableFieldId="6" dataDxfId="10"/>
    <tableColumn id="7" xr3:uid="{9986EEAF-6276-49CA-B762-1D2949F0685C}" uniqueName="7" name="Column7" queryTableFieldId="7" dataDxfId="9"/>
    <tableColumn id="8" xr3:uid="{F9B52F99-28DE-48AA-BC47-61FB2C53AD6B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BF9485-FF33-4BCA-9D4D-AE93AF208BFB}" name="_1307閱卷評分_林偉淑" displayName="_1307閱卷評分_林偉淑" ref="A1:H29" tableType="queryTable" totalsRowShown="0">
  <autoFilter ref="A1:H29" xr:uid="{62BF9485-FF33-4BCA-9D4D-AE93AF208BFB}"/>
  <tableColumns count="8">
    <tableColumn id="1" xr3:uid="{D8FE24CD-3B36-4EFA-A6D6-BA717628A3C4}" uniqueName="1" name="Column1" queryTableFieldId="1" dataDxfId="7"/>
    <tableColumn id="2" xr3:uid="{D03A08D4-12C2-40BD-A8C7-438FF20B5AD4}" uniqueName="2" name="Column2" queryTableFieldId="2"/>
    <tableColumn id="3" xr3:uid="{0BC7BBE2-CB6C-4EC8-9B34-6B03501794C2}" uniqueName="3" name="Column3" queryTableFieldId="3" dataDxfId="6"/>
    <tableColumn id="4" xr3:uid="{48666145-BC37-46AC-81CC-1B2FC9A28AFE}" uniqueName="4" name="Column4" queryTableFieldId="4" dataDxfId="5"/>
    <tableColumn id="5" xr3:uid="{C1B3C0D9-AD47-4919-AD07-4E8ECED2759D}" uniqueName="5" name="Column5" queryTableFieldId="5" dataDxfId="4"/>
    <tableColumn id="6" xr3:uid="{620205AC-7B06-452C-A69E-7A0DF58EF561}" uniqueName="6" name="Column6" queryTableFieldId="6" dataDxfId="3"/>
    <tableColumn id="7" xr3:uid="{1ED5B8EA-5254-46E2-8AC9-B5B037556A96}" uniqueName="7" name="Column7" queryTableFieldId="7" dataDxfId="2"/>
    <tableColumn id="8" xr3:uid="{C3950F52-192B-4B8C-90F1-2ECC2276C32A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29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55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1082</v>
      </c>
      <c r="B2" t="s">
        <v>27</v>
      </c>
      <c r="C2">
        <f t="shared" ref="C2:C29" si="0">VLOOKUP($B2,閱卷評分_Teacher1,3,FALSE)</f>
        <v>14</v>
      </c>
      <c r="D2">
        <f t="shared" ref="D2:D29" si="1">VLOOKUP($B2,閱卷評分_Teacher2,3,FALSE)</f>
        <v>17</v>
      </c>
      <c r="E2">
        <f>ABS(C2-D2)</f>
        <v>3</v>
      </c>
      <c r="G2" s="6">
        <f>IF(F2&gt;0,((C2+D2)*0.5+F2*2)/3,(C2+D2)/2)</f>
        <v>15.5</v>
      </c>
      <c r="H2">
        <f t="shared" ref="H2:H29" si="2">VLOOKUP($B2,閱卷評分_Teacher1,4,FALSE)</f>
        <v>3</v>
      </c>
      <c r="I2">
        <f t="shared" ref="I2:I29" si="3">VLOOKUP($B2,閱卷評分_Teacher1,5,FALSE)</f>
        <v>3</v>
      </c>
      <c r="J2">
        <f t="shared" ref="J2:J29" si="4">VLOOKUP($B2,閱卷評分_Teacher1,6,FALSE)</f>
        <v>2</v>
      </c>
      <c r="K2">
        <f t="shared" ref="K2:K29" si="5">VLOOKUP($B2,閱卷評分_Teacher1,7,FALSE)</f>
        <v>2</v>
      </c>
      <c r="L2">
        <f t="shared" ref="L2:L29" si="6">VLOOKUP($B2,閱卷評分_Teacher1,8,FALSE)</f>
        <v>2</v>
      </c>
      <c r="M2">
        <f t="shared" ref="M2:M29" si="7">VLOOKUP($B2,閱卷評分_Teacher2,4,FALSE)</f>
        <v>3</v>
      </c>
      <c r="N2">
        <f t="shared" ref="N2:N29" si="8">VLOOKUP($B2,閱卷評分_Teacher2,5,FALSE)</f>
        <v>4</v>
      </c>
      <c r="O2">
        <f t="shared" ref="O2:O29" si="9">VLOOKUP($B2,閱卷評分_Teacher2,6,FALSE)</f>
        <v>3</v>
      </c>
      <c r="P2">
        <f t="shared" ref="P2:P29" si="10">VLOOKUP($B2,閱卷評分_Teacher2,7,FALSE)</f>
        <v>4</v>
      </c>
      <c r="Q2">
        <f t="shared" ref="Q2:Q29" si="11">VLOOKUP($B2,閱卷評分_Teacher2,8,FALSE)</f>
        <v>3</v>
      </c>
      <c r="R2" s="8">
        <f>COUNTIF(E:E,"&gt;7")</f>
        <v>2</v>
      </c>
      <c r="S2" s="8">
        <f>COUNTA(B:B)-1</f>
        <v>28</v>
      </c>
      <c r="T2" s="9">
        <f>R2/S2</f>
        <v>7.1428571428571425E-2</v>
      </c>
    </row>
    <row r="3" spans="1:20" x14ac:dyDescent="0.25">
      <c r="A3">
        <v>1122</v>
      </c>
      <c r="B3" t="s">
        <v>28</v>
      </c>
      <c r="C3">
        <f t="shared" si="0"/>
        <v>17</v>
      </c>
      <c r="D3">
        <f t="shared" si="1"/>
        <v>19</v>
      </c>
      <c r="E3">
        <f t="shared" ref="E3:E26" si="12">ABS(C3-D3)</f>
        <v>2</v>
      </c>
      <c r="G3" s="6">
        <f t="shared" ref="G3:G26" si="13">IF(F3&gt;0,((C3+D3)*0.5+F3*2)/3,(C3+D3)/2)</f>
        <v>18</v>
      </c>
      <c r="H3">
        <f t="shared" si="2"/>
        <v>4</v>
      </c>
      <c r="I3">
        <f t="shared" si="3"/>
        <v>4</v>
      </c>
      <c r="J3">
        <f t="shared" si="4"/>
        <v>3</v>
      </c>
      <c r="K3">
        <f t="shared" si="5"/>
        <v>3</v>
      </c>
      <c r="L3">
        <f t="shared" si="6"/>
        <v>3</v>
      </c>
      <c r="M3">
        <f t="shared" si="7"/>
        <v>4</v>
      </c>
      <c r="N3">
        <f t="shared" si="8"/>
        <v>4</v>
      </c>
      <c r="O3">
        <f t="shared" si="9"/>
        <v>3</v>
      </c>
      <c r="P3">
        <f t="shared" si="10"/>
        <v>4</v>
      </c>
      <c r="Q3">
        <f t="shared" si="11"/>
        <v>3</v>
      </c>
    </row>
    <row r="4" spans="1:20" x14ac:dyDescent="0.25">
      <c r="A4">
        <v>1121</v>
      </c>
      <c r="B4" t="s">
        <v>29</v>
      </c>
      <c r="C4">
        <f t="shared" si="0"/>
        <v>18</v>
      </c>
      <c r="D4">
        <f t="shared" si="1"/>
        <v>17</v>
      </c>
      <c r="E4">
        <f t="shared" si="12"/>
        <v>1</v>
      </c>
      <c r="G4" s="6">
        <f t="shared" si="13"/>
        <v>17.5</v>
      </c>
      <c r="H4">
        <f t="shared" si="2"/>
        <v>4</v>
      </c>
      <c r="I4">
        <f t="shared" si="3"/>
        <v>4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3</v>
      </c>
      <c r="N4">
        <f t="shared" si="8"/>
        <v>4</v>
      </c>
      <c r="O4">
        <f t="shared" si="9"/>
        <v>3</v>
      </c>
      <c r="P4">
        <f t="shared" si="10"/>
        <v>4</v>
      </c>
      <c r="Q4">
        <f t="shared" si="11"/>
        <v>3</v>
      </c>
    </row>
    <row r="5" spans="1:20" x14ac:dyDescent="0.25">
      <c r="A5">
        <v>1112</v>
      </c>
      <c r="B5" t="s">
        <v>30</v>
      </c>
      <c r="C5">
        <f t="shared" si="0"/>
        <v>18</v>
      </c>
      <c r="D5">
        <f t="shared" si="1"/>
        <v>16</v>
      </c>
      <c r="E5">
        <f t="shared" si="12"/>
        <v>2</v>
      </c>
      <c r="G5" s="6">
        <f t="shared" si="13"/>
        <v>17</v>
      </c>
      <c r="H5">
        <f t="shared" si="2"/>
        <v>4</v>
      </c>
      <c r="I5">
        <f t="shared" si="3"/>
        <v>4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3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1082</v>
      </c>
      <c r="B6" t="s">
        <v>31</v>
      </c>
      <c r="C6">
        <f t="shared" si="0"/>
        <v>18</v>
      </c>
      <c r="D6">
        <f t="shared" si="1"/>
        <v>17</v>
      </c>
      <c r="E6">
        <f t="shared" si="12"/>
        <v>1</v>
      </c>
      <c r="G6" s="6">
        <f t="shared" si="13"/>
        <v>17.5</v>
      </c>
      <c r="H6">
        <f t="shared" si="2"/>
        <v>4</v>
      </c>
      <c r="I6">
        <f t="shared" si="3"/>
        <v>3</v>
      </c>
      <c r="J6">
        <f t="shared" si="4"/>
        <v>4</v>
      </c>
      <c r="K6">
        <f t="shared" si="5"/>
        <v>3</v>
      </c>
      <c r="L6">
        <f t="shared" si="6"/>
        <v>3</v>
      </c>
      <c r="M6">
        <f t="shared" si="7"/>
        <v>3</v>
      </c>
      <c r="N6">
        <f t="shared" si="8"/>
        <v>4</v>
      </c>
      <c r="O6">
        <f t="shared" si="9"/>
        <v>3</v>
      </c>
      <c r="P6">
        <f t="shared" si="10"/>
        <v>4</v>
      </c>
      <c r="Q6">
        <f t="shared" si="11"/>
        <v>3</v>
      </c>
    </row>
    <row r="7" spans="1:20" x14ac:dyDescent="0.25">
      <c r="A7">
        <v>1121</v>
      </c>
      <c r="B7" t="s">
        <v>32</v>
      </c>
      <c r="C7">
        <f t="shared" si="0"/>
        <v>18</v>
      </c>
      <c r="D7">
        <f t="shared" si="1"/>
        <v>17</v>
      </c>
      <c r="E7">
        <f t="shared" si="12"/>
        <v>1</v>
      </c>
      <c r="G7" s="6">
        <f t="shared" si="13"/>
        <v>17.5</v>
      </c>
      <c r="H7">
        <f t="shared" si="2"/>
        <v>4</v>
      </c>
      <c r="I7">
        <f t="shared" si="3"/>
        <v>4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3</v>
      </c>
      <c r="N7">
        <f t="shared" si="8"/>
        <v>3</v>
      </c>
      <c r="O7">
        <f t="shared" si="9"/>
        <v>3</v>
      </c>
      <c r="P7">
        <f t="shared" si="10"/>
        <v>4</v>
      </c>
      <c r="Q7">
        <f t="shared" si="11"/>
        <v>3</v>
      </c>
    </row>
    <row r="8" spans="1:20" x14ac:dyDescent="0.25">
      <c r="A8">
        <v>1102</v>
      </c>
      <c r="B8" t="s">
        <v>33</v>
      </c>
      <c r="C8">
        <f t="shared" si="0"/>
        <v>9</v>
      </c>
      <c r="D8">
        <f t="shared" si="1"/>
        <v>13</v>
      </c>
      <c r="E8">
        <f t="shared" si="12"/>
        <v>4</v>
      </c>
      <c r="G8" s="6">
        <f t="shared" si="13"/>
        <v>11</v>
      </c>
      <c r="H8">
        <f t="shared" si="2"/>
        <v>2</v>
      </c>
      <c r="I8">
        <f t="shared" si="3"/>
        <v>3</v>
      </c>
      <c r="J8">
        <f t="shared" si="4"/>
        <v>2</v>
      </c>
      <c r="K8">
        <f t="shared" si="5"/>
        <v>3</v>
      </c>
      <c r="L8">
        <f t="shared" si="6"/>
        <v>1</v>
      </c>
      <c r="M8">
        <f t="shared" si="7"/>
        <v>2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2</v>
      </c>
    </row>
    <row r="9" spans="1:20" x14ac:dyDescent="0.25">
      <c r="A9">
        <v>1132</v>
      </c>
      <c r="B9" t="s">
        <v>34</v>
      </c>
      <c r="C9">
        <f t="shared" si="0"/>
        <v>23</v>
      </c>
      <c r="D9">
        <f t="shared" si="1"/>
        <v>17</v>
      </c>
      <c r="E9">
        <f t="shared" si="12"/>
        <v>6</v>
      </c>
      <c r="G9" s="6">
        <f t="shared" si="13"/>
        <v>20</v>
      </c>
      <c r="H9">
        <f t="shared" si="2"/>
        <v>5</v>
      </c>
      <c r="I9">
        <f t="shared" si="3"/>
        <v>4</v>
      </c>
      <c r="J9">
        <f t="shared" si="4"/>
        <v>4</v>
      </c>
      <c r="K9">
        <f t="shared" si="5"/>
        <v>4</v>
      </c>
      <c r="L9">
        <f t="shared" si="6"/>
        <v>4</v>
      </c>
      <c r="M9">
        <f t="shared" si="7"/>
        <v>3</v>
      </c>
      <c r="N9">
        <f t="shared" si="8"/>
        <v>4</v>
      </c>
      <c r="O9">
        <f t="shared" si="9"/>
        <v>4</v>
      </c>
      <c r="P9">
        <f t="shared" si="10"/>
        <v>4</v>
      </c>
      <c r="Q9">
        <f t="shared" si="11"/>
        <v>4</v>
      </c>
    </row>
    <row r="10" spans="1:20" x14ac:dyDescent="0.25">
      <c r="A10">
        <v>1132</v>
      </c>
      <c r="B10" t="s">
        <v>35</v>
      </c>
      <c r="C10">
        <f t="shared" si="0"/>
        <v>9</v>
      </c>
      <c r="D10">
        <f t="shared" si="1"/>
        <v>12</v>
      </c>
      <c r="E10">
        <f t="shared" si="12"/>
        <v>3</v>
      </c>
      <c r="G10" s="6">
        <f t="shared" si="13"/>
        <v>10.5</v>
      </c>
      <c r="H10">
        <f t="shared" si="2"/>
        <v>3</v>
      </c>
      <c r="I10">
        <f t="shared" si="3"/>
        <v>2</v>
      </c>
      <c r="J10">
        <f t="shared" si="4"/>
        <v>2</v>
      </c>
      <c r="K10">
        <f t="shared" si="5"/>
        <v>2</v>
      </c>
      <c r="L10">
        <f t="shared" si="6"/>
        <v>2</v>
      </c>
      <c r="M10">
        <f t="shared" si="7"/>
        <v>2</v>
      </c>
      <c r="N10">
        <f t="shared" si="8"/>
        <v>2</v>
      </c>
      <c r="O10">
        <f t="shared" si="9"/>
        <v>3</v>
      </c>
      <c r="P10">
        <f t="shared" si="10"/>
        <v>3</v>
      </c>
      <c r="Q10">
        <f t="shared" si="11"/>
        <v>2</v>
      </c>
    </row>
    <row r="11" spans="1:20" x14ac:dyDescent="0.25">
      <c r="A11">
        <v>1102</v>
      </c>
      <c r="B11" t="s">
        <v>36</v>
      </c>
      <c r="C11">
        <f t="shared" si="0"/>
        <v>21</v>
      </c>
      <c r="D11">
        <f t="shared" si="1"/>
        <v>16</v>
      </c>
      <c r="E11">
        <f t="shared" si="12"/>
        <v>5</v>
      </c>
      <c r="G11" s="6">
        <f t="shared" si="13"/>
        <v>18.5</v>
      </c>
      <c r="H11">
        <f t="shared" si="2"/>
        <v>4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3</v>
      </c>
      <c r="N11">
        <f t="shared" si="8"/>
        <v>3</v>
      </c>
      <c r="O11">
        <f t="shared" si="9"/>
        <v>3</v>
      </c>
      <c r="P11">
        <f t="shared" si="10"/>
        <v>4</v>
      </c>
      <c r="Q11">
        <f t="shared" si="11"/>
        <v>3</v>
      </c>
    </row>
    <row r="12" spans="1:20" x14ac:dyDescent="0.25">
      <c r="A12">
        <v>1091</v>
      </c>
      <c r="B12" t="s">
        <v>37</v>
      </c>
      <c r="C12">
        <f t="shared" si="0"/>
        <v>15</v>
      </c>
      <c r="D12">
        <f t="shared" si="1"/>
        <v>16</v>
      </c>
      <c r="E12">
        <f t="shared" si="12"/>
        <v>1</v>
      </c>
      <c r="G12" s="6">
        <f t="shared" si="13"/>
        <v>15.5</v>
      </c>
      <c r="H12">
        <f t="shared" si="2"/>
        <v>3</v>
      </c>
      <c r="I12">
        <f t="shared" si="3"/>
        <v>3</v>
      </c>
      <c r="J12">
        <f t="shared" si="4"/>
        <v>3</v>
      </c>
      <c r="K12">
        <f t="shared" si="5"/>
        <v>3</v>
      </c>
      <c r="L12">
        <f t="shared" si="6"/>
        <v>2</v>
      </c>
      <c r="M12">
        <f t="shared" si="7"/>
        <v>3</v>
      </c>
      <c r="N12">
        <f t="shared" si="8"/>
        <v>4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20" x14ac:dyDescent="0.25">
      <c r="A13">
        <v>1101</v>
      </c>
      <c r="B13" t="s">
        <v>38</v>
      </c>
      <c r="C13">
        <f t="shared" si="0"/>
        <v>9</v>
      </c>
      <c r="D13">
        <f t="shared" si="1"/>
        <v>11</v>
      </c>
      <c r="E13">
        <f t="shared" si="12"/>
        <v>2</v>
      </c>
      <c r="G13" s="6">
        <f t="shared" si="13"/>
        <v>10</v>
      </c>
      <c r="H13">
        <f t="shared" si="2"/>
        <v>2</v>
      </c>
      <c r="I13">
        <f t="shared" si="3"/>
        <v>2</v>
      </c>
      <c r="J13">
        <f t="shared" si="4"/>
        <v>2</v>
      </c>
      <c r="K13">
        <f t="shared" si="5"/>
        <v>2</v>
      </c>
      <c r="L13">
        <f t="shared" si="6"/>
        <v>1</v>
      </c>
      <c r="M13">
        <f t="shared" si="7"/>
        <v>2</v>
      </c>
      <c r="N13">
        <f t="shared" si="8"/>
        <v>2</v>
      </c>
      <c r="O13">
        <f t="shared" si="9"/>
        <v>3</v>
      </c>
      <c r="P13">
        <f t="shared" si="10"/>
        <v>3</v>
      </c>
      <c r="Q13">
        <f t="shared" si="11"/>
        <v>2</v>
      </c>
    </row>
    <row r="14" spans="1:20" x14ac:dyDescent="0.25">
      <c r="A14">
        <v>1072</v>
      </c>
      <c r="B14" t="s">
        <v>39</v>
      </c>
      <c r="C14">
        <f t="shared" si="0"/>
        <v>14</v>
      </c>
      <c r="D14">
        <f t="shared" si="1"/>
        <v>14</v>
      </c>
      <c r="E14">
        <f t="shared" si="12"/>
        <v>0</v>
      </c>
      <c r="G14" s="6">
        <f t="shared" si="13"/>
        <v>14</v>
      </c>
      <c r="H14">
        <f t="shared" si="2"/>
        <v>3</v>
      </c>
      <c r="I14">
        <f t="shared" si="3"/>
        <v>3</v>
      </c>
      <c r="J14">
        <f t="shared" si="4"/>
        <v>2</v>
      </c>
      <c r="K14">
        <f t="shared" si="5"/>
        <v>2</v>
      </c>
      <c r="L14">
        <f t="shared" si="6"/>
        <v>2</v>
      </c>
      <c r="M14">
        <f t="shared" si="7"/>
        <v>2</v>
      </c>
      <c r="N14">
        <f t="shared" si="8"/>
        <v>3</v>
      </c>
      <c r="O14">
        <f t="shared" si="9"/>
        <v>3</v>
      </c>
      <c r="P14">
        <f t="shared" si="10"/>
        <v>3</v>
      </c>
      <c r="Q14">
        <f t="shared" si="11"/>
        <v>3</v>
      </c>
    </row>
    <row r="15" spans="1:20" x14ac:dyDescent="0.25">
      <c r="A15">
        <v>1122</v>
      </c>
      <c r="B15" t="s">
        <v>40</v>
      </c>
      <c r="C15">
        <f t="shared" si="0"/>
        <v>11</v>
      </c>
      <c r="D15">
        <f t="shared" si="1"/>
        <v>16</v>
      </c>
      <c r="E15">
        <f t="shared" si="12"/>
        <v>5</v>
      </c>
      <c r="G15" s="6">
        <f t="shared" si="13"/>
        <v>13.5</v>
      </c>
      <c r="H15">
        <f t="shared" si="2"/>
        <v>2</v>
      </c>
      <c r="I15">
        <f t="shared" si="3"/>
        <v>2</v>
      </c>
      <c r="J15">
        <f t="shared" si="4"/>
        <v>2</v>
      </c>
      <c r="K15">
        <f t="shared" si="5"/>
        <v>2</v>
      </c>
      <c r="L15">
        <f t="shared" si="6"/>
        <v>2</v>
      </c>
      <c r="M15">
        <f t="shared" si="7"/>
        <v>3</v>
      </c>
      <c r="N15">
        <f t="shared" si="8"/>
        <v>4</v>
      </c>
      <c r="O15">
        <f t="shared" si="9"/>
        <v>3</v>
      </c>
      <c r="P15">
        <f t="shared" si="10"/>
        <v>4</v>
      </c>
      <c r="Q15">
        <f t="shared" si="11"/>
        <v>3</v>
      </c>
    </row>
    <row r="16" spans="1:20" x14ac:dyDescent="0.25">
      <c r="A16">
        <v>1131</v>
      </c>
      <c r="B16" t="s">
        <v>41</v>
      </c>
      <c r="C16">
        <f t="shared" si="0"/>
        <v>18</v>
      </c>
      <c r="D16">
        <f t="shared" si="1"/>
        <v>20</v>
      </c>
      <c r="E16">
        <f t="shared" si="12"/>
        <v>2</v>
      </c>
      <c r="G16" s="6">
        <f t="shared" si="13"/>
        <v>19</v>
      </c>
      <c r="H16">
        <f t="shared" si="2"/>
        <v>4</v>
      </c>
      <c r="I16">
        <f t="shared" si="3"/>
        <v>4</v>
      </c>
      <c r="J16">
        <f t="shared" si="4"/>
        <v>3</v>
      </c>
      <c r="K16">
        <f t="shared" si="5"/>
        <v>3</v>
      </c>
      <c r="L16">
        <f t="shared" si="6"/>
        <v>3</v>
      </c>
      <c r="M16">
        <f t="shared" si="7"/>
        <v>4</v>
      </c>
      <c r="N16">
        <f t="shared" si="8"/>
        <v>4</v>
      </c>
      <c r="O16">
        <f t="shared" si="9"/>
        <v>3</v>
      </c>
      <c r="P16">
        <f t="shared" si="10"/>
        <v>4</v>
      </c>
      <c r="Q16">
        <f t="shared" si="11"/>
        <v>3</v>
      </c>
    </row>
    <row r="17" spans="1:17" x14ac:dyDescent="0.25">
      <c r="A17">
        <v>1122</v>
      </c>
      <c r="B17" t="s">
        <v>42</v>
      </c>
      <c r="C17">
        <f t="shared" si="0"/>
        <v>4</v>
      </c>
      <c r="D17">
        <f t="shared" si="1"/>
        <v>15</v>
      </c>
      <c r="E17">
        <f t="shared" si="12"/>
        <v>11</v>
      </c>
      <c r="F17">
        <v>4</v>
      </c>
      <c r="G17" s="6">
        <f t="shared" si="13"/>
        <v>5.833333333333333</v>
      </c>
      <c r="H17">
        <f t="shared" si="2"/>
        <v>2</v>
      </c>
      <c r="I17">
        <f t="shared" si="3"/>
        <v>2</v>
      </c>
      <c r="J17">
        <f t="shared" si="4"/>
        <v>2</v>
      </c>
      <c r="K17">
        <f t="shared" si="5"/>
        <v>2</v>
      </c>
      <c r="L17">
        <f t="shared" si="6"/>
        <v>1</v>
      </c>
      <c r="M17">
        <f t="shared" si="7"/>
        <v>3</v>
      </c>
      <c r="N17">
        <f t="shared" si="8"/>
        <v>3</v>
      </c>
      <c r="O17">
        <f t="shared" si="9"/>
        <v>3</v>
      </c>
      <c r="P17">
        <f t="shared" si="10"/>
        <v>4</v>
      </c>
      <c r="Q17">
        <f t="shared" si="11"/>
        <v>3</v>
      </c>
    </row>
    <row r="18" spans="1:17" x14ac:dyDescent="0.25">
      <c r="A18">
        <v>1131</v>
      </c>
      <c r="B18" t="s">
        <v>43</v>
      </c>
      <c r="C18">
        <f t="shared" si="0"/>
        <v>17</v>
      </c>
      <c r="D18">
        <f t="shared" si="1"/>
        <v>17</v>
      </c>
      <c r="E18">
        <f t="shared" si="12"/>
        <v>0</v>
      </c>
      <c r="G18" s="6">
        <f t="shared" si="13"/>
        <v>17</v>
      </c>
      <c r="H18">
        <f t="shared" si="2"/>
        <v>4</v>
      </c>
      <c r="I18">
        <f t="shared" si="3"/>
        <v>4</v>
      </c>
      <c r="J18">
        <f t="shared" si="4"/>
        <v>3</v>
      </c>
      <c r="K18">
        <f t="shared" si="5"/>
        <v>3</v>
      </c>
      <c r="L18">
        <f t="shared" si="6"/>
        <v>3</v>
      </c>
      <c r="M18">
        <f t="shared" si="7"/>
        <v>3</v>
      </c>
      <c r="N18">
        <f t="shared" si="8"/>
        <v>4</v>
      </c>
      <c r="O18">
        <f t="shared" si="9"/>
        <v>3</v>
      </c>
      <c r="P18">
        <f t="shared" si="10"/>
        <v>4</v>
      </c>
      <c r="Q18">
        <f t="shared" si="11"/>
        <v>3</v>
      </c>
    </row>
    <row r="19" spans="1:17" x14ac:dyDescent="0.25">
      <c r="A19">
        <v>1081</v>
      </c>
      <c r="B19" t="s">
        <v>44</v>
      </c>
      <c r="C19">
        <f t="shared" si="0"/>
        <v>19</v>
      </c>
      <c r="D19">
        <f t="shared" si="1"/>
        <v>18</v>
      </c>
      <c r="E19">
        <f t="shared" si="12"/>
        <v>1</v>
      </c>
      <c r="G19" s="6">
        <f t="shared" si="13"/>
        <v>18.5</v>
      </c>
      <c r="H19">
        <f t="shared" si="2"/>
        <v>4</v>
      </c>
      <c r="I19">
        <f t="shared" si="3"/>
        <v>4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4</v>
      </c>
      <c r="N19">
        <f t="shared" si="8"/>
        <v>4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1091</v>
      </c>
      <c r="B20" t="s">
        <v>45</v>
      </c>
      <c r="C20">
        <f t="shared" si="0"/>
        <v>19</v>
      </c>
      <c r="D20">
        <f t="shared" si="1"/>
        <v>18</v>
      </c>
      <c r="E20">
        <f t="shared" si="12"/>
        <v>1</v>
      </c>
      <c r="G20" s="6">
        <f t="shared" si="13"/>
        <v>18.5</v>
      </c>
      <c r="H20">
        <f t="shared" si="2"/>
        <v>4</v>
      </c>
      <c r="I20">
        <f t="shared" si="3"/>
        <v>4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3</v>
      </c>
      <c r="N20">
        <f t="shared" si="8"/>
        <v>4</v>
      </c>
      <c r="O20">
        <f t="shared" si="9"/>
        <v>3</v>
      </c>
      <c r="P20">
        <f t="shared" si="10"/>
        <v>4</v>
      </c>
      <c r="Q20">
        <f t="shared" si="11"/>
        <v>3</v>
      </c>
    </row>
    <row r="21" spans="1:17" x14ac:dyDescent="0.25">
      <c r="A21">
        <v>1122</v>
      </c>
      <c r="B21" t="s">
        <v>46</v>
      </c>
      <c r="C21">
        <f t="shared" si="0"/>
        <v>20</v>
      </c>
      <c r="D21">
        <f t="shared" si="1"/>
        <v>18</v>
      </c>
      <c r="E21">
        <f t="shared" si="12"/>
        <v>2</v>
      </c>
      <c r="G21" s="6">
        <f t="shared" si="13"/>
        <v>19</v>
      </c>
      <c r="H21">
        <f t="shared" si="2"/>
        <v>4</v>
      </c>
      <c r="I21">
        <f t="shared" si="3"/>
        <v>4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3</v>
      </c>
      <c r="N21">
        <f t="shared" si="8"/>
        <v>4</v>
      </c>
      <c r="O21">
        <f t="shared" si="9"/>
        <v>4</v>
      </c>
      <c r="P21">
        <f t="shared" si="10"/>
        <v>4</v>
      </c>
      <c r="Q21">
        <f t="shared" si="11"/>
        <v>3</v>
      </c>
    </row>
    <row r="22" spans="1:17" x14ac:dyDescent="0.25">
      <c r="A22">
        <v>1112</v>
      </c>
      <c r="B22" t="s">
        <v>47</v>
      </c>
      <c r="C22">
        <f t="shared" si="0"/>
        <v>18</v>
      </c>
      <c r="D22">
        <f t="shared" si="1"/>
        <v>18</v>
      </c>
      <c r="E22">
        <f t="shared" si="12"/>
        <v>0</v>
      </c>
      <c r="G22" s="6">
        <f t="shared" si="13"/>
        <v>18</v>
      </c>
      <c r="H22">
        <f t="shared" si="2"/>
        <v>4</v>
      </c>
      <c r="I22">
        <f t="shared" si="3"/>
        <v>3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3</v>
      </c>
      <c r="N22">
        <f t="shared" si="8"/>
        <v>4</v>
      </c>
      <c r="O22">
        <f t="shared" si="9"/>
        <v>3</v>
      </c>
      <c r="P22">
        <f t="shared" si="10"/>
        <v>4</v>
      </c>
      <c r="Q22">
        <f t="shared" si="11"/>
        <v>3</v>
      </c>
    </row>
    <row r="23" spans="1:17" x14ac:dyDescent="0.25">
      <c r="A23">
        <v>1071</v>
      </c>
      <c r="B23" t="s">
        <v>48</v>
      </c>
      <c r="C23">
        <f t="shared" si="0"/>
        <v>20</v>
      </c>
      <c r="D23">
        <f t="shared" si="1"/>
        <v>17</v>
      </c>
      <c r="E23">
        <f t="shared" si="12"/>
        <v>3</v>
      </c>
      <c r="G23" s="6">
        <f t="shared" si="13"/>
        <v>18.5</v>
      </c>
      <c r="H23">
        <f t="shared" si="2"/>
        <v>4</v>
      </c>
      <c r="I23">
        <f t="shared" si="3"/>
        <v>4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3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1131</v>
      </c>
      <c r="B24" t="s">
        <v>49</v>
      </c>
      <c r="C24">
        <f t="shared" si="0"/>
        <v>12</v>
      </c>
      <c r="D24">
        <f t="shared" si="1"/>
        <v>12</v>
      </c>
      <c r="E24">
        <f t="shared" si="12"/>
        <v>0</v>
      </c>
      <c r="G24" s="6">
        <f t="shared" si="13"/>
        <v>12</v>
      </c>
      <c r="H24">
        <f t="shared" si="2"/>
        <v>3</v>
      </c>
      <c r="I24">
        <f t="shared" si="3"/>
        <v>3</v>
      </c>
      <c r="J24">
        <f t="shared" si="4"/>
        <v>2</v>
      </c>
      <c r="K24">
        <f t="shared" si="5"/>
        <v>2</v>
      </c>
      <c r="L24">
        <f t="shared" si="6"/>
        <v>3</v>
      </c>
      <c r="M24">
        <f t="shared" si="7"/>
        <v>2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2</v>
      </c>
    </row>
    <row r="25" spans="1:17" x14ac:dyDescent="0.25">
      <c r="A25">
        <v>1101</v>
      </c>
      <c r="B25" t="s">
        <v>50</v>
      </c>
      <c r="C25">
        <f t="shared" si="0"/>
        <v>2</v>
      </c>
      <c r="D25">
        <f t="shared" si="1"/>
        <v>14</v>
      </c>
      <c r="E25">
        <f t="shared" si="12"/>
        <v>12</v>
      </c>
      <c r="F25">
        <v>2</v>
      </c>
      <c r="G25" s="6">
        <f t="shared" si="13"/>
        <v>4</v>
      </c>
      <c r="H25">
        <f t="shared" si="2"/>
        <v>1</v>
      </c>
      <c r="I25">
        <f t="shared" si="3"/>
        <v>2</v>
      </c>
      <c r="J25">
        <f t="shared" si="4"/>
        <v>1</v>
      </c>
      <c r="K25">
        <f t="shared" si="5"/>
        <v>2</v>
      </c>
      <c r="L25">
        <f t="shared" si="6"/>
        <v>1</v>
      </c>
      <c r="M25">
        <f t="shared" si="7"/>
        <v>3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1092</v>
      </c>
      <c r="B26" t="s">
        <v>51</v>
      </c>
      <c r="C26">
        <f t="shared" si="0"/>
        <v>17</v>
      </c>
      <c r="D26">
        <f t="shared" si="1"/>
        <v>14</v>
      </c>
      <c r="E26">
        <f t="shared" si="12"/>
        <v>3</v>
      </c>
      <c r="G26" s="6">
        <f t="shared" si="13"/>
        <v>15.5</v>
      </c>
      <c r="H26">
        <f t="shared" si="2"/>
        <v>4</v>
      </c>
      <c r="I26">
        <f t="shared" si="3"/>
        <v>3</v>
      </c>
      <c r="J26">
        <f t="shared" si="4"/>
        <v>3</v>
      </c>
      <c r="K26">
        <f t="shared" si="5"/>
        <v>3</v>
      </c>
      <c r="L26">
        <f t="shared" si="6"/>
        <v>2</v>
      </c>
      <c r="M26">
        <f t="shared" si="7"/>
        <v>3</v>
      </c>
      <c r="N26">
        <f t="shared" si="8"/>
        <v>4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1072</v>
      </c>
      <c r="B27" t="s">
        <v>52</v>
      </c>
      <c r="C27">
        <f t="shared" si="0"/>
        <v>14</v>
      </c>
      <c r="D27">
        <f t="shared" si="1"/>
        <v>13</v>
      </c>
      <c r="E27">
        <f t="shared" ref="E27:E29" si="14">ABS(C27-D27)</f>
        <v>1</v>
      </c>
      <c r="G27" s="6">
        <f t="shared" ref="G27:G29" si="15">IF(F27&gt;0,((C27+D27)*0.5+F27*2)/3,(C27+D27)/2)</f>
        <v>13.5</v>
      </c>
      <c r="H27">
        <f t="shared" si="2"/>
        <v>3</v>
      </c>
      <c r="I27">
        <f t="shared" si="3"/>
        <v>3</v>
      </c>
      <c r="J27">
        <f t="shared" si="4"/>
        <v>2</v>
      </c>
      <c r="K27">
        <f t="shared" si="5"/>
        <v>2</v>
      </c>
      <c r="L27">
        <f t="shared" si="6"/>
        <v>2</v>
      </c>
      <c r="M27">
        <f t="shared" si="7"/>
        <v>2</v>
      </c>
      <c r="N27">
        <f t="shared" si="8"/>
        <v>3</v>
      </c>
      <c r="O27">
        <f t="shared" si="9"/>
        <v>2</v>
      </c>
      <c r="P27">
        <f t="shared" si="10"/>
        <v>2</v>
      </c>
      <c r="Q27">
        <f t="shared" si="11"/>
        <v>3</v>
      </c>
    </row>
    <row r="28" spans="1:17" x14ac:dyDescent="0.25">
      <c r="A28">
        <v>1111</v>
      </c>
      <c r="B28" t="s">
        <v>53</v>
      </c>
      <c r="C28">
        <f t="shared" si="0"/>
        <v>17</v>
      </c>
      <c r="D28">
        <f t="shared" si="1"/>
        <v>14</v>
      </c>
      <c r="E28">
        <f t="shared" si="14"/>
        <v>3</v>
      </c>
      <c r="G28" s="6">
        <f t="shared" si="15"/>
        <v>15.5</v>
      </c>
      <c r="H28">
        <f t="shared" si="2"/>
        <v>4</v>
      </c>
      <c r="I28">
        <f t="shared" si="3"/>
        <v>3</v>
      </c>
      <c r="J28">
        <f t="shared" si="4"/>
        <v>3</v>
      </c>
      <c r="K28">
        <f t="shared" si="5"/>
        <v>3</v>
      </c>
      <c r="L28">
        <f t="shared" si="6"/>
        <v>2</v>
      </c>
      <c r="M28">
        <f t="shared" si="7"/>
        <v>3</v>
      </c>
      <c r="N28">
        <f t="shared" si="8"/>
        <v>4</v>
      </c>
      <c r="O28">
        <f t="shared" si="9"/>
        <v>3</v>
      </c>
      <c r="P28">
        <f t="shared" si="10"/>
        <v>3</v>
      </c>
      <c r="Q28">
        <f t="shared" si="11"/>
        <v>2</v>
      </c>
    </row>
    <row r="29" spans="1:17" x14ac:dyDescent="0.25">
      <c r="A29">
        <v>1121</v>
      </c>
      <c r="B29" t="s">
        <v>54</v>
      </c>
      <c r="C29">
        <f t="shared" si="0"/>
        <v>12</v>
      </c>
      <c r="D29">
        <f t="shared" si="1"/>
        <v>17</v>
      </c>
      <c r="E29">
        <f t="shared" si="14"/>
        <v>5</v>
      </c>
      <c r="G29" s="6">
        <f t="shared" si="15"/>
        <v>14.5</v>
      </c>
      <c r="H29">
        <f t="shared" si="2"/>
        <v>3</v>
      </c>
      <c r="I29">
        <f t="shared" si="3"/>
        <v>3</v>
      </c>
      <c r="J29">
        <f t="shared" si="4"/>
        <v>2</v>
      </c>
      <c r="K29">
        <f t="shared" si="5"/>
        <v>2</v>
      </c>
      <c r="L29">
        <f t="shared" si="6"/>
        <v>1</v>
      </c>
      <c r="M29">
        <f t="shared" si="7"/>
        <v>3</v>
      </c>
      <c r="N29">
        <f t="shared" si="8"/>
        <v>4</v>
      </c>
      <c r="O29">
        <f t="shared" si="9"/>
        <v>2</v>
      </c>
      <c r="P29">
        <f t="shared" si="10"/>
        <v>3</v>
      </c>
      <c r="Q29">
        <f t="shared" si="11"/>
        <v>4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29"/>
  <sheetViews>
    <sheetView zoomScale="85" zoomScaleNormal="85" workbookViewId="0">
      <pane ySplit="1" topLeftCell="A2" activePane="bottomLeft" state="frozen"/>
      <selection pane="bottomLeft" activeCell="A2" sqref="A2:A29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26</v>
      </c>
      <c r="C2" s="10">
        <v>14</v>
      </c>
      <c r="D2" s="10">
        <v>3</v>
      </c>
      <c r="E2" s="10">
        <v>3</v>
      </c>
      <c r="F2" s="10">
        <v>2</v>
      </c>
      <c r="G2" s="10">
        <v>2</v>
      </c>
      <c r="H2" s="10">
        <v>2</v>
      </c>
    </row>
    <row r="3" spans="1:8" x14ac:dyDescent="0.25">
      <c r="A3" s="10" t="s">
        <v>28</v>
      </c>
      <c r="B3">
        <v>34</v>
      </c>
      <c r="C3" s="10">
        <v>17</v>
      </c>
      <c r="D3" s="10">
        <v>4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35</v>
      </c>
      <c r="C4" s="10">
        <v>18</v>
      </c>
      <c r="D4" s="10">
        <v>4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36</v>
      </c>
      <c r="C5" s="10">
        <v>18</v>
      </c>
      <c r="D5" s="10">
        <v>4</v>
      </c>
      <c r="E5" s="10">
        <v>4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35</v>
      </c>
      <c r="C6" s="10">
        <v>18</v>
      </c>
      <c r="D6" s="10">
        <v>4</v>
      </c>
      <c r="E6" s="10">
        <v>3</v>
      </c>
      <c r="F6" s="10">
        <v>4</v>
      </c>
      <c r="G6" s="10">
        <v>3</v>
      </c>
      <c r="H6" s="10">
        <v>3</v>
      </c>
    </row>
    <row r="7" spans="1:8" x14ac:dyDescent="0.25">
      <c r="A7" s="10" t="s">
        <v>32</v>
      </c>
      <c r="B7">
        <v>35</v>
      </c>
      <c r="C7" s="10">
        <v>18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20</v>
      </c>
      <c r="C8" s="10">
        <v>9</v>
      </c>
      <c r="D8" s="10">
        <v>2</v>
      </c>
      <c r="E8" s="10">
        <v>3</v>
      </c>
      <c r="F8" s="10">
        <v>2</v>
      </c>
      <c r="G8" s="10">
        <v>3</v>
      </c>
      <c r="H8" s="10">
        <v>1</v>
      </c>
    </row>
    <row r="9" spans="1:8" x14ac:dyDescent="0.25">
      <c r="A9" s="10" t="s">
        <v>34</v>
      </c>
      <c r="B9">
        <v>44</v>
      </c>
      <c r="C9" s="10">
        <v>23</v>
      </c>
      <c r="D9" s="10">
        <v>5</v>
      </c>
      <c r="E9" s="10">
        <v>4</v>
      </c>
      <c r="F9" s="10">
        <v>4</v>
      </c>
      <c r="G9" s="10">
        <v>4</v>
      </c>
      <c r="H9" s="10">
        <v>4</v>
      </c>
    </row>
    <row r="10" spans="1:8" x14ac:dyDescent="0.25">
      <c r="A10" s="10" t="s">
        <v>35</v>
      </c>
      <c r="B10">
        <v>20</v>
      </c>
      <c r="C10" s="10">
        <v>9</v>
      </c>
      <c r="D10" s="10">
        <v>3</v>
      </c>
      <c r="E10" s="10">
        <v>2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38</v>
      </c>
      <c r="C11" s="10">
        <v>21</v>
      </c>
      <c r="D11" s="10">
        <v>4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15</v>
      </c>
      <c r="D12" s="10">
        <v>3</v>
      </c>
      <c r="E12" s="10">
        <v>3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18</v>
      </c>
      <c r="C13" s="10">
        <v>9</v>
      </c>
      <c r="D13" s="10">
        <v>2</v>
      </c>
      <c r="E13" s="10">
        <v>2</v>
      </c>
      <c r="F13" s="10">
        <v>2</v>
      </c>
      <c r="G13" s="10">
        <v>2</v>
      </c>
      <c r="H13" s="10">
        <v>1</v>
      </c>
    </row>
    <row r="14" spans="1:8" x14ac:dyDescent="0.25">
      <c r="A14" s="10" t="s">
        <v>39</v>
      </c>
      <c r="B14">
        <v>26</v>
      </c>
      <c r="C14" s="10">
        <v>14</v>
      </c>
      <c r="D14" s="10">
        <v>3</v>
      </c>
      <c r="E14" s="10">
        <v>3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21</v>
      </c>
      <c r="C15" s="10">
        <v>11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</row>
    <row r="16" spans="1:8" x14ac:dyDescent="0.25">
      <c r="A16" s="10" t="s">
        <v>41</v>
      </c>
      <c r="B16">
        <v>35</v>
      </c>
      <c r="C16" s="10">
        <v>18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13</v>
      </c>
      <c r="C17" s="10">
        <v>4</v>
      </c>
      <c r="D17" s="10">
        <v>2</v>
      </c>
      <c r="E17" s="10">
        <v>2</v>
      </c>
      <c r="F17" s="10">
        <v>2</v>
      </c>
      <c r="G17" s="10">
        <v>2</v>
      </c>
      <c r="H17" s="10">
        <v>1</v>
      </c>
    </row>
    <row r="18" spans="1:8" x14ac:dyDescent="0.25">
      <c r="A18" s="10" t="s">
        <v>43</v>
      </c>
      <c r="B18">
        <v>34</v>
      </c>
      <c r="C18" s="10">
        <v>17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36</v>
      </c>
      <c r="C19" s="10">
        <v>19</v>
      </c>
      <c r="D19" s="10">
        <v>4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37</v>
      </c>
      <c r="C20" s="10">
        <v>19</v>
      </c>
      <c r="D20" s="10">
        <v>4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37</v>
      </c>
      <c r="C21" s="10">
        <v>20</v>
      </c>
      <c r="D21" s="10">
        <v>4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18</v>
      </c>
      <c r="D22" s="10">
        <v>4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37</v>
      </c>
      <c r="C23" s="10">
        <v>20</v>
      </c>
      <c r="D23" s="10">
        <v>4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12</v>
      </c>
      <c r="D24" s="10">
        <v>3</v>
      </c>
      <c r="E24" s="10">
        <v>3</v>
      </c>
      <c r="F24" s="10">
        <v>2</v>
      </c>
      <c r="G24" s="10">
        <v>2</v>
      </c>
      <c r="H24" s="10">
        <v>3</v>
      </c>
    </row>
    <row r="25" spans="1:8" x14ac:dyDescent="0.25">
      <c r="A25" s="10" t="s">
        <v>50</v>
      </c>
      <c r="B25">
        <v>9</v>
      </c>
      <c r="C25" s="10">
        <v>2</v>
      </c>
      <c r="D25" s="10">
        <v>1</v>
      </c>
      <c r="E25" s="10">
        <v>2</v>
      </c>
      <c r="F25" s="10">
        <v>1</v>
      </c>
      <c r="G25" s="10">
        <v>2</v>
      </c>
      <c r="H25" s="10">
        <v>1</v>
      </c>
    </row>
    <row r="26" spans="1:8" x14ac:dyDescent="0.25">
      <c r="A26" s="10" t="s">
        <v>51</v>
      </c>
      <c r="B26">
        <v>32</v>
      </c>
      <c r="C26" s="10">
        <v>17</v>
      </c>
      <c r="D26" s="10">
        <v>4</v>
      </c>
      <c r="E26" s="10">
        <v>3</v>
      </c>
      <c r="F26" s="10">
        <v>3</v>
      </c>
      <c r="G26" s="10">
        <v>3</v>
      </c>
      <c r="H26" s="10">
        <v>2</v>
      </c>
    </row>
    <row r="27" spans="1:8" x14ac:dyDescent="0.25">
      <c r="A27" s="10" t="s">
        <v>52</v>
      </c>
      <c r="B27">
        <v>26</v>
      </c>
      <c r="C27" s="10">
        <v>14</v>
      </c>
      <c r="D27" s="10">
        <v>3</v>
      </c>
      <c r="E27" s="10">
        <v>3</v>
      </c>
      <c r="F27" s="10">
        <v>2</v>
      </c>
      <c r="G27" s="10">
        <v>2</v>
      </c>
      <c r="H27" s="10">
        <v>2</v>
      </c>
    </row>
    <row r="28" spans="1:8" x14ac:dyDescent="0.25">
      <c r="A28" s="10" t="s">
        <v>53</v>
      </c>
      <c r="B28">
        <v>32</v>
      </c>
      <c r="C28" s="10">
        <v>17</v>
      </c>
      <c r="D28" s="10">
        <v>4</v>
      </c>
      <c r="E28" s="10">
        <v>3</v>
      </c>
      <c r="F28" s="10">
        <v>3</v>
      </c>
      <c r="G28" s="10">
        <v>3</v>
      </c>
      <c r="H28" s="10">
        <v>2</v>
      </c>
    </row>
    <row r="29" spans="1:8" x14ac:dyDescent="0.25">
      <c r="A29" s="10" t="s">
        <v>54</v>
      </c>
      <c r="B29">
        <v>23</v>
      </c>
      <c r="C29" s="10">
        <v>12</v>
      </c>
      <c r="D29" s="10">
        <v>3</v>
      </c>
      <c r="E29" s="10">
        <v>3</v>
      </c>
      <c r="F29" s="10">
        <v>2</v>
      </c>
      <c r="G29" s="10">
        <v>2</v>
      </c>
      <c r="H29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29"/>
  <sheetViews>
    <sheetView zoomScale="85" zoomScaleNormal="85" workbookViewId="0">
      <pane ySplit="1" topLeftCell="A2" activePane="bottomLeft" state="frozen"/>
      <selection pane="bottomLeft" activeCell="A2" sqref="A2:H29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34</v>
      </c>
      <c r="C2" s="10">
        <v>17</v>
      </c>
      <c r="D2" s="10">
        <v>3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37</v>
      </c>
      <c r="C3" s="10">
        <v>19</v>
      </c>
      <c r="D3" s="10">
        <v>4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34</v>
      </c>
      <c r="C4" s="10">
        <v>17</v>
      </c>
      <c r="D4" s="10">
        <v>3</v>
      </c>
      <c r="E4" s="10">
        <v>4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32</v>
      </c>
      <c r="C5" s="10">
        <v>16</v>
      </c>
      <c r="D5" s="10">
        <v>3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34</v>
      </c>
      <c r="C6" s="10">
        <v>17</v>
      </c>
      <c r="D6" s="10">
        <v>3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33</v>
      </c>
      <c r="C7" s="10">
        <v>17</v>
      </c>
      <c r="D7" s="10">
        <v>3</v>
      </c>
      <c r="E7" s="10">
        <v>3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26</v>
      </c>
      <c r="C8" s="10">
        <v>13</v>
      </c>
      <c r="D8" s="10">
        <v>2</v>
      </c>
      <c r="E8" s="10">
        <v>3</v>
      </c>
      <c r="F8" s="10">
        <v>3</v>
      </c>
      <c r="G8" s="10">
        <v>3</v>
      </c>
      <c r="H8" s="10">
        <v>2</v>
      </c>
    </row>
    <row r="9" spans="1:8" x14ac:dyDescent="0.25">
      <c r="A9" s="10" t="s">
        <v>34</v>
      </c>
      <c r="B9">
        <v>36</v>
      </c>
      <c r="C9" s="10">
        <v>17</v>
      </c>
      <c r="D9" s="10">
        <v>3</v>
      </c>
      <c r="E9" s="10">
        <v>4</v>
      </c>
      <c r="F9" s="10">
        <v>4</v>
      </c>
      <c r="G9" s="10">
        <v>4</v>
      </c>
      <c r="H9" s="10">
        <v>4</v>
      </c>
    </row>
    <row r="10" spans="1:8" x14ac:dyDescent="0.25">
      <c r="A10" s="10" t="s">
        <v>35</v>
      </c>
      <c r="B10">
        <v>24</v>
      </c>
      <c r="C10" s="10">
        <v>12</v>
      </c>
      <c r="D10" s="10">
        <v>2</v>
      </c>
      <c r="E10" s="10">
        <v>2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32</v>
      </c>
      <c r="C12" s="10">
        <v>16</v>
      </c>
      <c r="D12" s="10">
        <v>3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23</v>
      </c>
      <c r="C13" s="10">
        <v>11</v>
      </c>
      <c r="D13" s="10">
        <v>2</v>
      </c>
      <c r="E13" s="10">
        <v>2</v>
      </c>
      <c r="F13" s="10">
        <v>3</v>
      </c>
      <c r="G13" s="10">
        <v>3</v>
      </c>
      <c r="H13" s="10">
        <v>2</v>
      </c>
    </row>
    <row r="14" spans="1:8" x14ac:dyDescent="0.25">
      <c r="A14" s="10" t="s">
        <v>39</v>
      </c>
      <c r="B14">
        <v>28</v>
      </c>
      <c r="C14" s="10">
        <v>14</v>
      </c>
      <c r="D14" s="10">
        <v>2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33</v>
      </c>
      <c r="C15" s="10">
        <v>16</v>
      </c>
      <c r="D15" s="10">
        <v>3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38</v>
      </c>
      <c r="C16" s="10">
        <v>20</v>
      </c>
      <c r="D16" s="10">
        <v>4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31</v>
      </c>
      <c r="C17" s="10">
        <v>15</v>
      </c>
      <c r="D17" s="10">
        <v>3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35</v>
      </c>
      <c r="C19" s="10">
        <v>18</v>
      </c>
      <c r="D19" s="10">
        <v>4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35</v>
      </c>
      <c r="C20" s="10">
        <v>18</v>
      </c>
      <c r="D20" s="10">
        <v>3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36</v>
      </c>
      <c r="C21" s="10">
        <v>18</v>
      </c>
      <c r="D21" s="10">
        <v>3</v>
      </c>
      <c r="E21" s="10">
        <v>4</v>
      </c>
      <c r="F21" s="10">
        <v>4</v>
      </c>
      <c r="G21" s="10">
        <v>4</v>
      </c>
      <c r="H21" s="10">
        <v>3</v>
      </c>
    </row>
    <row r="22" spans="1:8" x14ac:dyDescent="0.25">
      <c r="A22" s="10" t="s">
        <v>47</v>
      </c>
      <c r="B22">
        <v>35</v>
      </c>
      <c r="C22" s="10">
        <v>18</v>
      </c>
      <c r="D22" s="10">
        <v>3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33</v>
      </c>
      <c r="C23" s="10">
        <v>17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12</v>
      </c>
      <c r="D24" s="10">
        <v>2</v>
      </c>
      <c r="E24" s="10">
        <v>3</v>
      </c>
      <c r="F24" s="10">
        <v>3</v>
      </c>
      <c r="G24" s="10">
        <v>3</v>
      </c>
      <c r="H24" s="10">
        <v>2</v>
      </c>
    </row>
    <row r="25" spans="1:8" x14ac:dyDescent="0.25">
      <c r="A25" s="10" t="s">
        <v>50</v>
      </c>
      <c r="B25">
        <v>29</v>
      </c>
      <c r="C25" s="10">
        <v>14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25</v>
      </c>
      <c r="C27" s="10">
        <v>13</v>
      </c>
      <c r="D27" s="10">
        <v>2</v>
      </c>
      <c r="E27" s="10">
        <v>3</v>
      </c>
      <c r="F27" s="10">
        <v>2</v>
      </c>
      <c r="G27" s="10">
        <v>2</v>
      </c>
      <c r="H27" s="10">
        <v>3</v>
      </c>
    </row>
    <row r="28" spans="1:8" x14ac:dyDescent="0.25">
      <c r="A28" s="10" t="s">
        <v>53</v>
      </c>
      <c r="B28">
        <v>29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2</v>
      </c>
    </row>
    <row r="29" spans="1:8" x14ac:dyDescent="0.25">
      <c r="A29" s="10" t="s">
        <v>54</v>
      </c>
      <c r="B29">
        <v>33</v>
      </c>
      <c r="C29" s="10">
        <v>17</v>
      </c>
      <c r="D29" s="10">
        <v>3</v>
      </c>
      <c r="E29" s="10">
        <v>4</v>
      </c>
      <c r="F29" s="10">
        <v>2</v>
      </c>
      <c r="G29" s="10">
        <v>3</v>
      </c>
      <c r="H2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1052-1284-4AE8-93F1-4EF519B4B654}">
  <dimension ref="A1:H29"/>
  <sheetViews>
    <sheetView workbookViewId="0">
      <selection activeCell="A2" sqref="A2:H29"/>
    </sheetView>
  </sheetViews>
  <sheetFormatPr defaultRowHeight="16.5" x14ac:dyDescent="0.25"/>
  <cols>
    <col min="1" max="1" width="14.8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26</v>
      </c>
      <c r="C2" s="10">
        <v>14</v>
      </c>
      <c r="D2" s="10">
        <v>3</v>
      </c>
      <c r="E2" s="10">
        <v>3</v>
      </c>
      <c r="F2" s="10">
        <v>2</v>
      </c>
      <c r="G2" s="10">
        <v>2</v>
      </c>
      <c r="H2" s="10">
        <v>2</v>
      </c>
    </row>
    <row r="3" spans="1:8" x14ac:dyDescent="0.25">
      <c r="A3" s="10" t="s">
        <v>28</v>
      </c>
      <c r="B3">
        <v>34</v>
      </c>
      <c r="C3" s="10">
        <v>17</v>
      </c>
      <c r="D3" s="10">
        <v>4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35</v>
      </c>
      <c r="C4" s="10">
        <v>18</v>
      </c>
      <c r="D4" s="10">
        <v>4</v>
      </c>
      <c r="E4" s="10">
        <v>4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36</v>
      </c>
      <c r="C5" s="10">
        <v>18</v>
      </c>
      <c r="D5" s="10">
        <v>4</v>
      </c>
      <c r="E5" s="10">
        <v>4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35</v>
      </c>
      <c r="C6" s="10">
        <v>18</v>
      </c>
      <c r="D6" s="10">
        <v>4</v>
      </c>
      <c r="E6" s="10">
        <v>3</v>
      </c>
      <c r="F6" s="10">
        <v>4</v>
      </c>
      <c r="G6" s="10">
        <v>3</v>
      </c>
      <c r="H6" s="10">
        <v>3</v>
      </c>
    </row>
    <row r="7" spans="1:8" x14ac:dyDescent="0.25">
      <c r="A7" s="10" t="s">
        <v>32</v>
      </c>
      <c r="B7">
        <v>35</v>
      </c>
      <c r="C7" s="10">
        <v>18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20</v>
      </c>
      <c r="C8" s="10">
        <v>9</v>
      </c>
      <c r="D8" s="10">
        <v>2</v>
      </c>
      <c r="E8" s="10">
        <v>3</v>
      </c>
      <c r="F8" s="10">
        <v>2</v>
      </c>
      <c r="G8" s="10">
        <v>3</v>
      </c>
      <c r="H8" s="10">
        <v>1</v>
      </c>
    </row>
    <row r="9" spans="1:8" x14ac:dyDescent="0.25">
      <c r="A9" s="10" t="s">
        <v>34</v>
      </c>
      <c r="B9">
        <v>44</v>
      </c>
      <c r="C9" s="10">
        <v>23</v>
      </c>
      <c r="D9" s="10">
        <v>5</v>
      </c>
      <c r="E9" s="10">
        <v>4</v>
      </c>
      <c r="F9" s="10">
        <v>4</v>
      </c>
      <c r="G9" s="10">
        <v>4</v>
      </c>
      <c r="H9" s="10">
        <v>4</v>
      </c>
    </row>
    <row r="10" spans="1:8" x14ac:dyDescent="0.25">
      <c r="A10" s="10" t="s">
        <v>35</v>
      </c>
      <c r="B10">
        <v>20</v>
      </c>
      <c r="C10" s="10">
        <v>9</v>
      </c>
      <c r="D10" s="10">
        <v>3</v>
      </c>
      <c r="E10" s="10">
        <v>2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38</v>
      </c>
      <c r="C11" s="10">
        <v>21</v>
      </c>
      <c r="D11" s="10">
        <v>4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15</v>
      </c>
      <c r="D12" s="10">
        <v>3</v>
      </c>
      <c r="E12" s="10">
        <v>3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18</v>
      </c>
      <c r="C13" s="10">
        <v>9</v>
      </c>
      <c r="D13" s="10">
        <v>2</v>
      </c>
      <c r="E13" s="10">
        <v>2</v>
      </c>
      <c r="F13" s="10">
        <v>2</v>
      </c>
      <c r="G13" s="10">
        <v>2</v>
      </c>
      <c r="H13" s="10">
        <v>1</v>
      </c>
    </row>
    <row r="14" spans="1:8" x14ac:dyDescent="0.25">
      <c r="A14" s="10" t="s">
        <v>39</v>
      </c>
      <c r="B14">
        <v>26</v>
      </c>
      <c r="C14" s="10">
        <v>14</v>
      </c>
      <c r="D14" s="10">
        <v>3</v>
      </c>
      <c r="E14" s="10">
        <v>3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21</v>
      </c>
      <c r="C15" s="10">
        <v>11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</row>
    <row r="16" spans="1:8" x14ac:dyDescent="0.25">
      <c r="A16" s="10" t="s">
        <v>41</v>
      </c>
      <c r="B16">
        <v>35</v>
      </c>
      <c r="C16" s="10">
        <v>18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13</v>
      </c>
      <c r="C17" s="10">
        <v>4</v>
      </c>
      <c r="D17" s="10">
        <v>2</v>
      </c>
      <c r="E17" s="10">
        <v>2</v>
      </c>
      <c r="F17" s="10">
        <v>2</v>
      </c>
      <c r="G17" s="10">
        <v>2</v>
      </c>
      <c r="H17" s="10">
        <v>1</v>
      </c>
    </row>
    <row r="18" spans="1:8" x14ac:dyDescent="0.25">
      <c r="A18" s="10" t="s">
        <v>43</v>
      </c>
      <c r="B18">
        <v>34</v>
      </c>
      <c r="C18" s="10">
        <v>17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36</v>
      </c>
      <c r="C19" s="10">
        <v>19</v>
      </c>
      <c r="D19" s="10">
        <v>4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37</v>
      </c>
      <c r="C20" s="10">
        <v>19</v>
      </c>
      <c r="D20" s="10">
        <v>4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37</v>
      </c>
      <c r="C21" s="10">
        <v>20</v>
      </c>
      <c r="D21" s="10">
        <v>4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34</v>
      </c>
      <c r="C22" s="10">
        <v>18</v>
      </c>
      <c r="D22" s="10">
        <v>4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37</v>
      </c>
      <c r="C23" s="10">
        <v>20</v>
      </c>
      <c r="D23" s="10">
        <v>4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12</v>
      </c>
      <c r="D24" s="10">
        <v>3</v>
      </c>
      <c r="E24" s="10">
        <v>3</v>
      </c>
      <c r="F24" s="10">
        <v>2</v>
      </c>
      <c r="G24" s="10">
        <v>2</v>
      </c>
      <c r="H24" s="10">
        <v>3</v>
      </c>
    </row>
    <row r="25" spans="1:8" x14ac:dyDescent="0.25">
      <c r="A25" s="10" t="s">
        <v>50</v>
      </c>
      <c r="B25">
        <v>9</v>
      </c>
      <c r="C25" s="10">
        <v>2</v>
      </c>
      <c r="D25" s="10">
        <v>1</v>
      </c>
      <c r="E25" s="10">
        <v>2</v>
      </c>
      <c r="F25" s="10">
        <v>1</v>
      </c>
      <c r="G25" s="10">
        <v>2</v>
      </c>
      <c r="H25" s="10">
        <v>1</v>
      </c>
    </row>
    <row r="26" spans="1:8" x14ac:dyDescent="0.25">
      <c r="A26" s="10" t="s">
        <v>51</v>
      </c>
      <c r="B26">
        <v>32</v>
      </c>
      <c r="C26" s="10">
        <v>17</v>
      </c>
      <c r="D26" s="10">
        <v>4</v>
      </c>
      <c r="E26" s="10">
        <v>3</v>
      </c>
      <c r="F26" s="10">
        <v>3</v>
      </c>
      <c r="G26" s="10">
        <v>3</v>
      </c>
      <c r="H26" s="10">
        <v>2</v>
      </c>
    </row>
    <row r="27" spans="1:8" x14ac:dyDescent="0.25">
      <c r="A27" s="10" t="s">
        <v>52</v>
      </c>
      <c r="B27">
        <v>26</v>
      </c>
      <c r="C27" s="10">
        <v>14</v>
      </c>
      <c r="D27" s="10">
        <v>3</v>
      </c>
      <c r="E27" s="10">
        <v>3</v>
      </c>
      <c r="F27" s="10">
        <v>2</v>
      </c>
      <c r="G27" s="10">
        <v>2</v>
      </c>
      <c r="H27" s="10">
        <v>2</v>
      </c>
    </row>
    <row r="28" spans="1:8" x14ac:dyDescent="0.25">
      <c r="A28" s="10" t="s">
        <v>53</v>
      </c>
      <c r="B28">
        <v>32</v>
      </c>
      <c r="C28" s="10">
        <v>17</v>
      </c>
      <c r="D28" s="10">
        <v>4</v>
      </c>
      <c r="E28" s="10">
        <v>3</v>
      </c>
      <c r="F28" s="10">
        <v>3</v>
      </c>
      <c r="G28" s="10">
        <v>3</v>
      </c>
      <c r="H28" s="10">
        <v>2</v>
      </c>
    </row>
    <row r="29" spans="1:8" x14ac:dyDescent="0.25">
      <c r="A29" s="10" t="s">
        <v>54</v>
      </c>
      <c r="B29">
        <v>23</v>
      </c>
      <c r="C29" s="10">
        <v>12</v>
      </c>
      <c r="D29" s="10">
        <v>3</v>
      </c>
      <c r="E29" s="10">
        <v>3</v>
      </c>
      <c r="F29" s="10">
        <v>2</v>
      </c>
      <c r="G29" s="10">
        <v>2</v>
      </c>
      <c r="H29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F077-D052-4BA6-BA5F-066F0F4DD4F6}">
  <dimension ref="A1:H29"/>
  <sheetViews>
    <sheetView workbookViewId="0">
      <selection activeCell="A2" sqref="A2:H29"/>
    </sheetView>
  </sheetViews>
  <sheetFormatPr defaultRowHeight="16.5" x14ac:dyDescent="0.25"/>
  <cols>
    <col min="1" max="1" width="14.8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34</v>
      </c>
      <c r="C2" s="10">
        <v>17</v>
      </c>
      <c r="D2" s="10">
        <v>3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37</v>
      </c>
      <c r="C3" s="10">
        <v>19</v>
      </c>
      <c r="D3" s="10">
        <v>4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34</v>
      </c>
      <c r="C4" s="10">
        <v>17</v>
      </c>
      <c r="D4" s="10">
        <v>3</v>
      </c>
      <c r="E4" s="10">
        <v>4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32</v>
      </c>
      <c r="C5" s="10">
        <v>16</v>
      </c>
      <c r="D5" s="10">
        <v>3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34</v>
      </c>
      <c r="C6" s="10">
        <v>17</v>
      </c>
      <c r="D6" s="10">
        <v>3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33</v>
      </c>
      <c r="C7" s="10">
        <v>17</v>
      </c>
      <c r="D7" s="10">
        <v>3</v>
      </c>
      <c r="E7" s="10">
        <v>3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26</v>
      </c>
      <c r="C8" s="10">
        <v>13</v>
      </c>
      <c r="D8" s="10">
        <v>2</v>
      </c>
      <c r="E8" s="10">
        <v>3</v>
      </c>
      <c r="F8" s="10">
        <v>3</v>
      </c>
      <c r="G8" s="10">
        <v>3</v>
      </c>
      <c r="H8" s="10">
        <v>2</v>
      </c>
    </row>
    <row r="9" spans="1:8" x14ac:dyDescent="0.25">
      <c r="A9" s="10" t="s">
        <v>34</v>
      </c>
      <c r="B9">
        <v>36</v>
      </c>
      <c r="C9" s="10">
        <v>17</v>
      </c>
      <c r="D9" s="10">
        <v>3</v>
      </c>
      <c r="E9" s="10">
        <v>4</v>
      </c>
      <c r="F9" s="10">
        <v>4</v>
      </c>
      <c r="G9" s="10">
        <v>4</v>
      </c>
      <c r="H9" s="10">
        <v>4</v>
      </c>
    </row>
    <row r="10" spans="1:8" x14ac:dyDescent="0.25">
      <c r="A10" s="10" t="s">
        <v>35</v>
      </c>
      <c r="B10">
        <v>24</v>
      </c>
      <c r="C10" s="10">
        <v>12</v>
      </c>
      <c r="D10" s="10">
        <v>2</v>
      </c>
      <c r="E10" s="10">
        <v>2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32</v>
      </c>
      <c r="C12" s="10">
        <v>16</v>
      </c>
      <c r="D12" s="10">
        <v>3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23</v>
      </c>
      <c r="C13" s="10">
        <v>11</v>
      </c>
      <c r="D13" s="10">
        <v>2</v>
      </c>
      <c r="E13" s="10">
        <v>2</v>
      </c>
      <c r="F13" s="10">
        <v>3</v>
      </c>
      <c r="G13" s="10">
        <v>3</v>
      </c>
      <c r="H13" s="10">
        <v>2</v>
      </c>
    </row>
    <row r="14" spans="1:8" x14ac:dyDescent="0.25">
      <c r="A14" s="10" t="s">
        <v>39</v>
      </c>
      <c r="B14">
        <v>28</v>
      </c>
      <c r="C14" s="10">
        <v>14</v>
      </c>
      <c r="D14" s="10">
        <v>2</v>
      </c>
      <c r="E14" s="10">
        <v>3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33</v>
      </c>
      <c r="C15" s="10">
        <v>16</v>
      </c>
      <c r="D15" s="10">
        <v>3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38</v>
      </c>
      <c r="C16" s="10">
        <v>20</v>
      </c>
      <c r="D16" s="10">
        <v>4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31</v>
      </c>
      <c r="C17" s="10">
        <v>15</v>
      </c>
      <c r="D17" s="10">
        <v>3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35</v>
      </c>
      <c r="C19" s="10">
        <v>18</v>
      </c>
      <c r="D19" s="10">
        <v>4</v>
      </c>
      <c r="E19" s="10">
        <v>4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35</v>
      </c>
      <c r="C20" s="10">
        <v>18</v>
      </c>
      <c r="D20" s="10">
        <v>3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36</v>
      </c>
      <c r="C21" s="10">
        <v>18</v>
      </c>
      <c r="D21" s="10">
        <v>3</v>
      </c>
      <c r="E21" s="10">
        <v>4</v>
      </c>
      <c r="F21" s="10">
        <v>4</v>
      </c>
      <c r="G21" s="10">
        <v>4</v>
      </c>
      <c r="H21" s="10">
        <v>3</v>
      </c>
    </row>
    <row r="22" spans="1:8" x14ac:dyDescent="0.25">
      <c r="A22" s="10" t="s">
        <v>47</v>
      </c>
      <c r="B22">
        <v>35</v>
      </c>
      <c r="C22" s="10">
        <v>18</v>
      </c>
      <c r="D22" s="10">
        <v>3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33</v>
      </c>
      <c r="C23" s="10">
        <v>17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12</v>
      </c>
      <c r="D24" s="10">
        <v>2</v>
      </c>
      <c r="E24" s="10">
        <v>3</v>
      </c>
      <c r="F24" s="10">
        <v>3</v>
      </c>
      <c r="G24" s="10">
        <v>3</v>
      </c>
      <c r="H24" s="10">
        <v>2</v>
      </c>
    </row>
    <row r="25" spans="1:8" x14ac:dyDescent="0.25">
      <c r="A25" s="10" t="s">
        <v>50</v>
      </c>
      <c r="B25">
        <v>29</v>
      </c>
      <c r="C25" s="10">
        <v>14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25</v>
      </c>
      <c r="C27" s="10">
        <v>13</v>
      </c>
      <c r="D27" s="10">
        <v>2</v>
      </c>
      <c r="E27" s="10">
        <v>3</v>
      </c>
      <c r="F27" s="10">
        <v>2</v>
      </c>
      <c r="G27" s="10">
        <v>2</v>
      </c>
      <c r="H27" s="10">
        <v>3</v>
      </c>
    </row>
    <row r="28" spans="1:8" x14ac:dyDescent="0.25">
      <c r="A28" s="10" t="s">
        <v>53</v>
      </c>
      <c r="B28">
        <v>29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2</v>
      </c>
    </row>
    <row r="29" spans="1:8" x14ac:dyDescent="0.25">
      <c r="A29" s="10" t="s">
        <v>54</v>
      </c>
      <c r="B29">
        <v>33</v>
      </c>
      <c r="C29" s="10">
        <v>17</v>
      </c>
      <c r="D29" s="10">
        <v>3</v>
      </c>
      <c r="E29" s="10">
        <v>4</v>
      </c>
      <c r="F29" s="10">
        <v>2</v>
      </c>
      <c r="G29" s="10">
        <v>3</v>
      </c>
      <c r="H2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1307-劉雅芬甲</vt:lpstr>
      <vt:lpstr>1307閱卷評分-林偉淑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2024-11-05T07:12:43Z</dcterms:modified>
</cp:coreProperties>
</file>