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300" windowHeight="6090" activeTab="3"/>
  </bookViews>
  <sheets>
    <sheet name="Thiessen Polygon" sheetId="3" r:id="rId1"/>
    <sheet name="Standard Distance" sheetId="1" r:id="rId2"/>
    <sheet name="Buffer" sheetId="2" r:id="rId3"/>
    <sheet name="Sheet1" sheetId="4" r:id="rId4"/>
    <sheet name="Sheet2" sheetId="5" r:id="rId5"/>
  </sheets>
  <calcPr calcId="144525"/>
</workbook>
</file>

<file path=xl/calcChain.xml><?xml version="1.0" encoding="utf-8"?>
<calcChain xmlns="http://schemas.openxmlformats.org/spreadsheetml/2006/main">
  <c r="F3" i="3" l="1"/>
  <c r="E3" i="3"/>
  <c r="E10" i="4" l="1"/>
  <c r="E9" i="4"/>
  <c r="E8" i="4"/>
  <c r="E7" i="4"/>
  <c r="E6" i="4"/>
  <c r="E5" i="4"/>
  <c r="E4" i="4"/>
  <c r="E3" i="4"/>
  <c r="E2" i="4"/>
  <c r="K10" i="3" l="1"/>
  <c r="J11" i="3"/>
  <c r="J10" i="3"/>
  <c r="J14" i="3"/>
  <c r="J15" i="3"/>
  <c r="J16" i="3"/>
  <c r="J17" i="3"/>
  <c r="J13" i="3"/>
  <c r="C8" i="3"/>
  <c r="K9" i="3"/>
  <c r="J9" i="3"/>
  <c r="G13" i="1"/>
  <c r="G12" i="1"/>
  <c r="G11" i="1"/>
  <c r="G10" i="1"/>
  <c r="G9" i="1"/>
  <c r="K3" i="1"/>
  <c r="K3" i="3"/>
  <c r="K7" i="3"/>
  <c r="K6" i="3"/>
  <c r="K5" i="3"/>
  <c r="K4" i="3"/>
  <c r="K7" i="1"/>
  <c r="K6" i="1"/>
  <c r="K5" i="1"/>
  <c r="K4" i="1"/>
  <c r="K8" i="1"/>
  <c r="K8" i="2"/>
  <c r="K4" i="2"/>
  <c r="K5" i="2"/>
  <c r="K6" i="2"/>
  <c r="K7" i="2"/>
  <c r="K3" i="2"/>
  <c r="J3" i="2"/>
  <c r="E8" i="2"/>
  <c r="E8" i="1"/>
  <c r="D8" i="1"/>
  <c r="D8" i="2"/>
  <c r="B8" i="1"/>
  <c r="B8" i="2"/>
  <c r="G11" i="3"/>
  <c r="G9" i="3"/>
  <c r="H8" i="1"/>
  <c r="J8" i="1"/>
  <c r="H8" i="2"/>
  <c r="J8" i="2"/>
  <c r="H8" i="3"/>
  <c r="K8" i="3"/>
  <c r="G10" i="3" s="1"/>
  <c r="G8" i="3"/>
  <c r="G8" i="2"/>
  <c r="G8" i="1"/>
  <c r="J3" i="3"/>
  <c r="J4" i="3"/>
  <c r="G13" i="3" l="1"/>
  <c r="G12" i="3"/>
  <c r="G13" i="2"/>
  <c r="G12" i="2"/>
  <c r="G10" i="2"/>
  <c r="G9" i="2"/>
  <c r="G11" i="2"/>
  <c r="J7" i="3"/>
  <c r="J6" i="3"/>
  <c r="J5" i="3"/>
  <c r="J8" i="3" s="1"/>
  <c r="J4" i="2"/>
  <c r="J7" i="2"/>
  <c r="J6" i="2"/>
  <c r="J5" i="2"/>
  <c r="J4" i="1"/>
  <c r="J5" i="1"/>
  <c r="J6" i="1"/>
  <c r="J7" i="1"/>
  <c r="E8" i="3"/>
  <c r="D8" i="3"/>
  <c r="B8" i="3"/>
  <c r="F7" i="3"/>
  <c r="E7" i="3"/>
  <c r="F6" i="3"/>
  <c r="E6" i="3"/>
  <c r="F5" i="3"/>
  <c r="E5" i="3"/>
  <c r="F4" i="3"/>
  <c r="E4" i="3"/>
  <c r="F7" i="2"/>
  <c r="E7" i="2"/>
  <c r="F6" i="2"/>
  <c r="E6" i="2"/>
  <c r="F5" i="2"/>
  <c r="E5" i="2"/>
  <c r="F4" i="2"/>
  <c r="E4" i="2"/>
  <c r="F3" i="2"/>
  <c r="E3" i="2"/>
  <c r="F4" i="1" l="1"/>
  <c r="F5" i="1"/>
  <c r="F6" i="1"/>
  <c r="F7" i="1"/>
  <c r="E4" i="1"/>
  <c r="E5" i="1"/>
  <c r="E6" i="1"/>
  <c r="E7" i="1"/>
  <c r="E3" i="1"/>
  <c r="J3" i="1"/>
  <c r="F3" i="1"/>
</calcChain>
</file>

<file path=xl/sharedStrings.xml><?xml version="1.0" encoding="utf-8"?>
<sst xmlns="http://schemas.openxmlformats.org/spreadsheetml/2006/main" count="83" uniqueCount="44">
  <si>
    <t>division</t>
  </si>
  <si>
    <t>exclusion #</t>
  </si>
  <si>
    <t>before transform</t>
  </si>
  <si>
    <t>after transform</t>
  </si>
  <si>
    <t>est # of TM needed, assuming national level of avg acc# per TM， 36</t>
  </si>
  <si>
    <t>est # of NAM needed, assuming national level of avg acc# per NAM， 80</t>
  </si>
  <si>
    <t>transform #</t>
  </si>
  <si>
    <t># potential transforable</t>
  </si>
  <si>
    <t>total # of acc</t>
  </si>
  <si>
    <t># of TM</t>
  </si>
  <si>
    <t># of NAM</t>
  </si>
  <si>
    <t>ignore unclear, treat HZXXX6Z_NAM, HZXXX6Z_TM as two salesperson</t>
  </si>
  <si>
    <t>TM%</t>
  </si>
  <si>
    <t>aggressive shift</t>
  </si>
  <si>
    <t>cost saved</t>
  </si>
  <si>
    <t>cost saving formula</t>
  </si>
  <si>
    <t>C0 = #TM * Stm + #NAM * x%*Stm</t>
  </si>
  <si>
    <t>C1 = #TM' * Stm + #NAM' * x%*Stm</t>
  </si>
  <si>
    <t>(C0-C1)/C0= (#TM + #NAM*x% - #TM' - #NAM'*x%)/(#TM + #NAM*x%) = (D_TM+D_NAM*x%)/(#TM + #NAM*x%)</t>
  </si>
  <si>
    <t>X=</t>
  </si>
  <si>
    <t>current NAM non NCH acc</t>
  </si>
  <si>
    <t>may end up hiring more NAM to maintain the same frequency / customer services</t>
  </si>
  <si>
    <t>the saving is an upper bound in this case</t>
  </si>
  <si>
    <t>3056, VCV3Z55</t>
  </si>
  <si>
    <t>segment</t>
  </si>
  <si>
    <t>National..</t>
  </si>
  <si>
    <t>Street</t>
  </si>
  <si>
    <t>Unclear</t>
  </si>
  <si>
    <t>Street%</t>
  </si>
  <si>
    <t>Total</t>
  </si>
  <si>
    <t>IND</t>
  </si>
  <si>
    <t>RTL</t>
  </si>
  <si>
    <t>HOS</t>
  </si>
  <si>
    <t>GOV</t>
  </si>
  <si>
    <t>REG</t>
  </si>
  <si>
    <t>HC</t>
  </si>
  <si>
    <t>OTH</t>
  </si>
  <si>
    <t>EDU</t>
  </si>
  <si>
    <t>NCH</t>
  </si>
  <si>
    <t>sum</t>
  </si>
  <si>
    <t>R</t>
  </si>
  <si>
    <t>Thiessen Polygon</t>
  </si>
  <si>
    <t>Standard Distance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</si>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</sst>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3" sqref="G13"/>
    </sheetView>
  </sheetViews>
  <sheetFormatPr defaultRowHeight="15" x14ac:dyDescent="0.25"/>
  <cols>
    <col min="6" max="6" width="12.28515625" customWidth="1"/>
    <col min="10" max="10" width="13.28515625" customWidth="1"/>
    <col min="11" max="11" width="18.7109375" customWidth="1"/>
  </cols>
  <sheetData>
    <row r="1" spans="1:14" ht="14.45" x14ac:dyDescent="0.3">
      <c r="G1" s="7" t="s">
        <v>2</v>
      </c>
      <c r="H1" s="7"/>
      <c r="I1" s="2"/>
      <c r="J1" s="7" t="s">
        <v>3</v>
      </c>
      <c r="K1" s="7"/>
    </row>
    <row r="2" spans="1:14" ht="92.25" customHeight="1" x14ac:dyDescent="0.25">
      <c r="A2" s="1" t="s">
        <v>0</v>
      </c>
      <c r="B2" s="1" t="s">
        <v>8</v>
      </c>
      <c r="C2" s="1" t="s">
        <v>7</v>
      </c>
      <c r="D2" s="1" t="s">
        <v>1</v>
      </c>
      <c r="E2" s="1" t="s">
        <v>12</v>
      </c>
      <c r="F2" s="1" t="s">
        <v>6</v>
      </c>
      <c r="G2" s="1" t="s">
        <v>9</v>
      </c>
      <c r="H2" s="1" t="s">
        <v>10</v>
      </c>
      <c r="I2" s="1" t="s">
        <v>20</v>
      </c>
      <c r="J2" s="1" t="s">
        <v>4</v>
      </c>
      <c r="K2" s="1" t="s">
        <v>5</v>
      </c>
      <c r="L2" s="1"/>
      <c r="M2" s="1"/>
    </row>
    <row r="3" spans="1:14" ht="14.45" x14ac:dyDescent="0.3">
      <c r="A3">
        <v>2261</v>
      </c>
      <c r="B3">
        <v>10872</v>
      </c>
      <c r="C3">
        <v>7823</v>
      </c>
      <c r="D3">
        <v>3865</v>
      </c>
      <c r="E3" s="4">
        <f>D3/B3</f>
        <v>0.35550036791758644</v>
      </c>
      <c r="F3">
        <f>C3-D3</f>
        <v>3958</v>
      </c>
      <c r="G3">
        <v>150</v>
      </c>
      <c r="H3">
        <v>13</v>
      </c>
      <c r="I3">
        <v>1102</v>
      </c>
      <c r="J3" s="3">
        <f>D3/36</f>
        <v>107.36111111111111</v>
      </c>
      <c r="K3" s="3">
        <f>(I3+F3)/80</f>
        <v>63.25</v>
      </c>
      <c r="M3" t="s">
        <v>11</v>
      </c>
    </row>
    <row r="4" spans="1:14" ht="14.45" x14ac:dyDescent="0.3">
      <c r="A4">
        <v>2221</v>
      </c>
      <c r="B4">
        <v>9550</v>
      </c>
      <c r="C4">
        <v>5738</v>
      </c>
      <c r="D4">
        <v>1803</v>
      </c>
      <c r="E4" s="4">
        <f t="shared" ref="E4:E7" si="0">D4/B4</f>
        <v>0.18879581151832461</v>
      </c>
      <c r="F4">
        <f t="shared" ref="F4:F7" si="1">C4-D4</f>
        <v>3935</v>
      </c>
      <c r="G4">
        <v>130</v>
      </c>
      <c r="H4">
        <v>19</v>
      </c>
      <c r="I4">
        <v>3545</v>
      </c>
      <c r="J4" s="3">
        <f>D4/36</f>
        <v>50.083333333333336</v>
      </c>
      <c r="K4" s="3">
        <f t="shared" ref="K4:K7" si="2">(I4+F4)/80</f>
        <v>93.5</v>
      </c>
    </row>
    <row r="5" spans="1:14" ht="14.45" x14ac:dyDescent="0.3">
      <c r="A5">
        <v>2251</v>
      </c>
      <c r="B5">
        <v>6324</v>
      </c>
      <c r="C5">
        <v>4603</v>
      </c>
      <c r="D5">
        <v>1251</v>
      </c>
      <c r="E5" s="4">
        <f t="shared" si="0"/>
        <v>0.19781783681214421</v>
      </c>
      <c r="F5">
        <f t="shared" si="1"/>
        <v>3352</v>
      </c>
      <c r="G5">
        <v>130</v>
      </c>
      <c r="H5">
        <v>12</v>
      </c>
      <c r="I5">
        <v>1421</v>
      </c>
      <c r="J5" s="3">
        <f t="shared" ref="J5:J7" si="3">D5/36</f>
        <v>34.75</v>
      </c>
      <c r="K5" s="3">
        <f t="shared" si="2"/>
        <v>59.662500000000001</v>
      </c>
      <c r="M5" t="s">
        <v>13</v>
      </c>
    </row>
    <row r="6" spans="1:14" ht="14.45" x14ac:dyDescent="0.3">
      <c r="A6">
        <v>3056</v>
      </c>
      <c r="B6">
        <v>5751</v>
      </c>
      <c r="C6">
        <v>3897</v>
      </c>
      <c r="D6">
        <v>1226</v>
      </c>
      <c r="E6" s="4">
        <f t="shared" si="0"/>
        <v>0.21318031646670144</v>
      </c>
      <c r="F6">
        <f t="shared" si="1"/>
        <v>2671</v>
      </c>
      <c r="G6">
        <v>110</v>
      </c>
      <c r="H6">
        <v>7</v>
      </c>
      <c r="I6">
        <v>1195</v>
      </c>
      <c r="J6" s="3">
        <f t="shared" si="3"/>
        <v>34.055555555555557</v>
      </c>
      <c r="K6" s="3">
        <f t="shared" si="2"/>
        <v>48.325000000000003</v>
      </c>
      <c r="M6" t="s">
        <v>21</v>
      </c>
    </row>
    <row r="7" spans="1:14" ht="14.45" x14ac:dyDescent="0.3">
      <c r="A7">
        <v>2231</v>
      </c>
      <c r="B7">
        <v>5374</v>
      </c>
      <c r="C7">
        <v>3404</v>
      </c>
      <c r="D7">
        <v>693</v>
      </c>
      <c r="E7" s="4">
        <f t="shared" si="0"/>
        <v>0.12895422404168216</v>
      </c>
      <c r="F7">
        <f t="shared" si="1"/>
        <v>2711</v>
      </c>
      <c r="G7">
        <v>91</v>
      </c>
      <c r="H7">
        <v>13</v>
      </c>
      <c r="I7">
        <v>661</v>
      </c>
      <c r="J7" s="3">
        <f t="shared" si="3"/>
        <v>19.25</v>
      </c>
      <c r="K7" s="3">
        <f t="shared" si="2"/>
        <v>42.15</v>
      </c>
      <c r="M7" t="s">
        <v>22</v>
      </c>
    </row>
    <row r="8" spans="1:14" ht="14.45" x14ac:dyDescent="0.3">
      <c r="A8" t="s">
        <v>39</v>
      </c>
      <c r="B8">
        <f>SUM(B3:B7)</f>
        <v>37871</v>
      </c>
      <c r="C8">
        <f>SUM(C3:C7)</f>
        <v>25465</v>
      </c>
      <c r="D8">
        <f>SUM(D3:D7)</f>
        <v>8838</v>
      </c>
      <c r="E8" s="4">
        <f>D8/B8</f>
        <v>0.23337118111483721</v>
      </c>
      <c r="G8">
        <f>SUM(G3:G7)</f>
        <v>611</v>
      </c>
      <c r="H8">
        <f t="shared" ref="H8:K8" si="4">SUM(H3:H7)</f>
        <v>64</v>
      </c>
      <c r="J8" s="3">
        <f t="shared" si="4"/>
        <v>245.5</v>
      </c>
      <c r="K8" s="3">
        <f t="shared" si="4"/>
        <v>306.88749999999999</v>
      </c>
      <c r="M8" t="s">
        <v>16</v>
      </c>
    </row>
    <row r="9" spans="1:14" ht="14.45" x14ac:dyDescent="0.3">
      <c r="A9" t="s">
        <v>14</v>
      </c>
      <c r="G9" s="4">
        <f>(($G$8-$J$8)+($H$8-$K$8)*N13)/($G$8+$H$8*N13)</f>
        <v>0.21971470236314689</v>
      </c>
      <c r="J9" s="3">
        <f>G8-J8</f>
        <v>365.5</v>
      </c>
      <c r="K9" s="3">
        <f>K8-H8</f>
        <v>242.88749999999999</v>
      </c>
      <c r="M9" t="s">
        <v>17</v>
      </c>
    </row>
    <row r="10" spans="1:14" ht="14.45" x14ac:dyDescent="0.3">
      <c r="G10" s="4">
        <f t="shared" ref="G10:G12" si="5">(($G$8-$J$8)+($H$8-$K$8)*N14)/($G$8+$H$8*N14)</f>
        <v>0.25851706433101779</v>
      </c>
      <c r="J10" s="3">
        <f>J9-K9</f>
        <v>122.61250000000001</v>
      </c>
      <c r="K10">
        <f>K9/G8</f>
        <v>0.39752454991816694</v>
      </c>
      <c r="M10" t="s">
        <v>15</v>
      </c>
    </row>
    <row r="11" spans="1:14" ht="14.45" x14ac:dyDescent="0.3">
      <c r="G11" s="4">
        <f t="shared" si="5"/>
        <v>0.2980767764562367</v>
      </c>
      <c r="J11" s="5">
        <f>J10/G8</f>
        <v>0.20067512274959085</v>
      </c>
      <c r="M11" t="s">
        <v>18</v>
      </c>
    </row>
    <row r="12" spans="1:14" ht="14.45" x14ac:dyDescent="0.3">
      <c r="G12" s="4">
        <f t="shared" si="5"/>
        <v>0.33841623036649215</v>
      </c>
    </row>
    <row r="13" spans="1:14" ht="14.45" x14ac:dyDescent="0.3">
      <c r="G13" s="4">
        <f>(($G$8-$J$8)+($H$8-$K$8)*N17)/($G$8+$H$8*N17)</f>
        <v>0.37955870917573875</v>
      </c>
      <c r="J13">
        <f>I3/H3</f>
        <v>84.769230769230774</v>
      </c>
      <c r="M13" t="s">
        <v>19</v>
      </c>
      <c r="N13">
        <v>0.9</v>
      </c>
    </row>
    <row r="14" spans="1:14" ht="14.45" x14ac:dyDescent="0.3">
      <c r="A14" t="s">
        <v>23</v>
      </c>
      <c r="J14">
        <f>I4/H4</f>
        <v>186.57894736842104</v>
      </c>
      <c r="N14">
        <v>0.8</v>
      </c>
    </row>
    <row r="15" spans="1:14" ht="14.45" x14ac:dyDescent="0.3">
      <c r="J15">
        <f t="shared" ref="J15:J17" si="6">I5/H5</f>
        <v>118.41666666666667</v>
      </c>
      <c r="N15">
        <v>0.7</v>
      </c>
    </row>
    <row r="16" spans="1:14" ht="14.45" x14ac:dyDescent="0.3">
      <c r="J16">
        <f t="shared" si="6"/>
        <v>170.71428571428572</v>
      </c>
      <c r="N16">
        <v>0.6</v>
      </c>
    </row>
    <row r="17" spans="10:14" ht="14.45" x14ac:dyDescent="0.3">
      <c r="J17">
        <f t="shared" si="6"/>
        <v>50.846153846153847</v>
      </c>
      <c r="N17">
        <v>0.5</v>
      </c>
    </row>
  </sheetData>
  <mergeCells count="2">
    <mergeCell ref="G1:H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9" sqref="G9:G13"/>
    </sheetView>
  </sheetViews>
  <sheetFormatPr defaultRowHeight="15" x14ac:dyDescent="0.25"/>
  <cols>
    <col min="4" max="6" width="10.42578125" customWidth="1"/>
    <col min="7" max="7" width="11.85546875" customWidth="1"/>
    <col min="8" max="8" width="13.28515625" customWidth="1"/>
    <col min="10" max="10" width="17" customWidth="1"/>
    <col min="11" max="11" width="17.28515625" bestFit="1" customWidth="1"/>
  </cols>
  <sheetData>
    <row r="1" spans="1:14" ht="14.45" x14ac:dyDescent="0.3">
      <c r="G1" s="7" t="s">
        <v>2</v>
      </c>
      <c r="H1" s="7"/>
      <c r="I1" s="2"/>
      <c r="J1" s="7" t="s">
        <v>3</v>
      </c>
      <c r="K1" s="7"/>
    </row>
    <row r="2" spans="1:14" ht="57.6" customHeight="1" x14ac:dyDescent="0.25">
      <c r="A2" s="1" t="s">
        <v>0</v>
      </c>
      <c r="B2" s="1" t="s">
        <v>8</v>
      </c>
      <c r="C2" s="1" t="s">
        <v>7</v>
      </c>
      <c r="D2" s="1" t="s">
        <v>1</v>
      </c>
      <c r="E2" s="1" t="s">
        <v>12</v>
      </c>
      <c r="F2" s="1" t="s">
        <v>6</v>
      </c>
      <c r="G2" s="1" t="s">
        <v>9</v>
      </c>
      <c r="H2" s="1" t="s">
        <v>10</v>
      </c>
      <c r="I2" s="1" t="s">
        <v>20</v>
      </c>
      <c r="J2" s="1" t="s">
        <v>4</v>
      </c>
      <c r="K2" s="1" t="s">
        <v>5</v>
      </c>
      <c r="L2" s="1"/>
      <c r="M2" s="1"/>
    </row>
    <row r="3" spans="1:14" ht="14.45" x14ac:dyDescent="0.3">
      <c r="A3">
        <v>2261</v>
      </c>
      <c r="B3">
        <v>10872</v>
      </c>
      <c r="C3">
        <v>7823</v>
      </c>
      <c r="D3">
        <v>4939</v>
      </c>
      <c r="E3">
        <f>D3/B3</f>
        <v>0.45428623988226635</v>
      </c>
      <c r="F3">
        <f>C3-D3</f>
        <v>2884</v>
      </c>
      <c r="G3">
        <v>150</v>
      </c>
      <c r="H3">
        <v>13</v>
      </c>
      <c r="I3">
        <v>1102</v>
      </c>
      <c r="J3" s="3">
        <f>D3/36</f>
        <v>137.19444444444446</v>
      </c>
      <c r="K3" s="3">
        <f>(I3+F3)/80</f>
        <v>49.825000000000003</v>
      </c>
      <c r="M3" t="s">
        <v>11</v>
      </c>
    </row>
    <row r="4" spans="1:14" ht="14.45" x14ac:dyDescent="0.3">
      <c r="A4">
        <v>2221</v>
      </c>
      <c r="B4">
        <v>9550</v>
      </c>
      <c r="C4">
        <v>5738</v>
      </c>
      <c r="D4">
        <v>3839</v>
      </c>
      <c r="E4">
        <f t="shared" ref="E4:E7" si="0">D4/B4</f>
        <v>0.40198952879581151</v>
      </c>
      <c r="F4">
        <f t="shared" ref="F4:F7" si="1">C4-D4</f>
        <v>1899</v>
      </c>
      <c r="G4">
        <v>130</v>
      </c>
      <c r="H4">
        <v>19</v>
      </c>
      <c r="I4">
        <v>3545</v>
      </c>
      <c r="J4" s="3">
        <f t="shared" ref="J4:J7" si="2">D4/36</f>
        <v>106.63888888888889</v>
      </c>
      <c r="K4" s="3">
        <f t="shared" ref="K4:K7" si="3">(I4+F4)/80</f>
        <v>68.05</v>
      </c>
    </row>
    <row r="5" spans="1:14" ht="14.45" x14ac:dyDescent="0.3">
      <c r="A5">
        <v>2251</v>
      </c>
      <c r="B5">
        <v>6324</v>
      </c>
      <c r="C5">
        <v>4603</v>
      </c>
      <c r="D5">
        <v>3011</v>
      </c>
      <c r="E5">
        <f t="shared" si="0"/>
        <v>0.47612270714737509</v>
      </c>
      <c r="F5">
        <f t="shared" si="1"/>
        <v>1592</v>
      </c>
      <c r="G5">
        <v>130</v>
      </c>
      <c r="H5">
        <v>12</v>
      </c>
      <c r="I5">
        <v>1421</v>
      </c>
      <c r="J5" s="3">
        <f t="shared" si="2"/>
        <v>83.638888888888886</v>
      </c>
      <c r="K5" s="3">
        <f t="shared" si="3"/>
        <v>37.662500000000001</v>
      </c>
    </row>
    <row r="6" spans="1:14" ht="14.45" x14ac:dyDescent="0.3">
      <c r="A6">
        <v>3056</v>
      </c>
      <c r="B6">
        <v>5751</v>
      </c>
      <c r="C6">
        <v>3897</v>
      </c>
      <c r="D6">
        <v>2387</v>
      </c>
      <c r="E6">
        <f t="shared" si="0"/>
        <v>0.41505825073900193</v>
      </c>
      <c r="F6">
        <f t="shared" si="1"/>
        <v>1510</v>
      </c>
      <c r="G6">
        <v>110</v>
      </c>
      <c r="H6">
        <v>7</v>
      </c>
      <c r="I6">
        <v>1195</v>
      </c>
      <c r="J6" s="3">
        <f t="shared" si="2"/>
        <v>66.305555555555557</v>
      </c>
      <c r="K6" s="3">
        <f t="shared" si="3"/>
        <v>33.8125</v>
      </c>
    </row>
    <row r="7" spans="1:14" ht="14.45" x14ac:dyDescent="0.3">
      <c r="A7">
        <v>2231</v>
      </c>
      <c r="B7">
        <v>5374</v>
      </c>
      <c r="C7">
        <v>3404</v>
      </c>
      <c r="D7">
        <v>2218</v>
      </c>
      <c r="E7">
        <f t="shared" si="0"/>
        <v>0.41272794938593227</v>
      </c>
      <c r="F7">
        <f t="shared" si="1"/>
        <v>1186</v>
      </c>
      <c r="G7">
        <v>91</v>
      </c>
      <c r="H7">
        <v>13</v>
      </c>
      <c r="I7">
        <v>661</v>
      </c>
      <c r="J7" s="3">
        <f t="shared" si="2"/>
        <v>61.611111111111114</v>
      </c>
      <c r="K7" s="3">
        <f t="shared" si="3"/>
        <v>23.087499999999999</v>
      </c>
    </row>
    <row r="8" spans="1:14" ht="14.45" x14ac:dyDescent="0.3">
      <c r="B8">
        <f>SUM(B3:B7)</f>
        <v>37871</v>
      </c>
      <c r="D8">
        <f>SUM(D3:D7)</f>
        <v>16394</v>
      </c>
      <c r="E8">
        <f>D8/B8</f>
        <v>0.43289060230783449</v>
      </c>
      <c r="G8">
        <f>SUM(G3:G7)</f>
        <v>611</v>
      </c>
      <c r="H8">
        <f t="shared" ref="H8:K8" si="4">SUM(H3:H7)</f>
        <v>64</v>
      </c>
      <c r="J8" s="3">
        <f t="shared" si="4"/>
        <v>455.38888888888891</v>
      </c>
      <c r="K8" s="3">
        <f t="shared" si="4"/>
        <v>212.4375</v>
      </c>
    </row>
    <row r="9" spans="1:14" ht="14.45" x14ac:dyDescent="0.3">
      <c r="A9" t="s">
        <v>14</v>
      </c>
      <c r="G9" s="4">
        <f>(($G$8-$J$8)+($H$8-$K$8)*N13)/($G$8+$H$8*N13)</f>
        <v>3.2930543091700695E-2</v>
      </c>
      <c r="K9" s="3"/>
      <c r="M9" t="s">
        <v>17</v>
      </c>
    </row>
    <row r="10" spans="1:14" ht="14.45" x14ac:dyDescent="0.3">
      <c r="G10" s="4">
        <f t="shared" ref="G10:G12" si="5">(($G$8-$J$8)+($H$8-$K$8)*N14)/($G$8+$H$8*N14)</f>
        <v>5.5664619618107945E-2</v>
      </c>
      <c r="M10" t="s">
        <v>15</v>
      </c>
    </row>
    <row r="11" spans="1:14" ht="14.45" x14ac:dyDescent="0.3">
      <c r="G11" s="4">
        <f t="shared" si="5"/>
        <v>7.8842423164243808E-2</v>
      </c>
      <c r="M11" t="s">
        <v>18</v>
      </c>
    </row>
    <row r="12" spans="1:14" ht="14.45" x14ac:dyDescent="0.3">
      <c r="G12" s="4">
        <f t="shared" si="5"/>
        <v>0.1024770728535742</v>
      </c>
    </row>
    <row r="13" spans="1:14" ht="14.45" x14ac:dyDescent="0.3">
      <c r="G13" s="4">
        <f>(($G$8-$J$8)+($H$8-$K$8)*N17)/($G$8+$H$8*N17)</f>
        <v>0.12658221012614476</v>
      </c>
      <c r="M13" t="s">
        <v>19</v>
      </c>
      <c r="N13">
        <v>0.9</v>
      </c>
    </row>
    <row r="14" spans="1:14" ht="14.45" x14ac:dyDescent="0.3">
      <c r="N14">
        <v>0.8</v>
      </c>
    </row>
    <row r="15" spans="1:14" ht="14.45" x14ac:dyDescent="0.3">
      <c r="N15">
        <v>0.7</v>
      </c>
    </row>
    <row r="16" spans="1:14" ht="14.45" x14ac:dyDescent="0.3">
      <c r="N16">
        <v>0.6</v>
      </c>
    </row>
    <row r="17" spans="14:14" ht="14.45" x14ac:dyDescent="0.3">
      <c r="N17">
        <v>0.5</v>
      </c>
    </row>
  </sheetData>
  <mergeCells count="2"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9" sqref="G9:G13"/>
    </sheetView>
  </sheetViews>
  <sheetFormatPr defaultRowHeight="15" x14ac:dyDescent="0.25"/>
  <cols>
    <col min="10" max="10" width="13.140625" customWidth="1"/>
    <col min="11" max="11" width="14.7109375" customWidth="1"/>
  </cols>
  <sheetData>
    <row r="1" spans="1:14" ht="14.45" x14ac:dyDescent="0.3">
      <c r="G1" s="7" t="s">
        <v>2</v>
      </c>
      <c r="H1" s="7"/>
      <c r="I1" s="2"/>
      <c r="J1" s="7" t="s">
        <v>3</v>
      </c>
      <c r="K1" s="7"/>
    </row>
    <row r="2" spans="1:14" ht="112.9" customHeight="1" x14ac:dyDescent="0.25">
      <c r="A2" s="1" t="s">
        <v>0</v>
      </c>
      <c r="B2" s="1" t="s">
        <v>8</v>
      </c>
      <c r="C2" s="1" t="s">
        <v>7</v>
      </c>
      <c r="D2" s="1" t="s">
        <v>1</v>
      </c>
      <c r="E2" s="1" t="s">
        <v>12</v>
      </c>
      <c r="F2" s="1" t="s">
        <v>6</v>
      </c>
      <c r="G2" s="1" t="s">
        <v>9</v>
      </c>
      <c r="H2" s="1" t="s">
        <v>10</v>
      </c>
      <c r="I2" s="1" t="s">
        <v>20</v>
      </c>
      <c r="J2" s="1" t="s">
        <v>4</v>
      </c>
      <c r="K2" s="1" t="s">
        <v>5</v>
      </c>
      <c r="L2" s="1"/>
      <c r="M2" s="1"/>
    </row>
    <row r="3" spans="1:14" ht="14.45" x14ac:dyDescent="0.3">
      <c r="A3">
        <v>2261</v>
      </c>
      <c r="B3">
        <v>10872</v>
      </c>
      <c r="C3">
        <v>7823</v>
      </c>
      <c r="D3">
        <v>4893</v>
      </c>
      <c r="E3">
        <f>D3/B3</f>
        <v>0.45005518763796909</v>
      </c>
      <c r="F3">
        <f>C3-D3</f>
        <v>2930</v>
      </c>
      <c r="G3">
        <v>150</v>
      </c>
      <c r="H3">
        <v>13</v>
      </c>
      <c r="I3">
        <v>1102</v>
      </c>
      <c r="J3" s="3">
        <f>D3/36</f>
        <v>135.91666666666666</v>
      </c>
      <c r="K3" s="3">
        <f>(I3+F3)/80</f>
        <v>50.4</v>
      </c>
      <c r="M3" t="s">
        <v>11</v>
      </c>
    </row>
    <row r="4" spans="1:14" ht="14.45" x14ac:dyDescent="0.3">
      <c r="A4">
        <v>2221</v>
      </c>
      <c r="B4">
        <v>9550</v>
      </c>
      <c r="C4">
        <v>5738</v>
      </c>
      <c r="D4">
        <v>3815</v>
      </c>
      <c r="E4">
        <f t="shared" ref="E4:E7" si="0">D4/B4</f>
        <v>0.3994764397905759</v>
      </c>
      <c r="F4">
        <f t="shared" ref="F4:F7" si="1">C4-D4</f>
        <v>1923</v>
      </c>
      <c r="G4">
        <v>130</v>
      </c>
      <c r="H4">
        <v>19</v>
      </c>
      <c r="I4">
        <v>3545</v>
      </c>
      <c r="J4" s="3">
        <f>D4/36</f>
        <v>105.97222222222223</v>
      </c>
      <c r="K4" s="3">
        <f t="shared" ref="K4:K7" si="2">(I4+F4)/80</f>
        <v>68.349999999999994</v>
      </c>
    </row>
    <row r="5" spans="1:14" ht="14.45" x14ac:dyDescent="0.3">
      <c r="A5">
        <v>2251</v>
      </c>
      <c r="B5">
        <v>6324</v>
      </c>
      <c r="C5">
        <v>4603</v>
      </c>
      <c r="D5">
        <v>2991</v>
      </c>
      <c r="E5">
        <f t="shared" si="0"/>
        <v>0.47296015180265655</v>
      </c>
      <c r="F5">
        <f t="shared" si="1"/>
        <v>1612</v>
      </c>
      <c r="G5">
        <v>130</v>
      </c>
      <c r="H5">
        <v>12</v>
      </c>
      <c r="I5">
        <v>1421</v>
      </c>
      <c r="J5" s="3">
        <f t="shared" ref="J5:J7" si="3">D5/36</f>
        <v>83.083333333333329</v>
      </c>
      <c r="K5" s="3">
        <f t="shared" si="2"/>
        <v>37.912500000000001</v>
      </c>
    </row>
    <row r="6" spans="1:14" ht="14.45" x14ac:dyDescent="0.3">
      <c r="A6">
        <v>3056</v>
      </c>
      <c r="B6">
        <v>5751</v>
      </c>
      <c r="C6">
        <v>3897</v>
      </c>
      <c r="D6">
        <v>2344</v>
      </c>
      <c r="E6">
        <f t="shared" si="0"/>
        <v>0.40758129021039818</v>
      </c>
      <c r="F6">
        <f t="shared" si="1"/>
        <v>1553</v>
      </c>
      <c r="G6">
        <v>110</v>
      </c>
      <c r="H6">
        <v>7</v>
      </c>
      <c r="I6">
        <v>1195</v>
      </c>
      <c r="J6" s="3">
        <f t="shared" si="3"/>
        <v>65.111111111111114</v>
      </c>
      <c r="K6" s="3">
        <f t="shared" si="2"/>
        <v>34.35</v>
      </c>
    </row>
    <row r="7" spans="1:14" ht="14.45" x14ac:dyDescent="0.3">
      <c r="A7">
        <v>2231</v>
      </c>
      <c r="B7">
        <v>5374</v>
      </c>
      <c r="C7">
        <v>3404</v>
      </c>
      <c r="D7">
        <v>2203</v>
      </c>
      <c r="E7">
        <f t="shared" si="0"/>
        <v>0.40993673241533307</v>
      </c>
      <c r="F7">
        <f t="shared" si="1"/>
        <v>1201</v>
      </c>
      <c r="G7">
        <v>91</v>
      </c>
      <c r="H7">
        <v>13</v>
      </c>
      <c r="I7">
        <v>661</v>
      </c>
      <c r="J7" s="3">
        <f t="shared" si="3"/>
        <v>61.194444444444443</v>
      </c>
      <c r="K7" s="3">
        <f t="shared" si="2"/>
        <v>23.274999999999999</v>
      </c>
    </row>
    <row r="8" spans="1:14" ht="14.45" x14ac:dyDescent="0.3">
      <c r="B8">
        <f>SUM(B3:B7)</f>
        <v>37871</v>
      </c>
      <c r="D8">
        <f>SUM(D3:D7)</f>
        <v>16246</v>
      </c>
      <c r="E8">
        <f>D8/B8</f>
        <v>0.42898259882231787</v>
      </c>
      <c r="G8">
        <f>SUM(G3:G7)</f>
        <v>611</v>
      </c>
      <c r="H8">
        <f t="shared" ref="H8:J8" si="4">SUM(H3:H7)</f>
        <v>64</v>
      </c>
      <c r="J8" s="3">
        <f t="shared" si="4"/>
        <v>451.27777777777783</v>
      </c>
      <c r="K8" s="3">
        <f>SUM(K3:K7)</f>
        <v>214.28749999999999</v>
      </c>
      <c r="M8" t="s">
        <v>16</v>
      </c>
    </row>
    <row r="9" spans="1:14" ht="14.45" x14ac:dyDescent="0.3">
      <c r="A9" t="s">
        <v>14</v>
      </c>
      <c r="G9" s="4">
        <f>(($G$8-$J$8)+($H$8-$K$8)*N13)/($G$8+$H$8*N13)</f>
        <v>3.6589099943497128E-2</v>
      </c>
      <c r="K9" s="3"/>
      <c r="M9" t="s">
        <v>17</v>
      </c>
    </row>
    <row r="10" spans="1:14" ht="14.45" x14ac:dyDescent="0.3">
      <c r="G10" s="4">
        <f t="shared" ref="G10:G12" si="5">(($G$8-$J$8)+($H$8-$K$8)*N14)/($G$8+$H$8*N14)</f>
        <v>5.9637907312325829E-2</v>
      </c>
      <c r="M10" t="s">
        <v>15</v>
      </c>
    </row>
    <row r="11" spans="1:14" ht="14.45" x14ac:dyDescent="0.3">
      <c r="G11" s="4">
        <f t="shared" si="5"/>
        <v>8.3136584663345822E-2</v>
      </c>
      <c r="M11" t="s">
        <v>18</v>
      </c>
    </row>
    <row r="12" spans="1:14" ht="14.45" x14ac:dyDescent="0.3">
      <c r="G12" s="4">
        <f t="shared" si="5"/>
        <v>0.10709843274133381</v>
      </c>
    </row>
    <row r="13" spans="1:14" ht="14.45" x14ac:dyDescent="0.3">
      <c r="G13" s="4">
        <f>(($G$8-$J$8)+($H$8-$K$8)*N17)/($G$8+$H$8*N17)</f>
        <v>0.13153728183860369</v>
      </c>
      <c r="M13" t="s">
        <v>19</v>
      </c>
      <c r="N13">
        <v>0.9</v>
      </c>
    </row>
    <row r="14" spans="1:14" ht="14.45" x14ac:dyDescent="0.3">
      <c r="N14">
        <v>0.8</v>
      </c>
    </row>
    <row r="15" spans="1:14" ht="14.45" x14ac:dyDescent="0.3">
      <c r="N15">
        <v>0.7</v>
      </c>
    </row>
    <row r="16" spans="1:14" ht="14.45" x14ac:dyDescent="0.3">
      <c r="N16">
        <v>0.6</v>
      </c>
    </row>
    <row r="17" spans="14:14" ht="14.45" x14ac:dyDescent="0.3">
      <c r="N17">
        <v>0.5</v>
      </c>
    </row>
  </sheetData>
  <mergeCells count="2">
    <mergeCell ref="G1:H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4" sqref="E14"/>
    </sheetView>
  </sheetViews>
  <sheetFormatPr defaultRowHeight="15" x14ac:dyDescent="0.25"/>
  <cols>
    <col min="2" max="2" width="9.7109375" bestFit="1" customWidth="1"/>
  </cols>
  <sheetData>
    <row r="1" spans="1:7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7" x14ac:dyDescent="0.3">
      <c r="A2" t="s">
        <v>30</v>
      </c>
      <c r="B2">
        <v>64</v>
      </c>
      <c r="C2" s="6">
        <v>18661</v>
      </c>
      <c r="D2">
        <v>240</v>
      </c>
      <c r="E2" s="4">
        <f t="shared" ref="E2:E10" si="0">C2/F2</f>
        <v>0.98397047192196152</v>
      </c>
      <c r="F2" s="6">
        <v>18965</v>
      </c>
    </row>
    <row r="3" spans="1:7" x14ac:dyDescent="0.3">
      <c r="A3" t="s">
        <v>31</v>
      </c>
      <c r="B3">
        <v>225</v>
      </c>
      <c r="C3" s="6">
        <v>2888</v>
      </c>
      <c r="D3">
        <v>39</v>
      </c>
      <c r="E3" s="4">
        <f t="shared" si="0"/>
        <v>0.91624365482233505</v>
      </c>
      <c r="F3" s="6">
        <v>3152</v>
      </c>
    </row>
    <row r="4" spans="1:7" x14ac:dyDescent="0.3">
      <c r="A4" t="s">
        <v>32</v>
      </c>
      <c r="B4" s="6">
        <v>1719</v>
      </c>
      <c r="C4" s="6">
        <v>4514</v>
      </c>
      <c r="D4">
        <v>56</v>
      </c>
      <c r="E4" s="4">
        <f t="shared" si="0"/>
        <v>0.71776117029734454</v>
      </c>
      <c r="F4" s="6">
        <v>6289</v>
      </c>
    </row>
    <row r="5" spans="1:7" x14ac:dyDescent="0.3">
      <c r="A5" t="s">
        <v>33</v>
      </c>
      <c r="B5">
        <v>242</v>
      </c>
      <c r="C5">
        <v>589</v>
      </c>
      <c r="D5">
        <v>9</v>
      </c>
      <c r="E5" s="4">
        <f t="shared" si="0"/>
        <v>0.70119047619047614</v>
      </c>
      <c r="F5">
        <v>840</v>
      </c>
    </row>
    <row r="6" spans="1:7" x14ac:dyDescent="0.3">
      <c r="A6" t="s">
        <v>34</v>
      </c>
      <c r="B6">
        <v>629</v>
      </c>
      <c r="C6" s="6">
        <v>1028</v>
      </c>
      <c r="D6">
        <v>25</v>
      </c>
      <c r="E6" s="4">
        <f t="shared" si="0"/>
        <v>0.61117717003567185</v>
      </c>
      <c r="F6" s="6">
        <v>1682</v>
      </c>
    </row>
    <row r="7" spans="1:7" x14ac:dyDescent="0.3">
      <c r="A7" t="s">
        <v>35</v>
      </c>
      <c r="B7" s="6">
        <v>1619</v>
      </c>
      <c r="C7" s="6">
        <v>1159</v>
      </c>
      <c r="D7">
        <v>37</v>
      </c>
      <c r="E7" s="4">
        <f t="shared" si="0"/>
        <v>0.41172291296625224</v>
      </c>
      <c r="F7" s="6">
        <v>2815</v>
      </c>
    </row>
    <row r="8" spans="1:7" x14ac:dyDescent="0.3">
      <c r="A8" t="s">
        <v>36</v>
      </c>
      <c r="B8">
        <v>365</v>
      </c>
      <c r="C8" s="6">
        <v>2194</v>
      </c>
      <c r="D8" s="6">
        <v>3505</v>
      </c>
      <c r="E8" s="4">
        <f t="shared" si="0"/>
        <v>0.36180738786279681</v>
      </c>
      <c r="F8" s="6">
        <v>6064</v>
      </c>
    </row>
    <row r="9" spans="1:7" x14ac:dyDescent="0.3">
      <c r="A9" t="s">
        <v>37</v>
      </c>
      <c r="B9" s="6">
        <v>7811</v>
      </c>
      <c r="C9" s="6">
        <v>2388</v>
      </c>
      <c r="D9">
        <v>663</v>
      </c>
      <c r="E9" s="4">
        <f t="shared" si="0"/>
        <v>0.21984901491438041</v>
      </c>
      <c r="F9" s="6">
        <v>10862</v>
      </c>
    </row>
    <row r="10" spans="1:7" x14ac:dyDescent="0.3">
      <c r="A10" t="s">
        <v>38</v>
      </c>
      <c r="B10" s="6">
        <v>4998</v>
      </c>
      <c r="C10">
        <v>344</v>
      </c>
      <c r="D10">
        <v>62</v>
      </c>
      <c r="E10" s="4">
        <f t="shared" si="0"/>
        <v>6.3656550703182824E-2</v>
      </c>
      <c r="F10" s="6">
        <v>5404</v>
      </c>
    </row>
    <row r="13" spans="1:7" x14ac:dyDescent="0.3">
      <c r="D13" t="s">
        <v>40</v>
      </c>
      <c r="E13" t="s">
        <v>41</v>
      </c>
      <c r="F13" t="s">
        <v>42</v>
      </c>
      <c r="G13" t="s">
        <v>43</v>
      </c>
    </row>
    <row r="14" spans="1:7" x14ac:dyDescent="0.3">
      <c r="D14">
        <v>0.9</v>
      </c>
      <c r="E14" s="4">
        <v>0.21971470236314689</v>
      </c>
      <c r="F14" s="4">
        <v>3.2930543091700695E-2</v>
      </c>
      <c r="G14" s="4">
        <v>3.6589099943497128E-2</v>
      </c>
    </row>
    <row r="15" spans="1:7" x14ac:dyDescent="0.3">
      <c r="D15">
        <v>0.8</v>
      </c>
      <c r="E15" s="4">
        <v>0.25851706433101779</v>
      </c>
      <c r="F15" s="4">
        <v>5.5664619618107945E-2</v>
      </c>
      <c r="G15" s="4">
        <v>5.9637907312325829E-2</v>
      </c>
    </row>
    <row r="16" spans="1:7" x14ac:dyDescent="0.3">
      <c r="D16">
        <v>0.7</v>
      </c>
      <c r="E16" s="4">
        <v>0.2980767764562367</v>
      </c>
      <c r="F16" s="4">
        <v>7.8842423164243808E-2</v>
      </c>
      <c r="G16" s="4">
        <v>8.3136584663345822E-2</v>
      </c>
    </row>
    <row r="17" spans="4:7" x14ac:dyDescent="0.3">
      <c r="D17">
        <v>0.6</v>
      </c>
      <c r="E17" s="4">
        <v>0.33841623036649215</v>
      </c>
      <c r="F17" s="4">
        <v>0.1024770728535742</v>
      </c>
      <c r="G17" s="4">
        <v>0.10709843274133381</v>
      </c>
    </row>
    <row r="18" spans="4:7" x14ac:dyDescent="0.3">
      <c r="D18">
        <v>0.5</v>
      </c>
      <c r="E18" s="4">
        <v>0.37955870917573875</v>
      </c>
      <c r="F18" s="4">
        <v>0.12658221012614476</v>
      </c>
      <c r="G18" s="4">
        <v>0.13153728183860369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Thiessen Polygon</vt:lpstr>
      <vt:lpstr>Standard Distance</vt:lpstr>
      <vt:lpstr>Buffer</vt:lpstr>
      <vt:lpstr>Sheet1</vt:lpstr>
      <vt:lpstr>Sheet2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Yiou (Scarlett) Zuo</dc:creator>
  <cp:lastModifiedBy>Scarlett's Laptop</cp:lastModifiedBy>
  <dcterms:created xsi:type="dcterms:W3CDTF">2014-02-01T19:13:57Z</dcterms:created>
  <dcterms:modified xsi:type="dcterms:W3CDTF">2016-02-16T14:55:53Z</dcterms:modified>
</cp:coreProperties>
</file>