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autoCompressPictures="0"/>
  <bookViews>
    <workbookView xWindow="0" yWindow="0" windowWidth="20496" windowHeight="7512" tabRatio="788" activeTab="3"/>
  </bookViews>
  <sheets>
    <sheet name="January" sheetId="14" r:id="rId1"/>
    <sheet name="February" sheetId="15" r:id="rId2"/>
    <sheet name="March" sheetId="16" r:id="rId3"/>
    <sheet name="April" sheetId="17" r:id="rId4"/>
    <sheet name="May" sheetId="18" r:id="rId5"/>
    <sheet name="June" sheetId="19" r:id="rId6"/>
    <sheet name="July" sheetId="20" r:id="rId7"/>
    <sheet name="August" sheetId="21" r:id="rId8"/>
    <sheet name="September" sheetId="22" r:id="rId9"/>
    <sheet name="October" sheetId="23" r:id="rId10"/>
    <sheet name="November" sheetId="24" r:id="rId11"/>
    <sheet name="December" sheetId="25" r:id="rId12"/>
  </sheets>
  <definedNames>
    <definedName name="CalendarYear">January!$L$2</definedName>
    <definedName name="DaysAndWeeks">{0,1,2,3,4,5,6} + {0;1;2;3;4;5}*7</definedName>
    <definedName name="_xlnm.Print_Area" localSheetId="3">April!$A$1:$I$14</definedName>
    <definedName name="_xlnm.Print_Area" localSheetId="7">August!$A$1:$I$14</definedName>
    <definedName name="_xlnm.Print_Area" localSheetId="11">December!$A$1:$I$14</definedName>
    <definedName name="_xlnm.Print_Area" localSheetId="1">February!$A$1:$I$14</definedName>
    <definedName name="_xlnm.Print_Area" localSheetId="0">January!$A$1:$I$14</definedName>
    <definedName name="_xlnm.Print_Area" localSheetId="6">July!$A$1:$I$14</definedName>
    <definedName name="_xlnm.Print_Area" localSheetId="5">June!$A$1:$I$14</definedName>
    <definedName name="_xlnm.Print_Area" localSheetId="2">March!$A$1:$I$14</definedName>
    <definedName name="_xlnm.Print_Area" localSheetId="4">May!$A$1:$I$14</definedName>
    <definedName name="_xlnm.Print_Area" localSheetId="10">November!$A$1:$I$14</definedName>
    <definedName name="_xlnm.Print_Area" localSheetId="9">October!$A$1:$I$14</definedName>
    <definedName name="_xlnm.Print_Area" localSheetId="8">September!$A$1:$I$14</definedName>
    <definedName name="WeekStart">January!$L$3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17" l="1"/>
  <c r="B3" i="17" a="1"/>
  <c r="B3" i="17" s="1"/>
  <c r="H3" i="17"/>
  <c r="E5" i="17"/>
  <c r="B5" i="17" a="1"/>
  <c r="B5" i="17" s="1"/>
  <c r="H5" i="17"/>
  <c r="E7" i="17"/>
  <c r="B7" i="17" a="1"/>
  <c r="B7" i="17" s="1"/>
  <c r="H7" i="17"/>
  <c r="D7" i="17" l="1"/>
  <c r="D5" i="17"/>
  <c r="D3" i="17"/>
  <c r="G7" i="17"/>
  <c r="C7" i="17"/>
  <c r="G5" i="17"/>
  <c r="C5" i="17"/>
  <c r="G3" i="17"/>
  <c r="C3" i="17"/>
  <c r="F7" i="17"/>
  <c r="F5" i="17"/>
  <c r="F3" i="17"/>
  <c r="B13" i="25" a="1"/>
  <c r="C13" i="25" s="1"/>
  <c r="B11" i="25" a="1"/>
  <c r="H11" i="25" s="1"/>
  <c r="B9" i="25" a="1"/>
  <c r="G9" i="25" s="1"/>
  <c r="B7" i="25" a="1"/>
  <c r="G7" i="25" s="1"/>
  <c r="B5" i="25" a="1"/>
  <c r="H5" i="25" s="1"/>
  <c r="B3" i="25" a="1"/>
  <c r="G3" i="25" s="1"/>
  <c r="G2" i="25" s="1"/>
  <c r="B13" i="24" a="1"/>
  <c r="C13" i="24" s="1"/>
  <c r="B11" i="24" a="1"/>
  <c r="H11" i="24" s="1"/>
  <c r="B9" i="24" a="1"/>
  <c r="G9" i="24" s="1"/>
  <c r="B7" i="24" a="1"/>
  <c r="G7" i="24" s="1"/>
  <c r="B5" i="24" a="1"/>
  <c r="H5" i="24" s="1"/>
  <c r="B3" i="24" a="1"/>
  <c r="G3" i="24" s="1"/>
  <c r="G2" i="24" s="1"/>
  <c r="B13" i="23" a="1"/>
  <c r="C13" i="23" s="1"/>
  <c r="B11" i="23" a="1"/>
  <c r="H11" i="23" s="1"/>
  <c r="B9" i="23" a="1"/>
  <c r="G9" i="23" s="1"/>
  <c r="B7" i="23" a="1"/>
  <c r="G7" i="23" s="1"/>
  <c r="B5" i="23" a="1"/>
  <c r="H5" i="23" s="1"/>
  <c r="B3" i="23" a="1"/>
  <c r="G3" i="23" s="1"/>
  <c r="G2" i="23" s="1"/>
  <c r="B13" i="22" a="1"/>
  <c r="C13" i="22" s="1"/>
  <c r="B11" i="22" a="1"/>
  <c r="H11" i="22" s="1"/>
  <c r="B9" i="22" a="1"/>
  <c r="G9" i="22" s="1"/>
  <c r="B7" i="22" a="1"/>
  <c r="H7" i="22" s="1"/>
  <c r="B5" i="22" a="1"/>
  <c r="G5" i="22" s="1"/>
  <c r="B3" i="22" a="1"/>
  <c r="H3" i="22" s="1"/>
  <c r="H2" i="22" s="1"/>
  <c r="B13" i="21" a="1"/>
  <c r="C13" i="21" s="1"/>
  <c r="B11" i="21" a="1"/>
  <c r="H11" i="21" s="1"/>
  <c r="B9" i="21" a="1"/>
  <c r="G9" i="21" s="1"/>
  <c r="B7" i="21" a="1"/>
  <c r="G7" i="21" s="1"/>
  <c r="B5" i="21" a="1"/>
  <c r="H5" i="21" s="1"/>
  <c r="B3" i="21" a="1"/>
  <c r="G3" i="21" s="1"/>
  <c r="G2" i="21" s="1"/>
  <c r="B13" i="20" a="1"/>
  <c r="C13" i="20" s="1"/>
  <c r="B11" i="20" a="1"/>
  <c r="H11" i="20" s="1"/>
  <c r="B9" i="20" a="1"/>
  <c r="G9" i="20" s="1"/>
  <c r="B7" i="20" a="1"/>
  <c r="H7" i="20" s="1"/>
  <c r="B5" i="20" a="1"/>
  <c r="G5" i="20" s="1"/>
  <c r="B3" i="20" a="1"/>
  <c r="E3" i="20" s="1"/>
  <c r="E2" i="20" s="1"/>
  <c r="B13" i="19" a="1"/>
  <c r="C13" i="19" s="1"/>
  <c r="B11" i="19" a="1"/>
  <c r="H11" i="19" s="1"/>
  <c r="B9" i="19" a="1"/>
  <c r="G9" i="19" s="1"/>
  <c r="B7" i="19" a="1"/>
  <c r="H7" i="19" s="1"/>
  <c r="B5" i="19" a="1"/>
  <c r="G5" i="19" s="1"/>
  <c r="B3" i="19" a="1"/>
  <c r="H3" i="19" s="1"/>
  <c r="H2" i="19" s="1"/>
  <c r="B13" i="18" a="1"/>
  <c r="C13" i="18" s="1"/>
  <c r="B11" i="18" a="1"/>
  <c r="G11" i="18" s="1"/>
  <c r="B9" i="18" a="1"/>
  <c r="G9" i="18" s="1"/>
  <c r="B7" i="18"/>
  <c r="B1" i="18" s="1"/>
  <c r="B7" i="18" a="1"/>
  <c r="G7" i="18" s="1"/>
  <c r="B5" i="18" a="1"/>
  <c r="G5" i="18" s="1"/>
  <c r="B3" i="18" a="1"/>
  <c r="G3" i="18" s="1"/>
  <c r="G2" i="18" s="1"/>
  <c r="B13" i="17" a="1"/>
  <c r="B13" i="17" s="1"/>
  <c r="B11" i="17" a="1"/>
  <c r="G11" i="17" s="1"/>
  <c r="B9" i="17" a="1"/>
  <c r="H9" i="17" s="1"/>
  <c r="H2" i="17"/>
  <c r="B13" i="16" a="1"/>
  <c r="C13" i="16" s="1"/>
  <c r="B11" i="16" a="1"/>
  <c r="H11" i="16" s="1"/>
  <c r="B9" i="16" a="1"/>
  <c r="G9" i="16" s="1"/>
  <c r="B7" i="16" a="1"/>
  <c r="H7" i="16" s="1"/>
  <c r="B5" i="16" a="1"/>
  <c r="G5" i="16" s="1"/>
  <c r="B3" i="16" a="1"/>
  <c r="H3" i="16" s="1"/>
  <c r="H2" i="16" s="1"/>
  <c r="B13" i="15" a="1"/>
  <c r="C13" i="15" s="1"/>
  <c r="B11" i="15" a="1"/>
  <c r="H11" i="15" s="1"/>
  <c r="B9" i="15" a="1"/>
  <c r="G9" i="15" s="1"/>
  <c r="B7" i="15" a="1"/>
  <c r="H7" i="15" s="1"/>
  <c r="B5" i="15" a="1"/>
  <c r="G5" i="15" s="1"/>
  <c r="B3" i="15" a="1"/>
  <c r="H3" i="15" s="1"/>
  <c r="H2" i="15" s="1"/>
  <c r="B3" i="18" l="1"/>
  <c r="B11" i="18"/>
  <c r="F3" i="18"/>
  <c r="F2" i="18" s="1"/>
  <c r="F7" i="18"/>
  <c r="F11" i="18"/>
  <c r="D5" i="18"/>
  <c r="H5" i="18"/>
  <c r="D9" i="18"/>
  <c r="H9" i="18"/>
  <c r="D3" i="18"/>
  <c r="D2" i="18" s="1"/>
  <c r="H3" i="18"/>
  <c r="H2" i="18" s="1"/>
  <c r="B5" i="18"/>
  <c r="F5" i="18"/>
  <c r="D7" i="18"/>
  <c r="H7" i="18"/>
  <c r="B9" i="18"/>
  <c r="F9" i="18"/>
  <c r="D11" i="18"/>
  <c r="H11" i="18"/>
  <c r="B13" i="18"/>
  <c r="C5" i="25"/>
  <c r="E5" i="25"/>
  <c r="G5" i="25"/>
  <c r="C11" i="25"/>
  <c r="E11" i="25"/>
  <c r="G11" i="25"/>
  <c r="B3" i="25"/>
  <c r="D3" i="25"/>
  <c r="D2" i="25" s="1"/>
  <c r="F3" i="25"/>
  <c r="F2" i="25" s="1"/>
  <c r="H3" i="25"/>
  <c r="H2" i="25" s="1"/>
  <c r="B5" i="25"/>
  <c r="D5" i="25"/>
  <c r="F5" i="25"/>
  <c r="B7" i="25"/>
  <c r="B1" i="25" s="1"/>
  <c r="D7" i="25"/>
  <c r="F7" i="25"/>
  <c r="H7" i="25"/>
  <c r="B9" i="25"/>
  <c r="D9" i="25"/>
  <c r="F9" i="25"/>
  <c r="H9" i="25"/>
  <c r="B11" i="25"/>
  <c r="D11" i="25"/>
  <c r="F11" i="25"/>
  <c r="B13" i="25"/>
  <c r="C3" i="25"/>
  <c r="C2" i="25" s="1"/>
  <c r="E3" i="25"/>
  <c r="E2" i="25" s="1"/>
  <c r="C7" i="25"/>
  <c r="E7" i="25"/>
  <c r="C9" i="25"/>
  <c r="E9" i="25"/>
  <c r="C5" i="24"/>
  <c r="E5" i="24"/>
  <c r="G5" i="24"/>
  <c r="C11" i="24"/>
  <c r="E11" i="24"/>
  <c r="G11" i="24"/>
  <c r="B3" i="24"/>
  <c r="D3" i="24"/>
  <c r="D2" i="24" s="1"/>
  <c r="F3" i="24"/>
  <c r="F2" i="24" s="1"/>
  <c r="H3" i="24"/>
  <c r="H2" i="24" s="1"/>
  <c r="B5" i="24"/>
  <c r="D5" i="24"/>
  <c r="F5" i="24"/>
  <c r="B7" i="24"/>
  <c r="B1" i="24" s="1"/>
  <c r="D7" i="24"/>
  <c r="F7" i="24"/>
  <c r="H7" i="24"/>
  <c r="B9" i="24"/>
  <c r="D9" i="24"/>
  <c r="F9" i="24"/>
  <c r="H9" i="24"/>
  <c r="B11" i="24"/>
  <c r="D11" i="24"/>
  <c r="F11" i="24"/>
  <c r="B13" i="24"/>
  <c r="C3" i="24"/>
  <c r="C2" i="24" s="1"/>
  <c r="E3" i="24"/>
  <c r="E2" i="24" s="1"/>
  <c r="C7" i="24"/>
  <c r="E7" i="24"/>
  <c r="C9" i="24"/>
  <c r="E9" i="24"/>
  <c r="C5" i="23"/>
  <c r="E5" i="23"/>
  <c r="G5" i="23"/>
  <c r="C11" i="23"/>
  <c r="E11" i="23"/>
  <c r="G11" i="23"/>
  <c r="B3" i="23"/>
  <c r="D3" i="23"/>
  <c r="D2" i="23" s="1"/>
  <c r="F3" i="23"/>
  <c r="F2" i="23" s="1"/>
  <c r="H3" i="23"/>
  <c r="H2" i="23" s="1"/>
  <c r="B5" i="23"/>
  <c r="D5" i="23"/>
  <c r="F5" i="23"/>
  <c r="B7" i="23"/>
  <c r="B1" i="23" s="1"/>
  <c r="D7" i="23"/>
  <c r="F7" i="23"/>
  <c r="H7" i="23"/>
  <c r="B9" i="23"/>
  <c r="D9" i="23"/>
  <c r="F9" i="23"/>
  <c r="H9" i="23"/>
  <c r="B11" i="23"/>
  <c r="D11" i="23"/>
  <c r="F11" i="23"/>
  <c r="B13" i="23"/>
  <c r="C3" i="23"/>
  <c r="C2" i="23" s="1"/>
  <c r="E3" i="23"/>
  <c r="E2" i="23" s="1"/>
  <c r="C7" i="23"/>
  <c r="E7" i="23"/>
  <c r="C9" i="23"/>
  <c r="E9" i="23"/>
  <c r="C3" i="22"/>
  <c r="C2" i="22" s="1"/>
  <c r="E3" i="22"/>
  <c r="E2" i="22" s="1"/>
  <c r="G3" i="22"/>
  <c r="G2" i="22" s="1"/>
  <c r="C7" i="22"/>
  <c r="E7" i="22"/>
  <c r="G7" i="22"/>
  <c r="C11" i="22"/>
  <c r="E11" i="22"/>
  <c r="G11" i="22"/>
  <c r="B3" i="22"/>
  <c r="D3" i="22"/>
  <c r="D2" i="22" s="1"/>
  <c r="F3" i="22"/>
  <c r="F2" i="22" s="1"/>
  <c r="B5" i="22"/>
  <c r="D5" i="22"/>
  <c r="F5" i="22"/>
  <c r="H5" i="22"/>
  <c r="B7" i="22"/>
  <c r="B1" i="22" s="1"/>
  <c r="D7" i="22"/>
  <c r="F7" i="22"/>
  <c r="B9" i="22"/>
  <c r="D9" i="22"/>
  <c r="F9" i="22"/>
  <c r="H9" i="22"/>
  <c r="B11" i="22"/>
  <c r="D11" i="22"/>
  <c r="F11" i="22"/>
  <c r="B13" i="22"/>
  <c r="C5" i="22"/>
  <c r="E5" i="22"/>
  <c r="C9" i="22"/>
  <c r="E9" i="22"/>
  <c r="C5" i="21"/>
  <c r="E5" i="21"/>
  <c r="G5" i="21"/>
  <c r="C11" i="21"/>
  <c r="E11" i="21"/>
  <c r="G11" i="21"/>
  <c r="B3" i="21"/>
  <c r="D3" i="21"/>
  <c r="D2" i="21" s="1"/>
  <c r="F3" i="21"/>
  <c r="F2" i="21" s="1"/>
  <c r="H3" i="21"/>
  <c r="H2" i="21" s="1"/>
  <c r="B5" i="21"/>
  <c r="D5" i="21"/>
  <c r="F5" i="21"/>
  <c r="B7" i="21"/>
  <c r="B1" i="21" s="1"/>
  <c r="D7" i="21"/>
  <c r="F7" i="21"/>
  <c r="H7" i="21"/>
  <c r="B9" i="21"/>
  <c r="D9" i="21"/>
  <c r="F9" i="21"/>
  <c r="H9" i="21"/>
  <c r="B11" i="21"/>
  <c r="D11" i="21"/>
  <c r="F11" i="21"/>
  <c r="B13" i="21"/>
  <c r="C3" i="21"/>
  <c r="C2" i="21" s="1"/>
  <c r="E3" i="21"/>
  <c r="E2" i="21" s="1"/>
  <c r="C7" i="21"/>
  <c r="E7" i="21"/>
  <c r="C9" i="21"/>
  <c r="E9" i="21"/>
  <c r="C3" i="20"/>
  <c r="C2" i="20" s="1"/>
  <c r="G3" i="20"/>
  <c r="G2" i="20" s="1"/>
  <c r="C7" i="20"/>
  <c r="E7" i="20"/>
  <c r="G7" i="20"/>
  <c r="C11" i="20"/>
  <c r="E11" i="20"/>
  <c r="G11" i="20"/>
  <c r="B3" i="20"/>
  <c r="D3" i="20"/>
  <c r="D2" i="20" s="1"/>
  <c r="F3" i="20"/>
  <c r="F2" i="20" s="1"/>
  <c r="H3" i="20"/>
  <c r="H2" i="20" s="1"/>
  <c r="B5" i="20"/>
  <c r="D5" i="20"/>
  <c r="F5" i="20"/>
  <c r="H5" i="20"/>
  <c r="B7" i="20"/>
  <c r="B1" i="20" s="1"/>
  <c r="D7" i="20"/>
  <c r="F7" i="20"/>
  <c r="B9" i="20"/>
  <c r="D9" i="20"/>
  <c r="F9" i="20"/>
  <c r="H9" i="20"/>
  <c r="B11" i="20"/>
  <c r="D11" i="20"/>
  <c r="F11" i="20"/>
  <c r="B13" i="20"/>
  <c r="C5" i="20"/>
  <c r="E5" i="20"/>
  <c r="C9" i="20"/>
  <c r="E9" i="20"/>
  <c r="C3" i="19"/>
  <c r="C2" i="19" s="1"/>
  <c r="E3" i="19"/>
  <c r="E2" i="19" s="1"/>
  <c r="G3" i="19"/>
  <c r="G2" i="19" s="1"/>
  <c r="C7" i="19"/>
  <c r="E7" i="19"/>
  <c r="G7" i="19"/>
  <c r="C11" i="19"/>
  <c r="E11" i="19"/>
  <c r="G11" i="19"/>
  <c r="B3" i="19"/>
  <c r="D3" i="19"/>
  <c r="D2" i="19" s="1"/>
  <c r="F3" i="19"/>
  <c r="F2" i="19" s="1"/>
  <c r="B5" i="19"/>
  <c r="D5" i="19"/>
  <c r="F5" i="19"/>
  <c r="H5" i="19"/>
  <c r="B7" i="19"/>
  <c r="B1" i="19" s="1"/>
  <c r="D7" i="19"/>
  <c r="F7" i="19"/>
  <c r="B9" i="19"/>
  <c r="D9" i="19"/>
  <c r="F9" i="19"/>
  <c r="H9" i="19"/>
  <c r="B11" i="19"/>
  <c r="D11" i="19"/>
  <c r="F11" i="19"/>
  <c r="B13" i="19"/>
  <c r="C5" i="19"/>
  <c r="E5" i="19"/>
  <c r="C9" i="19"/>
  <c r="E9" i="19"/>
  <c r="C3" i="18"/>
  <c r="C2" i="18" s="1"/>
  <c r="E3" i="18"/>
  <c r="E2" i="18" s="1"/>
  <c r="C5" i="18"/>
  <c r="E5" i="18"/>
  <c r="C7" i="18"/>
  <c r="E7" i="18"/>
  <c r="C9" i="18"/>
  <c r="E9" i="18"/>
  <c r="C11" i="18"/>
  <c r="E11" i="18"/>
  <c r="C2" i="17"/>
  <c r="E2" i="17"/>
  <c r="G2" i="17"/>
  <c r="C9" i="17"/>
  <c r="E9" i="17"/>
  <c r="G9" i="17"/>
  <c r="C13" i="17"/>
  <c r="D2" i="17"/>
  <c r="F2" i="17"/>
  <c r="B1" i="17"/>
  <c r="B9" i="17"/>
  <c r="D9" i="17"/>
  <c r="F9" i="17"/>
  <c r="B11" i="17"/>
  <c r="D11" i="17"/>
  <c r="F11" i="17"/>
  <c r="H11" i="17"/>
  <c r="C11" i="17"/>
  <c r="E11" i="17"/>
  <c r="C3" i="16"/>
  <c r="C2" i="16" s="1"/>
  <c r="E3" i="16"/>
  <c r="E2" i="16" s="1"/>
  <c r="G3" i="16"/>
  <c r="G2" i="16" s="1"/>
  <c r="C7" i="16"/>
  <c r="E7" i="16"/>
  <c r="G7" i="16"/>
  <c r="C11" i="16"/>
  <c r="E11" i="16"/>
  <c r="G11" i="16"/>
  <c r="B3" i="16"/>
  <c r="D3" i="16"/>
  <c r="D2" i="16" s="1"/>
  <c r="F3" i="16"/>
  <c r="F2" i="16" s="1"/>
  <c r="B5" i="16"/>
  <c r="D5" i="16"/>
  <c r="F5" i="16"/>
  <c r="H5" i="16"/>
  <c r="B7" i="16"/>
  <c r="B1" i="16" s="1"/>
  <c r="D7" i="16"/>
  <c r="F7" i="16"/>
  <c r="B9" i="16"/>
  <c r="D9" i="16"/>
  <c r="F9" i="16"/>
  <c r="H9" i="16"/>
  <c r="B11" i="16"/>
  <c r="D11" i="16"/>
  <c r="F11" i="16"/>
  <c r="B13" i="16"/>
  <c r="C5" i="16"/>
  <c r="E5" i="16"/>
  <c r="C9" i="16"/>
  <c r="E9" i="16"/>
  <c r="C3" i="15"/>
  <c r="C2" i="15" s="1"/>
  <c r="E3" i="15"/>
  <c r="E2" i="15" s="1"/>
  <c r="G3" i="15"/>
  <c r="G2" i="15" s="1"/>
  <c r="C7" i="15"/>
  <c r="E7" i="15"/>
  <c r="G7" i="15"/>
  <c r="C11" i="15"/>
  <c r="E11" i="15"/>
  <c r="G11" i="15"/>
  <c r="B3" i="15"/>
  <c r="D3" i="15"/>
  <c r="D2" i="15" s="1"/>
  <c r="F3" i="15"/>
  <c r="F2" i="15" s="1"/>
  <c r="B5" i="15"/>
  <c r="D5" i="15"/>
  <c r="F5" i="15"/>
  <c r="H5" i="15"/>
  <c r="B7" i="15"/>
  <c r="B1" i="15" s="1"/>
  <c r="D7" i="15"/>
  <c r="F7" i="15"/>
  <c r="B9" i="15"/>
  <c r="D9" i="15"/>
  <c r="F9" i="15"/>
  <c r="H9" i="15"/>
  <c r="B11" i="15"/>
  <c r="D11" i="15"/>
  <c r="F11" i="15"/>
  <c r="B13" i="15"/>
  <c r="C5" i="15"/>
  <c r="E5" i="15"/>
  <c r="C9" i="15"/>
  <c r="E9" i="15"/>
  <c r="B2" i="14"/>
  <c r="B2" i="25" l="1"/>
  <c r="B2" i="17"/>
  <c r="B2" i="24"/>
  <c r="B2" i="16"/>
  <c r="B2" i="23"/>
  <c r="B2" i="15"/>
  <c r="B2" i="18"/>
  <c r="B2" i="22"/>
  <c r="B2" i="20"/>
  <c r="B2" i="21"/>
  <c r="B2" i="19"/>
  <c r="B13" i="14" a="1"/>
  <c r="C13" i="14" s="1"/>
  <c r="B11" i="14" a="1"/>
  <c r="C11" i="14" s="1"/>
  <c r="B9" i="14" a="1"/>
  <c r="B9" i="14" s="1"/>
  <c r="B7" i="14" a="1"/>
  <c r="B7" i="14" s="1"/>
  <c r="B5" i="14" a="1"/>
  <c r="B5" i="14" s="1"/>
  <c r="B3" i="14" a="1"/>
  <c r="B3" i="14" s="1"/>
  <c r="B1" i="14" l="1"/>
  <c r="E5" i="14"/>
  <c r="G5" i="14"/>
  <c r="C5" i="14"/>
  <c r="G9" i="14"/>
  <c r="E9" i="14"/>
  <c r="C9" i="14"/>
  <c r="H5" i="14"/>
  <c r="F5" i="14"/>
  <c r="D5" i="14"/>
  <c r="G7" i="14"/>
  <c r="C7" i="14"/>
  <c r="H9" i="14"/>
  <c r="F9" i="14"/>
  <c r="D9" i="14"/>
  <c r="E7" i="14"/>
  <c r="B13" i="14"/>
  <c r="H11" i="14"/>
  <c r="F11" i="14"/>
  <c r="D11" i="14"/>
  <c r="B11" i="14"/>
  <c r="G11" i="14"/>
  <c r="E11" i="14"/>
  <c r="H7" i="14"/>
  <c r="F7" i="14"/>
  <c r="D7" i="14"/>
  <c r="G3" i="14"/>
  <c r="G2" i="14" s="1"/>
  <c r="E3" i="14"/>
  <c r="E2" i="14" s="1"/>
  <c r="C3" i="14"/>
  <c r="C2" i="14" s="1"/>
  <c r="H3" i="14"/>
  <c r="H2" i="14" s="1"/>
  <c r="F3" i="14"/>
  <c r="F2" i="14" s="1"/>
  <c r="D3" i="14"/>
  <c r="D2" i="14" s="1"/>
</calcChain>
</file>

<file path=xl/sharedStrings.xml><?xml version="1.0" encoding="utf-8"?>
<sst xmlns="http://schemas.openxmlformats.org/spreadsheetml/2006/main" count="36" uniqueCount="18">
  <si>
    <t>NOTES</t>
  </si>
  <si>
    <t>CALENDAR SETTINGS</t>
  </si>
  <si>
    <t>YEAR</t>
  </si>
  <si>
    <t>WEEK START</t>
  </si>
  <si>
    <t>MONDAY</t>
  </si>
  <si>
    <t>!!!Aflevering!!! Kl 12.00!</t>
  </si>
  <si>
    <t>Project day</t>
  </si>
  <si>
    <t>WORKSHOP</t>
  </si>
  <si>
    <r>
      <t xml:space="preserve">Project day - </t>
    </r>
    <r>
      <rPr>
        <sz val="10"/>
        <color rgb="FFFF0000"/>
        <rFont val="Sylfaen"/>
        <family val="1"/>
        <scheme val="minor"/>
      </rPr>
      <t>Tidsplan, rapportstruktur</t>
    </r>
  </si>
  <si>
    <r>
      <t xml:space="preserve">Project day - </t>
    </r>
    <r>
      <rPr>
        <sz val="10"/>
        <color rgb="FFFF0000"/>
        <rFont val="Sylfaen"/>
        <family val="1"/>
        <scheme val="minor"/>
      </rPr>
      <t>Argumentation for komponenter</t>
    </r>
  </si>
  <si>
    <r>
      <t xml:space="preserve">Project day(Halv helligdag) - </t>
    </r>
    <r>
      <rPr>
        <sz val="10"/>
        <color rgb="FFFF0000"/>
        <rFont val="Sylfaen"/>
        <family val="1"/>
        <scheme val="minor"/>
      </rPr>
      <t>Hardware done, software start</t>
    </r>
  </si>
  <si>
    <r>
      <t xml:space="preserve">Project day - </t>
    </r>
    <r>
      <rPr>
        <sz val="10"/>
        <color rgb="FFFF0000"/>
        <rFont val="Sylfaen"/>
        <family val="1"/>
        <scheme val="minor"/>
      </rPr>
      <t>Software done</t>
    </r>
  </si>
  <si>
    <t xml:space="preserve">Project day - </t>
  </si>
  <si>
    <r>
      <t xml:space="preserve">Project day - </t>
    </r>
    <r>
      <rPr>
        <sz val="10"/>
        <color rgb="FFFF0000"/>
        <rFont val="Sylfaen"/>
        <family val="1"/>
        <scheme val="minor"/>
      </rPr>
      <t>Start testing(motor)</t>
    </r>
  </si>
  <si>
    <r>
      <t xml:space="preserve">Project day - </t>
    </r>
    <r>
      <rPr>
        <sz val="10"/>
        <color rgb="FFFF0000"/>
        <rFont val="Sylfaen"/>
        <family val="1"/>
        <scheme val="minor"/>
      </rPr>
      <t>Testing done</t>
    </r>
  </si>
  <si>
    <r>
      <t xml:space="preserve">Project day - </t>
    </r>
    <r>
      <rPr>
        <sz val="10"/>
        <color rgb="FFFF0000"/>
        <rFont val="Sylfaen"/>
        <family val="1"/>
        <scheme val="minor"/>
      </rPr>
      <t>Rapport</t>
    </r>
  </si>
  <si>
    <t>Project day -</t>
  </si>
  <si>
    <r>
      <t xml:space="preserve">Project day  </t>
    </r>
    <r>
      <rPr>
        <sz val="10"/>
        <color rgb="FFFF0000"/>
        <rFont val="Sylfaen"/>
        <family val="1"/>
        <scheme val="minor"/>
      </rPr>
      <t>Finish Shield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</si>
</sst>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m\ yyyy"/>
    <numFmt numFmtId="165" formatCode="d"/>
  </numFmts>
  <fonts count="15" x14ac:knownFonts="1">
    <font>
      <sz val="10"/>
      <color theme="1" tint="0.34998626667073579"/>
      <name val="Sylfaen"/>
      <family val="2"/>
      <scheme val="minor"/>
    </font>
    <font>
      <sz val="8"/>
      <name val="Arial"/>
      <family val="2"/>
    </font>
    <font>
      <sz val="10"/>
      <name val="Century Gothic"/>
      <family val="2"/>
    </font>
    <font>
      <sz val="10"/>
      <name val="Sylfaen"/>
      <family val="2"/>
      <scheme val="minor"/>
    </font>
    <font>
      <b/>
      <sz val="11"/>
      <color theme="0"/>
      <name val="Sylfaen"/>
      <family val="2"/>
      <scheme val="minor"/>
    </font>
    <font>
      <b/>
      <sz val="14"/>
      <color theme="0"/>
      <name val="Sylfaen"/>
      <family val="2"/>
      <scheme val="minor"/>
    </font>
    <font>
      <sz val="10"/>
      <color indexed="63"/>
      <name val="Sylfaen"/>
      <family val="2"/>
      <scheme val="minor"/>
    </font>
    <font>
      <sz val="35"/>
      <color theme="4"/>
      <name val="Sylfaen"/>
      <family val="2"/>
      <scheme val="minor"/>
    </font>
    <font>
      <b/>
      <sz val="9"/>
      <color theme="1" tint="0.34998626667073579"/>
      <name val="Sylfaen"/>
      <family val="2"/>
      <scheme val="minor"/>
    </font>
    <font>
      <sz val="12"/>
      <color theme="4" tint="-0.24994659260841701"/>
      <name val="Sylfaen"/>
      <family val="1"/>
      <scheme val="major"/>
    </font>
    <font>
      <sz val="10"/>
      <color theme="0" tint="-0.499984740745262"/>
      <name val="Sylfaen"/>
      <family val="1"/>
      <scheme val="major"/>
    </font>
    <font>
      <sz val="11"/>
      <color theme="1" tint="0.34998626667073579"/>
      <name val="Sylfaen"/>
      <family val="2"/>
      <scheme val="minor"/>
    </font>
    <font>
      <sz val="11"/>
      <color theme="4" tint="-0.24994659260841701"/>
      <name val="Sylfaen"/>
      <family val="2"/>
      <scheme val="minor"/>
    </font>
    <font>
      <b/>
      <i/>
      <u/>
      <sz val="12"/>
      <name val="Sylfaen"/>
      <family val="1"/>
      <scheme val="minor"/>
    </font>
    <font>
      <sz val="10"/>
      <color rgb="FFFF0000"/>
      <name val="Sylfaen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0.39994506668294322"/>
      </bottom>
      <diagonal/>
    </border>
  </borders>
  <cellStyleXfs count="6">
    <xf numFmtId="0" fontId="0" fillId="0" borderId="0"/>
    <xf numFmtId="0" fontId="6" fillId="3" borderId="0" applyNumberFormat="0" applyBorder="0" applyAlignment="0" applyProtection="0"/>
    <xf numFmtId="0" fontId="12" fillId="0" borderId="0" applyNumberFormat="0" applyFill="0" applyBorder="0" applyAlignment="0" applyProtection="0"/>
    <xf numFmtId="0" fontId="4" fillId="4" borderId="1" applyNumberFormat="0" applyAlignment="0" applyProtection="0"/>
    <xf numFmtId="0" fontId="5" fillId="5" borderId="2" applyNumberFormat="0" applyProtection="0">
      <alignment vertical="center"/>
    </xf>
    <xf numFmtId="0" fontId="7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0" xfId="0" applyFill="1"/>
    <xf numFmtId="0" fontId="2" fillId="2" borderId="0" xfId="0" applyFont="1" applyFill="1"/>
    <xf numFmtId="0" fontId="2" fillId="0" borderId="0" xfId="0" applyFont="1"/>
    <xf numFmtId="164" fontId="12" fillId="2" borderId="0" xfId="2" applyNumberFormat="1" applyFill="1" applyBorder="1" applyAlignment="1">
      <alignment vertical="center"/>
    </xf>
    <xf numFmtId="0" fontId="7" fillId="0" borderId="0" xfId="5" applyFill="1" applyBorder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 indent="1"/>
    </xf>
    <xf numFmtId="0" fontId="3" fillId="2" borderId="0" xfId="0" applyFont="1" applyFill="1" applyBorder="1" applyAlignment="1">
      <alignment horizontal="left" vertical="center" wrapText="1" indent="1"/>
    </xf>
    <xf numFmtId="0" fontId="6" fillId="0" borderId="0" xfId="1" applyFill="1" applyBorder="1" applyAlignment="1">
      <alignment horizontal="left" vertical="center" wrapText="1" indent="1"/>
    </xf>
    <xf numFmtId="0" fontId="3" fillId="6" borderId="0" xfId="0" applyFont="1" applyFill="1" applyBorder="1" applyAlignment="1">
      <alignment horizontal="left" vertical="center" wrapText="1" indent="1"/>
    </xf>
    <xf numFmtId="0" fontId="6" fillId="6" borderId="0" xfId="1" applyFill="1" applyBorder="1" applyAlignment="1">
      <alignment horizontal="left" vertical="center" wrapText="1" indent="1"/>
    </xf>
    <xf numFmtId="0" fontId="0" fillId="2" borderId="0" xfId="0" applyFill="1" applyAlignment="1">
      <alignment horizontal="left" indent="1"/>
    </xf>
    <xf numFmtId="0" fontId="0" fillId="0" borderId="0" xfId="0" applyAlignment="1">
      <alignment horizontal="left" indent="1"/>
    </xf>
    <xf numFmtId="0" fontId="0" fillId="2" borderId="0" xfId="0" applyNumberFormat="1" applyFill="1"/>
    <xf numFmtId="0" fontId="0" fillId="2" borderId="0" xfId="0" applyFill="1" applyAlignment="1">
      <alignment horizontal="right"/>
    </xf>
    <xf numFmtId="0" fontId="9" fillId="0" borderId="0" xfId="2" applyFont="1" applyFill="1" applyBorder="1" applyAlignment="1">
      <alignment horizontal="left" indent="1"/>
    </xf>
    <xf numFmtId="0" fontId="7" fillId="2" borderId="0" xfId="5" applyFill="1"/>
    <xf numFmtId="0" fontId="10" fillId="0" borderId="0" xfId="2" applyFont="1" applyAlignment="1">
      <alignment horizontal="left"/>
    </xf>
    <xf numFmtId="165" fontId="11" fillId="0" borderId="0" xfId="0" applyNumberFormat="1" applyFont="1" applyFill="1" applyBorder="1" applyAlignment="1">
      <alignment horizontal="left" wrapText="1" indent="1"/>
    </xf>
    <xf numFmtId="165" fontId="11" fillId="6" borderId="0" xfId="0" applyNumberFormat="1" applyFont="1" applyFill="1" applyBorder="1" applyAlignment="1">
      <alignment horizontal="left" wrapText="1" indent="1"/>
    </xf>
    <xf numFmtId="0" fontId="12" fillId="0" borderId="3" xfId="2" applyFill="1" applyBorder="1" applyAlignment="1">
      <alignment horizontal="left" vertical="center" indent="1"/>
    </xf>
    <xf numFmtId="0" fontId="13" fillId="6" borderId="0" xfId="0" applyFont="1" applyFill="1" applyBorder="1" applyAlignment="1">
      <alignment horizontal="left" vertical="center" wrapText="1" indent="1"/>
    </xf>
    <xf numFmtId="0" fontId="12" fillId="2" borderId="0" xfId="2" applyFill="1" applyAlignment="1">
      <alignment horizontal="left"/>
    </xf>
    <xf numFmtId="164" fontId="7" fillId="2" borderId="0" xfId="5" applyNumberFormat="1" applyFill="1" applyBorder="1" applyAlignment="1">
      <alignment horizontal="left" vertical="center"/>
    </xf>
    <xf numFmtId="0" fontId="4" fillId="6" borderId="0" xfId="3" applyFill="1" applyBorder="1" applyAlignment="1">
      <alignment horizontal="left" vertical="center" wrapText="1"/>
    </xf>
    <xf numFmtId="165" fontId="8" fillId="6" borderId="0" xfId="3" applyNumberFormat="1" applyFont="1" applyFill="1" applyBorder="1" applyAlignment="1">
      <alignment horizontal="left" wrapText="1" indent="1"/>
    </xf>
  </cellXfs>
  <cellStyles count="6">
    <cellStyle name="40% - Accent1" xfId="1" builtinId="31" customBuiltin="1"/>
    <cellStyle name="Accent1" xfId="3" builtinId="29" customBuiltin="1"/>
    <cellStyle name="Accent5" xfId="4" builtinId="45" customBuiltin="1"/>
    <cellStyle name="Heading 1" xfId="2" builtinId="16" customBuiltin="1"/>
    <cellStyle name="Normal" xfId="0" builtinId="0" customBuiltin="1"/>
    <cellStyle name="Title" xfId="5" builtinId="15" customBuiltin="1"/>
  </cellStyles>
  <dxfs count="24"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  <dxf>
      <font>
        <color theme="0" tint="-0.24994659260841701"/>
      </font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pin" dx="16" fmlaLink="$L$2" max="2999" min="1900" page="10" val="2016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693420</xdr:colOff>
          <xdr:row>1</xdr:row>
          <xdr:rowOff>38100</xdr:rowOff>
        </xdr:from>
        <xdr:to>
          <xdr:col>11</xdr:col>
          <xdr:colOff>845820</xdr:colOff>
          <xdr:row>1</xdr:row>
          <xdr:rowOff>236220</xdr:rowOff>
        </xdr:to>
        <xdr:sp macro="" textlink="">
          <xdr:nvSpPr>
            <xdr:cNvPr id="1038" name="Spinner 14" descr="Click the spinner to change the calendar year or type your desired calendar year in cell L2." hidden="1">
              <a:extLst>
                <a:ext uri="{63B3BB69-23CF-44E3-9099-C40C66FF867C}">
                  <a14:compatExt spid="_x0000_s10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Global Calendar">
      <a:dk1>
        <a:sysClr val="windowText" lastClr="000000"/>
      </a:dk1>
      <a:lt1>
        <a:sysClr val="window" lastClr="FFFFFF"/>
      </a:lt1>
      <a:dk2>
        <a:srgbClr val="404040"/>
      </a:dk2>
      <a:lt2>
        <a:srgbClr val="F6F6F1"/>
      </a:lt2>
      <a:accent1>
        <a:srgbClr val="669933"/>
      </a:accent1>
      <a:accent2>
        <a:srgbClr val="E69216"/>
      </a:accent2>
      <a:accent3>
        <a:srgbClr val="609FC2"/>
      </a:accent3>
      <a:accent4>
        <a:srgbClr val="E6B819"/>
      </a:accent4>
      <a:accent5>
        <a:srgbClr val="DA695B"/>
      </a:accent5>
      <a:accent6>
        <a:srgbClr val="956895"/>
      </a:accent6>
      <a:hlink>
        <a:srgbClr val="609FC2"/>
      </a:hlink>
      <a:folHlink>
        <a:srgbClr val="956895"/>
      </a:folHlink>
    </a:clrScheme>
    <a:fontScheme name="Calendar">
      <a:majorFont>
        <a:latin typeface="Sylfaen"/>
        <a:ea typeface=""/>
        <a:cs typeface=""/>
      </a:majorFont>
      <a:minorFont>
        <a:latin typeface="Sylfaen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theme="4" tint="-0.499984740745262"/>
    <pageSetUpPr autoPageBreaks="0" fitToPage="1"/>
  </sheetPr>
  <dimension ref="A1:L14"/>
  <sheetViews>
    <sheetView showGridLines="0" zoomScaleNormal="100" workbookViewId="0">
      <selection activeCell="L6" sqref="L6"/>
    </sheetView>
  </sheetViews>
  <sheetFormatPr defaultColWidth="8.88671875" defaultRowHeight="13.8" x14ac:dyDescent="0.3"/>
  <cols>
    <col min="1" max="1" width="2.44140625" style="1" customWidth="1"/>
    <col min="2" max="2" width="18.33203125" customWidth="1"/>
    <col min="3" max="8" width="17.6640625" customWidth="1"/>
    <col min="9" max="9" width="2.44140625" customWidth="1"/>
    <col min="10" max="10" width="6.5546875" customWidth="1"/>
    <col min="11" max="11" width="12.6640625" customWidth="1"/>
    <col min="12" max="12" width="13.6640625" customWidth="1"/>
  </cols>
  <sheetData>
    <row r="1" spans="1:12" s="1" customFormat="1" ht="59.25" customHeight="1" x14ac:dyDescent="0.9">
      <c r="A1" s="13"/>
      <c r="B1" s="23">
        <f>B7</f>
        <v>42380</v>
      </c>
      <c r="C1" s="23"/>
      <c r="D1" s="23"/>
      <c r="E1" s="4"/>
      <c r="F1" s="4"/>
      <c r="G1" s="4"/>
      <c r="H1" s="16"/>
      <c r="K1" s="22" t="s">
        <v>1</v>
      </c>
      <c r="L1" s="22"/>
    </row>
    <row r="2" spans="1:12" s="3" customFormat="1" ht="21.75" customHeight="1" thickBot="1" x14ac:dyDescent="0.4">
      <c r="A2" s="2"/>
      <c r="B2" s="20" t="str">
        <f>WeekStart</f>
        <v>MONDAY</v>
      </c>
      <c r="C2" s="20" t="str">
        <f t="shared" ref="C2:H2" si="0">UPPER(TEXT(C3,"dddd"))</f>
        <v>TUESDAY</v>
      </c>
      <c r="D2" s="20" t="str">
        <f t="shared" si="0"/>
        <v>WEDNESDAY</v>
      </c>
      <c r="E2" s="20" t="str">
        <f t="shared" si="0"/>
        <v>THURSDAY</v>
      </c>
      <c r="F2" s="20" t="str">
        <f t="shared" si="0"/>
        <v>FRIDAY</v>
      </c>
      <c r="G2" s="20" t="str">
        <f t="shared" si="0"/>
        <v>SATURDAY</v>
      </c>
      <c r="H2" s="20" t="str">
        <f t="shared" si="0"/>
        <v>SUNDAY</v>
      </c>
      <c r="K2" s="17" t="s">
        <v>2</v>
      </c>
      <c r="L2" s="15">
        <v>2016</v>
      </c>
    </row>
    <row r="3" spans="1:12" s="12" customFormat="1" ht="19.5" customHeight="1" x14ac:dyDescent="0.35">
      <c r="A3" s="11"/>
      <c r="B3" s="18">
        <f t="array" ref="B3:H3">DaysAndWeeks+DATE(CalendarYear,1,1)-WEEKDAY(DATE(CalendarYear,1,1),(WeekStart="Monday")+1)+1</f>
        <v>42366</v>
      </c>
      <c r="C3" s="18">
        <v>42367</v>
      </c>
      <c r="D3" s="18">
        <v>42368</v>
      </c>
      <c r="E3" s="18">
        <v>42369</v>
      </c>
      <c r="F3" s="18">
        <v>42370</v>
      </c>
      <c r="G3" s="18">
        <v>42371</v>
      </c>
      <c r="H3" s="18">
        <v>42372</v>
      </c>
      <c r="K3" s="17" t="s">
        <v>3</v>
      </c>
      <c r="L3" s="15" t="s">
        <v>4</v>
      </c>
    </row>
    <row r="4" spans="1:12" ht="57.9" customHeight="1" x14ac:dyDescent="0.3">
      <c r="B4" s="6"/>
      <c r="C4" s="6"/>
      <c r="D4" s="7"/>
      <c r="E4" s="7"/>
      <c r="F4" s="7"/>
      <c r="G4" s="8"/>
      <c r="H4" s="8"/>
    </row>
    <row r="5" spans="1:12" s="12" customFormat="1" ht="19.5" customHeight="1" x14ac:dyDescent="0.3">
      <c r="A5" s="11"/>
      <c r="B5" s="19">
        <f t="array" ref="B5:H5">DaysAndWeeks+DATE(CalendarYear,1,1)-WEEKDAY(DATE(CalendarYear,1,1),(WeekStart="Monday")+1)+8</f>
        <v>42373</v>
      </c>
      <c r="C5" s="19">
        <v>42374</v>
      </c>
      <c r="D5" s="19">
        <v>42375</v>
      </c>
      <c r="E5" s="19">
        <v>42376</v>
      </c>
      <c r="F5" s="19">
        <v>42377</v>
      </c>
      <c r="G5" s="19">
        <v>42378</v>
      </c>
      <c r="H5" s="19">
        <v>42379</v>
      </c>
    </row>
    <row r="6" spans="1:12" ht="57.9" customHeight="1" x14ac:dyDescent="0.3">
      <c r="B6" s="9"/>
      <c r="C6" s="9"/>
      <c r="D6" s="9"/>
      <c r="E6" s="9"/>
      <c r="F6" s="9"/>
      <c r="G6" s="10"/>
      <c r="H6" s="10"/>
      <c r="K6" s="14"/>
    </row>
    <row r="7" spans="1:12" s="12" customFormat="1" ht="19.5" customHeight="1" x14ac:dyDescent="0.3">
      <c r="A7" s="11"/>
      <c r="B7" s="18">
        <f t="array" ref="B7:H7">DaysAndWeeks+DATE(CalendarYear,1,1)-WEEKDAY(DATE(CalendarYear,1,1),(WeekStart="Monday")+1)+15</f>
        <v>42380</v>
      </c>
      <c r="C7" s="18">
        <v>42381</v>
      </c>
      <c r="D7" s="18">
        <v>42382</v>
      </c>
      <c r="E7" s="18">
        <v>42383</v>
      </c>
      <c r="F7" s="18">
        <v>42384</v>
      </c>
      <c r="G7" s="18">
        <v>42385</v>
      </c>
      <c r="H7" s="18">
        <v>42386</v>
      </c>
      <c r="K7" s="14"/>
    </row>
    <row r="8" spans="1:12" ht="57.9" customHeight="1" x14ac:dyDescent="0.3">
      <c r="B8" s="6"/>
      <c r="C8" s="6"/>
      <c r="D8" s="7"/>
      <c r="E8" s="7"/>
      <c r="F8" s="7"/>
      <c r="G8" s="8"/>
      <c r="H8" s="8"/>
    </row>
    <row r="9" spans="1:12" s="12" customFormat="1" ht="19.5" customHeight="1" x14ac:dyDescent="0.3">
      <c r="A9" s="11"/>
      <c r="B9" s="19">
        <f t="array" ref="B9:H9">DaysAndWeeks+DATE(CalendarYear,1,1)-WEEKDAY(DATE(CalendarYear,1,1),(WeekStart="Monday")+1)+22</f>
        <v>42387</v>
      </c>
      <c r="C9" s="19">
        <v>42388</v>
      </c>
      <c r="D9" s="19">
        <v>42389</v>
      </c>
      <c r="E9" s="19">
        <v>42390</v>
      </c>
      <c r="F9" s="19">
        <v>42391</v>
      </c>
      <c r="G9" s="19">
        <v>42392</v>
      </c>
      <c r="H9" s="19">
        <v>42393</v>
      </c>
    </row>
    <row r="10" spans="1:12" ht="57.9" customHeight="1" x14ac:dyDescent="0.3">
      <c r="B10" s="9"/>
      <c r="C10" s="9"/>
      <c r="D10" s="9"/>
      <c r="E10" s="9"/>
      <c r="F10" s="9"/>
      <c r="G10" s="10"/>
      <c r="H10" s="10"/>
    </row>
    <row r="11" spans="1:12" s="12" customFormat="1" ht="19.5" customHeight="1" x14ac:dyDescent="0.3">
      <c r="A11" s="11"/>
      <c r="B11" s="18">
        <f t="array" ref="B11:H11">DaysAndWeeks+DATE(CalendarYear,1,1)-WEEKDAY(DATE(CalendarYear,1,1),(WeekStart="Monday")+1)+29</f>
        <v>42394</v>
      </c>
      <c r="C11" s="18">
        <v>42395</v>
      </c>
      <c r="D11" s="18">
        <v>42396</v>
      </c>
      <c r="E11" s="18">
        <v>42397</v>
      </c>
      <c r="F11" s="18">
        <v>42398</v>
      </c>
      <c r="G11" s="18">
        <v>42399</v>
      </c>
      <c r="H11" s="18">
        <v>42400</v>
      </c>
    </row>
    <row r="12" spans="1:12" ht="57.9" customHeight="1" x14ac:dyDescent="0.3">
      <c r="B12" s="6"/>
      <c r="C12" s="6"/>
      <c r="D12" s="7"/>
      <c r="E12" s="7"/>
      <c r="F12" s="6"/>
      <c r="G12" s="8"/>
      <c r="H12" s="8"/>
    </row>
    <row r="13" spans="1:12" s="12" customFormat="1" ht="19.5" customHeight="1" x14ac:dyDescent="0.3">
      <c r="A13" s="11"/>
      <c r="B13" s="19">
        <f t="array" ref="B13:C13">DaysAndWeeks+DATE(CalendarYear,1,1)-WEEKDAY(DATE(CalendarYear,1,1),(WeekStart="Monday")+1)+36</f>
        <v>42401</v>
      </c>
      <c r="C13" s="19">
        <v>42402</v>
      </c>
      <c r="D13" s="25" t="s">
        <v>0</v>
      </c>
      <c r="E13" s="25"/>
      <c r="F13" s="25"/>
      <c r="G13" s="25"/>
      <c r="H13" s="25"/>
    </row>
    <row r="14" spans="1:12" ht="57.9" customHeight="1" x14ac:dyDescent="0.3">
      <c r="B14" s="9"/>
      <c r="C14" s="9"/>
      <c r="D14" s="24"/>
      <c r="E14" s="24"/>
      <c r="F14" s="24"/>
      <c r="G14" s="24"/>
      <c r="H14" s="24"/>
    </row>
  </sheetData>
  <mergeCells count="4">
    <mergeCell ref="K1:L1"/>
    <mergeCell ref="B1:D1"/>
    <mergeCell ref="D14:H14"/>
    <mergeCell ref="D13:H13"/>
  </mergeCells>
  <phoneticPr fontId="1" type="noConversion"/>
  <conditionalFormatting sqref="B11:H11 B13:C13">
    <cfRule type="expression" dxfId="23" priority="24">
      <formula>AND(DAY(B11)&gt;=1,DAY(B11)&lt;=15)</formula>
    </cfRule>
  </conditionalFormatting>
  <conditionalFormatting sqref="B3:G3">
    <cfRule type="expression" dxfId="22" priority="23">
      <formula>DAY(B3)&gt;8</formula>
    </cfRule>
  </conditionalFormatting>
  <dataValidations count="1">
    <dataValidation type="list" allowBlank="1" showInputMessage="1" showErrorMessage="1" sqref="L3">
      <formula1>"SUNDAY,MONDAY"</formula1>
    </dataValidation>
  </dataValidations>
  <printOptions horizontalCentered="1" verticalCentered="1"/>
  <pageMargins left="0.7" right="0.7" top="0.75" bottom="0.75" header="0.3" footer="0.3"/>
  <pageSetup scale="98" orientation="landscape" r:id="rId1"/>
  <headerFooter alignWithMargins="0"/>
  <customProperties>
    <customPr name="SheetChanged" r:id="rId2"/>
  </customProperties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8" r:id="rId5" name="Spinner 14">
              <controlPr defaultSize="0" autoPict="0" altText="Click the spinner to change the calendar year or type your desired calendar year in cell L2.">
                <anchor moveWithCells="1" sizeWithCells="1">
                  <from>
                    <xdr:col>11</xdr:col>
                    <xdr:colOff>693420</xdr:colOff>
                    <xdr:row>1</xdr:row>
                    <xdr:rowOff>38100</xdr:rowOff>
                  </from>
                  <to>
                    <xdr:col>11</xdr:col>
                    <xdr:colOff>845820</xdr:colOff>
                    <xdr:row>1</xdr:row>
                    <xdr:rowOff>236220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4" tint="-0.249977111117893"/>
    <pageSetUpPr fitToPage="1"/>
  </sheetPr>
  <dimension ref="A1:H14"/>
  <sheetViews>
    <sheetView showGridLines="0" workbookViewId="0"/>
  </sheetViews>
  <sheetFormatPr defaultColWidth="8.88671875" defaultRowHeight="13.8" x14ac:dyDescent="0.3"/>
  <cols>
    <col min="1" max="1" width="2.44140625" customWidth="1"/>
    <col min="2" max="2" width="18.33203125" customWidth="1"/>
    <col min="3" max="8" width="17.6640625" customWidth="1"/>
    <col min="9" max="9" width="2.44140625" customWidth="1"/>
    <col min="10" max="10" width="13.6640625" customWidth="1"/>
  </cols>
  <sheetData>
    <row r="1" spans="1:8" s="1" customFormat="1" ht="59.25" customHeight="1" x14ac:dyDescent="0.3">
      <c r="B1" s="23">
        <f>B7</f>
        <v>42415</v>
      </c>
      <c r="C1" s="23"/>
      <c r="D1" s="23"/>
      <c r="E1" s="4"/>
      <c r="F1" s="4"/>
      <c r="G1" s="4"/>
      <c r="H1" s="5"/>
    </row>
    <row r="2" spans="1:8" s="3" customFormat="1" ht="21.75" customHeight="1" thickBot="1" x14ac:dyDescent="0.3">
      <c r="A2" s="2"/>
      <c r="B2" s="20" t="str">
        <f>IF(January!B2="SUNDAY", "SUNDAY","MONDAY")</f>
        <v>MONDAY</v>
      </c>
      <c r="C2" s="20" t="str">
        <f t="shared" ref="C2:H2" si="0">UPPER(TEXT(C3,"dddd"))</f>
        <v>TUESDAY</v>
      </c>
      <c r="D2" s="20" t="str">
        <f t="shared" si="0"/>
        <v>WEDNESDAY</v>
      </c>
      <c r="E2" s="20" t="str">
        <f t="shared" si="0"/>
        <v>THURSDAY</v>
      </c>
      <c r="F2" s="20" t="str">
        <f t="shared" si="0"/>
        <v>FRIDAY</v>
      </c>
      <c r="G2" s="20" t="str">
        <f t="shared" si="0"/>
        <v>SATURDAY</v>
      </c>
      <c r="H2" s="20" t="str">
        <f t="shared" si="0"/>
        <v>SUNDAY</v>
      </c>
    </row>
    <row r="3" spans="1:8" s="12" customFormat="1" ht="19.5" customHeight="1" x14ac:dyDescent="0.3">
      <c r="A3" s="11"/>
      <c r="B3" s="18">
        <f t="array" ref="B3:H3">DaysAndWeeks+DATE(CalendarYear,2,1)-WEEKDAY(DATE(CalendarYear,2,1),(WeekStart="Monday")+1)+1</f>
        <v>42401</v>
      </c>
      <c r="C3" s="18">
        <v>42402</v>
      </c>
      <c r="D3" s="18">
        <v>42403</v>
      </c>
      <c r="E3" s="18">
        <v>42404</v>
      </c>
      <c r="F3" s="18">
        <v>42405</v>
      </c>
      <c r="G3" s="18">
        <v>42406</v>
      </c>
      <c r="H3" s="18">
        <v>42407</v>
      </c>
    </row>
    <row r="4" spans="1:8" ht="57.9" customHeight="1" x14ac:dyDescent="0.3">
      <c r="A4" s="1"/>
      <c r="B4" s="6"/>
      <c r="C4" s="6"/>
      <c r="D4" s="7"/>
      <c r="E4" s="7"/>
      <c r="F4" s="7"/>
      <c r="G4" s="8"/>
      <c r="H4" s="8"/>
    </row>
    <row r="5" spans="1:8" s="12" customFormat="1" ht="19.5" customHeight="1" x14ac:dyDescent="0.3">
      <c r="A5" s="11"/>
      <c r="B5" s="19">
        <f t="array" ref="B5:H5">DaysAndWeeks+DATE(CalendarYear,2,1)-WEEKDAY(DATE(CalendarYear,2,1),(WeekStart="Monday")+1)+8</f>
        <v>42408</v>
      </c>
      <c r="C5" s="19">
        <v>42409</v>
      </c>
      <c r="D5" s="19">
        <v>42410</v>
      </c>
      <c r="E5" s="19">
        <v>42411</v>
      </c>
      <c r="F5" s="19">
        <v>42412</v>
      </c>
      <c r="G5" s="19">
        <v>42413</v>
      </c>
      <c r="H5" s="19">
        <v>42414</v>
      </c>
    </row>
    <row r="6" spans="1:8" ht="57.9" customHeight="1" x14ac:dyDescent="0.3">
      <c r="A6" s="1"/>
      <c r="B6" s="9"/>
      <c r="C6" s="9"/>
      <c r="D6" s="9"/>
      <c r="E6" s="9"/>
      <c r="F6" s="9"/>
      <c r="G6" s="10"/>
      <c r="H6" s="10"/>
    </row>
    <row r="7" spans="1:8" s="12" customFormat="1" ht="19.5" customHeight="1" x14ac:dyDescent="0.3">
      <c r="A7" s="11"/>
      <c r="B7" s="18">
        <f t="array" ref="B7:H7">DaysAndWeeks+DATE(CalendarYear,2,1)-WEEKDAY(DATE(CalendarYear,2,1),(WeekStart="Monday")+1)+15</f>
        <v>42415</v>
      </c>
      <c r="C7" s="18">
        <v>42416</v>
      </c>
      <c r="D7" s="18">
        <v>42417</v>
      </c>
      <c r="E7" s="18">
        <v>42418</v>
      </c>
      <c r="F7" s="18">
        <v>42419</v>
      </c>
      <c r="G7" s="18">
        <v>42420</v>
      </c>
      <c r="H7" s="18">
        <v>42421</v>
      </c>
    </row>
    <row r="8" spans="1:8" ht="57.9" customHeight="1" x14ac:dyDescent="0.3">
      <c r="A8" s="1"/>
      <c r="B8" s="6"/>
      <c r="C8" s="6"/>
      <c r="D8" s="7"/>
      <c r="E8" s="7"/>
      <c r="F8" s="7"/>
      <c r="G8" s="8"/>
      <c r="H8" s="8"/>
    </row>
    <row r="9" spans="1:8" s="12" customFormat="1" ht="19.5" customHeight="1" x14ac:dyDescent="0.3">
      <c r="A9" s="11"/>
      <c r="B9" s="19">
        <f t="array" ref="B9:H9">DaysAndWeeks+DATE(CalendarYear,2,1)-WEEKDAY(DATE(CalendarYear,2,1),(WeekStart="Monday")+1)+22</f>
        <v>42422</v>
      </c>
      <c r="C9" s="19">
        <v>42423</v>
      </c>
      <c r="D9" s="19">
        <v>42424</v>
      </c>
      <c r="E9" s="19">
        <v>42425</v>
      </c>
      <c r="F9" s="19">
        <v>42426</v>
      </c>
      <c r="G9" s="19">
        <v>42427</v>
      </c>
      <c r="H9" s="19">
        <v>42428</v>
      </c>
    </row>
    <row r="10" spans="1:8" ht="57.9" customHeight="1" x14ac:dyDescent="0.3">
      <c r="A10" s="1"/>
      <c r="B10" s="9"/>
      <c r="C10" s="9"/>
      <c r="D10" s="9"/>
      <c r="E10" s="9"/>
      <c r="F10" s="9"/>
      <c r="G10" s="10"/>
      <c r="H10" s="10"/>
    </row>
    <row r="11" spans="1:8" s="12" customFormat="1" ht="19.5" customHeight="1" x14ac:dyDescent="0.3">
      <c r="A11" s="11"/>
      <c r="B11" s="18">
        <f t="array" ref="B11:H11">DaysAndWeeks+DATE(CalendarYear,2,1)-WEEKDAY(DATE(CalendarYear,2,1),(WeekStart="Monday")+1)+29</f>
        <v>42429</v>
      </c>
      <c r="C11" s="18">
        <v>42430</v>
      </c>
      <c r="D11" s="18">
        <v>42431</v>
      </c>
      <c r="E11" s="18">
        <v>42432</v>
      </c>
      <c r="F11" s="18">
        <v>42433</v>
      </c>
      <c r="G11" s="18">
        <v>42434</v>
      </c>
      <c r="H11" s="18">
        <v>42435</v>
      </c>
    </row>
    <row r="12" spans="1:8" ht="57.9" customHeight="1" x14ac:dyDescent="0.3">
      <c r="A12" s="1"/>
      <c r="B12" s="6"/>
      <c r="C12" s="6"/>
      <c r="D12" s="7"/>
      <c r="E12" s="7"/>
      <c r="F12" s="6"/>
      <c r="G12" s="8"/>
      <c r="H12" s="8"/>
    </row>
    <row r="13" spans="1:8" s="12" customFormat="1" ht="19.5" customHeight="1" x14ac:dyDescent="0.3">
      <c r="A13" s="11"/>
      <c r="B13" s="19">
        <f t="array" ref="B13:C13">DaysAndWeeks+DATE(CalendarYear,2,1)-WEEKDAY(DATE(CalendarYear,2,1),(WeekStart="Monday")+1)+36</f>
        <v>42436</v>
      </c>
      <c r="C13" s="19">
        <v>42437</v>
      </c>
      <c r="D13" s="25" t="s">
        <v>0</v>
      </c>
      <c r="E13" s="25"/>
      <c r="F13" s="25"/>
      <c r="G13" s="25"/>
      <c r="H13" s="25"/>
    </row>
    <row r="14" spans="1:8" ht="57.9" customHeight="1" x14ac:dyDescent="0.3">
      <c r="A14" s="1"/>
      <c r="B14" s="9"/>
      <c r="C14" s="9"/>
      <c r="D14" s="24"/>
      <c r="E14" s="24"/>
      <c r="F14" s="24"/>
      <c r="G14" s="24"/>
      <c r="H14" s="24"/>
    </row>
  </sheetData>
  <mergeCells count="3">
    <mergeCell ref="B1:D1"/>
    <mergeCell ref="D13:H13"/>
    <mergeCell ref="D14:H14"/>
  </mergeCells>
  <conditionalFormatting sqref="B11:H11 B13:C13">
    <cfRule type="expression" dxfId="21" priority="2">
      <formula>AND(DAY(B11)&gt;=1,DAY(B11)&lt;=15)</formula>
    </cfRule>
  </conditionalFormatting>
  <conditionalFormatting sqref="B3:G3">
    <cfRule type="expression" dxfId="20" priority="1">
      <formula>DAY(B3)&gt;8</formula>
    </cfRule>
  </conditionalFormatting>
  <printOptions horizontalCentered="1" verticalCentered="1"/>
  <pageMargins left="0.7" right="0.7" top="0.75" bottom="0.75" header="0.3" footer="0.3"/>
  <pageSetup scale="9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/>
    <pageSetUpPr fitToPage="1"/>
  </sheetPr>
  <dimension ref="A1:H14"/>
  <sheetViews>
    <sheetView showGridLines="0" workbookViewId="0"/>
  </sheetViews>
  <sheetFormatPr defaultColWidth="8.88671875" defaultRowHeight="13.8" x14ac:dyDescent="0.3"/>
  <cols>
    <col min="1" max="1" width="2.44140625" customWidth="1"/>
    <col min="2" max="2" width="18.33203125" customWidth="1"/>
    <col min="3" max="8" width="17.6640625" customWidth="1"/>
    <col min="9" max="9" width="2.44140625" customWidth="1"/>
    <col min="10" max="10" width="13.6640625" customWidth="1"/>
  </cols>
  <sheetData>
    <row r="1" spans="1:8" s="1" customFormat="1" ht="59.25" customHeight="1" x14ac:dyDescent="0.3">
      <c r="B1" s="23">
        <f>B7</f>
        <v>42443</v>
      </c>
      <c r="C1" s="23"/>
      <c r="D1" s="23"/>
      <c r="E1" s="4"/>
      <c r="F1" s="4"/>
      <c r="G1" s="4"/>
      <c r="H1" s="5"/>
    </row>
    <row r="2" spans="1:8" s="3" customFormat="1" ht="21.75" customHeight="1" thickBot="1" x14ac:dyDescent="0.3">
      <c r="A2" s="2"/>
      <c r="B2" s="20" t="str">
        <f>IF(January!B2="SUNDAY", "SUNDAY","MONDAY")</f>
        <v>MONDAY</v>
      </c>
      <c r="C2" s="20" t="str">
        <f t="shared" ref="C2:H2" si="0">UPPER(TEXT(C3,"dddd"))</f>
        <v>TUESDAY</v>
      </c>
      <c r="D2" s="20" t="str">
        <f t="shared" si="0"/>
        <v>WEDNESDAY</v>
      </c>
      <c r="E2" s="20" t="str">
        <f t="shared" si="0"/>
        <v>THURSDAY</v>
      </c>
      <c r="F2" s="20" t="str">
        <f t="shared" si="0"/>
        <v>FRIDAY</v>
      </c>
      <c r="G2" s="20" t="str">
        <f t="shared" si="0"/>
        <v>SATURDAY</v>
      </c>
      <c r="H2" s="20" t="str">
        <f t="shared" si="0"/>
        <v>SUNDAY</v>
      </c>
    </row>
    <row r="3" spans="1:8" s="12" customFormat="1" ht="19.5" customHeight="1" x14ac:dyDescent="0.3">
      <c r="A3" s="11"/>
      <c r="B3" s="18">
        <f t="array" ref="B3:H3">DaysAndWeeks+DATE(CalendarYear,3,1)-WEEKDAY(DATE(CalendarYear,3,1),(WeekStart="Monday")+1)+1</f>
        <v>42429</v>
      </c>
      <c r="C3" s="18">
        <v>42430</v>
      </c>
      <c r="D3" s="18">
        <v>42431</v>
      </c>
      <c r="E3" s="18">
        <v>42432</v>
      </c>
      <c r="F3" s="18">
        <v>42433</v>
      </c>
      <c r="G3" s="18">
        <v>42434</v>
      </c>
      <c r="H3" s="18">
        <v>42435</v>
      </c>
    </row>
    <row r="4" spans="1:8" ht="57.9" customHeight="1" x14ac:dyDescent="0.3">
      <c r="A4" s="1"/>
      <c r="B4" s="6"/>
      <c r="C4" s="6"/>
      <c r="D4" s="7"/>
      <c r="E4" s="7"/>
      <c r="F4" s="7"/>
      <c r="G4" s="8"/>
      <c r="H4" s="8"/>
    </row>
    <row r="5" spans="1:8" s="12" customFormat="1" ht="19.5" customHeight="1" x14ac:dyDescent="0.3">
      <c r="A5" s="11"/>
      <c r="B5" s="19">
        <f t="array" ref="B5:H5">DaysAndWeeks+DATE(CalendarYear,3,1)-WEEKDAY(DATE(CalendarYear,3,1),(WeekStart="Monday")+1)+8</f>
        <v>42436</v>
      </c>
      <c r="C5" s="19">
        <v>42437</v>
      </c>
      <c r="D5" s="19">
        <v>42438</v>
      </c>
      <c r="E5" s="19">
        <v>42439</v>
      </c>
      <c r="F5" s="19">
        <v>42440</v>
      </c>
      <c r="G5" s="19">
        <v>42441</v>
      </c>
      <c r="H5" s="19">
        <v>42442</v>
      </c>
    </row>
    <row r="6" spans="1:8" ht="57.9" customHeight="1" x14ac:dyDescent="0.3">
      <c r="A6" s="1"/>
      <c r="B6" s="9"/>
      <c r="C6" s="9"/>
      <c r="D6" s="9"/>
      <c r="E6" s="9"/>
      <c r="F6" s="9"/>
      <c r="G6" s="10"/>
      <c r="H6" s="10"/>
    </row>
    <row r="7" spans="1:8" s="12" customFormat="1" ht="19.5" customHeight="1" x14ac:dyDescent="0.3">
      <c r="A7" s="11"/>
      <c r="B7" s="18">
        <f t="array" ref="B7:H7">DaysAndWeeks+DATE(CalendarYear,3,1)-WEEKDAY(DATE(CalendarYear,3,1),(WeekStart="Monday")+1)+15</f>
        <v>42443</v>
      </c>
      <c r="C7" s="18">
        <v>42444</v>
      </c>
      <c r="D7" s="18">
        <v>42445</v>
      </c>
      <c r="E7" s="18">
        <v>42446</v>
      </c>
      <c r="F7" s="18">
        <v>42447</v>
      </c>
      <c r="G7" s="18">
        <v>42448</v>
      </c>
      <c r="H7" s="18">
        <v>42449</v>
      </c>
    </row>
    <row r="8" spans="1:8" ht="57.9" customHeight="1" x14ac:dyDescent="0.3">
      <c r="A8" s="1"/>
      <c r="B8" s="6"/>
      <c r="C8" s="6"/>
      <c r="D8" s="7"/>
      <c r="E8" s="7"/>
      <c r="F8" s="7"/>
      <c r="G8" s="8"/>
      <c r="H8" s="8"/>
    </row>
    <row r="9" spans="1:8" s="12" customFormat="1" ht="19.5" customHeight="1" x14ac:dyDescent="0.3">
      <c r="A9" s="11"/>
      <c r="B9" s="19">
        <f t="array" ref="B9:H9">DaysAndWeeks+DATE(CalendarYear,3,1)-WEEKDAY(DATE(CalendarYear,3,1),(WeekStart="Monday")+1)+22</f>
        <v>42450</v>
      </c>
      <c r="C9" s="19">
        <v>42451</v>
      </c>
      <c r="D9" s="19">
        <v>42452</v>
      </c>
      <c r="E9" s="19">
        <v>42453</v>
      </c>
      <c r="F9" s="19">
        <v>42454</v>
      </c>
      <c r="G9" s="19">
        <v>42455</v>
      </c>
      <c r="H9" s="19">
        <v>42456</v>
      </c>
    </row>
    <row r="10" spans="1:8" ht="57.9" customHeight="1" x14ac:dyDescent="0.3">
      <c r="A10" s="1"/>
      <c r="B10" s="9"/>
      <c r="C10" s="9"/>
      <c r="D10" s="9"/>
      <c r="E10" s="9"/>
      <c r="F10" s="9"/>
      <c r="G10" s="10"/>
      <c r="H10" s="10"/>
    </row>
    <row r="11" spans="1:8" s="12" customFormat="1" ht="19.5" customHeight="1" x14ac:dyDescent="0.3">
      <c r="A11" s="11"/>
      <c r="B11" s="18">
        <f t="array" ref="B11:H11">DaysAndWeeks+DATE(CalendarYear,3,1)-WEEKDAY(DATE(CalendarYear,3,1),(WeekStart="Monday")+1)+29</f>
        <v>42457</v>
      </c>
      <c r="C11" s="18">
        <v>42458</v>
      </c>
      <c r="D11" s="18">
        <v>42459</v>
      </c>
      <c r="E11" s="18">
        <v>42460</v>
      </c>
      <c r="F11" s="18">
        <v>42461</v>
      </c>
      <c r="G11" s="18">
        <v>42462</v>
      </c>
      <c r="H11" s="18">
        <v>42463</v>
      </c>
    </row>
    <row r="12" spans="1:8" ht="57.9" customHeight="1" x14ac:dyDescent="0.3">
      <c r="A12" s="1"/>
      <c r="B12" s="6"/>
      <c r="C12" s="6"/>
      <c r="D12" s="7"/>
      <c r="E12" s="7"/>
      <c r="F12" s="6"/>
      <c r="G12" s="8"/>
      <c r="H12" s="8"/>
    </row>
    <row r="13" spans="1:8" s="12" customFormat="1" ht="19.5" customHeight="1" x14ac:dyDescent="0.3">
      <c r="A13" s="11"/>
      <c r="B13" s="19">
        <f t="array" ref="B13:C13">DaysAndWeeks+DATE(CalendarYear,3,1)-WEEKDAY(DATE(CalendarYear,3,1),(WeekStart="Monday")+1)+36</f>
        <v>42464</v>
      </c>
      <c r="C13" s="19">
        <v>42465</v>
      </c>
      <c r="D13" s="25" t="s">
        <v>0</v>
      </c>
      <c r="E13" s="25"/>
      <c r="F13" s="25"/>
      <c r="G13" s="25"/>
      <c r="H13" s="25"/>
    </row>
    <row r="14" spans="1:8" ht="57.9" customHeight="1" x14ac:dyDescent="0.3">
      <c r="A14" s="1"/>
      <c r="B14" s="9"/>
      <c r="C14" s="9"/>
      <c r="D14" s="24"/>
      <c r="E14" s="24"/>
      <c r="F14" s="24"/>
      <c r="G14" s="24"/>
      <c r="H14" s="24"/>
    </row>
  </sheetData>
  <mergeCells count="3">
    <mergeCell ref="B1:D1"/>
    <mergeCell ref="D13:H13"/>
    <mergeCell ref="D14:H14"/>
  </mergeCells>
  <conditionalFormatting sqref="B11:H11 B13:C13">
    <cfRule type="expression" dxfId="19" priority="2">
      <formula>AND(DAY(B11)&gt;=1,DAY(B11)&lt;=15)</formula>
    </cfRule>
  </conditionalFormatting>
  <conditionalFormatting sqref="B3:G3">
    <cfRule type="expression" dxfId="18" priority="1">
      <formula>DAY(B3)&gt;8</formula>
    </cfRule>
  </conditionalFormatting>
  <printOptions horizontalCentered="1" verticalCentered="1"/>
  <pageMargins left="0.7" right="0.7" top="0.75" bottom="0.75" header="0.3" footer="0.3"/>
  <pageSetup scale="9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0.39997558519241921"/>
    <pageSetUpPr fitToPage="1"/>
  </sheetPr>
  <dimension ref="A1:H14"/>
  <sheetViews>
    <sheetView showGridLines="0" tabSelected="1" topLeftCell="A2" zoomScale="85" zoomScaleNormal="85" workbookViewId="0">
      <selection activeCell="G12" sqref="G12"/>
    </sheetView>
  </sheetViews>
  <sheetFormatPr defaultColWidth="8.88671875" defaultRowHeight="13.8" x14ac:dyDescent="0.3"/>
  <cols>
    <col min="1" max="1" width="2.44140625" customWidth="1"/>
    <col min="2" max="2" width="18.33203125" customWidth="1"/>
    <col min="3" max="8" width="17.6640625" customWidth="1"/>
    <col min="9" max="9" width="2.44140625" customWidth="1"/>
    <col min="10" max="10" width="13.6640625" customWidth="1"/>
  </cols>
  <sheetData>
    <row r="1" spans="1:8" s="1" customFormat="1" ht="59.25" customHeight="1" x14ac:dyDescent="0.3">
      <c r="B1" s="23">
        <f>B7</f>
        <v>42471</v>
      </c>
      <c r="C1" s="23"/>
      <c r="D1" s="23"/>
      <c r="E1" s="4"/>
      <c r="F1" s="4"/>
      <c r="G1" s="4"/>
      <c r="H1" s="5"/>
    </row>
    <row r="2" spans="1:8" s="3" customFormat="1" ht="21.75" customHeight="1" thickBot="1" x14ac:dyDescent="0.3">
      <c r="A2" s="2"/>
      <c r="B2" s="20" t="str">
        <f>IF(January!B2="SUNDAY", "SUNDAY","MONDAY")</f>
        <v>MONDAY</v>
      </c>
      <c r="C2" s="20" t="str">
        <f t="shared" ref="C2:H2" si="0">UPPER(TEXT(C3,"dddd"))</f>
        <v>TUESDAY</v>
      </c>
      <c r="D2" s="20" t="str">
        <f t="shared" si="0"/>
        <v>WEDNESDAY</v>
      </c>
      <c r="E2" s="20" t="str">
        <f t="shared" si="0"/>
        <v>THURSDAY</v>
      </c>
      <c r="F2" s="20" t="str">
        <f t="shared" si="0"/>
        <v>FRIDAY</v>
      </c>
      <c r="G2" s="20" t="str">
        <f t="shared" si="0"/>
        <v>SATURDAY</v>
      </c>
      <c r="H2" s="20" t="str">
        <f t="shared" si="0"/>
        <v>SUNDAY</v>
      </c>
    </row>
    <row r="3" spans="1:8" s="12" customFormat="1" ht="19.5" customHeight="1" x14ac:dyDescent="0.3">
      <c r="A3" s="11"/>
      <c r="B3" s="18">
        <f t="array" ref="B3:H3">DaysAndWeeks+DATE(CalendarYear,4,1)-WEEKDAY(DATE(CalendarYear,4,1),(WeekStart="Monday")+1)+1</f>
        <v>42457</v>
      </c>
      <c r="C3" s="18">
        <v>42458</v>
      </c>
      <c r="D3" s="18">
        <v>42459</v>
      </c>
      <c r="E3" s="18">
        <v>42460</v>
      </c>
      <c r="F3" s="18">
        <v>42461</v>
      </c>
      <c r="G3" s="18">
        <v>42462</v>
      </c>
      <c r="H3" s="18">
        <v>42463</v>
      </c>
    </row>
    <row r="4" spans="1:8" ht="57.9" customHeight="1" x14ac:dyDescent="0.3">
      <c r="A4" s="1"/>
      <c r="B4" s="6"/>
      <c r="C4" s="6"/>
      <c r="D4" s="7"/>
      <c r="E4" s="7"/>
      <c r="F4" s="7"/>
      <c r="G4" s="8"/>
      <c r="H4" s="8"/>
    </row>
    <row r="5" spans="1:8" s="12" customFormat="1" ht="19.5" customHeight="1" x14ac:dyDescent="0.3">
      <c r="A5" s="11"/>
      <c r="B5" s="19">
        <f t="array" ref="B5:H5">DaysAndWeeks+DATE(CalendarYear,4,1)-WEEKDAY(DATE(CalendarYear,4,1),(WeekStart="Monday")+1)+8</f>
        <v>42464</v>
      </c>
      <c r="C5" s="19">
        <v>42465</v>
      </c>
      <c r="D5" s="19">
        <v>42466</v>
      </c>
      <c r="E5" s="19">
        <v>42467</v>
      </c>
      <c r="F5" s="19">
        <v>42468</v>
      </c>
      <c r="G5" s="19">
        <v>42469</v>
      </c>
      <c r="H5" s="19">
        <v>42470</v>
      </c>
    </row>
    <row r="6" spans="1:8" ht="57.9" customHeight="1" x14ac:dyDescent="0.3">
      <c r="A6" s="1"/>
      <c r="B6" s="9"/>
      <c r="C6" s="9"/>
      <c r="D6" s="9"/>
      <c r="E6" s="9"/>
      <c r="F6" s="9"/>
      <c r="G6" s="10"/>
      <c r="H6" s="10"/>
    </row>
    <row r="7" spans="1:8" s="12" customFormat="1" ht="19.5" customHeight="1" x14ac:dyDescent="0.3">
      <c r="A7" s="11"/>
      <c r="B7" s="18">
        <f t="array" ref="B7:H7">DaysAndWeeks+DATE(CalendarYear,4,1)-WEEKDAY(DATE(CalendarYear,4,1),(WeekStart="Monday")+1)+15</f>
        <v>42471</v>
      </c>
      <c r="C7" s="18">
        <v>42472</v>
      </c>
      <c r="D7" s="18">
        <v>42473</v>
      </c>
      <c r="E7" s="18">
        <v>42474</v>
      </c>
      <c r="F7" s="18">
        <v>42475</v>
      </c>
      <c r="G7" s="18">
        <v>42476</v>
      </c>
      <c r="H7" s="18">
        <v>42477</v>
      </c>
    </row>
    <row r="8" spans="1:8" ht="57.9" customHeight="1" x14ac:dyDescent="0.3">
      <c r="A8" s="1"/>
      <c r="B8" s="6"/>
      <c r="C8" s="6"/>
      <c r="D8" s="7"/>
      <c r="E8" s="7"/>
      <c r="F8" s="7"/>
      <c r="G8" s="8"/>
      <c r="H8" s="8"/>
    </row>
    <row r="9" spans="1:8" s="12" customFormat="1" ht="19.5" customHeight="1" x14ac:dyDescent="0.3">
      <c r="A9" s="11"/>
      <c r="B9" s="19">
        <f t="array" ref="B9:H9">DaysAndWeeks+DATE(CalendarYear,4,1)-WEEKDAY(DATE(CalendarYear,4,1),(WeekStart="Monday")+1)+22</f>
        <v>42478</v>
      </c>
      <c r="C9" s="19">
        <v>42479</v>
      </c>
      <c r="D9" s="19">
        <v>42480</v>
      </c>
      <c r="E9" s="19">
        <v>42481</v>
      </c>
      <c r="F9" s="19">
        <v>42482</v>
      </c>
      <c r="G9" s="19">
        <v>42483</v>
      </c>
      <c r="H9" s="19">
        <v>42484</v>
      </c>
    </row>
    <row r="10" spans="1:8" ht="57.9" customHeight="1" x14ac:dyDescent="0.3">
      <c r="A10" s="1"/>
      <c r="B10" s="9"/>
      <c r="C10" s="9"/>
      <c r="D10" s="9" t="s">
        <v>8</v>
      </c>
      <c r="E10" s="9"/>
      <c r="F10" s="9"/>
      <c r="G10" s="10"/>
      <c r="H10" s="10"/>
    </row>
    <row r="11" spans="1:8" s="12" customFormat="1" ht="19.5" customHeight="1" x14ac:dyDescent="0.3">
      <c r="A11" s="11"/>
      <c r="B11" s="18">
        <f t="array" ref="B11:H11">DaysAndWeeks+DATE(CalendarYear,4,1)-WEEKDAY(DATE(CalendarYear,4,1),(WeekStart="Monday")+1)+29</f>
        <v>42485</v>
      </c>
      <c r="C11" s="18">
        <v>42486</v>
      </c>
      <c r="D11" s="18">
        <v>42487</v>
      </c>
      <c r="E11" s="18">
        <v>42488</v>
      </c>
      <c r="F11" s="18">
        <v>42489</v>
      </c>
      <c r="G11" s="18">
        <v>42490</v>
      </c>
      <c r="H11" s="18">
        <v>42491</v>
      </c>
    </row>
    <row r="12" spans="1:8" ht="57.9" customHeight="1" x14ac:dyDescent="0.3">
      <c r="A12" s="1"/>
      <c r="B12" s="6"/>
      <c r="C12" s="6" t="s">
        <v>9</v>
      </c>
      <c r="D12" s="7"/>
      <c r="E12" s="7" t="s">
        <v>16</v>
      </c>
      <c r="F12" s="6" t="s">
        <v>17</v>
      </c>
      <c r="G12" s="8"/>
      <c r="H12" s="8"/>
    </row>
    <row r="13" spans="1:8" s="12" customFormat="1" ht="19.5" customHeight="1" x14ac:dyDescent="0.3">
      <c r="A13" s="11"/>
      <c r="B13" s="19">
        <f t="array" ref="B13:C13">DaysAndWeeks+DATE(CalendarYear,4,1)-WEEKDAY(DATE(CalendarYear,4,1),(WeekStart="Monday")+1)+36</f>
        <v>42492</v>
      </c>
      <c r="C13" s="19">
        <v>42493</v>
      </c>
      <c r="D13" s="25" t="s">
        <v>0</v>
      </c>
      <c r="E13" s="25"/>
      <c r="F13" s="25"/>
      <c r="G13" s="25"/>
      <c r="H13" s="25"/>
    </row>
    <row r="14" spans="1:8" ht="57.9" customHeight="1" x14ac:dyDescent="0.3">
      <c r="A14" s="1"/>
      <c r="B14" s="9"/>
      <c r="C14" s="9"/>
      <c r="D14" s="24"/>
      <c r="E14" s="24"/>
      <c r="F14" s="24"/>
      <c r="G14" s="24"/>
      <c r="H14" s="24"/>
    </row>
  </sheetData>
  <mergeCells count="3">
    <mergeCell ref="B1:D1"/>
    <mergeCell ref="D13:H13"/>
    <mergeCell ref="D14:H14"/>
  </mergeCells>
  <conditionalFormatting sqref="B11:H11 B13:C13">
    <cfRule type="expression" dxfId="17" priority="2">
      <formula>AND(DAY(B11)&gt;=1,DAY(B11)&lt;=15)</formula>
    </cfRule>
  </conditionalFormatting>
  <conditionalFormatting sqref="B3:G3">
    <cfRule type="expression" dxfId="16" priority="1">
      <formula>DAY(B3)&gt;8</formula>
    </cfRule>
  </conditionalFormatting>
  <printOptions horizontalCentered="1" verticalCentered="1"/>
  <pageMargins left="0.7" right="0.7" top="0.75" bottom="0.75" header="0.3" footer="0.3"/>
  <pageSetup scale="9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4" tint="0.59999389629810485"/>
    <pageSetUpPr fitToPage="1"/>
  </sheetPr>
  <dimension ref="A1:H14"/>
  <sheetViews>
    <sheetView showGridLines="0" topLeftCell="A6" workbookViewId="0">
      <selection activeCell="C14" sqref="C14"/>
    </sheetView>
  </sheetViews>
  <sheetFormatPr defaultColWidth="8.88671875" defaultRowHeight="13.8" x14ac:dyDescent="0.3"/>
  <cols>
    <col min="1" max="1" width="2.44140625" customWidth="1"/>
    <col min="2" max="2" width="18.33203125" customWidth="1"/>
    <col min="3" max="8" width="17.6640625" customWidth="1"/>
    <col min="9" max="9" width="2.44140625" customWidth="1"/>
    <col min="10" max="10" width="13.6640625" customWidth="1"/>
  </cols>
  <sheetData>
    <row r="1" spans="1:8" s="1" customFormat="1" ht="59.25" customHeight="1" x14ac:dyDescent="0.3">
      <c r="B1" s="23">
        <f>B7</f>
        <v>42499</v>
      </c>
      <c r="C1" s="23"/>
      <c r="D1" s="23"/>
      <c r="E1" s="4"/>
      <c r="F1" s="4"/>
      <c r="G1" s="4"/>
      <c r="H1" s="5"/>
    </row>
    <row r="2" spans="1:8" s="3" customFormat="1" ht="21.75" customHeight="1" thickBot="1" x14ac:dyDescent="0.3">
      <c r="A2" s="2"/>
      <c r="B2" s="20" t="str">
        <f>IF(January!B2="SUNDAY", "SUNDAY","MONDAY")</f>
        <v>MONDAY</v>
      </c>
      <c r="C2" s="20" t="str">
        <f t="shared" ref="C2:H2" si="0">UPPER(TEXT(C3,"dddd"))</f>
        <v>TUESDAY</v>
      </c>
      <c r="D2" s="20" t="str">
        <f t="shared" si="0"/>
        <v>WEDNESDAY</v>
      </c>
      <c r="E2" s="20" t="str">
        <f t="shared" si="0"/>
        <v>THURSDAY</v>
      </c>
      <c r="F2" s="20" t="str">
        <f t="shared" si="0"/>
        <v>FRIDAY</v>
      </c>
      <c r="G2" s="20" t="str">
        <f t="shared" si="0"/>
        <v>SATURDAY</v>
      </c>
      <c r="H2" s="20" t="str">
        <f t="shared" si="0"/>
        <v>SUNDAY</v>
      </c>
    </row>
    <row r="3" spans="1:8" s="12" customFormat="1" ht="19.5" customHeight="1" x14ac:dyDescent="0.3">
      <c r="A3" s="11"/>
      <c r="B3" s="18">
        <f t="array" ref="B3:H3">DaysAndWeeks+DATE(CalendarYear,5,1)-WEEKDAY(DATE(CalendarYear,5,1),(WeekStart="Monday")+1)+1</f>
        <v>42485</v>
      </c>
      <c r="C3" s="18">
        <v>42486</v>
      </c>
      <c r="D3" s="18">
        <v>42487</v>
      </c>
      <c r="E3" s="18">
        <v>42488</v>
      </c>
      <c r="F3" s="18">
        <v>42489</v>
      </c>
      <c r="G3" s="18">
        <v>42490</v>
      </c>
      <c r="H3" s="18">
        <v>42491</v>
      </c>
    </row>
    <row r="4" spans="1:8" ht="57.9" customHeight="1" x14ac:dyDescent="0.3">
      <c r="A4" s="1"/>
      <c r="B4" s="6"/>
      <c r="C4" s="6"/>
      <c r="D4" s="7"/>
      <c r="E4" s="7"/>
      <c r="F4" s="7"/>
      <c r="G4" s="8"/>
      <c r="H4" s="8"/>
    </row>
    <row r="5" spans="1:8" s="12" customFormat="1" ht="19.5" customHeight="1" x14ac:dyDescent="0.3">
      <c r="A5" s="11"/>
      <c r="B5" s="19">
        <f t="array" ref="B5:H5">DaysAndWeeks+DATE(CalendarYear,5,1)-WEEKDAY(DATE(CalendarYear,5,1),(WeekStart="Monday")+1)+8</f>
        <v>42492</v>
      </c>
      <c r="C5" s="19">
        <v>42493</v>
      </c>
      <c r="D5" s="19">
        <v>42494</v>
      </c>
      <c r="E5" s="19">
        <v>42495</v>
      </c>
      <c r="F5" s="19">
        <v>42496</v>
      </c>
      <c r="G5" s="19">
        <v>42497</v>
      </c>
      <c r="H5" s="19">
        <v>42498</v>
      </c>
    </row>
    <row r="6" spans="1:8" ht="57.9" customHeight="1" x14ac:dyDescent="0.3">
      <c r="A6" s="1"/>
      <c r="B6" s="9"/>
      <c r="C6" s="9"/>
      <c r="D6" s="9"/>
      <c r="E6" s="9"/>
      <c r="F6" s="9" t="s">
        <v>10</v>
      </c>
      <c r="G6" s="10"/>
      <c r="H6" s="10"/>
    </row>
    <row r="7" spans="1:8" s="12" customFormat="1" ht="19.5" customHeight="1" x14ac:dyDescent="0.3">
      <c r="A7" s="11"/>
      <c r="B7" s="18">
        <f t="array" ref="B7:H7">DaysAndWeeks+DATE(CalendarYear,5,1)-WEEKDAY(DATE(CalendarYear,5,1),(WeekStart="Monday")+1)+15</f>
        <v>42499</v>
      </c>
      <c r="C7" s="18">
        <v>42500</v>
      </c>
      <c r="D7" s="18">
        <v>42501</v>
      </c>
      <c r="E7" s="18">
        <v>42502</v>
      </c>
      <c r="F7" s="18">
        <v>42503</v>
      </c>
      <c r="G7" s="18">
        <v>42504</v>
      </c>
      <c r="H7" s="18">
        <v>42505</v>
      </c>
    </row>
    <row r="8" spans="1:8" ht="57.9" customHeight="1" x14ac:dyDescent="0.3">
      <c r="A8" s="1"/>
      <c r="B8" s="6"/>
      <c r="C8" s="6"/>
      <c r="D8" s="7"/>
      <c r="E8" s="7"/>
      <c r="F8" s="6" t="s">
        <v>13</v>
      </c>
      <c r="G8" s="8"/>
      <c r="H8" s="8"/>
    </row>
    <row r="9" spans="1:8" s="12" customFormat="1" ht="19.5" customHeight="1" x14ac:dyDescent="0.3">
      <c r="A9" s="11"/>
      <c r="B9" s="19">
        <f t="array" ref="B9:H9">DaysAndWeeks+DATE(CalendarYear,5,1)-WEEKDAY(DATE(CalendarYear,5,1),(WeekStart="Monday")+1)+22</f>
        <v>42506</v>
      </c>
      <c r="C9" s="19">
        <v>42507</v>
      </c>
      <c r="D9" s="19">
        <v>42508</v>
      </c>
      <c r="E9" s="19">
        <v>42509</v>
      </c>
      <c r="F9" s="19">
        <v>42510</v>
      </c>
      <c r="G9" s="19">
        <v>42511</v>
      </c>
      <c r="H9" s="19">
        <v>42512</v>
      </c>
    </row>
    <row r="10" spans="1:8" ht="57.9" customHeight="1" x14ac:dyDescent="0.3">
      <c r="A10" s="1"/>
      <c r="B10" s="9"/>
      <c r="C10" s="9" t="s">
        <v>7</v>
      </c>
      <c r="D10" s="9" t="s">
        <v>7</v>
      </c>
      <c r="E10" s="9" t="s">
        <v>7</v>
      </c>
      <c r="F10" s="9" t="s">
        <v>7</v>
      </c>
      <c r="G10" s="10"/>
      <c r="H10" s="10"/>
    </row>
    <row r="11" spans="1:8" s="12" customFormat="1" ht="19.5" customHeight="1" x14ac:dyDescent="0.3">
      <c r="A11" s="11"/>
      <c r="B11" s="18">
        <f t="array" ref="B11:H11">DaysAndWeeks+DATE(CalendarYear,5,1)-WEEKDAY(DATE(CalendarYear,5,1),(WeekStart="Monday")+1)+29</f>
        <v>42513</v>
      </c>
      <c r="C11" s="18">
        <v>42514</v>
      </c>
      <c r="D11" s="18">
        <v>42515</v>
      </c>
      <c r="E11" s="18">
        <v>42516</v>
      </c>
      <c r="F11" s="18">
        <v>42517</v>
      </c>
      <c r="G11" s="18">
        <v>42518</v>
      </c>
      <c r="H11" s="18">
        <v>42519</v>
      </c>
    </row>
    <row r="12" spans="1:8" ht="57.9" customHeight="1" x14ac:dyDescent="0.3">
      <c r="A12" s="1"/>
      <c r="B12" s="6" t="s">
        <v>7</v>
      </c>
      <c r="C12" s="6"/>
      <c r="D12" s="7" t="s">
        <v>11</v>
      </c>
      <c r="E12" s="7"/>
      <c r="F12" s="6" t="s">
        <v>12</v>
      </c>
      <c r="G12" s="8"/>
      <c r="H12" s="8"/>
    </row>
    <row r="13" spans="1:8" s="12" customFormat="1" ht="19.5" customHeight="1" x14ac:dyDescent="0.3">
      <c r="A13" s="11"/>
      <c r="B13" s="19">
        <f t="array" ref="B13:C13">DaysAndWeeks+DATE(CalendarYear,5,1)-WEEKDAY(DATE(CalendarYear,5,1),(WeekStart="Monday")+1)+36</f>
        <v>42520</v>
      </c>
      <c r="C13" s="19">
        <v>42521</v>
      </c>
      <c r="D13" s="25" t="s">
        <v>0</v>
      </c>
      <c r="E13" s="25"/>
      <c r="F13" s="25"/>
      <c r="G13" s="25"/>
      <c r="H13" s="25"/>
    </row>
    <row r="14" spans="1:8" ht="57.9" customHeight="1" x14ac:dyDescent="0.3">
      <c r="A14" s="1"/>
      <c r="B14" s="9" t="s">
        <v>6</v>
      </c>
      <c r="C14" s="9" t="s">
        <v>14</v>
      </c>
      <c r="D14" s="24"/>
      <c r="E14" s="24"/>
      <c r="F14" s="24"/>
      <c r="G14" s="24"/>
      <c r="H14" s="24"/>
    </row>
  </sheetData>
  <mergeCells count="3">
    <mergeCell ref="B1:D1"/>
    <mergeCell ref="D13:H13"/>
    <mergeCell ref="D14:H14"/>
  </mergeCells>
  <conditionalFormatting sqref="B11:H11 B13:C13">
    <cfRule type="expression" dxfId="15" priority="2">
      <formula>AND(DAY(B11)&gt;=1,DAY(B11)&lt;=15)</formula>
    </cfRule>
  </conditionalFormatting>
  <conditionalFormatting sqref="B3:G3">
    <cfRule type="expression" dxfId="14" priority="1">
      <formula>DAY(B3)&gt;8</formula>
    </cfRule>
  </conditionalFormatting>
  <printOptions horizontalCentered="1" verticalCentered="1"/>
  <pageMargins left="0.7" right="0.7" top="0.75" bottom="0.75" header="0.3" footer="0.3"/>
  <pageSetup scale="9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4" tint="0.79998168889431442"/>
    <pageSetUpPr fitToPage="1"/>
  </sheetPr>
  <dimension ref="A1:H14"/>
  <sheetViews>
    <sheetView showGridLines="0" workbookViewId="0">
      <selection activeCell="B7" sqref="B7"/>
    </sheetView>
  </sheetViews>
  <sheetFormatPr defaultColWidth="8.88671875" defaultRowHeight="13.8" x14ac:dyDescent="0.3"/>
  <cols>
    <col min="1" max="1" width="2.44140625" customWidth="1"/>
    <col min="2" max="2" width="18.33203125" customWidth="1"/>
    <col min="3" max="8" width="17.6640625" customWidth="1"/>
    <col min="9" max="9" width="2.44140625" customWidth="1"/>
    <col min="10" max="10" width="13.6640625" customWidth="1"/>
  </cols>
  <sheetData>
    <row r="1" spans="1:8" s="1" customFormat="1" ht="59.25" customHeight="1" x14ac:dyDescent="0.3">
      <c r="B1" s="23">
        <f>B7</f>
        <v>42534</v>
      </c>
      <c r="C1" s="23"/>
      <c r="D1" s="23"/>
      <c r="E1" s="4"/>
      <c r="F1" s="4"/>
      <c r="G1" s="4"/>
      <c r="H1" s="5"/>
    </row>
    <row r="2" spans="1:8" s="3" customFormat="1" ht="21.75" customHeight="1" thickBot="1" x14ac:dyDescent="0.3">
      <c r="A2" s="2"/>
      <c r="B2" s="20" t="str">
        <f>IF(January!B2="SUNDAY", "SUNDAY","MONDAY")</f>
        <v>MONDAY</v>
      </c>
      <c r="C2" s="20" t="str">
        <f t="shared" ref="C2:H2" si="0">UPPER(TEXT(C3,"dddd"))</f>
        <v>TUESDAY</v>
      </c>
      <c r="D2" s="20" t="str">
        <f t="shared" si="0"/>
        <v>WEDNESDAY</v>
      </c>
      <c r="E2" s="20" t="str">
        <f t="shared" si="0"/>
        <v>THURSDAY</v>
      </c>
      <c r="F2" s="20" t="str">
        <f t="shared" si="0"/>
        <v>FRIDAY</v>
      </c>
      <c r="G2" s="20" t="str">
        <f t="shared" si="0"/>
        <v>SATURDAY</v>
      </c>
      <c r="H2" s="20" t="str">
        <f t="shared" si="0"/>
        <v>SUNDAY</v>
      </c>
    </row>
    <row r="3" spans="1:8" s="12" customFormat="1" ht="19.5" customHeight="1" x14ac:dyDescent="0.3">
      <c r="A3" s="11"/>
      <c r="B3" s="18">
        <f t="array" ref="B3:H3">DaysAndWeeks+DATE(CalendarYear,6,1)-WEEKDAY(DATE(CalendarYear,6,1),(WeekStart="Monday")+1)+1</f>
        <v>42520</v>
      </c>
      <c r="C3" s="18">
        <v>42521</v>
      </c>
      <c r="D3" s="18">
        <v>42522</v>
      </c>
      <c r="E3" s="18">
        <v>42523</v>
      </c>
      <c r="F3" s="18">
        <v>42524</v>
      </c>
      <c r="G3" s="18">
        <v>42525</v>
      </c>
      <c r="H3" s="18">
        <v>42526</v>
      </c>
    </row>
    <row r="4" spans="1:8" ht="57.9" customHeight="1" x14ac:dyDescent="0.3">
      <c r="A4" s="1"/>
      <c r="B4" s="6"/>
      <c r="C4" s="6"/>
      <c r="D4" s="7" t="s">
        <v>15</v>
      </c>
      <c r="E4" s="7" t="s">
        <v>15</v>
      </c>
      <c r="F4" s="7" t="s">
        <v>15</v>
      </c>
      <c r="G4" s="8"/>
      <c r="H4" s="8"/>
    </row>
    <row r="5" spans="1:8" s="12" customFormat="1" ht="19.5" customHeight="1" x14ac:dyDescent="0.3">
      <c r="A5" s="11"/>
      <c r="B5" s="19">
        <f t="array" ref="B5:H5">DaysAndWeeks+DATE(CalendarYear,6,1)-WEEKDAY(DATE(CalendarYear,6,1),(WeekStart="Monday")+1)+8</f>
        <v>42527</v>
      </c>
      <c r="C5" s="19">
        <v>42528</v>
      </c>
      <c r="D5" s="19">
        <v>42529</v>
      </c>
      <c r="E5" s="19">
        <v>42530</v>
      </c>
      <c r="F5" s="19">
        <v>42531</v>
      </c>
      <c r="G5" s="19">
        <v>42532</v>
      </c>
      <c r="H5" s="19">
        <v>42533</v>
      </c>
    </row>
    <row r="6" spans="1:8" ht="57.9" customHeight="1" x14ac:dyDescent="0.3">
      <c r="A6" s="1"/>
      <c r="B6" s="9" t="s">
        <v>15</v>
      </c>
      <c r="C6" s="21" t="s">
        <v>5</v>
      </c>
      <c r="D6" s="9"/>
      <c r="E6" s="9"/>
      <c r="F6" s="9"/>
      <c r="G6" s="10"/>
      <c r="H6" s="10"/>
    </row>
    <row r="7" spans="1:8" s="12" customFormat="1" ht="19.5" customHeight="1" x14ac:dyDescent="0.3">
      <c r="A7" s="11"/>
      <c r="B7" s="18">
        <f t="array" ref="B7:H7">DaysAndWeeks+DATE(CalendarYear,6,1)-WEEKDAY(DATE(CalendarYear,6,1),(WeekStart="Monday")+1)+15</f>
        <v>42534</v>
      </c>
      <c r="C7" s="18">
        <v>42535</v>
      </c>
      <c r="D7" s="18">
        <v>42536</v>
      </c>
      <c r="E7" s="18">
        <v>42537</v>
      </c>
      <c r="F7" s="18">
        <v>42538</v>
      </c>
      <c r="G7" s="18">
        <v>42539</v>
      </c>
      <c r="H7" s="18">
        <v>42540</v>
      </c>
    </row>
    <row r="8" spans="1:8" ht="57.9" customHeight="1" x14ac:dyDescent="0.3">
      <c r="A8" s="1"/>
      <c r="B8" s="6"/>
      <c r="C8" s="6"/>
      <c r="D8" s="7"/>
      <c r="E8" s="7"/>
      <c r="F8" s="7"/>
      <c r="G8" s="8"/>
      <c r="H8" s="8"/>
    </row>
    <row r="9" spans="1:8" s="12" customFormat="1" ht="19.5" customHeight="1" x14ac:dyDescent="0.3">
      <c r="A9" s="11"/>
      <c r="B9" s="19">
        <f t="array" ref="B9:H9">DaysAndWeeks+DATE(CalendarYear,6,1)-WEEKDAY(DATE(CalendarYear,6,1),(WeekStart="Monday")+1)+22</f>
        <v>42541</v>
      </c>
      <c r="C9" s="19">
        <v>42542</v>
      </c>
      <c r="D9" s="19">
        <v>42543</v>
      </c>
      <c r="E9" s="19">
        <v>42544</v>
      </c>
      <c r="F9" s="19">
        <v>42545</v>
      </c>
      <c r="G9" s="19">
        <v>42546</v>
      </c>
      <c r="H9" s="19">
        <v>42547</v>
      </c>
    </row>
    <row r="10" spans="1:8" ht="57.9" customHeight="1" x14ac:dyDescent="0.3">
      <c r="A10" s="1"/>
      <c r="B10" s="9"/>
      <c r="C10" s="9"/>
      <c r="D10" s="9"/>
      <c r="E10" s="9"/>
      <c r="F10" s="9"/>
      <c r="G10" s="10"/>
      <c r="H10" s="10"/>
    </row>
    <row r="11" spans="1:8" s="12" customFormat="1" ht="19.5" customHeight="1" x14ac:dyDescent="0.3">
      <c r="A11" s="11"/>
      <c r="B11" s="18">
        <f t="array" ref="B11:H11">DaysAndWeeks+DATE(CalendarYear,6,1)-WEEKDAY(DATE(CalendarYear,6,1),(WeekStart="Monday")+1)+29</f>
        <v>42548</v>
      </c>
      <c r="C11" s="18">
        <v>42549</v>
      </c>
      <c r="D11" s="18">
        <v>42550</v>
      </c>
      <c r="E11" s="18">
        <v>42551</v>
      </c>
      <c r="F11" s="18">
        <v>42552</v>
      </c>
      <c r="G11" s="18">
        <v>42553</v>
      </c>
      <c r="H11" s="18">
        <v>42554</v>
      </c>
    </row>
    <row r="12" spans="1:8" ht="57.9" customHeight="1" x14ac:dyDescent="0.3">
      <c r="A12" s="1"/>
      <c r="B12" s="6"/>
      <c r="C12" s="6"/>
      <c r="D12" s="7"/>
      <c r="E12" s="7"/>
      <c r="F12" s="6"/>
      <c r="G12" s="8"/>
      <c r="H12" s="8"/>
    </row>
    <row r="13" spans="1:8" s="12" customFormat="1" ht="19.5" customHeight="1" x14ac:dyDescent="0.3">
      <c r="A13" s="11"/>
      <c r="B13" s="19">
        <f t="array" ref="B13:C13">DaysAndWeeks+DATE(CalendarYear,6,1)-WEEKDAY(DATE(CalendarYear,6,1),(WeekStart="Monday")+1)+36</f>
        <v>42555</v>
      </c>
      <c r="C13" s="19">
        <v>42556</v>
      </c>
      <c r="D13" s="25" t="s">
        <v>0</v>
      </c>
      <c r="E13" s="25"/>
      <c r="F13" s="25"/>
      <c r="G13" s="25"/>
      <c r="H13" s="25"/>
    </row>
    <row r="14" spans="1:8" ht="57.9" customHeight="1" x14ac:dyDescent="0.3">
      <c r="A14" s="1"/>
      <c r="B14" s="9"/>
      <c r="C14" s="9"/>
      <c r="D14" s="24"/>
      <c r="E14" s="24"/>
      <c r="F14" s="24"/>
      <c r="G14" s="24"/>
      <c r="H14" s="24"/>
    </row>
  </sheetData>
  <mergeCells count="3">
    <mergeCell ref="B1:D1"/>
    <mergeCell ref="D13:H13"/>
    <mergeCell ref="D14:H14"/>
  </mergeCells>
  <conditionalFormatting sqref="B11:H11 B13:C13">
    <cfRule type="expression" dxfId="13" priority="2">
      <formula>AND(DAY(B11)&gt;=1,DAY(B11)&lt;=15)</formula>
    </cfRule>
  </conditionalFormatting>
  <conditionalFormatting sqref="B3:G3">
    <cfRule type="expression" dxfId="12" priority="1">
      <formula>DAY(B3)&gt;8</formula>
    </cfRule>
  </conditionalFormatting>
  <printOptions horizontalCentered="1" verticalCentered="1"/>
  <pageMargins left="0.7" right="0.7" top="0.75" bottom="0.75" header="0.3" footer="0.3"/>
  <pageSetup scale="9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2"/>
    <pageSetUpPr fitToPage="1"/>
  </sheetPr>
  <dimension ref="A1:H14"/>
  <sheetViews>
    <sheetView showGridLines="0" zoomScaleNormal="100" workbookViewId="0"/>
  </sheetViews>
  <sheetFormatPr defaultColWidth="8.88671875" defaultRowHeight="13.8" x14ac:dyDescent="0.3"/>
  <cols>
    <col min="1" max="1" width="2.44140625" customWidth="1"/>
    <col min="2" max="2" width="18.33203125" customWidth="1"/>
    <col min="3" max="8" width="17.6640625" customWidth="1"/>
    <col min="9" max="9" width="2.44140625" customWidth="1"/>
    <col min="10" max="10" width="13.6640625" customWidth="1"/>
  </cols>
  <sheetData>
    <row r="1" spans="1:8" s="1" customFormat="1" ht="59.25" customHeight="1" x14ac:dyDescent="0.3">
      <c r="B1" s="23">
        <f>B7</f>
        <v>42562</v>
      </c>
      <c r="C1" s="23"/>
      <c r="D1" s="23"/>
      <c r="E1" s="4"/>
      <c r="F1" s="4"/>
      <c r="G1" s="4"/>
      <c r="H1" s="5"/>
    </row>
    <row r="2" spans="1:8" s="3" customFormat="1" ht="21.75" customHeight="1" thickBot="1" x14ac:dyDescent="0.3">
      <c r="A2" s="2"/>
      <c r="B2" s="20" t="str">
        <f>IF(January!B2="SUNDAY", "SUNDAY","MONDAY")</f>
        <v>MONDAY</v>
      </c>
      <c r="C2" s="20" t="str">
        <f t="shared" ref="C2:H2" si="0">UPPER(TEXT(C3,"dddd"))</f>
        <v>TUESDAY</v>
      </c>
      <c r="D2" s="20" t="str">
        <f t="shared" si="0"/>
        <v>WEDNESDAY</v>
      </c>
      <c r="E2" s="20" t="str">
        <f t="shared" si="0"/>
        <v>THURSDAY</v>
      </c>
      <c r="F2" s="20" t="str">
        <f t="shared" si="0"/>
        <v>FRIDAY</v>
      </c>
      <c r="G2" s="20" t="str">
        <f t="shared" si="0"/>
        <v>SATURDAY</v>
      </c>
      <c r="H2" s="20" t="str">
        <f t="shared" si="0"/>
        <v>SUNDAY</v>
      </c>
    </row>
    <row r="3" spans="1:8" s="12" customFormat="1" ht="19.5" customHeight="1" x14ac:dyDescent="0.3">
      <c r="A3" s="11"/>
      <c r="B3" s="18">
        <f t="array" ref="B3:H3">DaysAndWeeks+DATE(CalendarYear,7,1)-WEEKDAY(DATE(CalendarYear,7,1),(WeekStart="Monday")+1)+1</f>
        <v>42548</v>
      </c>
      <c r="C3" s="18">
        <v>42549</v>
      </c>
      <c r="D3" s="18">
        <v>42550</v>
      </c>
      <c r="E3" s="18">
        <v>42551</v>
      </c>
      <c r="F3" s="18">
        <v>42552</v>
      </c>
      <c r="G3" s="18">
        <v>42553</v>
      </c>
      <c r="H3" s="18">
        <v>42554</v>
      </c>
    </row>
    <row r="4" spans="1:8" ht="57.9" customHeight="1" x14ac:dyDescent="0.3">
      <c r="A4" s="1"/>
      <c r="B4" s="6"/>
      <c r="C4" s="6"/>
      <c r="D4" s="7"/>
      <c r="E4" s="7"/>
      <c r="F4" s="7"/>
      <c r="G4" s="8"/>
      <c r="H4" s="8"/>
    </row>
    <row r="5" spans="1:8" s="12" customFormat="1" ht="19.5" customHeight="1" x14ac:dyDescent="0.3">
      <c r="A5" s="11"/>
      <c r="B5" s="19">
        <f t="array" ref="B5:H5">DaysAndWeeks+DATE(CalendarYear,7,1)-WEEKDAY(DATE(CalendarYear,7,1),(WeekStart="Monday")+1)+8</f>
        <v>42555</v>
      </c>
      <c r="C5" s="19">
        <v>42556</v>
      </c>
      <c r="D5" s="19">
        <v>42557</v>
      </c>
      <c r="E5" s="19">
        <v>42558</v>
      </c>
      <c r="F5" s="19">
        <v>42559</v>
      </c>
      <c r="G5" s="19">
        <v>42560</v>
      </c>
      <c r="H5" s="19">
        <v>42561</v>
      </c>
    </row>
    <row r="6" spans="1:8" ht="57.9" customHeight="1" x14ac:dyDescent="0.3">
      <c r="A6" s="1"/>
      <c r="B6" s="9"/>
      <c r="C6" s="9"/>
      <c r="D6" s="9"/>
      <c r="E6" s="9"/>
      <c r="F6" s="9"/>
      <c r="G6" s="10"/>
      <c r="H6" s="10"/>
    </row>
    <row r="7" spans="1:8" s="12" customFormat="1" ht="19.5" customHeight="1" x14ac:dyDescent="0.3">
      <c r="A7" s="11"/>
      <c r="B7" s="18">
        <f t="array" ref="B7:H7">DaysAndWeeks+DATE(CalendarYear,7,1)-WEEKDAY(DATE(CalendarYear,7,1),(WeekStart="Monday")+1)+15</f>
        <v>42562</v>
      </c>
      <c r="C7" s="18">
        <v>42563</v>
      </c>
      <c r="D7" s="18">
        <v>42564</v>
      </c>
      <c r="E7" s="18">
        <v>42565</v>
      </c>
      <c r="F7" s="18">
        <v>42566</v>
      </c>
      <c r="G7" s="18">
        <v>42567</v>
      </c>
      <c r="H7" s="18">
        <v>42568</v>
      </c>
    </row>
    <row r="8" spans="1:8" ht="57.9" customHeight="1" x14ac:dyDescent="0.3">
      <c r="A8" s="1"/>
      <c r="B8" s="6"/>
      <c r="C8" s="6"/>
      <c r="D8" s="7"/>
      <c r="E8" s="7"/>
      <c r="F8" s="7"/>
      <c r="G8" s="8"/>
      <c r="H8" s="8"/>
    </row>
    <row r="9" spans="1:8" s="12" customFormat="1" ht="19.5" customHeight="1" x14ac:dyDescent="0.3">
      <c r="A9" s="11"/>
      <c r="B9" s="19">
        <f t="array" ref="B9:H9">DaysAndWeeks+DATE(CalendarYear,7,1)-WEEKDAY(DATE(CalendarYear,7,1),(WeekStart="Monday")+1)+22</f>
        <v>42569</v>
      </c>
      <c r="C9" s="19">
        <v>42570</v>
      </c>
      <c r="D9" s="19">
        <v>42571</v>
      </c>
      <c r="E9" s="19">
        <v>42572</v>
      </c>
      <c r="F9" s="19">
        <v>42573</v>
      </c>
      <c r="G9" s="19">
        <v>42574</v>
      </c>
      <c r="H9" s="19">
        <v>42575</v>
      </c>
    </row>
    <row r="10" spans="1:8" ht="57.9" customHeight="1" x14ac:dyDescent="0.3">
      <c r="A10" s="1"/>
      <c r="B10" s="9"/>
      <c r="C10" s="9"/>
      <c r="D10" s="9"/>
      <c r="E10" s="9"/>
      <c r="F10" s="9"/>
      <c r="G10" s="10"/>
      <c r="H10" s="10"/>
    </row>
    <row r="11" spans="1:8" s="12" customFormat="1" ht="19.5" customHeight="1" x14ac:dyDescent="0.3">
      <c r="A11" s="11"/>
      <c r="B11" s="18">
        <f t="array" ref="B11:H11">DaysAndWeeks+DATE(CalendarYear,7,1)-WEEKDAY(DATE(CalendarYear,7,1),(WeekStart="Monday")+1)+29</f>
        <v>42576</v>
      </c>
      <c r="C11" s="18">
        <v>42577</v>
      </c>
      <c r="D11" s="18">
        <v>42578</v>
      </c>
      <c r="E11" s="18">
        <v>42579</v>
      </c>
      <c r="F11" s="18">
        <v>42580</v>
      </c>
      <c r="G11" s="18">
        <v>42581</v>
      </c>
      <c r="H11" s="18">
        <v>42582</v>
      </c>
    </row>
    <row r="12" spans="1:8" ht="57.9" customHeight="1" x14ac:dyDescent="0.3">
      <c r="A12" s="1"/>
      <c r="B12" s="6"/>
      <c r="C12" s="6"/>
      <c r="D12" s="7"/>
      <c r="E12" s="7"/>
      <c r="F12" s="6"/>
      <c r="G12" s="8"/>
      <c r="H12" s="8"/>
    </row>
    <row r="13" spans="1:8" s="12" customFormat="1" ht="19.5" customHeight="1" x14ac:dyDescent="0.3">
      <c r="A13" s="11"/>
      <c r="B13" s="19">
        <f t="array" ref="B13:C13">DaysAndWeeks+DATE(CalendarYear,7,1)-WEEKDAY(DATE(CalendarYear,7,1),(WeekStart="Monday")+1)+36</f>
        <v>42583</v>
      </c>
      <c r="C13" s="19">
        <v>42584</v>
      </c>
      <c r="D13" s="25" t="s">
        <v>0</v>
      </c>
      <c r="E13" s="25"/>
      <c r="F13" s="25"/>
      <c r="G13" s="25"/>
      <c r="H13" s="25"/>
    </row>
    <row r="14" spans="1:8" ht="57.9" customHeight="1" x14ac:dyDescent="0.3">
      <c r="A14" s="1"/>
      <c r="B14" s="9"/>
      <c r="C14" s="9"/>
      <c r="D14" s="24"/>
      <c r="E14" s="24"/>
      <c r="F14" s="24"/>
      <c r="G14" s="24"/>
      <c r="H14" s="24"/>
    </row>
  </sheetData>
  <mergeCells count="3">
    <mergeCell ref="B1:D1"/>
    <mergeCell ref="D13:H13"/>
    <mergeCell ref="D14:H14"/>
  </mergeCells>
  <conditionalFormatting sqref="B11:H11 B13:C13">
    <cfRule type="expression" dxfId="11" priority="2">
      <formula>AND(DAY(B11)&gt;=1,DAY(B11)&lt;=15)</formula>
    </cfRule>
  </conditionalFormatting>
  <conditionalFormatting sqref="B3:G3">
    <cfRule type="expression" dxfId="10" priority="1">
      <formula>DAY(B3)&gt;8</formula>
    </cfRule>
  </conditionalFormatting>
  <printOptions horizontalCentered="1" verticalCentered="1"/>
  <pageMargins left="0.7" right="0.7" top="0.75" bottom="0.75" header="0.3" footer="0.3"/>
  <pageSetup scale="9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2" tint="-9.9978637043366805E-2"/>
    <pageSetUpPr fitToPage="1"/>
  </sheetPr>
  <dimension ref="A1:H14"/>
  <sheetViews>
    <sheetView showGridLines="0" workbookViewId="0"/>
  </sheetViews>
  <sheetFormatPr defaultColWidth="8.88671875" defaultRowHeight="13.8" x14ac:dyDescent="0.3"/>
  <cols>
    <col min="1" max="1" width="2.44140625" customWidth="1"/>
    <col min="2" max="2" width="18.33203125" customWidth="1"/>
    <col min="3" max="8" width="17.6640625" customWidth="1"/>
    <col min="9" max="9" width="2.44140625" customWidth="1"/>
    <col min="10" max="10" width="13.6640625" customWidth="1"/>
  </cols>
  <sheetData>
    <row r="1" spans="1:8" s="1" customFormat="1" ht="59.25" customHeight="1" x14ac:dyDescent="0.3">
      <c r="B1" s="23">
        <f>B7</f>
        <v>42597</v>
      </c>
      <c r="C1" s="23"/>
      <c r="D1" s="23"/>
      <c r="E1" s="4"/>
      <c r="F1" s="4"/>
      <c r="G1" s="4"/>
      <c r="H1" s="5"/>
    </row>
    <row r="2" spans="1:8" s="3" customFormat="1" ht="21.75" customHeight="1" thickBot="1" x14ac:dyDescent="0.3">
      <c r="A2" s="2"/>
      <c r="B2" s="20" t="str">
        <f>IF(January!B2="SUNDAY", "SUNDAY","MONDAY")</f>
        <v>MONDAY</v>
      </c>
      <c r="C2" s="20" t="str">
        <f t="shared" ref="C2:H2" si="0">UPPER(TEXT(C3,"dddd"))</f>
        <v>TUESDAY</v>
      </c>
      <c r="D2" s="20" t="str">
        <f t="shared" si="0"/>
        <v>WEDNESDAY</v>
      </c>
      <c r="E2" s="20" t="str">
        <f t="shared" si="0"/>
        <v>THURSDAY</v>
      </c>
      <c r="F2" s="20" t="str">
        <f t="shared" si="0"/>
        <v>FRIDAY</v>
      </c>
      <c r="G2" s="20" t="str">
        <f t="shared" si="0"/>
        <v>SATURDAY</v>
      </c>
      <c r="H2" s="20" t="str">
        <f t="shared" si="0"/>
        <v>SUNDAY</v>
      </c>
    </row>
    <row r="3" spans="1:8" s="12" customFormat="1" ht="19.5" customHeight="1" x14ac:dyDescent="0.3">
      <c r="A3" s="11"/>
      <c r="B3" s="18">
        <f t="array" ref="B3:H3">DaysAndWeeks+DATE(CalendarYear,8,1)-WEEKDAY(DATE(CalendarYear,8,1),(WeekStart="Monday")+1)+1</f>
        <v>42583</v>
      </c>
      <c r="C3" s="18">
        <v>42584</v>
      </c>
      <c r="D3" s="18">
        <v>42585</v>
      </c>
      <c r="E3" s="18">
        <v>42586</v>
      </c>
      <c r="F3" s="18">
        <v>42587</v>
      </c>
      <c r="G3" s="18">
        <v>42588</v>
      </c>
      <c r="H3" s="18">
        <v>42589</v>
      </c>
    </row>
    <row r="4" spans="1:8" ht="57.9" customHeight="1" x14ac:dyDescent="0.3">
      <c r="A4" s="1"/>
      <c r="B4" s="6"/>
      <c r="C4" s="6"/>
      <c r="D4" s="7"/>
      <c r="E4" s="7"/>
      <c r="F4" s="7"/>
      <c r="G4" s="8"/>
      <c r="H4" s="8"/>
    </row>
    <row r="5" spans="1:8" s="12" customFormat="1" ht="19.5" customHeight="1" x14ac:dyDescent="0.3">
      <c r="A5" s="11"/>
      <c r="B5" s="19">
        <f t="array" ref="B5:H5">DaysAndWeeks+DATE(CalendarYear,8,1)-WEEKDAY(DATE(CalendarYear,8,1),(WeekStart="Monday")+1)+8</f>
        <v>42590</v>
      </c>
      <c r="C5" s="19">
        <v>42591</v>
      </c>
      <c r="D5" s="19">
        <v>42592</v>
      </c>
      <c r="E5" s="19">
        <v>42593</v>
      </c>
      <c r="F5" s="19">
        <v>42594</v>
      </c>
      <c r="G5" s="19">
        <v>42595</v>
      </c>
      <c r="H5" s="19">
        <v>42596</v>
      </c>
    </row>
    <row r="6" spans="1:8" ht="57.9" customHeight="1" x14ac:dyDescent="0.3">
      <c r="A6" s="1"/>
      <c r="B6" s="9"/>
      <c r="C6" s="9"/>
      <c r="D6" s="9"/>
      <c r="E6" s="9"/>
      <c r="F6" s="9"/>
      <c r="G6" s="10"/>
      <c r="H6" s="10"/>
    </row>
    <row r="7" spans="1:8" s="12" customFormat="1" ht="19.5" customHeight="1" x14ac:dyDescent="0.3">
      <c r="A7" s="11"/>
      <c r="B7" s="18">
        <f t="array" ref="B7:H7">DaysAndWeeks+DATE(CalendarYear,8,1)-WEEKDAY(DATE(CalendarYear,8,1),(WeekStart="Monday")+1)+15</f>
        <v>42597</v>
      </c>
      <c r="C7" s="18">
        <v>42598</v>
      </c>
      <c r="D7" s="18">
        <v>42599</v>
      </c>
      <c r="E7" s="18">
        <v>42600</v>
      </c>
      <c r="F7" s="18">
        <v>42601</v>
      </c>
      <c r="G7" s="18">
        <v>42602</v>
      </c>
      <c r="H7" s="18">
        <v>42603</v>
      </c>
    </row>
    <row r="8" spans="1:8" ht="57.9" customHeight="1" x14ac:dyDescent="0.3">
      <c r="A8" s="1"/>
      <c r="B8" s="6"/>
      <c r="C8" s="6"/>
      <c r="D8" s="7"/>
      <c r="E8" s="7"/>
      <c r="F8" s="7"/>
      <c r="G8" s="8"/>
      <c r="H8" s="8"/>
    </row>
    <row r="9" spans="1:8" s="12" customFormat="1" ht="19.5" customHeight="1" x14ac:dyDescent="0.3">
      <c r="A9" s="11"/>
      <c r="B9" s="19">
        <f t="array" ref="B9:H9">DaysAndWeeks+DATE(CalendarYear,8,1)-WEEKDAY(DATE(CalendarYear,8,1),(WeekStart="Monday")+1)+22</f>
        <v>42604</v>
      </c>
      <c r="C9" s="19">
        <v>42605</v>
      </c>
      <c r="D9" s="19">
        <v>42606</v>
      </c>
      <c r="E9" s="19">
        <v>42607</v>
      </c>
      <c r="F9" s="19">
        <v>42608</v>
      </c>
      <c r="G9" s="19">
        <v>42609</v>
      </c>
      <c r="H9" s="19">
        <v>42610</v>
      </c>
    </row>
    <row r="10" spans="1:8" ht="57.9" customHeight="1" x14ac:dyDescent="0.3">
      <c r="A10" s="1"/>
      <c r="B10" s="9"/>
      <c r="C10" s="9"/>
      <c r="D10" s="9"/>
      <c r="E10" s="9"/>
      <c r="F10" s="9"/>
      <c r="G10" s="10"/>
      <c r="H10" s="10"/>
    </row>
    <row r="11" spans="1:8" s="12" customFormat="1" ht="19.5" customHeight="1" x14ac:dyDescent="0.3">
      <c r="A11" s="11"/>
      <c r="B11" s="18">
        <f t="array" ref="B11:H11">DaysAndWeeks+DATE(CalendarYear,8,1)-WEEKDAY(DATE(CalendarYear,8,1),(WeekStart="Monday")+1)+29</f>
        <v>42611</v>
      </c>
      <c r="C11" s="18">
        <v>42612</v>
      </c>
      <c r="D11" s="18">
        <v>42613</v>
      </c>
      <c r="E11" s="18">
        <v>42614</v>
      </c>
      <c r="F11" s="18">
        <v>42615</v>
      </c>
      <c r="G11" s="18">
        <v>42616</v>
      </c>
      <c r="H11" s="18">
        <v>42617</v>
      </c>
    </row>
    <row r="12" spans="1:8" ht="57.9" customHeight="1" x14ac:dyDescent="0.3">
      <c r="A12" s="1"/>
      <c r="B12" s="6"/>
      <c r="C12" s="6"/>
      <c r="D12" s="7"/>
      <c r="E12" s="7"/>
      <c r="F12" s="6"/>
      <c r="G12" s="8"/>
      <c r="H12" s="8"/>
    </row>
    <row r="13" spans="1:8" s="12" customFormat="1" ht="19.5" customHeight="1" x14ac:dyDescent="0.3">
      <c r="A13" s="11"/>
      <c r="B13" s="19">
        <f t="array" ref="B13:C13">DaysAndWeeks+DATE(CalendarYear,8,1)-WEEKDAY(DATE(CalendarYear,8,1),(WeekStart="Monday")+1)+36</f>
        <v>42618</v>
      </c>
      <c r="C13" s="19">
        <v>42619</v>
      </c>
      <c r="D13" s="25" t="s">
        <v>0</v>
      </c>
      <c r="E13" s="25"/>
      <c r="F13" s="25"/>
      <c r="G13" s="25"/>
      <c r="H13" s="25"/>
    </row>
    <row r="14" spans="1:8" ht="57.9" customHeight="1" x14ac:dyDescent="0.3">
      <c r="A14" s="1"/>
      <c r="B14" s="9"/>
      <c r="C14" s="9"/>
      <c r="D14" s="24"/>
      <c r="E14" s="24"/>
      <c r="F14" s="24"/>
      <c r="G14" s="24"/>
      <c r="H14" s="24"/>
    </row>
  </sheetData>
  <mergeCells count="3">
    <mergeCell ref="B1:D1"/>
    <mergeCell ref="D13:H13"/>
    <mergeCell ref="D14:H14"/>
  </mergeCells>
  <conditionalFormatting sqref="B11:H11 B13:C13">
    <cfRule type="expression" dxfId="9" priority="2">
      <formula>AND(DAY(B11)&gt;=1,DAY(B11)&lt;=15)</formula>
    </cfRule>
  </conditionalFormatting>
  <conditionalFormatting sqref="B3:G3">
    <cfRule type="expression" dxfId="8" priority="1">
      <formula>DAY(B3)&gt;8</formula>
    </cfRule>
  </conditionalFormatting>
  <printOptions horizontalCentered="1" verticalCentered="1"/>
  <pageMargins left="0.7" right="0.7" top="0.75" bottom="0.75" header="0.3" footer="0.3"/>
  <pageSetup scale="9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2" tint="-0.249977111117893"/>
    <pageSetUpPr fitToPage="1"/>
  </sheetPr>
  <dimension ref="A1:H14"/>
  <sheetViews>
    <sheetView showGridLines="0" workbookViewId="0"/>
  </sheetViews>
  <sheetFormatPr defaultColWidth="8.88671875" defaultRowHeight="13.8" x14ac:dyDescent="0.3"/>
  <cols>
    <col min="1" max="1" width="2.44140625" customWidth="1"/>
    <col min="2" max="2" width="18.33203125" customWidth="1"/>
    <col min="3" max="8" width="17.6640625" customWidth="1"/>
    <col min="9" max="9" width="2.44140625" customWidth="1"/>
    <col min="10" max="10" width="13.6640625" customWidth="1"/>
  </cols>
  <sheetData>
    <row r="1" spans="1:8" s="1" customFormat="1" ht="59.25" customHeight="1" x14ac:dyDescent="0.3">
      <c r="B1" s="23">
        <f>B7</f>
        <v>42625</v>
      </c>
      <c r="C1" s="23"/>
      <c r="D1" s="23"/>
      <c r="E1" s="4"/>
      <c r="F1" s="4"/>
      <c r="G1" s="4"/>
      <c r="H1" s="5"/>
    </row>
    <row r="2" spans="1:8" s="3" customFormat="1" ht="21.75" customHeight="1" thickBot="1" x14ac:dyDescent="0.3">
      <c r="A2" s="2"/>
      <c r="B2" s="20" t="str">
        <f>IF(January!B2="SUNDAY", "SUNDAY","MONDAY")</f>
        <v>MONDAY</v>
      </c>
      <c r="C2" s="20" t="str">
        <f t="shared" ref="C2:H2" si="0">UPPER(TEXT(C3,"dddd"))</f>
        <v>TUESDAY</v>
      </c>
      <c r="D2" s="20" t="str">
        <f t="shared" si="0"/>
        <v>WEDNESDAY</v>
      </c>
      <c r="E2" s="20" t="str">
        <f t="shared" si="0"/>
        <v>THURSDAY</v>
      </c>
      <c r="F2" s="20" t="str">
        <f t="shared" si="0"/>
        <v>FRIDAY</v>
      </c>
      <c r="G2" s="20" t="str">
        <f t="shared" si="0"/>
        <v>SATURDAY</v>
      </c>
      <c r="H2" s="20" t="str">
        <f t="shared" si="0"/>
        <v>SUNDAY</v>
      </c>
    </row>
    <row r="3" spans="1:8" s="12" customFormat="1" ht="19.5" customHeight="1" x14ac:dyDescent="0.3">
      <c r="A3" s="11"/>
      <c r="B3" s="18">
        <f t="array" ref="B3:H3">DaysAndWeeks+DATE(CalendarYear,9,1)-WEEKDAY(DATE(CalendarYear,9,1),(WeekStart="Monday")+1)+1</f>
        <v>42611</v>
      </c>
      <c r="C3" s="18">
        <v>42612</v>
      </c>
      <c r="D3" s="18">
        <v>42613</v>
      </c>
      <c r="E3" s="18">
        <v>42614</v>
      </c>
      <c r="F3" s="18">
        <v>42615</v>
      </c>
      <c r="G3" s="18">
        <v>42616</v>
      </c>
      <c r="H3" s="18">
        <v>42617</v>
      </c>
    </row>
    <row r="4" spans="1:8" ht="57.9" customHeight="1" x14ac:dyDescent="0.3">
      <c r="A4" s="1"/>
      <c r="B4" s="6"/>
      <c r="C4" s="6"/>
      <c r="D4" s="7"/>
      <c r="E4" s="7"/>
      <c r="F4" s="7"/>
      <c r="G4" s="8"/>
      <c r="H4" s="8"/>
    </row>
    <row r="5" spans="1:8" s="12" customFormat="1" ht="19.5" customHeight="1" x14ac:dyDescent="0.3">
      <c r="A5" s="11"/>
      <c r="B5" s="19">
        <f t="array" ref="B5:H5">DaysAndWeeks+DATE(CalendarYear,9,1)-WEEKDAY(DATE(CalendarYear,9,1),(WeekStart="Monday")+1)+8</f>
        <v>42618</v>
      </c>
      <c r="C5" s="19">
        <v>42619</v>
      </c>
      <c r="D5" s="19">
        <v>42620</v>
      </c>
      <c r="E5" s="19">
        <v>42621</v>
      </c>
      <c r="F5" s="19">
        <v>42622</v>
      </c>
      <c r="G5" s="19">
        <v>42623</v>
      </c>
      <c r="H5" s="19">
        <v>42624</v>
      </c>
    </row>
    <row r="6" spans="1:8" ht="57.9" customHeight="1" x14ac:dyDescent="0.3">
      <c r="A6" s="1"/>
      <c r="B6" s="9"/>
      <c r="C6" s="9"/>
      <c r="D6" s="9"/>
      <c r="E6" s="9"/>
      <c r="F6" s="9"/>
      <c r="G6" s="10"/>
      <c r="H6" s="10"/>
    </row>
    <row r="7" spans="1:8" s="12" customFormat="1" ht="19.5" customHeight="1" x14ac:dyDescent="0.3">
      <c r="A7" s="11"/>
      <c r="B7" s="18">
        <f t="array" ref="B7:H7">DaysAndWeeks+DATE(CalendarYear,9,1)-WEEKDAY(DATE(CalendarYear,9,1),(WeekStart="Monday")+1)+15</f>
        <v>42625</v>
      </c>
      <c r="C7" s="18">
        <v>42626</v>
      </c>
      <c r="D7" s="18">
        <v>42627</v>
      </c>
      <c r="E7" s="18">
        <v>42628</v>
      </c>
      <c r="F7" s="18">
        <v>42629</v>
      </c>
      <c r="G7" s="18">
        <v>42630</v>
      </c>
      <c r="H7" s="18">
        <v>42631</v>
      </c>
    </row>
    <row r="8" spans="1:8" ht="57.9" customHeight="1" x14ac:dyDescent="0.3">
      <c r="A8" s="1"/>
      <c r="B8" s="6"/>
      <c r="C8" s="6"/>
      <c r="D8" s="7"/>
      <c r="E8" s="7"/>
      <c r="F8" s="7"/>
      <c r="G8" s="8"/>
      <c r="H8" s="8"/>
    </row>
    <row r="9" spans="1:8" s="12" customFormat="1" ht="19.5" customHeight="1" x14ac:dyDescent="0.3">
      <c r="A9" s="11"/>
      <c r="B9" s="19">
        <f t="array" ref="B9:H9">DaysAndWeeks+DATE(CalendarYear,9,1)-WEEKDAY(DATE(CalendarYear,9,1),(WeekStart="Monday")+1)+22</f>
        <v>42632</v>
      </c>
      <c r="C9" s="19">
        <v>42633</v>
      </c>
      <c r="D9" s="19">
        <v>42634</v>
      </c>
      <c r="E9" s="19">
        <v>42635</v>
      </c>
      <c r="F9" s="19">
        <v>42636</v>
      </c>
      <c r="G9" s="19">
        <v>42637</v>
      </c>
      <c r="H9" s="19">
        <v>42638</v>
      </c>
    </row>
    <row r="10" spans="1:8" ht="57.9" customHeight="1" x14ac:dyDescent="0.3">
      <c r="A10" s="1"/>
      <c r="B10" s="9"/>
      <c r="C10" s="9"/>
      <c r="D10" s="9"/>
      <c r="E10" s="9"/>
      <c r="F10" s="9"/>
      <c r="G10" s="10"/>
      <c r="H10" s="10"/>
    </row>
    <row r="11" spans="1:8" s="12" customFormat="1" ht="19.5" customHeight="1" x14ac:dyDescent="0.3">
      <c r="A11" s="11"/>
      <c r="B11" s="18">
        <f t="array" ref="B11:H11">DaysAndWeeks+DATE(CalendarYear,9,1)-WEEKDAY(DATE(CalendarYear,9,1),(WeekStart="Monday")+1)+29</f>
        <v>42639</v>
      </c>
      <c r="C11" s="18">
        <v>42640</v>
      </c>
      <c r="D11" s="18">
        <v>42641</v>
      </c>
      <c r="E11" s="18">
        <v>42642</v>
      </c>
      <c r="F11" s="18">
        <v>42643</v>
      </c>
      <c r="G11" s="18">
        <v>42644</v>
      </c>
      <c r="H11" s="18">
        <v>42645</v>
      </c>
    </row>
    <row r="12" spans="1:8" ht="57.9" customHeight="1" x14ac:dyDescent="0.3">
      <c r="A12" s="1"/>
      <c r="B12" s="6"/>
      <c r="C12" s="6"/>
      <c r="D12" s="7"/>
      <c r="E12" s="7"/>
      <c r="F12" s="6"/>
      <c r="G12" s="8"/>
      <c r="H12" s="8"/>
    </row>
    <row r="13" spans="1:8" s="12" customFormat="1" ht="19.5" customHeight="1" x14ac:dyDescent="0.3">
      <c r="A13" s="11"/>
      <c r="B13" s="19">
        <f t="array" ref="B13:C13">DaysAndWeeks+DATE(CalendarYear,9,1)-WEEKDAY(DATE(CalendarYear,9,1),(WeekStart="Monday")+1)+36</f>
        <v>42646</v>
      </c>
      <c r="C13" s="19">
        <v>42647</v>
      </c>
      <c r="D13" s="25" t="s">
        <v>0</v>
      </c>
      <c r="E13" s="25"/>
      <c r="F13" s="25"/>
      <c r="G13" s="25"/>
      <c r="H13" s="25"/>
    </row>
    <row r="14" spans="1:8" ht="57.9" customHeight="1" x14ac:dyDescent="0.3">
      <c r="A14" s="1"/>
      <c r="B14" s="9"/>
      <c r="C14" s="9"/>
      <c r="D14" s="24"/>
      <c r="E14" s="24"/>
      <c r="F14" s="24"/>
      <c r="G14" s="24"/>
      <c r="H14" s="24"/>
    </row>
  </sheetData>
  <mergeCells count="3">
    <mergeCell ref="B1:D1"/>
    <mergeCell ref="D13:H13"/>
    <mergeCell ref="D14:H14"/>
  </mergeCells>
  <conditionalFormatting sqref="B11:H11 B13:C13">
    <cfRule type="expression" dxfId="7" priority="2">
      <formula>AND(DAY(B11)&gt;=1,DAY(B11)&lt;=15)</formula>
    </cfRule>
  </conditionalFormatting>
  <conditionalFormatting sqref="B3:G3">
    <cfRule type="expression" dxfId="6" priority="1">
      <formula>DAY(B3)&gt;8</formula>
    </cfRule>
  </conditionalFormatting>
  <printOptions horizontalCentered="1" verticalCentered="1"/>
  <pageMargins left="0.7" right="0.7" top="0.75" bottom="0.75" header="0.3" footer="0.3"/>
  <pageSetup scale="9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2" tint="-0.499984740745262"/>
    <pageSetUpPr fitToPage="1"/>
  </sheetPr>
  <dimension ref="A1:H14"/>
  <sheetViews>
    <sheetView showGridLines="0" workbookViewId="0"/>
  </sheetViews>
  <sheetFormatPr defaultColWidth="8.88671875" defaultRowHeight="13.8" x14ac:dyDescent="0.3"/>
  <cols>
    <col min="1" max="1" width="2.44140625" customWidth="1"/>
    <col min="2" max="2" width="18.33203125" customWidth="1"/>
    <col min="3" max="8" width="17.6640625" customWidth="1"/>
    <col min="9" max="9" width="2.44140625" customWidth="1"/>
    <col min="10" max="10" width="13.6640625" customWidth="1"/>
  </cols>
  <sheetData>
    <row r="1" spans="1:8" s="1" customFormat="1" ht="59.25" customHeight="1" x14ac:dyDescent="0.3">
      <c r="B1" s="23">
        <f>B7</f>
        <v>42653</v>
      </c>
      <c r="C1" s="23"/>
      <c r="D1" s="23"/>
      <c r="E1" s="4"/>
      <c r="F1" s="4"/>
      <c r="G1" s="4"/>
      <c r="H1" s="5"/>
    </row>
    <row r="2" spans="1:8" s="3" customFormat="1" ht="21.75" customHeight="1" thickBot="1" x14ac:dyDescent="0.3">
      <c r="A2" s="2"/>
      <c r="B2" s="20" t="str">
        <f>IF(January!B2="SUNDAY", "SUNDAY","MONDAY")</f>
        <v>MONDAY</v>
      </c>
      <c r="C2" s="20" t="str">
        <f t="shared" ref="C2:H2" si="0">UPPER(TEXT(C3,"dddd"))</f>
        <v>TUESDAY</v>
      </c>
      <c r="D2" s="20" t="str">
        <f t="shared" si="0"/>
        <v>WEDNESDAY</v>
      </c>
      <c r="E2" s="20" t="str">
        <f t="shared" si="0"/>
        <v>THURSDAY</v>
      </c>
      <c r="F2" s="20" t="str">
        <f t="shared" si="0"/>
        <v>FRIDAY</v>
      </c>
      <c r="G2" s="20" t="str">
        <f t="shared" si="0"/>
        <v>SATURDAY</v>
      </c>
      <c r="H2" s="20" t="str">
        <f t="shared" si="0"/>
        <v>SUNDAY</v>
      </c>
    </row>
    <row r="3" spans="1:8" s="12" customFormat="1" ht="19.5" customHeight="1" x14ac:dyDescent="0.3">
      <c r="A3" s="11"/>
      <c r="B3" s="18">
        <f t="array" ref="B3:H3">DaysAndWeeks+DATE(CalendarYear,10,1)-WEEKDAY(DATE(CalendarYear,10,1),(WeekStart="Monday")+1)+1</f>
        <v>42639</v>
      </c>
      <c r="C3" s="18">
        <v>42640</v>
      </c>
      <c r="D3" s="18">
        <v>42641</v>
      </c>
      <c r="E3" s="18">
        <v>42642</v>
      </c>
      <c r="F3" s="18">
        <v>42643</v>
      </c>
      <c r="G3" s="18">
        <v>42644</v>
      </c>
      <c r="H3" s="18">
        <v>42645</v>
      </c>
    </row>
    <row r="4" spans="1:8" ht="57.9" customHeight="1" x14ac:dyDescent="0.3">
      <c r="A4" s="1"/>
      <c r="B4" s="6"/>
      <c r="C4" s="6"/>
      <c r="D4" s="7"/>
      <c r="E4" s="7"/>
      <c r="F4" s="7"/>
      <c r="G4" s="8"/>
      <c r="H4" s="8"/>
    </row>
    <row r="5" spans="1:8" s="12" customFormat="1" ht="19.5" customHeight="1" x14ac:dyDescent="0.3">
      <c r="A5" s="11"/>
      <c r="B5" s="19">
        <f t="array" ref="B5:H5">DaysAndWeeks+DATE(CalendarYear,10,1)-WEEKDAY(DATE(CalendarYear,10,1),(WeekStart="Monday")+1)+8</f>
        <v>42646</v>
      </c>
      <c r="C5" s="19">
        <v>42647</v>
      </c>
      <c r="D5" s="19">
        <v>42648</v>
      </c>
      <c r="E5" s="19">
        <v>42649</v>
      </c>
      <c r="F5" s="19">
        <v>42650</v>
      </c>
      <c r="G5" s="19">
        <v>42651</v>
      </c>
      <c r="H5" s="19">
        <v>42652</v>
      </c>
    </row>
    <row r="6" spans="1:8" ht="57.9" customHeight="1" x14ac:dyDescent="0.3">
      <c r="A6" s="1"/>
      <c r="B6" s="9"/>
      <c r="C6" s="9"/>
      <c r="D6" s="9"/>
      <c r="E6" s="9"/>
      <c r="F6" s="9"/>
      <c r="G6" s="10"/>
      <c r="H6" s="10"/>
    </row>
    <row r="7" spans="1:8" s="12" customFormat="1" ht="19.5" customHeight="1" x14ac:dyDescent="0.3">
      <c r="A7" s="11"/>
      <c r="B7" s="18">
        <f t="array" ref="B7:H7">DaysAndWeeks+DATE(CalendarYear,10,1)-WEEKDAY(DATE(CalendarYear,10,1),(WeekStart="Monday")+1)+15</f>
        <v>42653</v>
      </c>
      <c r="C7" s="18">
        <v>42654</v>
      </c>
      <c r="D7" s="18">
        <v>42655</v>
      </c>
      <c r="E7" s="18">
        <v>42656</v>
      </c>
      <c r="F7" s="18">
        <v>42657</v>
      </c>
      <c r="G7" s="18">
        <v>42658</v>
      </c>
      <c r="H7" s="18">
        <v>42659</v>
      </c>
    </row>
    <row r="8" spans="1:8" ht="57.9" customHeight="1" x14ac:dyDescent="0.3">
      <c r="A8" s="1"/>
      <c r="B8" s="6"/>
      <c r="C8" s="6"/>
      <c r="D8" s="7"/>
      <c r="E8" s="7"/>
      <c r="F8" s="7"/>
      <c r="G8" s="8"/>
      <c r="H8" s="8"/>
    </row>
    <row r="9" spans="1:8" s="12" customFormat="1" ht="19.5" customHeight="1" x14ac:dyDescent="0.3">
      <c r="A9" s="11"/>
      <c r="B9" s="19">
        <f t="array" ref="B9:H9">DaysAndWeeks+DATE(CalendarYear,10,1)-WEEKDAY(DATE(CalendarYear,10,1),(WeekStart="Monday")+1)+22</f>
        <v>42660</v>
      </c>
      <c r="C9" s="19">
        <v>42661</v>
      </c>
      <c r="D9" s="19">
        <v>42662</v>
      </c>
      <c r="E9" s="19">
        <v>42663</v>
      </c>
      <c r="F9" s="19">
        <v>42664</v>
      </c>
      <c r="G9" s="19">
        <v>42665</v>
      </c>
      <c r="H9" s="19">
        <v>42666</v>
      </c>
    </row>
    <row r="10" spans="1:8" ht="57.9" customHeight="1" x14ac:dyDescent="0.3">
      <c r="A10" s="1"/>
      <c r="B10" s="9"/>
      <c r="C10" s="9"/>
      <c r="D10" s="9"/>
      <c r="E10" s="9"/>
      <c r="F10" s="9"/>
      <c r="G10" s="10"/>
      <c r="H10" s="10"/>
    </row>
    <row r="11" spans="1:8" s="12" customFormat="1" ht="19.5" customHeight="1" x14ac:dyDescent="0.3">
      <c r="A11" s="11"/>
      <c r="B11" s="18">
        <f t="array" ref="B11:H11">DaysAndWeeks+DATE(CalendarYear,10,1)-WEEKDAY(DATE(CalendarYear,10,1),(WeekStart="Monday")+1)+29</f>
        <v>42667</v>
      </c>
      <c r="C11" s="18">
        <v>42668</v>
      </c>
      <c r="D11" s="18">
        <v>42669</v>
      </c>
      <c r="E11" s="18">
        <v>42670</v>
      </c>
      <c r="F11" s="18">
        <v>42671</v>
      </c>
      <c r="G11" s="18">
        <v>42672</v>
      </c>
      <c r="H11" s="18">
        <v>42673</v>
      </c>
    </row>
    <row r="12" spans="1:8" ht="57.9" customHeight="1" x14ac:dyDescent="0.3">
      <c r="A12" s="1"/>
      <c r="B12" s="6"/>
      <c r="C12" s="6"/>
      <c r="D12" s="7"/>
      <c r="E12" s="7"/>
      <c r="F12" s="6"/>
      <c r="G12" s="8"/>
      <c r="H12" s="8"/>
    </row>
    <row r="13" spans="1:8" s="12" customFormat="1" ht="19.5" customHeight="1" x14ac:dyDescent="0.3">
      <c r="A13" s="11"/>
      <c r="B13" s="19">
        <f t="array" ref="B13:C13">DaysAndWeeks+DATE(CalendarYear,10,1)-WEEKDAY(DATE(CalendarYear,10,1),(WeekStart="Monday")+1)+36</f>
        <v>42674</v>
      </c>
      <c r="C13" s="19">
        <v>42675</v>
      </c>
      <c r="D13" s="25" t="s">
        <v>0</v>
      </c>
      <c r="E13" s="25"/>
      <c r="F13" s="25"/>
      <c r="G13" s="25"/>
      <c r="H13" s="25"/>
    </row>
    <row r="14" spans="1:8" ht="57.9" customHeight="1" x14ac:dyDescent="0.3">
      <c r="A14" s="1"/>
      <c r="B14" s="9"/>
      <c r="C14" s="9"/>
      <c r="D14" s="24"/>
      <c r="E14" s="24"/>
      <c r="F14" s="24"/>
      <c r="G14" s="24"/>
      <c r="H14" s="24"/>
    </row>
  </sheetData>
  <mergeCells count="3">
    <mergeCell ref="B1:D1"/>
    <mergeCell ref="D13:H13"/>
    <mergeCell ref="D14:H14"/>
  </mergeCells>
  <conditionalFormatting sqref="B11:H11 B13:C13">
    <cfRule type="expression" dxfId="5" priority="2">
      <formula>AND(DAY(B11)&gt;=1,DAY(B11)&lt;=15)</formula>
    </cfRule>
  </conditionalFormatting>
  <conditionalFormatting sqref="B3:G3">
    <cfRule type="expression" dxfId="4" priority="1">
      <formula>DAY(B3)&gt;8</formula>
    </cfRule>
  </conditionalFormatting>
  <printOptions horizontalCentered="1" verticalCentered="1"/>
  <pageMargins left="0.7" right="0.7" top="0.75" bottom="0.75" header="0.3" footer="0.3"/>
  <pageSetup scale="9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2" tint="-0.89999084444715716"/>
    <pageSetUpPr fitToPage="1"/>
  </sheetPr>
  <dimension ref="A1:H14"/>
  <sheetViews>
    <sheetView showGridLines="0" workbookViewId="0"/>
  </sheetViews>
  <sheetFormatPr defaultColWidth="8.88671875" defaultRowHeight="13.8" x14ac:dyDescent="0.3"/>
  <cols>
    <col min="1" max="1" width="2.44140625" customWidth="1"/>
    <col min="2" max="2" width="18.33203125" customWidth="1"/>
    <col min="3" max="8" width="17.6640625" customWidth="1"/>
    <col min="9" max="9" width="2.44140625" customWidth="1"/>
    <col min="10" max="10" width="13.6640625" customWidth="1"/>
  </cols>
  <sheetData>
    <row r="1" spans="1:8" s="1" customFormat="1" ht="59.25" customHeight="1" x14ac:dyDescent="0.3">
      <c r="B1" s="23">
        <f>B7</f>
        <v>42688</v>
      </c>
      <c r="C1" s="23"/>
      <c r="D1" s="23"/>
      <c r="E1" s="4"/>
      <c r="F1" s="4"/>
      <c r="G1" s="4"/>
      <c r="H1" s="5"/>
    </row>
    <row r="2" spans="1:8" s="3" customFormat="1" ht="21.75" customHeight="1" thickBot="1" x14ac:dyDescent="0.3">
      <c r="A2" s="2"/>
      <c r="B2" s="20" t="str">
        <f>IF(January!B2="SUNDAY", "SUNDAY","MONDAY")</f>
        <v>MONDAY</v>
      </c>
      <c r="C2" s="20" t="str">
        <f t="shared" ref="C2:H2" si="0">UPPER(TEXT(C3,"dddd"))</f>
        <v>TUESDAY</v>
      </c>
      <c r="D2" s="20" t="str">
        <f t="shared" si="0"/>
        <v>WEDNESDAY</v>
      </c>
      <c r="E2" s="20" t="str">
        <f t="shared" si="0"/>
        <v>THURSDAY</v>
      </c>
      <c r="F2" s="20" t="str">
        <f t="shared" si="0"/>
        <v>FRIDAY</v>
      </c>
      <c r="G2" s="20" t="str">
        <f t="shared" si="0"/>
        <v>SATURDAY</v>
      </c>
      <c r="H2" s="20" t="str">
        <f t="shared" si="0"/>
        <v>SUNDAY</v>
      </c>
    </row>
    <row r="3" spans="1:8" s="12" customFormat="1" ht="19.5" customHeight="1" x14ac:dyDescent="0.3">
      <c r="A3" s="11"/>
      <c r="B3" s="18">
        <f t="array" ref="B3:H3">DaysAndWeeks+DATE(CalendarYear,11,1)-WEEKDAY(DATE(CalendarYear,11,1),(WeekStart="Monday")+1)+1</f>
        <v>42674</v>
      </c>
      <c r="C3" s="18">
        <v>42675</v>
      </c>
      <c r="D3" s="18">
        <v>42676</v>
      </c>
      <c r="E3" s="18">
        <v>42677</v>
      </c>
      <c r="F3" s="18">
        <v>42678</v>
      </c>
      <c r="G3" s="18">
        <v>42679</v>
      </c>
      <c r="H3" s="18">
        <v>42680</v>
      </c>
    </row>
    <row r="4" spans="1:8" ht="57.9" customHeight="1" x14ac:dyDescent="0.3">
      <c r="A4" s="1"/>
      <c r="B4" s="6"/>
      <c r="C4" s="6"/>
      <c r="D4" s="7"/>
      <c r="E4" s="7"/>
      <c r="F4" s="7"/>
      <c r="G4" s="8"/>
      <c r="H4" s="8"/>
    </row>
    <row r="5" spans="1:8" s="12" customFormat="1" ht="19.5" customHeight="1" x14ac:dyDescent="0.3">
      <c r="A5" s="11"/>
      <c r="B5" s="19">
        <f t="array" ref="B5:H5">DaysAndWeeks+DATE(CalendarYear,11,1)-WEEKDAY(DATE(CalendarYear,11,1),(WeekStart="Monday")+1)+8</f>
        <v>42681</v>
      </c>
      <c r="C5" s="19">
        <v>42682</v>
      </c>
      <c r="D5" s="19">
        <v>42683</v>
      </c>
      <c r="E5" s="19">
        <v>42684</v>
      </c>
      <c r="F5" s="19">
        <v>42685</v>
      </c>
      <c r="G5" s="19">
        <v>42686</v>
      </c>
      <c r="H5" s="19">
        <v>42687</v>
      </c>
    </row>
    <row r="6" spans="1:8" ht="57.9" customHeight="1" x14ac:dyDescent="0.3">
      <c r="A6" s="1"/>
      <c r="B6" s="9"/>
      <c r="C6" s="9"/>
      <c r="D6" s="9"/>
      <c r="E6" s="9"/>
      <c r="F6" s="9"/>
      <c r="G6" s="10"/>
      <c r="H6" s="10"/>
    </row>
    <row r="7" spans="1:8" s="12" customFormat="1" ht="19.5" customHeight="1" x14ac:dyDescent="0.3">
      <c r="A7" s="11"/>
      <c r="B7" s="18">
        <f t="array" ref="B7:H7">DaysAndWeeks+DATE(CalendarYear,11,1)-WEEKDAY(DATE(CalendarYear,11,1),(WeekStart="Monday")+1)+15</f>
        <v>42688</v>
      </c>
      <c r="C7" s="18">
        <v>42689</v>
      </c>
      <c r="D7" s="18">
        <v>42690</v>
      </c>
      <c r="E7" s="18">
        <v>42691</v>
      </c>
      <c r="F7" s="18">
        <v>42692</v>
      </c>
      <c r="G7" s="18">
        <v>42693</v>
      </c>
      <c r="H7" s="18">
        <v>42694</v>
      </c>
    </row>
    <row r="8" spans="1:8" ht="57.9" customHeight="1" x14ac:dyDescent="0.3">
      <c r="A8" s="1"/>
      <c r="B8" s="6"/>
      <c r="C8" s="6"/>
      <c r="D8" s="7"/>
      <c r="E8" s="7"/>
      <c r="F8" s="7"/>
      <c r="G8" s="8"/>
      <c r="H8" s="8"/>
    </row>
    <row r="9" spans="1:8" s="12" customFormat="1" ht="19.5" customHeight="1" x14ac:dyDescent="0.3">
      <c r="A9" s="11"/>
      <c r="B9" s="19">
        <f t="array" ref="B9:H9">DaysAndWeeks+DATE(CalendarYear,11,1)-WEEKDAY(DATE(CalendarYear,11,1),(WeekStart="Monday")+1)+22</f>
        <v>42695</v>
      </c>
      <c r="C9" s="19">
        <v>42696</v>
      </c>
      <c r="D9" s="19">
        <v>42697</v>
      </c>
      <c r="E9" s="19">
        <v>42698</v>
      </c>
      <c r="F9" s="19">
        <v>42699</v>
      </c>
      <c r="G9" s="19">
        <v>42700</v>
      </c>
      <c r="H9" s="19">
        <v>42701</v>
      </c>
    </row>
    <row r="10" spans="1:8" ht="57.9" customHeight="1" x14ac:dyDescent="0.3">
      <c r="A10" s="1"/>
      <c r="B10" s="9"/>
      <c r="C10" s="9"/>
      <c r="D10" s="9"/>
      <c r="E10" s="9"/>
      <c r="F10" s="9"/>
      <c r="G10" s="10"/>
      <c r="H10" s="10"/>
    </row>
    <row r="11" spans="1:8" s="12" customFormat="1" ht="19.5" customHeight="1" x14ac:dyDescent="0.3">
      <c r="A11" s="11"/>
      <c r="B11" s="18">
        <f t="array" ref="B11:H11">DaysAndWeeks+DATE(CalendarYear,11,1)-WEEKDAY(DATE(CalendarYear,11,1),(WeekStart="Monday")+1)+29</f>
        <v>42702</v>
      </c>
      <c r="C11" s="18">
        <v>42703</v>
      </c>
      <c r="D11" s="18">
        <v>42704</v>
      </c>
      <c r="E11" s="18">
        <v>42705</v>
      </c>
      <c r="F11" s="18">
        <v>42706</v>
      </c>
      <c r="G11" s="18">
        <v>42707</v>
      </c>
      <c r="H11" s="18">
        <v>42708</v>
      </c>
    </row>
    <row r="12" spans="1:8" ht="57.9" customHeight="1" x14ac:dyDescent="0.3">
      <c r="A12" s="1"/>
      <c r="B12" s="6"/>
      <c r="C12" s="6"/>
      <c r="D12" s="7"/>
      <c r="E12" s="7"/>
      <c r="F12" s="6"/>
      <c r="G12" s="8"/>
      <c r="H12" s="8"/>
    </row>
    <row r="13" spans="1:8" s="12" customFormat="1" ht="19.5" customHeight="1" x14ac:dyDescent="0.3">
      <c r="A13" s="11"/>
      <c r="B13" s="19">
        <f t="array" ref="B13:C13">DaysAndWeeks+DATE(CalendarYear,11,1)-WEEKDAY(DATE(CalendarYear,11,1),(WeekStart="Monday")+1)+36</f>
        <v>42709</v>
      </c>
      <c r="C13" s="19">
        <v>42710</v>
      </c>
      <c r="D13" s="25" t="s">
        <v>0</v>
      </c>
      <c r="E13" s="25"/>
      <c r="F13" s="25"/>
      <c r="G13" s="25"/>
      <c r="H13" s="25"/>
    </row>
    <row r="14" spans="1:8" ht="57.9" customHeight="1" x14ac:dyDescent="0.3">
      <c r="A14" s="1"/>
      <c r="B14" s="9"/>
      <c r="C14" s="9"/>
      <c r="D14" s="24"/>
      <c r="E14" s="24"/>
      <c r="F14" s="24"/>
      <c r="G14" s="24"/>
      <c r="H14" s="24"/>
    </row>
  </sheetData>
  <mergeCells count="3">
    <mergeCell ref="B1:D1"/>
    <mergeCell ref="D13:H13"/>
    <mergeCell ref="D14:H14"/>
  </mergeCells>
  <conditionalFormatting sqref="B11:H11 B13:C13">
    <cfRule type="expression" dxfId="3" priority="2">
      <formula>AND(DAY(B11)&gt;=1,DAY(B11)&lt;=15)</formula>
    </cfRule>
  </conditionalFormatting>
  <conditionalFormatting sqref="B3:G3">
    <cfRule type="expression" dxfId="2" priority="1">
      <formula>DAY(B3)&gt;8</formula>
    </cfRule>
  </conditionalFormatting>
  <printOptions horizontalCentered="1" verticalCentered="1"/>
  <pageMargins left="0.7" right="0.7" top="0.75" bottom="0.75" header="0.3" footer="0.3"/>
  <pageSetup scale="9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1" tint="4.9989318521683403E-2"/>
    <pageSetUpPr fitToPage="1"/>
  </sheetPr>
  <dimension ref="A1:H14"/>
  <sheetViews>
    <sheetView showGridLines="0" workbookViewId="0"/>
  </sheetViews>
  <sheetFormatPr defaultColWidth="8.88671875" defaultRowHeight="13.8" x14ac:dyDescent="0.3"/>
  <cols>
    <col min="1" max="1" width="2.44140625" customWidth="1"/>
    <col min="2" max="2" width="18.33203125" customWidth="1"/>
    <col min="3" max="8" width="17.6640625" customWidth="1"/>
    <col min="9" max="9" width="2.44140625" customWidth="1"/>
    <col min="10" max="10" width="13.6640625" customWidth="1"/>
  </cols>
  <sheetData>
    <row r="1" spans="1:8" s="1" customFormat="1" ht="59.25" customHeight="1" x14ac:dyDescent="0.3">
      <c r="B1" s="23">
        <f>B7</f>
        <v>42716</v>
      </c>
      <c r="C1" s="23"/>
      <c r="D1" s="23"/>
      <c r="E1" s="4"/>
      <c r="F1" s="4"/>
      <c r="G1" s="4"/>
      <c r="H1" s="5"/>
    </row>
    <row r="2" spans="1:8" s="3" customFormat="1" ht="21.75" customHeight="1" thickBot="1" x14ac:dyDescent="0.3">
      <c r="A2" s="2"/>
      <c r="B2" s="20" t="str">
        <f>IF(January!B2="SUNDAY", "SUNDAY","MONDAY")</f>
        <v>MONDAY</v>
      </c>
      <c r="C2" s="20" t="str">
        <f t="shared" ref="C2:H2" si="0">UPPER(TEXT(C3,"dddd"))</f>
        <v>TUESDAY</v>
      </c>
      <c r="D2" s="20" t="str">
        <f t="shared" si="0"/>
        <v>WEDNESDAY</v>
      </c>
      <c r="E2" s="20" t="str">
        <f t="shared" si="0"/>
        <v>THURSDAY</v>
      </c>
      <c r="F2" s="20" t="str">
        <f t="shared" si="0"/>
        <v>FRIDAY</v>
      </c>
      <c r="G2" s="20" t="str">
        <f t="shared" si="0"/>
        <v>SATURDAY</v>
      </c>
      <c r="H2" s="20" t="str">
        <f t="shared" si="0"/>
        <v>SUNDAY</v>
      </c>
    </row>
    <row r="3" spans="1:8" s="12" customFormat="1" ht="19.5" customHeight="1" x14ac:dyDescent="0.3">
      <c r="A3" s="11"/>
      <c r="B3" s="18">
        <f t="array" ref="B3:H3">DaysAndWeeks+DATE(CalendarYear,12,1)-WEEKDAY(DATE(CalendarYear,12,1),(WeekStart="Monday")+1)+1</f>
        <v>42702</v>
      </c>
      <c r="C3" s="18">
        <v>42703</v>
      </c>
      <c r="D3" s="18">
        <v>42704</v>
      </c>
      <c r="E3" s="18">
        <v>42705</v>
      </c>
      <c r="F3" s="18">
        <v>42706</v>
      </c>
      <c r="G3" s="18">
        <v>42707</v>
      </c>
      <c r="H3" s="18">
        <v>42708</v>
      </c>
    </row>
    <row r="4" spans="1:8" ht="57.9" customHeight="1" x14ac:dyDescent="0.3">
      <c r="A4" s="1"/>
      <c r="B4" s="6"/>
      <c r="C4" s="6"/>
      <c r="D4" s="7"/>
      <c r="E4" s="7"/>
      <c r="F4" s="7"/>
      <c r="G4" s="8"/>
      <c r="H4" s="8"/>
    </row>
    <row r="5" spans="1:8" s="12" customFormat="1" ht="19.5" customHeight="1" x14ac:dyDescent="0.3">
      <c r="A5" s="11"/>
      <c r="B5" s="19">
        <f t="array" ref="B5:H5">DaysAndWeeks+DATE(CalendarYear,12,1)-WEEKDAY(DATE(CalendarYear,12,1),(WeekStart="Monday")+1)+8</f>
        <v>42709</v>
      </c>
      <c r="C5" s="19">
        <v>42710</v>
      </c>
      <c r="D5" s="19">
        <v>42711</v>
      </c>
      <c r="E5" s="19">
        <v>42712</v>
      </c>
      <c r="F5" s="19">
        <v>42713</v>
      </c>
      <c r="G5" s="19">
        <v>42714</v>
      </c>
      <c r="H5" s="19">
        <v>42715</v>
      </c>
    </row>
    <row r="6" spans="1:8" ht="57.9" customHeight="1" x14ac:dyDescent="0.3">
      <c r="A6" s="1"/>
      <c r="B6" s="9"/>
      <c r="C6" s="9"/>
      <c r="D6" s="9"/>
      <c r="E6" s="9"/>
      <c r="F6" s="9"/>
      <c r="G6" s="10"/>
      <c r="H6" s="10"/>
    </row>
    <row r="7" spans="1:8" s="12" customFormat="1" ht="19.5" customHeight="1" x14ac:dyDescent="0.3">
      <c r="A7" s="11"/>
      <c r="B7" s="18">
        <f t="array" ref="B7:H7">DaysAndWeeks+DATE(CalendarYear,12,1)-WEEKDAY(DATE(CalendarYear,12,1),(WeekStart="Monday")+1)+15</f>
        <v>42716</v>
      </c>
      <c r="C7" s="18">
        <v>42717</v>
      </c>
      <c r="D7" s="18">
        <v>42718</v>
      </c>
      <c r="E7" s="18">
        <v>42719</v>
      </c>
      <c r="F7" s="18">
        <v>42720</v>
      </c>
      <c r="G7" s="18">
        <v>42721</v>
      </c>
      <c r="H7" s="18">
        <v>42722</v>
      </c>
    </row>
    <row r="8" spans="1:8" ht="57.9" customHeight="1" x14ac:dyDescent="0.3">
      <c r="A8" s="1"/>
      <c r="B8" s="6"/>
      <c r="C8" s="6"/>
      <c r="D8" s="7"/>
      <c r="E8" s="7"/>
      <c r="F8" s="7"/>
      <c r="G8" s="8"/>
      <c r="H8" s="8"/>
    </row>
    <row r="9" spans="1:8" s="12" customFormat="1" ht="19.5" customHeight="1" x14ac:dyDescent="0.3">
      <c r="A9" s="11"/>
      <c r="B9" s="19">
        <f t="array" ref="B9:H9">DaysAndWeeks+DATE(CalendarYear,12,1)-WEEKDAY(DATE(CalendarYear,12,1),(WeekStart="Monday")+1)+22</f>
        <v>42723</v>
      </c>
      <c r="C9" s="19">
        <v>42724</v>
      </c>
      <c r="D9" s="19">
        <v>42725</v>
      </c>
      <c r="E9" s="19">
        <v>42726</v>
      </c>
      <c r="F9" s="19">
        <v>42727</v>
      </c>
      <c r="G9" s="19">
        <v>42728</v>
      </c>
      <c r="H9" s="19">
        <v>42729</v>
      </c>
    </row>
    <row r="10" spans="1:8" ht="57.9" customHeight="1" x14ac:dyDescent="0.3">
      <c r="A10" s="1"/>
      <c r="B10" s="9"/>
      <c r="C10" s="9"/>
      <c r="D10" s="9"/>
      <c r="E10" s="9"/>
      <c r="F10" s="9"/>
      <c r="G10" s="10"/>
      <c r="H10" s="10"/>
    </row>
    <row r="11" spans="1:8" s="12" customFormat="1" ht="19.5" customHeight="1" x14ac:dyDescent="0.3">
      <c r="A11" s="11"/>
      <c r="B11" s="18">
        <f t="array" ref="B11:H11">DaysAndWeeks+DATE(CalendarYear,12,1)-WEEKDAY(DATE(CalendarYear,12,1),(WeekStart="Monday")+1)+29</f>
        <v>42730</v>
      </c>
      <c r="C11" s="18">
        <v>42731</v>
      </c>
      <c r="D11" s="18">
        <v>42732</v>
      </c>
      <c r="E11" s="18">
        <v>42733</v>
      </c>
      <c r="F11" s="18">
        <v>42734</v>
      </c>
      <c r="G11" s="18">
        <v>42735</v>
      </c>
      <c r="H11" s="18">
        <v>42736</v>
      </c>
    </row>
    <row r="12" spans="1:8" ht="57.9" customHeight="1" x14ac:dyDescent="0.3">
      <c r="A12" s="1"/>
      <c r="B12" s="6"/>
      <c r="C12" s="6"/>
      <c r="D12" s="7"/>
      <c r="E12" s="7"/>
      <c r="F12" s="6"/>
      <c r="G12" s="8"/>
      <c r="H12" s="8"/>
    </row>
    <row r="13" spans="1:8" s="12" customFormat="1" ht="19.5" customHeight="1" x14ac:dyDescent="0.3">
      <c r="A13" s="11"/>
      <c r="B13" s="19">
        <f t="array" ref="B13:C13">DaysAndWeeks+DATE(CalendarYear,12,1)-WEEKDAY(DATE(CalendarYear,12,1),(WeekStart="Monday")+1)+36</f>
        <v>42737</v>
      </c>
      <c r="C13" s="19">
        <v>42738</v>
      </c>
      <c r="D13" s="25" t="s">
        <v>0</v>
      </c>
      <c r="E13" s="25"/>
      <c r="F13" s="25"/>
      <c r="G13" s="25"/>
      <c r="H13" s="25"/>
    </row>
    <row r="14" spans="1:8" ht="57.9" customHeight="1" x14ac:dyDescent="0.3">
      <c r="A14" s="1"/>
      <c r="B14" s="9"/>
      <c r="C14" s="9"/>
      <c r="D14" s="24"/>
      <c r="E14" s="24"/>
      <c r="F14" s="24"/>
      <c r="G14" s="24"/>
      <c r="H14" s="24"/>
    </row>
  </sheetData>
  <mergeCells count="3">
    <mergeCell ref="B1:D1"/>
    <mergeCell ref="D13:H13"/>
    <mergeCell ref="D14:H14"/>
  </mergeCells>
  <conditionalFormatting sqref="B11:H11 B13:C13">
    <cfRule type="expression" dxfId="1" priority="2">
      <formula>AND(DAY(B11)&gt;=1,DAY(B11)&lt;=15)</formula>
    </cfRule>
  </conditionalFormatting>
  <conditionalFormatting sqref="B3:G3">
    <cfRule type="expression" dxfId="0" priority="1">
      <formula>DAY(B3)&gt;8</formula>
    </cfRule>
  </conditionalFormatting>
  <printOptions horizontalCentered="1" verticalCentered="1"/>
  <pageMargins left="0.7" right="0.7" top="0.75" bottom="0.75" header="0.3" footer="0.3"/>
  <pageSetup scale="9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14</vt:i4>
      </vt:variant>
    </vt:vector>
  </HeadingPairs>
  <TitlesOfParts>
    <vt:vector size="26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CalendarYear</vt:lpstr>
      <vt:lpstr>April!Print_Area</vt:lpstr>
      <vt:lpstr>August!Print_Area</vt:lpstr>
      <vt:lpstr>December!Print_Area</vt:lpstr>
      <vt:lpstr>February!Print_Area</vt:lpstr>
      <vt:lpstr>January!Print_Area</vt:lpstr>
      <vt:lpstr>July!Print_Area</vt:lpstr>
      <vt:lpstr>June!Print_Area</vt:lpstr>
      <vt:lpstr>March!Print_Area</vt:lpstr>
      <vt:lpstr>May!Print_Area</vt:lpstr>
      <vt:lpstr>November!Print_Area</vt:lpstr>
      <vt:lpstr>October!Print_Area</vt:lpstr>
      <vt:lpstr>September!Print_Area</vt:lpstr>
      <vt:lpstr>WeekStart</vt:lpstr>
    </vt:vector>
  </TitlesOfParts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2015-05-01T18:11:32Z</dcterms:created>
  <dcterms:modified xsi:type="dcterms:W3CDTF">2016-04-26T07:00:47Z</dcterms:modified>
</cp:coreProperties>
</file>