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alcChain.xml" ContentType="application/vnd.openxmlformats-officedocument.spreadsheetml.calcChain+xml"/>
  <Override PartName="/xl/metadata.xml" ContentType="application/vnd.openxmlformats-officedocument.spreadsheetml.sheetMetadata+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Detailed jobs/2023 Update/INPUT/"/>
    </mc:Choice>
  </mc:AlternateContent>
  <xr:revisionPtr revIDLastSave="59" documentId="13_ncr:1_{BEBD9A00-6599-4EDC-8667-7E11B13492AA}" xr6:coauthVersionLast="47" xr6:coauthVersionMax="47" xr10:uidLastSave="{6FF15FED-4A6F-48BD-B441-837C5C56F65C}"/>
  <bookViews>
    <workbookView xWindow="-120" yWindow="-120" windowWidth="29040" windowHeight="15840" activeTab="2" xr2:uid="{00000000-000D-0000-FFFF-FFFF00000000}"/>
  </bookViews>
  <sheets>
    <sheet name="Info" sheetId="8" r:id="rId1"/>
    <sheet name="Analysis-&gt;" sheetId="7" r:id="rId2"/>
    <sheet name="Final table wide" sheetId="9" r:id="rId3"/>
    <sheet name="Final table" sheetId="6" r:id="rId4"/>
    <sheet name="Split section G" sheetId="5" r:id="rId5"/>
    <sheet name="Totals and averages" sheetId="2" r:id="rId6"/>
    <sheet name="Raw-&gt;" sheetId="3" r:id="rId7"/>
    <sheet name="WFJ data" sheetId="1" r:id="rId8"/>
    <sheet name="Section G, Emp SE breakdown" sheetId="4" r:id="rId9"/>
  </sheets>
  <definedNames>
    <definedName name="section_g_split_raw">'Section G, Emp SE breakdown'!$B$4:$AB$13</definedName>
    <definedName name="wfj_averages_table">'Totals and averages'!$M$9:$AH$35</definedName>
    <definedName name="wfj_raw">'WFJ data'!$A$8:$U$115</definedName>
    <definedName name="wfj_raw_data">'WFJ data'!$B$9:$U$115</definedName>
    <definedName name="wfj_raw_dates">'WFJ data'!$A$9:$A$115</definedName>
    <definedName name="wfj_raw_sections">'WFJ data'!$B$8:$U$8</definedName>
    <definedName name="wfj_split_table">'Split section G'!$J$7:$L$34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9" l="1" a="1"/>
  <c r="A1" i="9" s="1"/>
  <c r="B1" i="9"/>
  <c r="J1" i="9"/>
  <c r="R1" i="9"/>
  <c r="X1" i="9"/>
  <c r="Z1" i="9"/>
  <c r="D2" i="9"/>
  <c r="F2" i="9"/>
  <c r="H2" i="9"/>
  <c r="L2" i="9"/>
  <c r="N2" i="9"/>
  <c r="P2" i="9"/>
  <c r="T2" i="9"/>
  <c r="V2" i="9"/>
  <c r="X2" i="9"/>
  <c r="AB2" i="9"/>
  <c r="B3" i="9"/>
  <c r="D3" i="9"/>
  <c r="H3" i="9"/>
  <c r="J3" i="9"/>
  <c r="L3" i="9"/>
  <c r="P3" i="9"/>
  <c r="R3" i="9"/>
  <c r="T3" i="9"/>
  <c r="X3" i="9"/>
  <c r="Z3" i="9"/>
  <c r="AB3" i="9"/>
  <c r="D4" i="9"/>
  <c r="F4" i="9"/>
  <c r="H4" i="9"/>
  <c r="L4" i="9"/>
  <c r="N4" i="9"/>
  <c r="P4" i="9"/>
  <c r="T4" i="9"/>
  <c r="V4" i="9"/>
  <c r="X4" i="9"/>
  <c r="AB4" i="9"/>
  <c r="B5" i="9"/>
  <c r="D5" i="9"/>
  <c r="H5" i="9"/>
  <c r="J5" i="9"/>
  <c r="L5" i="9"/>
  <c r="P5" i="9"/>
  <c r="R5" i="9"/>
  <c r="T5" i="9"/>
  <c r="X5" i="9"/>
  <c r="Z5" i="9"/>
  <c r="AB5" i="9"/>
  <c r="D6" i="9"/>
  <c r="F6" i="9"/>
  <c r="H6" i="9"/>
  <c r="L6" i="9"/>
  <c r="N6" i="9"/>
  <c r="P6" i="9"/>
  <c r="T6" i="9"/>
  <c r="V6" i="9"/>
  <c r="X6" i="9"/>
  <c r="AB6" i="9"/>
  <c r="B7" i="9"/>
  <c r="D7" i="9"/>
  <c r="H7" i="9"/>
  <c r="J7" i="9"/>
  <c r="L7" i="9"/>
  <c r="P7" i="9"/>
  <c r="R7" i="9"/>
  <c r="T7" i="9"/>
  <c r="X7" i="9"/>
  <c r="Z7" i="9"/>
  <c r="AB7" i="9"/>
  <c r="D8" i="9"/>
  <c r="F8" i="9"/>
  <c r="H8" i="9"/>
  <c r="L8" i="9"/>
  <c r="N8" i="9"/>
  <c r="P8" i="9"/>
  <c r="T8" i="9"/>
  <c r="V8" i="9"/>
  <c r="X8" i="9"/>
  <c r="AB8" i="9"/>
  <c r="B9" i="9"/>
  <c r="D9" i="9"/>
  <c r="H9" i="9"/>
  <c r="J9" i="9"/>
  <c r="L9" i="9"/>
  <c r="P9" i="9"/>
  <c r="R9" i="9"/>
  <c r="T9" i="9"/>
  <c r="X9" i="9"/>
  <c r="Z9" i="9"/>
  <c r="AB9" i="9"/>
  <c r="D10" i="9"/>
  <c r="F10" i="9"/>
  <c r="H10" i="9"/>
  <c r="L10" i="9"/>
  <c r="N10" i="9"/>
  <c r="P10" i="9"/>
  <c r="T10" i="9"/>
  <c r="V10" i="9"/>
  <c r="X10" i="9"/>
  <c r="AB10" i="9"/>
  <c r="B11" i="9"/>
  <c r="D11" i="9"/>
  <c r="H11" i="9"/>
  <c r="J11" i="9"/>
  <c r="L11" i="9"/>
  <c r="P11" i="9"/>
  <c r="R11" i="9"/>
  <c r="T11" i="9"/>
  <c r="X11" i="9"/>
  <c r="Z11" i="9"/>
  <c r="AB11" i="9"/>
  <c r="D12" i="9"/>
  <c r="F12" i="9"/>
  <c r="H12" i="9"/>
  <c r="L12" i="9"/>
  <c r="N12" i="9"/>
  <c r="P12" i="9"/>
  <c r="Q12" i="9"/>
  <c r="T12" i="9"/>
  <c r="U12" i="9"/>
  <c r="V12" i="9"/>
  <c r="X12" i="9"/>
  <c r="Y12" i="9"/>
  <c r="AB12" i="9"/>
  <c r="A13" i="9"/>
  <c r="B13" i="9"/>
  <c r="D13" i="9"/>
  <c r="E13" i="9"/>
  <c r="H13" i="9"/>
  <c r="I13" i="9"/>
  <c r="J13" i="9"/>
  <c r="L13" i="9"/>
  <c r="M13" i="9"/>
  <c r="P13" i="9"/>
  <c r="Q13" i="9"/>
  <c r="R13" i="9"/>
  <c r="T13" i="9"/>
  <c r="U13" i="9"/>
  <c r="X13" i="9"/>
  <c r="Y13" i="9"/>
  <c r="Z13" i="9"/>
  <c r="AB13" i="9"/>
  <c r="A14" i="9"/>
  <c r="D14" i="9"/>
  <c r="E14" i="9"/>
  <c r="F14" i="9"/>
  <c r="H14" i="9"/>
  <c r="I14" i="9"/>
  <c r="L14" i="9"/>
  <c r="M14" i="9"/>
  <c r="N14" i="9"/>
  <c r="P14" i="9"/>
  <c r="Q14" i="9"/>
  <c r="T14" i="9"/>
  <c r="U14" i="9"/>
  <c r="V14" i="9"/>
  <c r="X14" i="9"/>
  <c r="Y14" i="9"/>
  <c r="AB14" i="9"/>
  <c r="A15" i="9"/>
  <c r="B15" i="9"/>
  <c r="D15" i="9"/>
  <c r="E15" i="9"/>
  <c r="H15" i="9"/>
  <c r="I15" i="9"/>
  <c r="J15" i="9"/>
  <c r="L15" i="9"/>
  <c r="M15" i="9"/>
  <c r="P15" i="9"/>
  <c r="Q15" i="9"/>
  <c r="R15" i="9"/>
  <c r="T15" i="9"/>
  <c r="U15" i="9"/>
  <c r="X15" i="9"/>
  <c r="Y15" i="9"/>
  <c r="Z15" i="9"/>
  <c r="AB15" i="9"/>
  <c r="A16" i="9"/>
  <c r="D16" i="9"/>
  <c r="E16" i="9"/>
  <c r="F16" i="9"/>
  <c r="H16" i="9"/>
  <c r="I16" i="9"/>
  <c r="L16" i="9"/>
  <c r="M16" i="9"/>
  <c r="N16" i="9"/>
  <c r="P16" i="9"/>
  <c r="Q16" i="9"/>
  <c r="T16" i="9"/>
  <c r="U16" i="9"/>
  <c r="V16" i="9"/>
  <c r="X16" i="9"/>
  <c r="Y16" i="9"/>
  <c r="AB16" i="9"/>
  <c r="A17" i="9"/>
  <c r="B17" i="9"/>
  <c r="D17" i="9"/>
  <c r="E17" i="9"/>
  <c r="H17" i="9"/>
  <c r="I17" i="9"/>
  <c r="J17" i="9"/>
  <c r="L17" i="9"/>
  <c r="M17" i="9"/>
  <c r="P17" i="9"/>
  <c r="Q17" i="9"/>
  <c r="R17" i="9"/>
  <c r="T17" i="9"/>
  <c r="U17" i="9"/>
  <c r="X17" i="9"/>
  <c r="Y17" i="9"/>
  <c r="Z17" i="9"/>
  <c r="AB17" i="9"/>
  <c r="A18" i="9"/>
  <c r="D18" i="9"/>
  <c r="E18" i="9"/>
  <c r="F18" i="9"/>
  <c r="H18" i="9"/>
  <c r="I18" i="9"/>
  <c r="L18" i="9"/>
  <c r="M18" i="9"/>
  <c r="N18" i="9"/>
  <c r="P18" i="9"/>
  <c r="Q18" i="9"/>
  <c r="T18" i="9"/>
  <c r="U18" i="9"/>
  <c r="V18" i="9"/>
  <c r="X18" i="9"/>
  <c r="Y18" i="9"/>
  <c r="AB18" i="9"/>
  <c r="A19" i="9"/>
  <c r="B19" i="9"/>
  <c r="D19" i="9"/>
  <c r="E19" i="9"/>
  <c r="H19" i="9"/>
  <c r="I19" i="9"/>
  <c r="J19" i="9"/>
  <c r="L19" i="9"/>
  <c r="M19" i="9"/>
  <c r="P19" i="9"/>
  <c r="Q19" i="9"/>
  <c r="R19" i="9"/>
  <c r="T19" i="9"/>
  <c r="U19" i="9"/>
  <c r="X19" i="9"/>
  <c r="Y19" i="9"/>
  <c r="Z19" i="9"/>
  <c r="AB19" i="9"/>
  <c r="A20" i="9"/>
  <c r="D20" i="9"/>
  <c r="E20" i="9"/>
  <c r="F20" i="9"/>
  <c r="H20" i="9"/>
  <c r="I20" i="9"/>
  <c r="L20" i="9"/>
  <c r="M20" i="9"/>
  <c r="N20" i="9"/>
  <c r="P20" i="9"/>
  <c r="Q20" i="9"/>
  <c r="T20" i="9"/>
  <c r="U20" i="9"/>
  <c r="V20" i="9"/>
  <c r="X20" i="9"/>
  <c r="Y20" i="9"/>
  <c r="AB20" i="9"/>
  <c r="A21" i="9"/>
  <c r="B21" i="9"/>
  <c r="D21" i="9"/>
  <c r="E21" i="9"/>
  <c r="H21" i="9"/>
  <c r="I21" i="9"/>
  <c r="J21" i="9"/>
  <c r="L21" i="9"/>
  <c r="M21" i="9"/>
  <c r="P21" i="9"/>
  <c r="Q21" i="9"/>
  <c r="R21" i="9"/>
  <c r="T21" i="9"/>
  <c r="U21" i="9"/>
  <c r="X21" i="9"/>
  <c r="Y21" i="9"/>
  <c r="Z21" i="9"/>
  <c r="AB21" i="9"/>
  <c r="A22" i="9"/>
  <c r="D22" i="9"/>
  <c r="E22" i="9"/>
  <c r="F22" i="9"/>
  <c r="H22" i="9"/>
  <c r="I22" i="9"/>
  <c r="L22" i="9"/>
  <c r="M22" i="9"/>
  <c r="N22" i="9"/>
  <c r="P22" i="9"/>
  <c r="Q22" i="9"/>
  <c r="T22" i="9"/>
  <c r="U22" i="9"/>
  <c r="V22" i="9"/>
  <c r="X22" i="9"/>
  <c r="Y22" i="9"/>
  <c r="AB22" i="9"/>
  <c r="A23" i="9"/>
  <c r="B23" i="9"/>
  <c r="D23" i="9"/>
  <c r="E23" i="9"/>
  <c r="H23" i="9"/>
  <c r="I23" i="9"/>
  <c r="J23" i="9"/>
  <c r="L23" i="9"/>
  <c r="M23" i="9"/>
  <c r="P23" i="9"/>
  <c r="Q23" i="9"/>
  <c r="R23" i="9"/>
  <c r="T23" i="9"/>
  <c r="U23" i="9"/>
  <c r="X23" i="9"/>
  <c r="Y23" i="9"/>
  <c r="Z23" i="9"/>
  <c r="AB23" i="9"/>
  <c r="C10" i="5"/>
  <c r="C11" i="5"/>
  <c r="C12" i="5"/>
  <c r="C13" i="5"/>
  <c r="C14" i="5"/>
  <c r="C15" i="5"/>
  <c r="C16" i="5"/>
  <c r="C17" i="5"/>
  <c r="C18" i="5"/>
  <c r="C19" i="5"/>
  <c r="C20" i="5"/>
  <c r="C21" i="5"/>
  <c r="C22" i="5"/>
  <c r="C23" i="5"/>
  <c r="C24" i="5"/>
  <c r="C25" i="5"/>
  <c r="C26" i="5"/>
  <c r="C27" i="5"/>
  <c r="C28" i="5"/>
  <c r="C29" i="5"/>
  <c r="C30" i="5"/>
  <c r="C31" i="5"/>
  <c r="C32" i="5"/>
  <c r="C33" i="5"/>
  <c r="C34" i="5"/>
  <c r="C9" i="5"/>
  <c r="N35" i="2" a="1"/>
  <c r="N35" i="2" s="1"/>
  <c r="G11" i="2" a="1"/>
  <c r="G11" i="2" s="1"/>
  <c r="H11" i="2" a="1"/>
  <c r="H11" i="2" s="1"/>
  <c r="I11" i="2" a="1"/>
  <c r="I11" i="2" s="1"/>
  <c r="J11" i="2" a="1"/>
  <c r="J11" i="2" s="1"/>
  <c r="G12" i="2" a="1"/>
  <c r="G12" i="2" s="1"/>
  <c r="H12" i="2" a="1"/>
  <c r="H12" i="2" s="1"/>
  <c r="I12" i="2" a="1"/>
  <c r="I12" i="2" s="1"/>
  <c r="J12" i="2" a="1"/>
  <c r="J12" i="2" s="1"/>
  <c r="G13" i="2" a="1"/>
  <c r="G13" i="2" s="1"/>
  <c r="H13" i="2" a="1"/>
  <c r="H13" i="2" s="1"/>
  <c r="I13" i="2" a="1"/>
  <c r="I13" i="2" s="1"/>
  <c r="J13" i="2" a="1"/>
  <c r="J13" i="2" s="1"/>
  <c r="G14" i="2" a="1"/>
  <c r="G14" i="2" s="1"/>
  <c r="H14" i="2" a="1"/>
  <c r="H14" i="2" s="1"/>
  <c r="I14" i="2" a="1"/>
  <c r="I14" i="2" s="1"/>
  <c r="J14" i="2" a="1"/>
  <c r="J14" i="2" s="1"/>
  <c r="G15" i="2" a="1"/>
  <c r="G15" i="2" s="1"/>
  <c r="H15" i="2" a="1"/>
  <c r="H15" i="2" s="1"/>
  <c r="I15" i="2" a="1"/>
  <c r="I15" i="2" s="1"/>
  <c r="J15" i="2" a="1"/>
  <c r="J15" i="2" s="1"/>
  <c r="G16" i="2" a="1"/>
  <c r="G16" i="2" s="1"/>
  <c r="H16" i="2" a="1"/>
  <c r="H16" i="2" s="1"/>
  <c r="I16" i="2" a="1"/>
  <c r="I16" i="2" s="1"/>
  <c r="J16" i="2" a="1"/>
  <c r="J16" i="2" s="1"/>
  <c r="G17" i="2" a="1"/>
  <c r="G17" i="2" s="1"/>
  <c r="H17" i="2" a="1"/>
  <c r="H17" i="2" s="1"/>
  <c r="I17" i="2" a="1"/>
  <c r="I17" i="2" s="1"/>
  <c r="J17" i="2" a="1"/>
  <c r="J17" i="2" s="1"/>
  <c r="G18" i="2" a="1"/>
  <c r="G18" i="2" s="1"/>
  <c r="H18" i="2" a="1"/>
  <c r="H18" i="2" s="1"/>
  <c r="I18" i="2" a="1"/>
  <c r="I18" i="2" s="1"/>
  <c r="J18" i="2" a="1"/>
  <c r="J18" i="2" s="1"/>
  <c r="G19" i="2" a="1"/>
  <c r="G19" i="2" s="1"/>
  <c r="H19" i="2" a="1"/>
  <c r="H19" i="2" s="1"/>
  <c r="I19" i="2" a="1"/>
  <c r="I19" i="2" s="1"/>
  <c r="J19" i="2" a="1"/>
  <c r="J19" i="2" s="1"/>
  <c r="G20" i="2" a="1"/>
  <c r="G20" i="2" s="1"/>
  <c r="H20" i="2" a="1"/>
  <c r="H20" i="2" s="1"/>
  <c r="I20" i="2" a="1"/>
  <c r="I20" i="2" s="1"/>
  <c r="J20" i="2" a="1"/>
  <c r="J20" i="2" s="1"/>
  <c r="G21" i="2" a="1"/>
  <c r="G21" i="2" s="1"/>
  <c r="H21" i="2" a="1"/>
  <c r="H21" i="2" s="1"/>
  <c r="I21" i="2" a="1"/>
  <c r="I21" i="2" s="1"/>
  <c r="J21" i="2" a="1"/>
  <c r="J21" i="2" s="1"/>
  <c r="G22" i="2" a="1"/>
  <c r="G22" i="2" s="1"/>
  <c r="H22" i="2" a="1"/>
  <c r="H22" i="2" s="1"/>
  <c r="I22" i="2" a="1"/>
  <c r="I22" i="2" s="1"/>
  <c r="J22" i="2" a="1"/>
  <c r="J22" i="2" s="1"/>
  <c r="G23" i="2" a="1"/>
  <c r="G23" i="2" s="1"/>
  <c r="H23" i="2" a="1"/>
  <c r="H23" i="2" s="1"/>
  <c r="I23" i="2" a="1"/>
  <c r="I23" i="2" s="1"/>
  <c r="J23" i="2" a="1"/>
  <c r="J23" i="2" s="1"/>
  <c r="G24" i="2" a="1"/>
  <c r="G24" i="2" s="1"/>
  <c r="H24" i="2" a="1"/>
  <c r="H24" i="2" s="1"/>
  <c r="I24" i="2" a="1"/>
  <c r="I24" i="2" s="1"/>
  <c r="J24" i="2" a="1"/>
  <c r="J24" i="2" s="1"/>
  <c r="G25" i="2" a="1"/>
  <c r="G25" i="2" s="1"/>
  <c r="H25" i="2" a="1"/>
  <c r="H25" i="2" s="1"/>
  <c r="I25" i="2" a="1"/>
  <c r="I25" i="2" s="1"/>
  <c r="J25" i="2" a="1"/>
  <c r="J25" i="2" s="1"/>
  <c r="G26" i="2" a="1"/>
  <c r="G26" i="2" s="1"/>
  <c r="H26" i="2" a="1"/>
  <c r="H26" i="2" s="1"/>
  <c r="I26" i="2" a="1"/>
  <c r="I26" i="2" s="1"/>
  <c r="J26" i="2" a="1"/>
  <c r="J26" i="2" s="1"/>
  <c r="G27" i="2" a="1"/>
  <c r="G27" i="2" s="1"/>
  <c r="H27" i="2" a="1"/>
  <c r="H27" i="2" s="1"/>
  <c r="I27" i="2" a="1"/>
  <c r="I27" i="2" s="1"/>
  <c r="J27" i="2" a="1"/>
  <c r="J27" i="2" s="1"/>
  <c r="G28" i="2" a="1"/>
  <c r="G28" i="2" s="1"/>
  <c r="H28" i="2" a="1"/>
  <c r="H28" i="2" s="1"/>
  <c r="I28" i="2" a="1"/>
  <c r="I28" i="2" s="1"/>
  <c r="J28" i="2" a="1"/>
  <c r="J28" i="2" s="1"/>
  <c r="G29" i="2" a="1"/>
  <c r="G29" i="2" s="1"/>
  <c r="H29" i="2" a="1"/>
  <c r="H29" i="2" s="1"/>
  <c r="I29" i="2" a="1"/>
  <c r="I29" i="2" s="1"/>
  <c r="J29" i="2" a="1"/>
  <c r="J29" i="2" s="1"/>
  <c r="G30" i="2" a="1"/>
  <c r="G30" i="2" s="1"/>
  <c r="H30" i="2" a="1"/>
  <c r="H30" i="2" s="1"/>
  <c r="I30" i="2" a="1"/>
  <c r="I30" i="2" s="1"/>
  <c r="J30" i="2" a="1"/>
  <c r="J30" i="2" s="1"/>
  <c r="G31" i="2" a="1"/>
  <c r="G31" i="2" s="1"/>
  <c r="H31" i="2" a="1"/>
  <c r="H31" i="2" s="1"/>
  <c r="I31" i="2" a="1"/>
  <c r="I31" i="2" s="1"/>
  <c r="J31" i="2" a="1"/>
  <c r="J31" i="2" s="1"/>
  <c r="G32" i="2" a="1"/>
  <c r="G32" i="2" s="1"/>
  <c r="H32" i="2" a="1"/>
  <c r="H32" i="2" s="1"/>
  <c r="I32" i="2" a="1"/>
  <c r="I32" i="2" s="1"/>
  <c r="J32" i="2" a="1"/>
  <c r="J32" i="2" s="1"/>
  <c r="G33" i="2" a="1"/>
  <c r="G33" i="2" s="1"/>
  <c r="H33" i="2" a="1"/>
  <c r="H33" i="2" s="1"/>
  <c r="I33" i="2" a="1"/>
  <c r="I33" i="2" s="1"/>
  <c r="J33" i="2" a="1"/>
  <c r="J33" i="2" s="1"/>
  <c r="G34" i="2" a="1"/>
  <c r="G34" i="2" s="1"/>
  <c r="H34" i="2" a="1"/>
  <c r="H34" i="2" s="1"/>
  <c r="I34" i="2" a="1"/>
  <c r="I34" i="2" s="1"/>
  <c r="J34" i="2" a="1"/>
  <c r="J34" i="2" s="1"/>
  <c r="G35" i="2" a="1"/>
  <c r="G35" i="2" s="1"/>
  <c r="H35" i="2" a="1"/>
  <c r="H35" i="2" s="1"/>
  <c r="I35" i="2" a="1"/>
  <c r="I35" i="2" s="1"/>
  <c r="J35" i="2" a="1"/>
  <c r="J35" i="2" s="1"/>
  <c r="H10" i="2" a="1"/>
  <c r="H10" i="2" s="1"/>
  <c r="I10" i="2" a="1"/>
  <c r="I10" i="2" s="1"/>
  <c r="J10" i="2" a="1"/>
  <c r="J10" i="2" s="1"/>
  <c r="J34" i="5"/>
  <c r="B34" i="5"/>
  <c r="E34" i="5" s="1"/>
  <c r="D34" i="5"/>
  <c r="F34" i="5" s="1"/>
  <c r="B33" i="6"/>
  <c r="D10" i="5"/>
  <c r="E10" i="5"/>
  <c r="D11" i="5"/>
  <c r="E11" i="5"/>
  <c r="D12" i="5"/>
  <c r="E12" i="5"/>
  <c r="D13" i="5"/>
  <c r="E13" i="5"/>
  <c r="D14" i="5"/>
  <c r="E14" i="5"/>
  <c r="D15" i="5"/>
  <c r="E15" i="5"/>
  <c r="D16" i="5"/>
  <c r="E16" i="5"/>
  <c r="D17" i="5"/>
  <c r="E17" i="5"/>
  <c r="D18" i="5"/>
  <c r="E18" i="5"/>
  <c r="D19" i="5"/>
  <c r="E19" i="5"/>
  <c r="D20" i="5"/>
  <c r="E20" i="5"/>
  <c r="D21" i="5"/>
  <c r="E21" i="5"/>
  <c r="D22" i="5"/>
  <c r="E22" i="5"/>
  <c r="D23" i="5"/>
  <c r="E23" i="5"/>
  <c r="D24" i="5"/>
  <c r="E24" i="5"/>
  <c r="D25" i="5"/>
  <c r="E25" i="5"/>
  <c r="D26" i="5"/>
  <c r="E26" i="5"/>
  <c r="D27" i="5"/>
  <c r="E27" i="5"/>
  <c r="D28" i="5"/>
  <c r="E28" i="5"/>
  <c r="D29" i="5"/>
  <c r="E29" i="5"/>
  <c r="D30" i="5"/>
  <c r="E30" i="5"/>
  <c r="D31" i="5"/>
  <c r="E31" i="5"/>
  <c r="D32" i="5"/>
  <c r="E32" i="5"/>
  <c r="D33" i="5"/>
  <c r="E33" i="5"/>
  <c r="E9" i="5"/>
  <c r="D9" i="5"/>
  <c r="B11" i="2"/>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C113" i="2" s="1"/>
  <c r="H1" i="9" l="1"/>
  <c r="W23" i="9"/>
  <c r="O23" i="9"/>
  <c r="G23" i="9"/>
  <c r="AA22" i="9"/>
  <c r="S22" i="9"/>
  <c r="K22" i="9"/>
  <c r="C22" i="9"/>
  <c r="W21" i="9"/>
  <c r="O21" i="9"/>
  <c r="G21" i="9"/>
  <c r="AA20" i="9"/>
  <c r="S20" i="9"/>
  <c r="K20" i="9"/>
  <c r="C20" i="9"/>
  <c r="W19" i="9"/>
  <c r="O19" i="9"/>
  <c r="G19" i="9"/>
  <c r="AA18" i="9"/>
  <c r="S18" i="9"/>
  <c r="K18" i="9"/>
  <c r="C18" i="9"/>
  <c r="W17" i="9"/>
  <c r="O17" i="9"/>
  <c r="G17" i="9"/>
  <c r="AA16" i="9"/>
  <c r="S16" i="9"/>
  <c r="K16" i="9"/>
  <c r="C16" i="9"/>
  <c r="W15" i="9"/>
  <c r="O15" i="9"/>
  <c r="G15" i="9"/>
  <c r="AA14" i="9"/>
  <c r="S14" i="9"/>
  <c r="K14" i="9"/>
  <c r="C14" i="9"/>
  <c r="W13" i="9"/>
  <c r="O13" i="9"/>
  <c r="G13" i="9"/>
  <c r="AA12" i="9"/>
  <c r="S12" i="9"/>
  <c r="K12" i="9"/>
  <c r="C12" i="9"/>
  <c r="W11" i="9"/>
  <c r="O11" i="9"/>
  <c r="G11" i="9"/>
  <c r="AA10" i="9"/>
  <c r="S10" i="9"/>
  <c r="K10" i="9"/>
  <c r="C10" i="9"/>
  <c r="W9" i="9"/>
  <c r="O9" i="9"/>
  <c r="G9" i="9"/>
  <c r="AA8" i="9"/>
  <c r="S8" i="9"/>
  <c r="K8" i="9"/>
  <c r="C8" i="9"/>
  <c r="W7" i="9"/>
  <c r="O7" i="9"/>
  <c r="G7" i="9"/>
  <c r="AA6" i="9"/>
  <c r="S6" i="9"/>
  <c r="K6" i="9"/>
  <c r="C6" i="9"/>
  <c r="W5" i="9"/>
  <c r="O5" i="9"/>
  <c r="G5" i="9"/>
  <c r="AA4" i="9"/>
  <c r="S4" i="9"/>
  <c r="K4" i="9"/>
  <c r="C4" i="9"/>
  <c r="W3" i="9"/>
  <c r="O3" i="9"/>
  <c r="G3" i="9"/>
  <c r="AA2" i="9"/>
  <c r="S2" i="9"/>
  <c r="K2" i="9"/>
  <c r="C2" i="9"/>
  <c r="W1" i="9"/>
  <c r="O1" i="9"/>
  <c r="G1" i="9"/>
  <c r="P1" i="9"/>
  <c r="V23" i="9"/>
  <c r="N23" i="9"/>
  <c r="F23" i="9"/>
  <c r="Z22" i="9"/>
  <c r="R22" i="9"/>
  <c r="J22" i="9"/>
  <c r="B22" i="9"/>
  <c r="V21" i="9"/>
  <c r="N21" i="9"/>
  <c r="F21" i="9"/>
  <c r="Z20" i="9"/>
  <c r="R20" i="9"/>
  <c r="J20" i="9"/>
  <c r="B20" i="9"/>
  <c r="V19" i="9"/>
  <c r="N19" i="9"/>
  <c r="F19" i="9"/>
  <c r="Z18" i="9"/>
  <c r="R18" i="9"/>
  <c r="J18" i="9"/>
  <c r="B18" i="9"/>
  <c r="V17" i="9"/>
  <c r="N17" i="9"/>
  <c r="F17" i="9"/>
  <c r="Z16" i="9"/>
  <c r="R16" i="9"/>
  <c r="J16" i="9"/>
  <c r="B16" i="9"/>
  <c r="V15" i="9"/>
  <c r="N15" i="9"/>
  <c r="F15" i="9"/>
  <c r="Z14" i="9"/>
  <c r="R14" i="9"/>
  <c r="J14" i="9"/>
  <c r="B14" i="9"/>
  <c r="V13" i="9"/>
  <c r="N13" i="9"/>
  <c r="F13" i="9"/>
  <c r="Z12" i="9"/>
  <c r="R12" i="9"/>
  <c r="J12" i="9"/>
  <c r="B12" i="9"/>
  <c r="V11" i="9"/>
  <c r="N11" i="9"/>
  <c r="F11" i="9"/>
  <c r="Z10" i="9"/>
  <c r="R10" i="9"/>
  <c r="J10" i="9"/>
  <c r="B10" i="9"/>
  <c r="V9" i="9"/>
  <c r="N9" i="9"/>
  <c r="F9" i="9"/>
  <c r="Z8" i="9"/>
  <c r="R8" i="9"/>
  <c r="J8" i="9"/>
  <c r="B8" i="9"/>
  <c r="V7" i="9"/>
  <c r="N7" i="9"/>
  <c r="F7" i="9"/>
  <c r="Z6" i="9"/>
  <c r="R6" i="9"/>
  <c r="J6" i="9"/>
  <c r="B6" i="9"/>
  <c r="V5" i="9"/>
  <c r="N5" i="9"/>
  <c r="F5" i="9"/>
  <c r="Z4" i="9"/>
  <c r="R4" i="9"/>
  <c r="J4" i="9"/>
  <c r="B4" i="9"/>
  <c r="V3" i="9"/>
  <c r="N3" i="9"/>
  <c r="F3" i="9"/>
  <c r="Z2" i="9"/>
  <c r="R2" i="9"/>
  <c r="J2" i="9"/>
  <c r="B2" i="9"/>
  <c r="V1" i="9"/>
  <c r="N1" i="9"/>
  <c r="F1" i="9"/>
  <c r="I12" i="9"/>
  <c r="A12" i="9"/>
  <c r="U11" i="9"/>
  <c r="M11" i="9"/>
  <c r="E11" i="9"/>
  <c r="Y10" i="9"/>
  <c r="Q10" i="9"/>
  <c r="I10" i="9"/>
  <c r="A10" i="9"/>
  <c r="U9" i="9"/>
  <c r="M9" i="9"/>
  <c r="E9" i="9"/>
  <c r="Y8" i="9"/>
  <c r="Q8" i="9"/>
  <c r="I8" i="9"/>
  <c r="A8" i="9"/>
  <c r="U7" i="9"/>
  <c r="M7" i="9"/>
  <c r="E7" i="9"/>
  <c r="Y6" i="9"/>
  <c r="Q6" i="9"/>
  <c r="I6" i="9"/>
  <c r="A6" i="9"/>
  <c r="U5" i="9"/>
  <c r="M5" i="9"/>
  <c r="E5" i="9"/>
  <c r="Y4" i="9"/>
  <c r="Q4" i="9"/>
  <c r="I4" i="9"/>
  <c r="A4" i="9"/>
  <c r="U3" i="9"/>
  <c r="M3" i="9"/>
  <c r="E3" i="9"/>
  <c r="Y2" i="9"/>
  <c r="Q2" i="9"/>
  <c r="I2" i="9"/>
  <c r="A2" i="9"/>
  <c r="U1" i="9"/>
  <c r="M1" i="9"/>
  <c r="E1" i="9"/>
  <c r="AB1" i="9"/>
  <c r="T1" i="9"/>
  <c r="L1" i="9"/>
  <c r="D1" i="9"/>
  <c r="AA23" i="9"/>
  <c r="S23" i="9"/>
  <c r="K23" i="9"/>
  <c r="C23" i="9"/>
  <c r="W22" i="9"/>
  <c r="O22" i="9"/>
  <c r="G22" i="9"/>
  <c r="AA21" i="9"/>
  <c r="S21" i="9"/>
  <c r="K21" i="9"/>
  <c r="C21" i="9"/>
  <c r="W20" i="9"/>
  <c r="O20" i="9"/>
  <c r="G20" i="9"/>
  <c r="AA19" i="9"/>
  <c r="S19" i="9"/>
  <c r="K19" i="9"/>
  <c r="C19" i="9"/>
  <c r="W18" i="9"/>
  <c r="O18" i="9"/>
  <c r="G18" i="9"/>
  <c r="AA17" i="9"/>
  <c r="S17" i="9"/>
  <c r="K17" i="9"/>
  <c r="C17" i="9"/>
  <c r="W16" i="9"/>
  <c r="O16" i="9"/>
  <c r="G16" i="9"/>
  <c r="AA15" i="9"/>
  <c r="S15" i="9"/>
  <c r="K15" i="9"/>
  <c r="C15" i="9"/>
  <c r="W14" i="9"/>
  <c r="O14" i="9"/>
  <c r="G14" i="9"/>
  <c r="AA13" i="9"/>
  <c r="S13" i="9"/>
  <c r="K13" i="9"/>
  <c r="C13" i="9"/>
  <c r="W12" i="9"/>
  <c r="O12" i="9"/>
  <c r="G12" i="9"/>
  <c r="AA11" i="9"/>
  <c r="S11" i="9"/>
  <c r="K11" i="9"/>
  <c r="C11" i="9"/>
  <c r="W10" i="9"/>
  <c r="O10" i="9"/>
  <c r="G10" i="9"/>
  <c r="AA9" i="9"/>
  <c r="S9" i="9"/>
  <c r="K9" i="9"/>
  <c r="C9" i="9"/>
  <c r="W8" i="9"/>
  <c r="O8" i="9"/>
  <c r="G8" i="9"/>
  <c r="AA7" i="9"/>
  <c r="S7" i="9"/>
  <c r="K7" i="9"/>
  <c r="C7" i="9"/>
  <c r="W6" i="9"/>
  <c r="O6" i="9"/>
  <c r="G6" i="9"/>
  <c r="AA5" i="9"/>
  <c r="S5" i="9"/>
  <c r="K5" i="9"/>
  <c r="C5" i="9"/>
  <c r="W4" i="9"/>
  <c r="O4" i="9"/>
  <c r="G4" i="9"/>
  <c r="AA3" i="9"/>
  <c r="S3" i="9"/>
  <c r="K3" i="9"/>
  <c r="C3" i="9"/>
  <c r="W2" i="9"/>
  <c r="O2" i="9"/>
  <c r="G2" i="9"/>
  <c r="AA1" i="9"/>
  <c r="S1" i="9"/>
  <c r="K1" i="9"/>
  <c r="C1" i="9"/>
  <c r="M12" i="9"/>
  <c r="E12" i="9"/>
  <c r="Y11" i="9"/>
  <c r="Q11" i="9"/>
  <c r="I11" i="9"/>
  <c r="A11" i="9"/>
  <c r="U10" i="9"/>
  <c r="M10" i="9"/>
  <c r="E10" i="9"/>
  <c r="Y9" i="9"/>
  <c r="Q9" i="9"/>
  <c r="I9" i="9"/>
  <c r="A9" i="9"/>
  <c r="U8" i="9"/>
  <c r="M8" i="9"/>
  <c r="E8" i="9"/>
  <c r="Y7" i="9"/>
  <c r="Q7" i="9"/>
  <c r="I7" i="9"/>
  <c r="A7" i="9"/>
  <c r="U6" i="9"/>
  <c r="M6" i="9"/>
  <c r="E6" i="9"/>
  <c r="Y5" i="9"/>
  <c r="Q5" i="9"/>
  <c r="I5" i="9"/>
  <c r="A5" i="9"/>
  <c r="U4" i="9"/>
  <c r="M4" i="9"/>
  <c r="E4" i="9"/>
  <c r="Y3" i="9"/>
  <c r="Q3" i="9"/>
  <c r="I3" i="9"/>
  <c r="A3" i="9"/>
  <c r="U2" i="9"/>
  <c r="M2" i="9"/>
  <c r="E2" i="9"/>
  <c r="Y1" i="9"/>
  <c r="Q1" i="9"/>
  <c r="I1" i="9"/>
  <c r="H34" i="5"/>
  <c r="G34" i="5"/>
  <c r="B114" i="2"/>
  <c r="J10" i="5"/>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O10" i="2" a="1"/>
  <c r="O10" i="2" s="1"/>
  <c r="D8" i="6" s="1"/>
  <c r="P10" i="2" a="1"/>
  <c r="P10" i="2" s="1"/>
  <c r="E8" i="6" s="1"/>
  <c r="Q10" i="2" a="1"/>
  <c r="Q10" i="2" s="1"/>
  <c r="F8" i="6" s="1"/>
  <c r="R10" i="2" a="1"/>
  <c r="R10" i="2" s="1"/>
  <c r="G8" i="6" s="1"/>
  <c r="S10" i="2" a="1"/>
  <c r="S10" i="2" s="1"/>
  <c r="H8" i="6" s="1"/>
  <c r="T10" i="2" a="1"/>
  <c r="T10" i="2" s="1"/>
  <c r="U10" i="2" a="1"/>
  <c r="U10" i="2" s="1"/>
  <c r="K8" i="6" s="1"/>
  <c r="V10" i="2" a="1"/>
  <c r="V10" i="2" s="1"/>
  <c r="L8" i="6" s="1"/>
  <c r="W10" i="2" a="1"/>
  <c r="W10" i="2" s="1"/>
  <c r="M8" i="6" s="1"/>
  <c r="X10" i="2" a="1"/>
  <c r="X10" i="2" s="1"/>
  <c r="N8" i="6" s="1"/>
  <c r="Y10" i="2" a="1"/>
  <c r="Y10" i="2" s="1"/>
  <c r="O8" i="6" s="1"/>
  <c r="Z10" i="2" a="1"/>
  <c r="Z10" i="2" s="1"/>
  <c r="P8" i="6" s="1"/>
  <c r="AA10" i="2" a="1"/>
  <c r="AA10" i="2" s="1"/>
  <c r="Q8" i="6" s="1"/>
  <c r="AB10" i="2" a="1"/>
  <c r="AB10" i="2" s="1"/>
  <c r="R8" i="6" s="1"/>
  <c r="AC10" i="2" a="1"/>
  <c r="AC10" i="2" s="1"/>
  <c r="S8" i="6" s="1"/>
  <c r="AD10" i="2" a="1"/>
  <c r="AD10" i="2" s="1"/>
  <c r="T8" i="6" s="1"/>
  <c r="AE10" i="2" a="1"/>
  <c r="AE10" i="2" s="1"/>
  <c r="U8" i="6" s="1"/>
  <c r="AF10" i="2" a="1"/>
  <c r="AF10" i="2" s="1"/>
  <c r="V8" i="6" s="1"/>
  <c r="AG10" i="2" a="1"/>
  <c r="AG10" i="2" s="1"/>
  <c r="W8" i="6" s="1"/>
  <c r="N10" i="2" a="1"/>
  <c r="N10" i="2" s="1"/>
  <c r="C8" i="6" s="1"/>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0" i="2"/>
  <c r="B9" i="6"/>
  <c r="D6" i="6"/>
  <c r="E6" i="6"/>
  <c r="F6" i="6"/>
  <c r="G6" i="6"/>
  <c r="H6" i="6"/>
  <c r="K6" i="6"/>
  <c r="L6" i="6"/>
  <c r="M6" i="6"/>
  <c r="N6" i="6"/>
  <c r="O6" i="6"/>
  <c r="P6" i="6"/>
  <c r="Q6" i="6"/>
  <c r="R6" i="6"/>
  <c r="S6" i="6"/>
  <c r="T6" i="6"/>
  <c r="U6" i="6"/>
  <c r="V6" i="6"/>
  <c r="W6" i="6"/>
  <c r="C6" i="6"/>
  <c r="B10" i="5"/>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B115" i="2" l="1"/>
  <c r="C114" i="2"/>
  <c r="B10" i="6"/>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F22" i="5"/>
  <c r="G22" i="5" s="1"/>
  <c r="F23" i="5"/>
  <c r="G23" i="5" s="1"/>
  <c r="F16" i="5"/>
  <c r="H16" i="5" s="1"/>
  <c r="F14" i="5"/>
  <c r="G14" i="5" s="1"/>
  <c r="F31" i="5"/>
  <c r="F30" i="5"/>
  <c r="G30" i="5" s="1"/>
  <c r="F15" i="5"/>
  <c r="G15" i="5" s="1"/>
  <c r="F33" i="5"/>
  <c r="F32" i="5"/>
  <c r="H32" i="5" s="1"/>
  <c r="F24" i="5"/>
  <c r="H24" i="5" s="1"/>
  <c r="F9" i="5"/>
  <c r="H9" i="5" s="1"/>
  <c r="L9" i="5" s="1"/>
  <c r="J8" i="6" s="1"/>
  <c r="H14" i="5" l="1"/>
  <c r="C115" i="2"/>
  <c r="G10" i="2" s="1" a="1"/>
  <c r="G10" i="2" s="1"/>
  <c r="B116" i="2"/>
  <c r="C116" i="2" s="1"/>
  <c r="H22" i="5"/>
  <c r="H30" i="5"/>
  <c r="G31" i="5"/>
  <c r="H31" i="5"/>
  <c r="F19" i="5"/>
  <c r="G19" i="5" s="1"/>
  <c r="F10" i="5"/>
  <c r="G10" i="5" s="1"/>
  <c r="F27" i="5"/>
  <c r="G27" i="5" s="1"/>
  <c r="F12" i="5"/>
  <c r="G12" i="5" s="1"/>
  <c r="F18" i="5"/>
  <c r="G18" i="5" s="1"/>
  <c r="F20" i="5"/>
  <c r="G20" i="5" s="1"/>
  <c r="H15" i="5"/>
  <c r="H33" i="5"/>
  <c r="G33" i="5"/>
  <c r="F17" i="5"/>
  <c r="H17" i="5" s="1"/>
  <c r="F26" i="5"/>
  <c r="G26" i="5" s="1"/>
  <c r="F28" i="5"/>
  <c r="G28" i="5" s="1"/>
  <c r="F13" i="5"/>
  <c r="F21" i="5"/>
  <c r="H21" i="5" s="1"/>
  <c r="H23" i="5"/>
  <c r="F25" i="5"/>
  <c r="F29" i="5"/>
  <c r="F11" i="5"/>
  <c r="G11" i="5" s="1"/>
  <c r="G16" i="5"/>
  <c r="G24" i="5"/>
  <c r="G32" i="5"/>
  <c r="G9" i="5"/>
  <c r="K9" i="5" s="1"/>
  <c r="I8" i="6" s="1"/>
  <c r="H10" i="5" l="1"/>
  <c r="H19" i="5"/>
  <c r="H27" i="5"/>
  <c r="H12" i="5"/>
  <c r="H18" i="5"/>
  <c r="H28" i="5"/>
  <c r="H20" i="5"/>
  <c r="G21" i="5"/>
  <c r="H26" i="5"/>
  <c r="H29" i="5"/>
  <c r="G29" i="5"/>
  <c r="H13" i="5"/>
  <c r="G13" i="5"/>
  <c r="H11" i="5"/>
  <c r="H25" i="5"/>
  <c r="G25" i="5"/>
  <c r="G17" i="5"/>
  <c r="M11" i="2" l="1"/>
  <c r="F12" i="2"/>
  <c r="F13" i="2" s="1"/>
  <c r="F14" i="2" s="1"/>
  <c r="F15" i="2" s="1"/>
  <c r="F16" i="2" s="1"/>
  <c r="F17" i="2" s="1"/>
  <c r="F18" i="2" s="1"/>
  <c r="F19" i="2" s="1"/>
  <c r="F20" i="2" s="1"/>
  <c r="F21" i="2" s="1"/>
  <c r="F22" i="2" s="1"/>
  <c r="F23" i="2" s="1"/>
  <c r="F24" i="2" s="1"/>
  <c r="F25" i="2" s="1"/>
  <c r="F26" i="2" s="1"/>
  <c r="F27" i="2" s="1"/>
  <c r="F28" i="2" s="1"/>
  <c r="F29" i="2" s="1"/>
  <c r="F30" i="2" s="1"/>
  <c r="F31" i="2" s="1"/>
  <c r="F32" i="2" s="1"/>
  <c r="F33" i="2" s="1"/>
  <c r="F11" i="2"/>
  <c r="M12" i="2" l="1"/>
  <c r="R11" i="2" a="1"/>
  <c r="R11" i="2" s="1"/>
  <c r="G9" i="6" s="1"/>
  <c r="Z11" i="2" a="1"/>
  <c r="Z11" i="2" s="1"/>
  <c r="S11" i="2" a="1"/>
  <c r="S11" i="2" s="1"/>
  <c r="AA11" i="2" a="1"/>
  <c r="AA11" i="2" s="1"/>
  <c r="T11" i="2" a="1"/>
  <c r="T11" i="2" s="1"/>
  <c r="AB11" i="2" a="1"/>
  <c r="AB11" i="2" s="1"/>
  <c r="U11" i="2" a="1"/>
  <c r="U11" i="2" s="1"/>
  <c r="AC11" i="2" a="1"/>
  <c r="AC11" i="2" s="1"/>
  <c r="S9" i="6" s="1"/>
  <c r="V11" i="2" a="1"/>
  <c r="V11" i="2" s="1"/>
  <c r="L9" i="6" s="1"/>
  <c r="AD11" i="2" a="1"/>
  <c r="AD11" i="2" s="1"/>
  <c r="O11" i="2" a="1"/>
  <c r="O11" i="2" s="1"/>
  <c r="D9" i="6" s="1"/>
  <c r="W11" i="2" a="1"/>
  <c r="W11" i="2" s="1"/>
  <c r="AE11" i="2" a="1"/>
  <c r="AE11" i="2" s="1"/>
  <c r="U9" i="6" s="1"/>
  <c r="N11" i="2" a="1"/>
  <c r="N11" i="2" s="1"/>
  <c r="Q11" i="2" a="1"/>
  <c r="Q11" i="2" s="1"/>
  <c r="Y11" i="2" a="1"/>
  <c r="Y11" i="2" s="1"/>
  <c r="O9" i="6" s="1"/>
  <c r="AG11" i="2" a="1"/>
  <c r="AG11" i="2" s="1"/>
  <c r="W9" i="6" s="1"/>
  <c r="P11" i="2" a="1"/>
  <c r="P11" i="2" s="1"/>
  <c r="E9" i="6" s="1"/>
  <c r="X11" i="2" a="1"/>
  <c r="X11" i="2" s="1"/>
  <c r="N9" i="6" s="1"/>
  <c r="AF11" i="2" a="1"/>
  <c r="AF11" i="2" s="1"/>
  <c r="V9" i="6" s="1"/>
  <c r="P9" i="6"/>
  <c r="H9" i="6"/>
  <c r="M9" i="6"/>
  <c r="T9" i="6"/>
  <c r="C9" i="6"/>
  <c r="Q9" i="6"/>
  <c r="F9" i="6"/>
  <c r="K9" i="6"/>
  <c r="R9" i="6"/>
  <c r="F34" i="2"/>
  <c r="F35" i="2" l="1"/>
  <c r="K10" i="5"/>
  <c r="I9" i="6" s="1"/>
  <c r="L10" i="5"/>
  <c r="J9" i="6" s="1"/>
  <c r="M13" i="2"/>
  <c r="O12" i="2" a="1"/>
  <c r="O12" i="2" s="1"/>
  <c r="D10" i="6" s="1"/>
  <c r="W12" i="2" a="1"/>
  <c r="W12" i="2" s="1"/>
  <c r="M10" i="6" s="1"/>
  <c r="AE12" i="2" a="1"/>
  <c r="AE12" i="2" s="1"/>
  <c r="U10" i="6" s="1"/>
  <c r="P12" i="2" a="1"/>
  <c r="P12" i="2" s="1"/>
  <c r="E10" i="6" s="1"/>
  <c r="X12" i="2" a="1"/>
  <c r="X12" i="2" s="1"/>
  <c r="N10" i="6" s="1"/>
  <c r="AF12" i="2" a="1"/>
  <c r="AF12" i="2" s="1"/>
  <c r="V10" i="6" s="1"/>
  <c r="Q12" i="2" a="1"/>
  <c r="Q12" i="2" s="1"/>
  <c r="F10" i="6" s="1"/>
  <c r="Y12" i="2" a="1"/>
  <c r="Y12" i="2" s="1"/>
  <c r="O10" i="6" s="1"/>
  <c r="AG12" i="2" a="1"/>
  <c r="AG12" i="2" s="1"/>
  <c r="W10" i="6" s="1"/>
  <c r="R12" i="2" a="1"/>
  <c r="R12" i="2" s="1"/>
  <c r="G10" i="6" s="1"/>
  <c r="Z12" i="2" a="1"/>
  <c r="Z12" i="2" s="1"/>
  <c r="P10" i="6" s="1"/>
  <c r="S12" i="2" a="1"/>
  <c r="S12" i="2" s="1"/>
  <c r="H10" i="6" s="1"/>
  <c r="AA12" i="2" a="1"/>
  <c r="AA12" i="2" s="1"/>
  <c r="Q10" i="6" s="1"/>
  <c r="T12" i="2" a="1"/>
  <c r="T12" i="2" s="1"/>
  <c r="AB12" i="2" a="1"/>
  <c r="AB12" i="2" s="1"/>
  <c r="R10" i="6" s="1"/>
  <c r="V12" i="2" a="1"/>
  <c r="V12" i="2" s="1"/>
  <c r="L10" i="6" s="1"/>
  <c r="U12" i="2" a="1"/>
  <c r="U12" i="2" s="1"/>
  <c r="K10" i="6" s="1"/>
  <c r="AC12" i="2" a="1"/>
  <c r="AC12" i="2" s="1"/>
  <c r="S10" i="6" s="1"/>
  <c r="N12" i="2" a="1"/>
  <c r="N12" i="2" s="1"/>
  <c r="C10" i="6" s="1"/>
  <c r="AD12" i="2" a="1"/>
  <c r="AD12" i="2" s="1"/>
  <c r="T10" i="6" s="1"/>
  <c r="K34" i="2"/>
  <c r="AH34" i="2" s="1"/>
  <c r="K22" i="2"/>
  <c r="AH22" i="2" s="1"/>
  <c r="K32" i="2"/>
  <c r="AH32" i="2" s="1"/>
  <c r="K19" i="2"/>
  <c r="AH19" i="2" s="1"/>
  <c r="K18" i="2"/>
  <c r="AH18" i="2" s="1"/>
  <c r="K11" i="2"/>
  <c r="AH11" i="2" s="1"/>
  <c r="X9" i="6" s="1"/>
  <c r="K14" i="2"/>
  <c r="AH14" i="2" s="1"/>
  <c r="K30" i="2"/>
  <c r="AH30" i="2" s="1"/>
  <c r="K13" i="2"/>
  <c r="AH13" i="2" s="1"/>
  <c r="X11" i="6" s="1"/>
  <c r="K29" i="2"/>
  <c r="AH29" i="2" s="1"/>
  <c r="K27" i="2"/>
  <c r="AH27" i="2" s="1"/>
  <c r="K12" i="2"/>
  <c r="AH12" i="2" s="1"/>
  <c r="X10" i="6" s="1"/>
  <c r="K28" i="2"/>
  <c r="AH28" i="2" s="1"/>
  <c r="K16" i="2"/>
  <c r="AH16" i="2" s="1"/>
  <c r="K17" i="2"/>
  <c r="AH17" i="2" s="1"/>
  <c r="K15" i="2"/>
  <c r="AH15" i="2" s="1"/>
  <c r="K31" i="2"/>
  <c r="AH31" i="2" s="1"/>
  <c r="K10" i="2"/>
  <c r="AH10" i="2" s="1"/>
  <c r="X8" i="6" s="1"/>
  <c r="K21" i="2"/>
  <c r="AH21" i="2" s="1"/>
  <c r="K20" i="2"/>
  <c r="AH20" i="2" s="1"/>
  <c r="K33" i="2"/>
  <c r="AH33" i="2" s="1"/>
  <c r="K24" i="2"/>
  <c r="AH24" i="2" s="1"/>
  <c r="K25" i="2"/>
  <c r="AH25" i="2" s="1"/>
  <c r="K26" i="2"/>
  <c r="AH26" i="2" s="1"/>
  <c r="K23" i="2"/>
  <c r="AH23" i="2" s="1"/>
  <c r="M14" i="2" l="1"/>
  <c r="T13" i="2" a="1"/>
  <c r="T13" i="2" s="1"/>
  <c r="AB13" i="2" a="1"/>
  <c r="AB13" i="2" s="1"/>
  <c r="U13" i="2" a="1"/>
  <c r="U13" i="2" s="1"/>
  <c r="AC13" i="2" a="1"/>
  <c r="AC13" i="2" s="1"/>
  <c r="V13" i="2" a="1"/>
  <c r="V13" i="2" s="1"/>
  <c r="AD13" i="2" a="1"/>
  <c r="AD13" i="2" s="1"/>
  <c r="T11" i="6" s="1"/>
  <c r="O13" i="2" a="1"/>
  <c r="O13" i="2" s="1"/>
  <c r="W13" i="2" a="1"/>
  <c r="W13" i="2" s="1"/>
  <c r="M11" i="6" s="1"/>
  <c r="AE13" i="2" a="1"/>
  <c r="AE13" i="2" s="1"/>
  <c r="U11" i="6" s="1"/>
  <c r="P13" i="2" a="1"/>
  <c r="P13" i="2" s="1"/>
  <c r="X13" i="2" a="1"/>
  <c r="X13" i="2" s="1"/>
  <c r="AF13" i="2" a="1"/>
  <c r="AF13" i="2" s="1"/>
  <c r="Q13" i="2" a="1"/>
  <c r="Q13" i="2" s="1"/>
  <c r="Y13" i="2" a="1"/>
  <c r="Y13" i="2" s="1"/>
  <c r="O11" i="6" s="1"/>
  <c r="AG13" i="2" a="1"/>
  <c r="AG13" i="2" s="1"/>
  <c r="S13" i="2" a="1"/>
  <c r="S13" i="2" s="1"/>
  <c r="H11" i="6" s="1"/>
  <c r="R13" i="2" a="1"/>
  <c r="R13" i="2" s="1"/>
  <c r="G11" i="6" s="1"/>
  <c r="Z13" i="2" a="1"/>
  <c r="Z13" i="2" s="1"/>
  <c r="P11" i="6" s="1"/>
  <c r="AA13" i="2" a="1"/>
  <c r="AA13" i="2" s="1"/>
  <c r="Q11" i="6" s="1"/>
  <c r="N13" i="2" a="1"/>
  <c r="N13" i="2" s="1"/>
  <c r="C11" i="6" s="1"/>
  <c r="K11" i="6"/>
  <c r="N11" i="6"/>
  <c r="E11" i="6"/>
  <c r="R11" i="6"/>
  <c r="D11" i="6"/>
  <c r="W11" i="6"/>
  <c r="V11" i="6"/>
  <c r="S11" i="6"/>
  <c r="L11" i="6"/>
  <c r="F11" i="6"/>
  <c r="K11" i="5"/>
  <c r="I10" i="6" s="1"/>
  <c r="L11" i="5"/>
  <c r="J10" i="6" s="1"/>
  <c r="K35" i="2" l="1"/>
  <c r="AH35" i="2" s="1"/>
  <c r="K12" i="5"/>
  <c r="I11" i="6" s="1"/>
  <c r="L12" i="5"/>
  <c r="J11" i="6" s="1"/>
  <c r="M15" i="2"/>
  <c r="Q14" i="2" a="1"/>
  <c r="Q14" i="2" s="1"/>
  <c r="F12" i="6" s="1"/>
  <c r="Y14" i="2" a="1"/>
  <c r="Y14" i="2" s="1"/>
  <c r="O12" i="6" s="1"/>
  <c r="AG14" i="2" a="1"/>
  <c r="AG14" i="2" s="1"/>
  <c r="W12" i="6" s="1"/>
  <c r="N14" i="2" a="1"/>
  <c r="N14" i="2" s="1"/>
  <c r="C12" i="6" s="1"/>
  <c r="R14" i="2" a="1"/>
  <c r="R14" i="2" s="1"/>
  <c r="G12" i="6" s="1"/>
  <c r="Z14" i="2" a="1"/>
  <c r="Z14" i="2" s="1"/>
  <c r="P12" i="6" s="1"/>
  <c r="S14" i="2" a="1"/>
  <c r="S14" i="2" s="1"/>
  <c r="H12" i="6" s="1"/>
  <c r="AA14" i="2" a="1"/>
  <c r="AA14" i="2" s="1"/>
  <c r="Q12" i="6" s="1"/>
  <c r="T14" i="2" a="1"/>
  <c r="T14" i="2" s="1"/>
  <c r="AB14" i="2" a="1"/>
  <c r="AB14" i="2" s="1"/>
  <c r="R12" i="6" s="1"/>
  <c r="U14" i="2" a="1"/>
  <c r="U14" i="2" s="1"/>
  <c r="K12" i="6" s="1"/>
  <c r="AC14" i="2" a="1"/>
  <c r="AC14" i="2" s="1"/>
  <c r="S12" i="6" s="1"/>
  <c r="V14" i="2" a="1"/>
  <c r="V14" i="2" s="1"/>
  <c r="L12" i="6" s="1"/>
  <c r="AD14" i="2" a="1"/>
  <c r="AD14" i="2" s="1"/>
  <c r="T12" i="6" s="1"/>
  <c r="P14" i="2" a="1"/>
  <c r="P14" i="2" s="1"/>
  <c r="E12" i="6" s="1"/>
  <c r="AF14" i="2" a="1"/>
  <c r="AF14" i="2" s="1"/>
  <c r="V12" i="6" s="1"/>
  <c r="O14" i="2" a="1"/>
  <c r="O14" i="2" s="1"/>
  <c r="D12" i="6" s="1"/>
  <c r="W14" i="2" a="1"/>
  <c r="W14" i="2" s="1"/>
  <c r="M12" i="6" s="1"/>
  <c r="AE14" i="2" a="1"/>
  <c r="AE14" i="2" s="1"/>
  <c r="U12" i="6" s="1"/>
  <c r="X14" i="2" a="1"/>
  <c r="X14" i="2" s="1"/>
  <c r="N12" i="6" s="1"/>
  <c r="X12" i="6"/>
  <c r="X13" i="6"/>
  <c r="K13" i="5" l="1"/>
  <c r="I12" i="6" s="1"/>
  <c r="L13" i="5"/>
  <c r="J12" i="6" s="1"/>
  <c r="M16" i="2"/>
  <c r="V15" i="2" a="1"/>
  <c r="V15" i="2" s="1"/>
  <c r="AD15" i="2" a="1"/>
  <c r="AD15" i="2" s="1"/>
  <c r="O15" i="2" a="1"/>
  <c r="O15" i="2" s="1"/>
  <c r="D13" i="6" s="1"/>
  <c r="W15" i="2" a="1"/>
  <c r="W15" i="2" s="1"/>
  <c r="M13" i="6" s="1"/>
  <c r="AE15" i="2" a="1"/>
  <c r="AE15" i="2" s="1"/>
  <c r="N15" i="2" a="1"/>
  <c r="N15" i="2" s="1"/>
  <c r="P15" i="2" a="1"/>
  <c r="P15" i="2" s="1"/>
  <c r="X15" i="2" a="1"/>
  <c r="X15" i="2" s="1"/>
  <c r="AF15" i="2" a="1"/>
  <c r="AF15" i="2" s="1"/>
  <c r="V13" i="6" s="1"/>
  <c r="Q15" i="2" a="1"/>
  <c r="Q15" i="2" s="1"/>
  <c r="F13" i="6" s="1"/>
  <c r="Y15" i="2" a="1"/>
  <c r="Y15" i="2" s="1"/>
  <c r="O13" i="6" s="1"/>
  <c r="AG15" i="2" a="1"/>
  <c r="AG15" i="2" s="1"/>
  <c r="W13" i="6" s="1"/>
  <c r="R15" i="2" a="1"/>
  <c r="R15" i="2" s="1"/>
  <c r="G13" i="6" s="1"/>
  <c r="Z15" i="2" a="1"/>
  <c r="Z15" i="2" s="1"/>
  <c r="P13" i="6" s="1"/>
  <c r="S15" i="2" a="1"/>
  <c r="S15" i="2" s="1"/>
  <c r="AA15" i="2" a="1"/>
  <c r="AA15" i="2" s="1"/>
  <c r="U15" i="2" a="1"/>
  <c r="U15" i="2" s="1"/>
  <c r="K13" i="6" s="1"/>
  <c r="AC15" i="2" a="1"/>
  <c r="AC15" i="2" s="1"/>
  <c r="S13" i="6" s="1"/>
  <c r="T15" i="2" a="1"/>
  <c r="T15" i="2" s="1"/>
  <c r="AB15" i="2" a="1"/>
  <c r="AB15" i="2" s="1"/>
  <c r="R13" i="6" s="1"/>
  <c r="X14" i="6"/>
  <c r="L13" i="6"/>
  <c r="E13" i="6"/>
  <c r="T13" i="6"/>
  <c r="H13" i="6"/>
  <c r="N13" i="6"/>
  <c r="U13" i="6"/>
  <c r="C13" i="6"/>
  <c r="Q13" i="6"/>
  <c r="L14" i="5" l="1"/>
  <c r="J13" i="6" s="1"/>
  <c r="K14" i="5"/>
  <c r="I13" i="6" s="1"/>
  <c r="M17" i="2"/>
  <c r="S16" i="2" a="1"/>
  <c r="S16" i="2" s="1"/>
  <c r="H14" i="6" s="1"/>
  <c r="AA16" i="2" a="1"/>
  <c r="AA16" i="2" s="1"/>
  <c r="Q14" i="6" s="1"/>
  <c r="T16" i="2" a="1"/>
  <c r="T16" i="2" s="1"/>
  <c r="AB16" i="2" a="1"/>
  <c r="AB16" i="2" s="1"/>
  <c r="R14" i="6" s="1"/>
  <c r="N16" i="2" a="1"/>
  <c r="N16" i="2" s="1"/>
  <c r="C14" i="6" s="1"/>
  <c r="U16" i="2" a="1"/>
  <c r="U16" i="2" s="1"/>
  <c r="K14" i="6" s="1"/>
  <c r="AC16" i="2" a="1"/>
  <c r="AC16" i="2" s="1"/>
  <c r="S14" i="6" s="1"/>
  <c r="V16" i="2" a="1"/>
  <c r="V16" i="2" s="1"/>
  <c r="L14" i="6" s="1"/>
  <c r="AD16" i="2" a="1"/>
  <c r="AD16" i="2" s="1"/>
  <c r="T14" i="6" s="1"/>
  <c r="O16" i="2" a="1"/>
  <c r="O16" i="2" s="1"/>
  <c r="D14" i="6" s="1"/>
  <c r="W16" i="2" a="1"/>
  <c r="W16" i="2" s="1"/>
  <c r="M14" i="6" s="1"/>
  <c r="AE16" i="2" a="1"/>
  <c r="AE16" i="2" s="1"/>
  <c r="U14" i="6" s="1"/>
  <c r="P16" i="2" a="1"/>
  <c r="P16" i="2" s="1"/>
  <c r="E14" i="6" s="1"/>
  <c r="X16" i="2" a="1"/>
  <c r="X16" i="2" s="1"/>
  <c r="N14" i="6" s="1"/>
  <c r="AF16" i="2" a="1"/>
  <c r="AF16" i="2" s="1"/>
  <c r="V14" i="6" s="1"/>
  <c r="R16" i="2" a="1"/>
  <c r="R16" i="2" s="1"/>
  <c r="G14" i="6" s="1"/>
  <c r="Z16" i="2" a="1"/>
  <c r="Z16" i="2" s="1"/>
  <c r="P14" i="6" s="1"/>
  <c r="Q16" i="2" a="1"/>
  <c r="Q16" i="2" s="1"/>
  <c r="F14" i="6" s="1"/>
  <c r="Y16" i="2" a="1"/>
  <c r="Y16" i="2" s="1"/>
  <c r="O14" i="6" s="1"/>
  <c r="AG16" i="2" a="1"/>
  <c r="AG16" i="2" s="1"/>
  <c r="W14" i="6" s="1"/>
  <c r="K15" i="5" l="1"/>
  <c r="I14" i="6" s="1"/>
  <c r="L15" i="5"/>
  <c r="J14" i="6" s="1"/>
  <c r="M18" i="2"/>
  <c r="P17" i="2" a="1"/>
  <c r="P17" i="2" s="1"/>
  <c r="X17" i="2" a="1"/>
  <c r="X17" i="2" s="1"/>
  <c r="AF17" i="2" a="1"/>
  <c r="AF17" i="2" s="1"/>
  <c r="Q17" i="2" a="1"/>
  <c r="Q17" i="2" s="1"/>
  <c r="Y17" i="2" a="1"/>
  <c r="Y17" i="2" s="1"/>
  <c r="O15" i="6" s="1"/>
  <c r="AG17" i="2" a="1"/>
  <c r="AG17" i="2" s="1"/>
  <c r="W15" i="6" s="1"/>
  <c r="R17" i="2" a="1"/>
  <c r="R17" i="2" s="1"/>
  <c r="Z17" i="2" a="1"/>
  <c r="Z17" i="2" s="1"/>
  <c r="AB17" i="2" a="1"/>
  <c r="AB17" i="2" s="1"/>
  <c r="S17" i="2" a="1"/>
  <c r="S17" i="2" s="1"/>
  <c r="H15" i="6" s="1"/>
  <c r="AA17" i="2" a="1"/>
  <c r="AA17" i="2" s="1"/>
  <c r="N17" i="2" a="1"/>
  <c r="N17" i="2" s="1"/>
  <c r="C15" i="6" s="1"/>
  <c r="T17" i="2" a="1"/>
  <c r="T17" i="2" s="1"/>
  <c r="U17" i="2" a="1"/>
  <c r="U17" i="2" s="1"/>
  <c r="K15" i="6" s="1"/>
  <c r="AC17" i="2" a="1"/>
  <c r="AC17" i="2" s="1"/>
  <c r="W17" i="2" a="1"/>
  <c r="W17" i="2" s="1"/>
  <c r="M15" i="6" s="1"/>
  <c r="V17" i="2" a="1"/>
  <c r="V17" i="2" s="1"/>
  <c r="L15" i="6" s="1"/>
  <c r="AD17" i="2" a="1"/>
  <c r="AD17" i="2" s="1"/>
  <c r="T15" i="6" s="1"/>
  <c r="O17" i="2" a="1"/>
  <c r="O17" i="2" s="1"/>
  <c r="D15" i="6" s="1"/>
  <c r="AE17" i="2" a="1"/>
  <c r="AE17" i="2" s="1"/>
  <c r="U15" i="6" s="1"/>
  <c r="E15" i="6"/>
  <c r="P15" i="6"/>
  <c r="X15" i="6"/>
  <c r="S15" i="6"/>
  <c r="G15" i="6"/>
  <c r="N15" i="6"/>
  <c r="V15" i="6"/>
  <c r="F15" i="6"/>
  <c r="Q15" i="6"/>
  <c r="R15" i="6"/>
  <c r="X16" i="6"/>
  <c r="L16" i="5" l="1"/>
  <c r="J15" i="6" s="1"/>
  <c r="K16" i="5"/>
  <c r="I15" i="6" s="1"/>
  <c r="M19" i="2"/>
  <c r="U18" i="2" a="1"/>
  <c r="U18" i="2" s="1"/>
  <c r="K16" i="6" s="1"/>
  <c r="AC18" i="2" a="1"/>
  <c r="AC18" i="2" s="1"/>
  <c r="S16" i="6" s="1"/>
  <c r="Y18" i="2" a="1"/>
  <c r="Y18" i="2" s="1"/>
  <c r="O16" i="6" s="1"/>
  <c r="V18" i="2" a="1"/>
  <c r="V18" i="2" s="1"/>
  <c r="L16" i="6" s="1"/>
  <c r="AD18" i="2" a="1"/>
  <c r="AD18" i="2" s="1"/>
  <c r="T16" i="6" s="1"/>
  <c r="Q18" i="2" a="1"/>
  <c r="Q18" i="2" s="1"/>
  <c r="F16" i="6" s="1"/>
  <c r="O18" i="2" a="1"/>
  <c r="O18" i="2" s="1"/>
  <c r="D16" i="6" s="1"/>
  <c r="W18" i="2" a="1"/>
  <c r="W18" i="2" s="1"/>
  <c r="M16" i="6" s="1"/>
  <c r="AE18" i="2" a="1"/>
  <c r="AE18" i="2" s="1"/>
  <c r="U16" i="6" s="1"/>
  <c r="T18" i="2" a="1"/>
  <c r="T18" i="2" s="1"/>
  <c r="P18" i="2" a="1"/>
  <c r="P18" i="2" s="1"/>
  <c r="E16" i="6" s="1"/>
  <c r="X18" i="2" a="1"/>
  <c r="X18" i="2" s="1"/>
  <c r="N16" i="6" s="1"/>
  <c r="AF18" i="2" a="1"/>
  <c r="AF18" i="2" s="1"/>
  <c r="V16" i="6" s="1"/>
  <c r="AG18" i="2" a="1"/>
  <c r="AG18" i="2" s="1"/>
  <c r="W16" i="6" s="1"/>
  <c r="N18" i="2" a="1"/>
  <c r="N18" i="2" s="1"/>
  <c r="C16" i="6" s="1"/>
  <c r="AB18" i="2" a="1"/>
  <c r="AB18" i="2" s="1"/>
  <c r="R16" i="6" s="1"/>
  <c r="R18" i="2" a="1"/>
  <c r="R18" i="2" s="1"/>
  <c r="G16" i="6" s="1"/>
  <c r="Z18" i="2" a="1"/>
  <c r="Z18" i="2" s="1"/>
  <c r="P16" i="6" s="1"/>
  <c r="S18" i="2" a="1"/>
  <c r="S18" i="2" s="1"/>
  <c r="H16" i="6" s="1"/>
  <c r="AA18" i="2" a="1"/>
  <c r="AA18" i="2" s="1"/>
  <c r="Q16" i="6" s="1"/>
  <c r="L17" i="5" l="1"/>
  <c r="J16" i="6" s="1"/>
  <c r="K17" i="5"/>
  <c r="I16" i="6" s="1"/>
  <c r="M20" i="2"/>
  <c r="R19" i="2" a="1"/>
  <c r="R19" i="2" s="1"/>
  <c r="Z19" i="2" a="1"/>
  <c r="Z19" i="2" s="1"/>
  <c r="Y19" i="2" a="1"/>
  <c r="Y19" i="2" s="1"/>
  <c r="S19" i="2" a="1"/>
  <c r="S19" i="2" s="1"/>
  <c r="H17" i="6" s="1"/>
  <c r="AA19" i="2" a="1"/>
  <c r="AA19" i="2" s="1"/>
  <c r="Q17" i="6" s="1"/>
  <c r="AD19" i="2" a="1"/>
  <c r="AD19" i="2" s="1"/>
  <c r="Q19" i="2" a="1"/>
  <c r="Q19" i="2" s="1"/>
  <c r="T19" i="2" a="1"/>
  <c r="T19" i="2" s="1"/>
  <c r="AB19" i="2" a="1"/>
  <c r="AB19" i="2" s="1"/>
  <c r="V19" i="2" a="1"/>
  <c r="V19" i="2" s="1"/>
  <c r="U19" i="2" a="1"/>
  <c r="U19" i="2" s="1"/>
  <c r="AC19" i="2" a="1"/>
  <c r="AC19" i="2" s="1"/>
  <c r="S17" i="6" s="1"/>
  <c r="O19" i="2" a="1"/>
  <c r="O19" i="2" s="1"/>
  <c r="D17" i="6" s="1"/>
  <c r="W19" i="2" a="1"/>
  <c r="W19" i="2" s="1"/>
  <c r="AE19" i="2" a="1"/>
  <c r="AE19" i="2" s="1"/>
  <c r="N19" i="2" a="1"/>
  <c r="N19" i="2" s="1"/>
  <c r="C17" i="6" s="1"/>
  <c r="AG19" i="2" a="1"/>
  <c r="AG19" i="2" s="1"/>
  <c r="W17" i="6" s="1"/>
  <c r="P19" i="2" a="1"/>
  <c r="P19" i="2" s="1"/>
  <c r="E17" i="6" s="1"/>
  <c r="X19" i="2" a="1"/>
  <c r="X19" i="2" s="1"/>
  <c r="N17" i="6" s="1"/>
  <c r="AF19" i="2" a="1"/>
  <c r="AF19" i="2" s="1"/>
  <c r="V17" i="6" s="1"/>
  <c r="T17" i="6"/>
  <c r="X17" i="6"/>
  <c r="L17" i="6"/>
  <c r="M17" i="6"/>
  <c r="K17" i="6"/>
  <c r="O17" i="6"/>
  <c r="G17" i="6"/>
  <c r="U17" i="6"/>
  <c r="X18" i="6"/>
  <c r="R17" i="6"/>
  <c r="P17" i="6"/>
  <c r="F17" i="6"/>
  <c r="M21" i="2" l="1"/>
  <c r="O20" i="2" a="1"/>
  <c r="O20" i="2" s="1"/>
  <c r="D18" i="6" s="1"/>
  <c r="W20" i="2" a="1"/>
  <c r="W20" i="2" s="1"/>
  <c r="M18" i="6" s="1"/>
  <c r="AE20" i="2" a="1"/>
  <c r="AE20" i="2" s="1"/>
  <c r="U18" i="6" s="1"/>
  <c r="S20" i="2" a="1"/>
  <c r="S20" i="2" s="1"/>
  <c r="H18" i="6" s="1"/>
  <c r="P20" i="2" a="1"/>
  <c r="P20" i="2" s="1"/>
  <c r="E18" i="6" s="1"/>
  <c r="X20" i="2" a="1"/>
  <c r="X20" i="2" s="1"/>
  <c r="N18" i="6" s="1"/>
  <c r="AF20" i="2" a="1"/>
  <c r="AF20" i="2" s="1"/>
  <c r="V18" i="6" s="1"/>
  <c r="Q20" i="2" a="1"/>
  <c r="Q20" i="2" s="1"/>
  <c r="F18" i="6" s="1"/>
  <c r="Y20" i="2" a="1"/>
  <c r="Y20" i="2" s="1"/>
  <c r="O18" i="6" s="1"/>
  <c r="AG20" i="2" a="1"/>
  <c r="AG20" i="2" s="1"/>
  <c r="W18" i="6" s="1"/>
  <c r="R20" i="2" a="1"/>
  <c r="R20" i="2" s="1"/>
  <c r="G18" i="6" s="1"/>
  <c r="Z20" i="2" a="1"/>
  <c r="Z20" i="2" s="1"/>
  <c r="P18" i="6" s="1"/>
  <c r="AA20" i="2" a="1"/>
  <c r="AA20" i="2" s="1"/>
  <c r="Q18" i="6" s="1"/>
  <c r="AD20" i="2" a="1"/>
  <c r="AD20" i="2" s="1"/>
  <c r="T18" i="6" s="1"/>
  <c r="T20" i="2" a="1"/>
  <c r="T20" i="2" s="1"/>
  <c r="AB20" i="2" a="1"/>
  <c r="AB20" i="2" s="1"/>
  <c r="R18" i="6" s="1"/>
  <c r="U20" i="2" a="1"/>
  <c r="U20" i="2" s="1"/>
  <c r="K18" i="6" s="1"/>
  <c r="AC20" i="2" a="1"/>
  <c r="AC20" i="2" s="1"/>
  <c r="S18" i="6" s="1"/>
  <c r="N20" i="2" a="1"/>
  <c r="N20" i="2" s="1"/>
  <c r="C18" i="6" s="1"/>
  <c r="V20" i="2" a="1"/>
  <c r="V20" i="2" s="1"/>
  <c r="L18" i="6" s="1"/>
  <c r="K18" i="5"/>
  <c r="I17" i="6" s="1"/>
  <c r="L18" i="5"/>
  <c r="J17" i="6" s="1"/>
  <c r="M22" i="2" l="1"/>
  <c r="T21" i="2" a="1"/>
  <c r="T21" i="2" s="1"/>
  <c r="AB21" i="2" a="1"/>
  <c r="AB21" i="2" s="1"/>
  <c r="AF21" i="2" a="1"/>
  <c r="AF21" i="2" s="1"/>
  <c r="U21" i="2" a="1"/>
  <c r="U21" i="2" s="1"/>
  <c r="AC21" i="2" a="1"/>
  <c r="AC21" i="2" s="1"/>
  <c r="P21" i="2" a="1"/>
  <c r="P21" i="2" s="1"/>
  <c r="S21" i="2" a="1"/>
  <c r="S21" i="2" s="1"/>
  <c r="V21" i="2" a="1"/>
  <c r="V21" i="2" s="1"/>
  <c r="AD21" i="2" a="1"/>
  <c r="AD21" i="2" s="1"/>
  <c r="X21" i="2" a="1"/>
  <c r="X21" i="2" s="1"/>
  <c r="AA21" i="2" a="1"/>
  <c r="AA21" i="2" s="1"/>
  <c r="O21" i="2" a="1"/>
  <c r="O21" i="2" s="1"/>
  <c r="W21" i="2" a="1"/>
  <c r="W21" i="2" s="1"/>
  <c r="AE21" i="2" a="1"/>
  <c r="AE21" i="2" s="1"/>
  <c r="Q21" i="2" a="1"/>
  <c r="Q21" i="2" s="1"/>
  <c r="Y21" i="2" a="1"/>
  <c r="Y21" i="2" s="1"/>
  <c r="AG21" i="2" a="1"/>
  <c r="AG21" i="2" s="1"/>
  <c r="R21" i="2" a="1"/>
  <c r="R21" i="2" s="1"/>
  <c r="Z21" i="2" a="1"/>
  <c r="Z21" i="2" s="1"/>
  <c r="N21" i="2" a="1"/>
  <c r="N21" i="2" s="1"/>
  <c r="X19" i="6"/>
  <c r="X20" i="6"/>
  <c r="M23" i="2" l="1"/>
  <c r="Q22" i="2" a="1"/>
  <c r="Q22" i="2" s="1"/>
  <c r="Y22" i="2" a="1"/>
  <c r="Y22" i="2" s="1"/>
  <c r="AG22" i="2" a="1"/>
  <c r="AG22" i="2" s="1"/>
  <c r="N22" i="2" a="1"/>
  <c r="N22" i="2" s="1"/>
  <c r="X22" i="2" a="1"/>
  <c r="X22" i="2" s="1"/>
  <c r="R22" i="2" a="1"/>
  <c r="R22" i="2" s="1"/>
  <c r="Z22" i="2" a="1"/>
  <c r="Z22" i="2" s="1"/>
  <c r="AC22" i="2" a="1"/>
  <c r="AC22" i="2" s="1"/>
  <c r="S22" i="2" a="1"/>
  <c r="S22" i="2" s="1"/>
  <c r="AA22" i="2" a="1"/>
  <c r="AA22" i="2" s="1"/>
  <c r="T22" i="2" a="1"/>
  <c r="T22" i="2" s="1"/>
  <c r="AB22" i="2" a="1"/>
  <c r="AB22" i="2" s="1"/>
  <c r="U22" i="2" a="1"/>
  <c r="U22" i="2" s="1"/>
  <c r="V22" i="2" a="1"/>
  <c r="V22" i="2" s="1"/>
  <c r="AD22" i="2" a="1"/>
  <c r="AD22" i="2" s="1"/>
  <c r="P22" i="2" a="1"/>
  <c r="P22" i="2" s="1"/>
  <c r="O22" i="2" a="1"/>
  <c r="O22" i="2" s="1"/>
  <c r="W22" i="2" a="1"/>
  <c r="W22" i="2" s="1"/>
  <c r="AE22" i="2" a="1"/>
  <c r="AE22" i="2" s="1"/>
  <c r="AF22" i="2" a="1"/>
  <c r="AF22" i="2" s="1"/>
  <c r="M24" i="2" l="1"/>
  <c r="U23" i="2" a="1"/>
  <c r="U23" i="2" s="1"/>
  <c r="AC23" i="2" a="1"/>
  <c r="AC23" i="2" s="1"/>
  <c r="Y23" i="2" a="1"/>
  <c r="Y23" i="2" s="1"/>
  <c r="O23" i="2" a="1"/>
  <c r="O23" i="2" s="1"/>
  <c r="V23" i="2" a="1"/>
  <c r="V23" i="2" s="1"/>
  <c r="AD23" i="2" a="1"/>
  <c r="AD23" i="2" s="1"/>
  <c r="N23" i="2" a="1"/>
  <c r="N23" i="2" s="1"/>
  <c r="AB23" i="2" a="1"/>
  <c r="AB23" i="2" s="1"/>
  <c r="W23" i="2" a="1"/>
  <c r="W23" i="2" s="1"/>
  <c r="AE23" i="2" a="1"/>
  <c r="AE23" i="2" s="1"/>
  <c r="Q23" i="2" a="1"/>
  <c r="Q23" i="2" s="1"/>
  <c r="P23" i="2" a="1"/>
  <c r="P23" i="2" s="1"/>
  <c r="X23" i="2" a="1"/>
  <c r="X23" i="2" s="1"/>
  <c r="AF23" i="2" a="1"/>
  <c r="AF23" i="2" s="1"/>
  <c r="AG23" i="2" a="1"/>
  <c r="AG23" i="2" s="1"/>
  <c r="R23" i="2" a="1"/>
  <c r="R23" i="2" s="1"/>
  <c r="Z23" i="2" a="1"/>
  <c r="Z23" i="2" s="1"/>
  <c r="T23" i="2" a="1"/>
  <c r="T23" i="2" s="1"/>
  <c r="S23" i="2" a="1"/>
  <c r="S23" i="2" s="1"/>
  <c r="AA23" i="2" a="1"/>
  <c r="AA23" i="2" s="1"/>
  <c r="M25" i="2" l="1"/>
  <c r="R24" i="2" a="1"/>
  <c r="R24" i="2" s="1"/>
  <c r="Z24" i="2" a="1"/>
  <c r="Z24" i="2" s="1"/>
  <c r="AG24" i="2" a="1"/>
  <c r="AG24" i="2" s="1"/>
  <c r="S24" i="2" a="1"/>
  <c r="S24" i="2" s="1"/>
  <c r="AA24" i="2" a="1"/>
  <c r="AA24" i="2" s="1"/>
  <c r="AD24" i="2" a="1"/>
  <c r="AD24" i="2" s="1"/>
  <c r="T24" i="2" a="1"/>
  <c r="T24" i="2" s="1"/>
  <c r="AB24" i="2" a="1"/>
  <c r="AB24" i="2" s="1"/>
  <c r="N24" i="2" a="1"/>
  <c r="N24" i="2" s="1"/>
  <c r="V24" i="2" a="1"/>
  <c r="V24" i="2" s="1"/>
  <c r="Y24" i="2" a="1"/>
  <c r="Y24" i="2" s="1"/>
  <c r="U24" i="2" a="1"/>
  <c r="U24" i="2" s="1"/>
  <c r="AC24" i="2" a="1"/>
  <c r="AC24" i="2" s="1"/>
  <c r="Q24" i="2" a="1"/>
  <c r="Q24" i="2" s="1"/>
  <c r="O24" i="2" a="1"/>
  <c r="O24" i="2" s="1"/>
  <c r="W24" i="2" a="1"/>
  <c r="W24" i="2" s="1"/>
  <c r="AE24" i="2" a="1"/>
  <c r="AE24" i="2" s="1"/>
  <c r="P24" i="2" a="1"/>
  <c r="P24" i="2" s="1"/>
  <c r="X24" i="2" a="1"/>
  <c r="X24" i="2" s="1"/>
  <c r="AF24" i="2" a="1"/>
  <c r="AF24" i="2" s="1"/>
  <c r="M26" i="2" l="1"/>
  <c r="O25" i="2" a="1"/>
  <c r="O25" i="2" s="1"/>
  <c r="W25" i="2" a="1"/>
  <c r="W25" i="2" s="1"/>
  <c r="AD25" i="2" a="1"/>
  <c r="AD25" i="2" s="1"/>
  <c r="S25" i="2" a="1"/>
  <c r="S25" i="2" s="1"/>
  <c r="P25" i="2" a="1"/>
  <c r="P25" i="2" s="1"/>
  <c r="X25" i="2" a="1"/>
  <c r="X25" i="2" s="1"/>
  <c r="AE25" i="2" a="1"/>
  <c r="AE25" i="2" s="1"/>
  <c r="Q25" i="2" a="1"/>
  <c r="Q25" i="2" s="1"/>
  <c r="Y25" i="2" a="1"/>
  <c r="Y25" i="2" s="1"/>
  <c r="AF25" i="2" a="1"/>
  <c r="AF25" i="2" s="1"/>
  <c r="R25" i="2" a="1"/>
  <c r="R25" i="2" s="1"/>
  <c r="Z25" i="2" a="1"/>
  <c r="Z25" i="2" s="1"/>
  <c r="AG25" i="2" a="1"/>
  <c r="AG25" i="2" s="1"/>
  <c r="N25" i="2" a="1"/>
  <c r="N25" i="2" s="1"/>
  <c r="AA25" i="2" a="1"/>
  <c r="AA25" i="2" s="1"/>
  <c r="T25" i="2" a="1"/>
  <c r="T25" i="2" s="1"/>
  <c r="AB25" i="2" a="1"/>
  <c r="AB25" i="2" s="1"/>
  <c r="V25" i="2" a="1"/>
  <c r="V25" i="2" s="1"/>
  <c r="U25" i="2" a="1"/>
  <c r="U25" i="2" s="1"/>
  <c r="AC25" i="2" a="1"/>
  <c r="AC25" i="2" s="1"/>
  <c r="M27" i="2" l="1"/>
  <c r="R26" i="2" a="1"/>
  <c r="R26" i="2" s="1"/>
  <c r="Z26" i="2" a="1"/>
  <c r="Z26" i="2" s="1"/>
  <c r="N26" i="2" a="1"/>
  <c r="N26" i="2" s="1"/>
  <c r="S26" i="2" a="1"/>
  <c r="S26" i="2" s="1"/>
  <c r="AA26" i="2" a="1"/>
  <c r="AA26" i="2" s="1"/>
  <c r="V26" i="2" a="1"/>
  <c r="V26" i="2" s="1"/>
  <c r="Y26" i="2" a="1"/>
  <c r="Y26" i="2" s="1"/>
  <c r="T26" i="2" a="1"/>
  <c r="T26" i="2" s="1"/>
  <c r="AB26" i="2" a="1"/>
  <c r="AB26" i="2" s="1"/>
  <c r="AD26" i="2" a="1"/>
  <c r="AD26" i="2" s="1"/>
  <c r="U26" i="2" a="1"/>
  <c r="U26" i="2" s="1"/>
  <c r="AC26" i="2" a="1"/>
  <c r="AC26" i="2" s="1"/>
  <c r="AG26" i="2" a="1"/>
  <c r="AG26" i="2" s="1"/>
  <c r="O26" i="2" a="1"/>
  <c r="O26" i="2" s="1"/>
  <c r="W26" i="2" a="1"/>
  <c r="W26" i="2" s="1"/>
  <c r="AE26" i="2" a="1"/>
  <c r="AE26" i="2" s="1"/>
  <c r="P26" i="2" a="1"/>
  <c r="P26" i="2" s="1"/>
  <c r="X26" i="2" a="1"/>
  <c r="X26" i="2" s="1"/>
  <c r="AF26" i="2" a="1"/>
  <c r="AF26" i="2" s="1"/>
  <c r="Q26" i="2" a="1"/>
  <c r="Q26" i="2" s="1"/>
  <c r="M28" i="2" l="1"/>
  <c r="O27" i="2" a="1"/>
  <c r="O27" i="2" s="1"/>
  <c r="W27" i="2" a="1"/>
  <c r="W27" i="2" s="1"/>
  <c r="AE27" i="2" a="1"/>
  <c r="AE27" i="2" s="1"/>
  <c r="S27" i="2" a="1"/>
  <c r="S27" i="2" s="1"/>
  <c r="AD27" i="2" a="1"/>
  <c r="AD27" i="2" s="1"/>
  <c r="P27" i="2" a="1"/>
  <c r="P27" i="2" s="1"/>
  <c r="X27" i="2" a="1"/>
  <c r="X27" i="2" s="1"/>
  <c r="Q27" i="2" a="1"/>
  <c r="Q27" i="2" s="1"/>
  <c r="Y27" i="2" a="1"/>
  <c r="Y27" i="2" s="1"/>
  <c r="AF27" i="2" a="1"/>
  <c r="AF27" i="2" s="1"/>
  <c r="V27" i="2" a="1"/>
  <c r="V27" i="2" s="1"/>
  <c r="R27" i="2" a="1"/>
  <c r="R27" i="2" s="1"/>
  <c r="Z27" i="2" a="1"/>
  <c r="Z27" i="2" s="1"/>
  <c r="AG27" i="2" a="1"/>
  <c r="AG27" i="2" s="1"/>
  <c r="AA27" i="2" a="1"/>
  <c r="AA27" i="2" s="1"/>
  <c r="T27" i="2" a="1"/>
  <c r="T27" i="2" s="1"/>
  <c r="AB27" i="2" a="1"/>
  <c r="AB27" i="2" s="1"/>
  <c r="N27" i="2" a="1"/>
  <c r="N27" i="2" s="1"/>
  <c r="U27" i="2" a="1"/>
  <c r="U27" i="2" s="1"/>
  <c r="AC27" i="2" a="1"/>
  <c r="AC27" i="2" s="1"/>
  <c r="M29" i="2" l="1"/>
  <c r="S28" i="2" a="1"/>
  <c r="S28" i="2" s="1"/>
  <c r="Z28" i="2" a="1"/>
  <c r="Z28" i="2" s="1"/>
  <c r="T28" i="2" a="1"/>
  <c r="T28" i="2" s="1"/>
  <c r="AA28" i="2" a="1"/>
  <c r="AA28" i="2" s="1"/>
  <c r="AG28" i="2" a="1"/>
  <c r="AG28" i="2" s="1"/>
  <c r="AC28" i="2" a="1"/>
  <c r="AC28" i="2" s="1"/>
  <c r="U28" i="2" a="1"/>
  <c r="U28" i="2" s="1"/>
  <c r="AB28" i="2" a="1"/>
  <c r="AB28" i="2" s="1"/>
  <c r="O28" i="2" a="1"/>
  <c r="O28" i="2" s="1"/>
  <c r="V28" i="2" a="1"/>
  <c r="V28" i="2" s="1"/>
  <c r="AF28" i="2" a="1"/>
  <c r="AF28" i="2" s="1"/>
  <c r="P28" i="2" a="1"/>
  <c r="P28" i="2" s="1"/>
  <c r="W28" i="2" a="1"/>
  <c r="W28" i="2" s="1"/>
  <c r="AD28" i="2" a="1"/>
  <c r="AD28" i="2" s="1"/>
  <c r="R28" i="2" a="1"/>
  <c r="R28" i="2" s="1"/>
  <c r="Q28" i="2" a="1"/>
  <c r="Q28" i="2" s="1"/>
  <c r="X28" i="2" a="1"/>
  <c r="X28" i="2" s="1"/>
  <c r="AE28" i="2" a="1"/>
  <c r="AE28" i="2" s="1"/>
  <c r="N28" i="2" a="1"/>
  <c r="N28" i="2" s="1"/>
  <c r="Y28" i="2" a="1"/>
  <c r="Y28" i="2" s="1"/>
  <c r="M30" i="2" l="1"/>
  <c r="T29" i="2" a="1"/>
  <c r="T29" i="2" s="1"/>
  <c r="AB29" i="2" a="1"/>
  <c r="AB29" i="2" s="1"/>
  <c r="U29" i="2" a="1"/>
  <c r="U29" i="2" s="1"/>
  <c r="AC29" i="2" a="1"/>
  <c r="AC29" i="2" s="1"/>
  <c r="AF29" i="2" a="1"/>
  <c r="AF29" i="2" s="1"/>
  <c r="O29" i="2" a="1"/>
  <c r="O29" i="2" s="1"/>
  <c r="V29" i="2" a="1"/>
  <c r="V29" i="2" s="1"/>
  <c r="AD29" i="2" a="1"/>
  <c r="AD29" i="2" s="1"/>
  <c r="Q29" i="2" a="1"/>
  <c r="Q29" i="2" s="1"/>
  <c r="P29" i="2" a="1"/>
  <c r="P29" i="2" s="1"/>
  <c r="W29" i="2" a="1"/>
  <c r="W29" i="2" s="1"/>
  <c r="AE29" i="2" a="1"/>
  <c r="AE29" i="2" s="1"/>
  <c r="X29" i="2" a="1"/>
  <c r="X29" i="2" s="1"/>
  <c r="R29" i="2" a="1"/>
  <c r="R29" i="2" s="1"/>
  <c r="Y29" i="2" a="1"/>
  <c r="Y29" i="2" s="1"/>
  <c r="AG29" i="2" a="1"/>
  <c r="AG29" i="2" s="1"/>
  <c r="Z29" i="2" a="1"/>
  <c r="Z29" i="2" s="1"/>
  <c r="S29" i="2" a="1"/>
  <c r="S29" i="2" s="1"/>
  <c r="AA29" i="2" a="1"/>
  <c r="AA29" i="2" s="1"/>
  <c r="N29" i="2" a="1"/>
  <c r="N29" i="2" s="1"/>
  <c r="K28" i="5" l="1"/>
  <c r="I27" i="6" s="1"/>
  <c r="L28" i="5"/>
  <c r="J27" i="6" s="1"/>
  <c r="M31" i="2"/>
  <c r="Q30" i="2" a="1"/>
  <c r="Q30" i="2" s="1"/>
  <c r="W30" i="2" a="1"/>
  <c r="W30" i="2" s="1"/>
  <c r="AE30" i="2" a="1"/>
  <c r="AE30" i="2" s="1"/>
  <c r="N30" i="2" a="1"/>
  <c r="N30" i="2" s="1"/>
  <c r="R30" i="2" a="1"/>
  <c r="R30" i="2" s="1"/>
  <c r="X30" i="2" a="1"/>
  <c r="X30" i="2" s="1"/>
  <c r="AF30" i="2" a="1"/>
  <c r="AF30" i="2" s="1"/>
  <c r="Y30" i="2" a="1"/>
  <c r="Y30" i="2" s="1"/>
  <c r="AG30" i="2" a="1"/>
  <c r="AG30" i="2" s="1"/>
  <c r="T30" i="2" a="1"/>
  <c r="T30" i="2" s="1"/>
  <c r="S30" i="2" a="1"/>
  <c r="S30" i="2" s="1"/>
  <c r="Z30" i="2" a="1"/>
  <c r="Z30" i="2" s="1"/>
  <c r="AA30" i="2" a="1"/>
  <c r="AA30" i="2" s="1"/>
  <c r="U30" i="2" a="1"/>
  <c r="U30" i="2" s="1"/>
  <c r="AB30" i="2" a="1"/>
  <c r="AB30" i="2" s="1"/>
  <c r="O30" i="2" a="1"/>
  <c r="O30" i="2" s="1"/>
  <c r="V30" i="2" a="1"/>
  <c r="V30" i="2" s="1"/>
  <c r="AC30" i="2" a="1"/>
  <c r="AC30" i="2" s="1"/>
  <c r="AD30" i="2" a="1"/>
  <c r="AD30" i="2" s="1"/>
  <c r="P30" i="2" a="1"/>
  <c r="P30" i="2" s="1"/>
  <c r="L29" i="5" l="1"/>
  <c r="J28" i="6" s="1"/>
  <c r="K29" i="5"/>
  <c r="I28" i="6" s="1"/>
  <c r="M32" i="2"/>
  <c r="T31" i="2" a="1"/>
  <c r="T31" i="2" s="1"/>
  <c r="AB31" i="2" a="1"/>
  <c r="AB31" i="2" s="1"/>
  <c r="U31" i="2" a="1"/>
  <c r="U31" i="2" s="1"/>
  <c r="AC31" i="2" a="1"/>
  <c r="AC31" i="2" s="1"/>
  <c r="N31" i="2" a="1"/>
  <c r="N31" i="2" s="1"/>
  <c r="P31" i="2" a="1"/>
  <c r="P31" i="2" s="1"/>
  <c r="V31" i="2" a="1"/>
  <c r="V31" i="2" s="1"/>
  <c r="AD31" i="2" a="1"/>
  <c r="AD31" i="2" s="1"/>
  <c r="X31" i="2" a="1"/>
  <c r="X31" i="2" s="1"/>
  <c r="O31" i="2" a="1"/>
  <c r="O31" i="2" s="1"/>
  <c r="W31" i="2" a="1"/>
  <c r="W31" i="2" s="1"/>
  <c r="AE31" i="2" a="1"/>
  <c r="AE31" i="2" s="1"/>
  <c r="Q31" i="2" a="1"/>
  <c r="Q31" i="2" s="1"/>
  <c r="Y31" i="2" a="1"/>
  <c r="Y31" i="2" s="1"/>
  <c r="AF31" i="2" a="1"/>
  <c r="AF31" i="2" s="1"/>
  <c r="R31" i="2" a="1"/>
  <c r="R31" i="2" s="1"/>
  <c r="Z31" i="2" a="1"/>
  <c r="Z31" i="2" s="1"/>
  <c r="AG31" i="2" a="1"/>
  <c r="AG31" i="2" s="1"/>
  <c r="S31" i="2" a="1"/>
  <c r="S31" i="2" s="1"/>
  <c r="AA31" i="2" a="1"/>
  <c r="AA31" i="2" s="1"/>
  <c r="M33" i="2" l="1"/>
  <c r="P32" i="2" a="1"/>
  <c r="P32" i="2" s="1"/>
  <c r="V32" i="2" a="1"/>
  <c r="V32" i="2" s="1"/>
  <c r="AD32" i="2" a="1"/>
  <c r="AD32" i="2" s="1"/>
  <c r="W32" i="2" a="1"/>
  <c r="W32" i="2" s="1"/>
  <c r="AE32" i="2" a="1"/>
  <c r="AE32" i="2" s="1"/>
  <c r="N32" i="2" a="1"/>
  <c r="N32" i="2" s="1"/>
  <c r="Z32" i="2" a="1"/>
  <c r="Z32" i="2" s="1"/>
  <c r="Q32" i="2" a="1"/>
  <c r="Q32" i="2" s="1"/>
  <c r="X32" i="2" a="1"/>
  <c r="X32" i="2" s="1"/>
  <c r="AF32" i="2" a="1"/>
  <c r="AF32" i="2" s="1"/>
  <c r="R32" i="2" a="1"/>
  <c r="R32" i="2" s="1"/>
  <c r="Y32" i="2" a="1"/>
  <c r="Y32" i="2" s="1"/>
  <c r="AG32" i="2" a="1"/>
  <c r="AG32" i="2" s="1"/>
  <c r="S32" i="2" a="1"/>
  <c r="S32" i="2" s="1"/>
  <c r="T32" i="2" a="1"/>
  <c r="T32" i="2" s="1"/>
  <c r="AA32" i="2" a="1"/>
  <c r="AA32" i="2" s="1"/>
  <c r="AB32" i="2" a="1"/>
  <c r="AB32" i="2" s="1"/>
  <c r="O32" i="2" a="1"/>
  <c r="O32" i="2" s="1"/>
  <c r="AC32" i="2" a="1"/>
  <c r="AC32" i="2" s="1"/>
  <c r="U32" i="2" a="1"/>
  <c r="U32" i="2" s="1"/>
  <c r="M34" i="2" l="1"/>
  <c r="S33" i="2" a="1"/>
  <c r="S33" i="2" s="1"/>
  <c r="Z33" i="2" a="1"/>
  <c r="Z33" i="2" s="1"/>
  <c r="AG33" i="2" a="1"/>
  <c r="AG33" i="2" s="1"/>
  <c r="T33" i="2" a="1"/>
  <c r="T33" i="2" s="1"/>
  <c r="AA33" i="2" a="1"/>
  <c r="AA33" i="2" s="1"/>
  <c r="U33" i="2" a="1"/>
  <c r="U33" i="2" s="1"/>
  <c r="AB33" i="2" a="1"/>
  <c r="AB33" i="2" s="1"/>
  <c r="O33" i="2" a="1"/>
  <c r="O33" i="2" s="1"/>
  <c r="V33" i="2" a="1"/>
  <c r="V33" i="2" s="1"/>
  <c r="AC33" i="2" a="1"/>
  <c r="AC33" i="2" s="1"/>
  <c r="N33" i="2" a="1"/>
  <c r="N33" i="2" s="1"/>
  <c r="W33" i="2" a="1"/>
  <c r="W33" i="2" s="1"/>
  <c r="P33" i="2" a="1"/>
  <c r="P33" i="2" s="1"/>
  <c r="X33" i="2" a="1"/>
  <c r="X33" i="2" s="1"/>
  <c r="AD33" i="2" a="1"/>
  <c r="AD33" i="2" s="1"/>
  <c r="Q33" i="2" a="1"/>
  <c r="Q33" i="2" s="1"/>
  <c r="Y33" i="2" a="1"/>
  <c r="Y33" i="2" s="1"/>
  <c r="AE33" i="2" a="1"/>
  <c r="AE33" i="2" s="1"/>
  <c r="AF33" i="2" a="1"/>
  <c r="AF33" i="2" s="1"/>
  <c r="R33" i="2" a="1"/>
  <c r="R33" i="2" s="1"/>
  <c r="M35" i="2" l="1"/>
  <c r="X33" i="6"/>
  <c r="E33" i="6"/>
  <c r="O33" i="6"/>
  <c r="D33" i="6"/>
  <c r="N33" i="6"/>
  <c r="S33" i="6"/>
  <c r="C33" i="6"/>
  <c r="W33" i="6"/>
  <c r="L33" i="6"/>
  <c r="M33" i="6"/>
  <c r="T33" i="6"/>
  <c r="K33" i="6"/>
  <c r="Q33" i="6"/>
  <c r="V33" i="6"/>
  <c r="G33" i="6"/>
  <c r="H33" i="6"/>
  <c r="R33" i="6"/>
  <c r="P33" i="6"/>
  <c r="U33" i="6"/>
  <c r="F33" i="6"/>
  <c r="U34" i="2" a="1"/>
  <c r="U34" i="2" s="1"/>
  <c r="K32" i="6" s="1"/>
  <c r="AC34" i="2" a="1"/>
  <c r="AC34" i="2" s="1"/>
  <c r="Q34" i="2" a="1"/>
  <c r="Q34" i="2" s="1"/>
  <c r="V34" i="2" a="1"/>
  <c r="V34" i="2" s="1"/>
  <c r="AD34" i="2" a="1"/>
  <c r="AD34" i="2" s="1"/>
  <c r="W34" i="2" a="1"/>
  <c r="W34" i="2" s="1"/>
  <c r="Y34" i="2" a="1"/>
  <c r="Y34" i="2" s="1"/>
  <c r="O32" i="6" s="1"/>
  <c r="N34" i="2" a="1"/>
  <c r="N34" i="2" s="1"/>
  <c r="O34" i="2" a="1"/>
  <c r="O34" i="2" s="1"/>
  <c r="D32" i="6" s="1"/>
  <c r="AE34" i="2" a="1"/>
  <c r="AE34" i="2" s="1"/>
  <c r="AG34" i="2" a="1"/>
  <c r="AG34" i="2" s="1"/>
  <c r="P34" i="2" a="1"/>
  <c r="P34" i="2" s="1"/>
  <c r="X34" i="2" a="1"/>
  <c r="X34" i="2" s="1"/>
  <c r="N32" i="6" s="1"/>
  <c r="AF34" i="2" a="1"/>
  <c r="AF34" i="2" s="1"/>
  <c r="R34" i="2" a="1"/>
  <c r="R34" i="2" s="1"/>
  <c r="G32" i="6" s="1"/>
  <c r="Z34" i="2" a="1"/>
  <c r="Z34" i="2" s="1"/>
  <c r="S34" i="2" a="1"/>
  <c r="S34" i="2" s="1"/>
  <c r="H32" i="6" s="1"/>
  <c r="AA34" i="2" a="1"/>
  <c r="AA34" i="2" s="1"/>
  <c r="Q32" i="6" s="1"/>
  <c r="T34" i="2" a="1"/>
  <c r="T34" i="2" s="1"/>
  <c r="AB34" i="2" a="1"/>
  <c r="AB34" i="2" s="1"/>
  <c r="R32" i="6" s="1"/>
  <c r="S30" i="6"/>
  <c r="E27" i="6"/>
  <c r="H29" i="6"/>
  <c r="T30" i="6"/>
  <c r="Q21" i="6"/>
  <c r="O30" i="6"/>
  <c r="L29" i="6"/>
  <c r="T27" i="6"/>
  <c r="U21" i="6"/>
  <c r="R25" i="6"/>
  <c r="V25" i="6"/>
  <c r="R31" i="6"/>
  <c r="C26" i="6"/>
  <c r="G21" i="6"/>
  <c r="K28" i="6"/>
  <c r="C29" i="6"/>
  <c r="N31" i="6"/>
  <c r="L21" i="6"/>
  <c r="U27" i="6"/>
  <c r="F32" i="6"/>
  <c r="D28" i="6"/>
  <c r="H28" i="6"/>
  <c r="W26" i="6"/>
  <c r="K24" i="6"/>
  <c r="S31" i="6"/>
  <c r="F27" i="6"/>
  <c r="U26" i="6"/>
  <c r="Q26" i="6"/>
  <c r="P19" i="6"/>
  <c r="K25" i="6"/>
  <c r="S19" i="6"/>
  <c r="D31" i="6"/>
  <c r="G24" i="6"/>
  <c r="L22" i="6"/>
  <c r="H20" i="6"/>
  <c r="M25" i="6"/>
  <c r="R19" i="6"/>
  <c r="K21" i="6"/>
  <c r="C23" i="6"/>
  <c r="L31" i="6"/>
  <c r="K23" i="6"/>
  <c r="W25" i="6"/>
  <c r="R21" i="6"/>
  <c r="M29" i="6"/>
  <c r="M28" i="6"/>
  <c r="M24" i="6"/>
  <c r="F20" i="6"/>
  <c r="V21" i="6"/>
  <c r="E19" i="6"/>
  <c r="Q30" i="6"/>
  <c r="R24" i="6"/>
  <c r="F30" i="6"/>
  <c r="C25" i="6"/>
  <c r="Q31" i="6"/>
  <c r="U25" i="6"/>
  <c r="N19" i="6"/>
  <c r="E31" i="6"/>
  <c r="K30" i="6"/>
  <c r="E23" i="6"/>
  <c r="O26" i="6"/>
  <c r="P26" i="6"/>
  <c r="R22" i="6"/>
  <c r="L25" i="6"/>
  <c r="L32" i="6"/>
  <c r="F21" i="6"/>
  <c r="R26" i="6"/>
  <c r="S23" i="6"/>
  <c r="D24" i="6"/>
  <c r="V29" i="6"/>
  <c r="W27" i="6"/>
  <c r="O20" i="6"/>
  <c r="Q27" i="6"/>
  <c r="M32" i="6"/>
  <c r="N24" i="6"/>
  <c r="L26" i="6"/>
  <c r="H19" i="6"/>
  <c r="Q24" i="6"/>
  <c r="E20" i="6"/>
  <c r="D27" i="6"/>
  <c r="V23" i="6"/>
  <c r="C20" i="6"/>
  <c r="T21" i="6"/>
  <c r="M31" i="6"/>
  <c r="T22" i="6"/>
  <c r="L19" i="6"/>
  <c r="N30" i="6"/>
  <c r="H23" i="6"/>
  <c r="E22" i="6"/>
  <c r="G19" i="6"/>
  <c r="O22" i="6"/>
  <c r="U23" i="6"/>
  <c r="D21" i="6"/>
  <c r="K31" i="6"/>
  <c r="H30" i="6"/>
  <c r="F22" i="6"/>
  <c r="O19" i="6"/>
  <c r="M22" i="6"/>
  <c r="U32" i="6"/>
  <c r="P21" i="6"/>
  <c r="D19" i="6"/>
  <c r="V22" i="6"/>
  <c r="T29" i="6"/>
  <c r="K20" i="6"/>
  <c r="P22" i="6"/>
  <c r="Q20" i="6"/>
  <c r="M19" i="6"/>
  <c r="E30" i="6"/>
  <c r="D26" i="6"/>
  <c r="V20" i="6"/>
  <c r="F25" i="6"/>
  <c r="Q22" i="6"/>
  <c r="F31" i="6"/>
  <c r="T24" i="6"/>
  <c r="W24" i="6"/>
  <c r="T31" i="6"/>
  <c r="S26" i="6"/>
  <c r="F29" i="6"/>
  <c r="D22" i="6"/>
  <c r="D29" i="6"/>
  <c r="C21" i="6"/>
  <c r="S27" i="6"/>
  <c r="V30" i="6"/>
  <c r="V24" i="6"/>
  <c r="N29" i="6"/>
  <c r="T32" i="6"/>
  <c r="U28" i="6"/>
  <c r="M26" i="6"/>
  <c r="K22" i="6"/>
  <c r="P25" i="6"/>
  <c r="L30" i="6"/>
  <c r="R29" i="6"/>
  <c r="T26" i="6"/>
  <c r="L24" i="6"/>
  <c r="L23" i="6"/>
  <c r="P20" i="6"/>
  <c r="P32" i="6"/>
  <c r="Q25" i="6"/>
  <c r="K29" i="6"/>
  <c r="M27" i="6"/>
  <c r="S25" i="6"/>
  <c r="G27" i="6"/>
  <c r="R20" i="6"/>
  <c r="V27" i="6"/>
  <c r="O25" i="6"/>
  <c r="Q23" i="6"/>
  <c r="T23" i="6"/>
  <c r="G31" i="6"/>
  <c r="G22" i="6"/>
  <c r="O21" i="6"/>
  <c r="E28" i="6"/>
  <c r="E24" i="6"/>
  <c r="H21" i="6"/>
  <c r="M23" i="6"/>
  <c r="O31" i="6"/>
  <c r="H26" i="6"/>
  <c r="N20" i="6"/>
  <c r="O23" i="6"/>
  <c r="G29" i="6"/>
  <c r="P23" i="6"/>
  <c r="P30" i="6"/>
  <c r="D23" i="6"/>
  <c r="L27" i="6"/>
  <c r="T25" i="6"/>
  <c r="W30" i="6"/>
  <c r="S22" i="6"/>
  <c r="F28" i="6"/>
  <c r="M21" i="6"/>
  <c r="W31" i="6"/>
  <c r="K27" i="6"/>
  <c r="F23" i="6"/>
  <c r="N26" i="6"/>
  <c r="N22" i="6"/>
  <c r="E26" i="6"/>
  <c r="C27" i="6"/>
  <c r="D25" i="6"/>
  <c r="R28" i="6"/>
  <c r="P28" i="6"/>
  <c r="U31" i="6"/>
  <c r="U22" i="6"/>
  <c r="O28" i="6"/>
  <c r="S21" i="6"/>
  <c r="Q19" i="6"/>
  <c r="H24" i="6"/>
  <c r="W32" i="6"/>
  <c r="V26" i="6"/>
  <c r="F19" i="6"/>
  <c r="C32" i="6"/>
  <c r="G30" i="6"/>
  <c r="S20" i="6"/>
  <c r="D30" i="6"/>
  <c r="S24" i="6"/>
  <c r="F24" i="6"/>
  <c r="C28" i="6"/>
  <c r="T19" i="6"/>
  <c r="U24" i="6"/>
  <c r="M30" i="6"/>
  <c r="V19" i="6"/>
  <c r="W20" i="6"/>
  <c r="G23" i="6"/>
  <c r="E29" i="6"/>
  <c r="O24" i="6"/>
  <c r="O27" i="6"/>
  <c r="R23" i="6"/>
  <c r="W28" i="6"/>
  <c r="E32" i="6"/>
  <c r="H27" i="6"/>
  <c r="R30" i="6"/>
  <c r="F26" i="6"/>
  <c r="U29" i="6"/>
  <c r="G20" i="6"/>
  <c r="D20" i="6"/>
  <c r="U30" i="6"/>
  <c r="S32" i="6"/>
  <c r="G26" i="6"/>
  <c r="S28" i="6"/>
  <c r="Q29" i="6"/>
  <c r="W22" i="6"/>
  <c r="S29" i="6"/>
  <c r="U19" i="6"/>
  <c r="P31" i="6"/>
  <c r="L28" i="6"/>
  <c r="P27" i="6"/>
  <c r="C30" i="6"/>
  <c r="Q28" i="6"/>
  <c r="O29" i="6"/>
  <c r="N23" i="6"/>
  <c r="W19" i="6"/>
  <c r="K19" i="6"/>
  <c r="C19" i="6"/>
  <c r="E21" i="6"/>
  <c r="C31" i="6"/>
  <c r="T28" i="6"/>
  <c r="N25" i="6"/>
  <c r="R27" i="6"/>
  <c r="N21" i="6"/>
  <c r="H25" i="6"/>
  <c r="L20" i="6"/>
  <c r="V32" i="6"/>
  <c r="P24" i="6"/>
  <c r="W21" i="6"/>
  <c r="P29" i="6"/>
  <c r="K26" i="6"/>
  <c r="C24" i="6"/>
  <c r="G28" i="6"/>
  <c r="H22" i="6"/>
  <c r="H31" i="6"/>
  <c r="T20" i="6"/>
  <c r="W29" i="6"/>
  <c r="G25" i="6"/>
  <c r="V28" i="6"/>
  <c r="C22" i="6"/>
  <c r="W23" i="6"/>
  <c r="E25" i="6"/>
  <c r="N27" i="6"/>
  <c r="N28" i="6"/>
  <c r="V31" i="6"/>
  <c r="M20" i="6"/>
  <c r="U20" i="6"/>
  <c r="X28" i="6"/>
  <c r="X23" i="6"/>
  <c r="X31" i="6"/>
  <c r="X24" i="6"/>
  <c r="X26" i="6"/>
  <c r="X29" i="6"/>
  <c r="X27" i="6"/>
  <c r="X30" i="6"/>
  <c r="X25" i="6"/>
  <c r="X21" i="6"/>
  <c r="X22" i="6"/>
  <c r="X32" i="6"/>
  <c r="L34" i="5" l="1"/>
  <c r="J33" i="6" s="1"/>
  <c r="K34" i="5"/>
  <c r="I33" i="6" s="1"/>
  <c r="P35" i="2" a="1"/>
  <c r="P35" i="2" s="1"/>
  <c r="X35" i="2" a="1"/>
  <c r="X35" i="2" s="1"/>
  <c r="AF35" i="2" a="1"/>
  <c r="AF35" i="2" s="1"/>
  <c r="Q35" i="2" a="1"/>
  <c r="Q35" i="2" s="1"/>
  <c r="Y35" i="2" a="1"/>
  <c r="Y35" i="2" s="1"/>
  <c r="AG35" i="2" a="1"/>
  <c r="AG35" i="2" s="1"/>
  <c r="V35" i="2" a="1"/>
  <c r="V35" i="2" s="1"/>
  <c r="AE35" i="2" a="1"/>
  <c r="AE35" i="2" s="1"/>
  <c r="R35" i="2" a="1"/>
  <c r="R35" i="2" s="1"/>
  <c r="Z35" i="2" a="1"/>
  <c r="Z35" i="2" s="1"/>
  <c r="W35" i="2" a="1"/>
  <c r="W35" i="2" s="1"/>
  <c r="S35" i="2" a="1"/>
  <c r="S35" i="2" s="1"/>
  <c r="AA35" i="2" a="1"/>
  <c r="AA35" i="2" s="1"/>
  <c r="U35" i="2" a="1"/>
  <c r="U35" i="2" s="1"/>
  <c r="AD35" i="2" a="1"/>
  <c r="AD35" i="2" s="1"/>
  <c r="T35" i="2" a="1"/>
  <c r="T35" i="2" s="1"/>
  <c r="AB35" i="2" a="1"/>
  <c r="AB35" i="2" s="1"/>
  <c r="AC35" i="2" a="1"/>
  <c r="AC35" i="2" s="1"/>
  <c r="O35" i="2" a="1"/>
  <c r="O35" i="2" s="1"/>
  <c r="L33" i="5"/>
  <c r="J32" i="6" s="1"/>
  <c r="K33" i="5"/>
  <c r="I32" i="6" s="1"/>
  <c r="L24" i="5"/>
  <c r="J23" i="6" s="1"/>
  <c r="K24" i="5"/>
  <c r="I23" i="6" s="1"/>
  <c r="L21" i="5"/>
  <c r="J20" i="6" s="1"/>
  <c r="K21" i="5"/>
  <c r="I20" i="6" s="1"/>
  <c r="L31" i="5"/>
  <c r="J30" i="6" s="1"/>
  <c r="K31" i="5"/>
  <c r="I30" i="6" s="1"/>
  <c r="K23" i="5"/>
  <c r="I22" i="6" s="1"/>
  <c r="L23" i="5"/>
  <c r="J22" i="6" s="1"/>
  <c r="L30" i="5"/>
  <c r="J29" i="6" s="1"/>
  <c r="K30" i="5"/>
  <c r="I29" i="6" s="1"/>
  <c r="K22" i="5"/>
  <c r="I21" i="6" s="1"/>
  <c r="L22" i="5"/>
  <c r="J21" i="6" s="1"/>
  <c r="K27" i="5"/>
  <c r="I26" i="6" s="1"/>
  <c r="L27" i="5"/>
  <c r="J26" i="6" s="1"/>
  <c r="K25" i="5"/>
  <c r="I24" i="6" s="1"/>
  <c r="L25" i="5"/>
  <c r="J24" i="6" s="1"/>
  <c r="K20" i="5"/>
  <c r="I19" i="6" s="1"/>
  <c r="L20" i="5"/>
  <c r="J19" i="6" s="1"/>
  <c r="K19" i="5"/>
  <c r="I18" i="6" s="1"/>
  <c r="L19" i="5"/>
  <c r="J18" i="6" s="1"/>
  <c r="K26" i="5"/>
  <c r="I25" i="6" s="1"/>
  <c r="L26" i="5"/>
  <c r="J25" i="6" s="1"/>
  <c r="L32" i="5"/>
  <c r="J31" i="6" s="1"/>
  <c r="K32" i="5"/>
  <c r="I31"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<sst xmlns="http://schemas.openxmlformats.org/spreadsheetml/2006/main" count="279" uniqueCount="204">
  <si>
    <t>workforce jobs by industry (SIC 2007) - seasonally adjusted</t>
  </si>
  <si>
    <t>area type</t>
  </si>
  <si>
    <t>regions</t>
  </si>
  <si>
    <t>area name</t>
  </si>
  <si>
    <t>London</t>
  </si>
  <si>
    <t>item name</t>
  </si>
  <si>
    <t>employee jobs</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</si>
  <si>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</si>
  <si>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</si>
  <si>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</si>
  <si>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</si>
  <si>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</si>
  <si>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</si>
  <si>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</si>
  <si>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</si>
  <si>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</si>
  <si>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</si>
  <si>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</si>
  <si>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</si>
  <si>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</si>
  <si>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</si>
  <si>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defence; compulsory social security</t>
  </si>
  <si>
    <t>P : Education</t>
  </si>
  <si>
    <t>Q : Human health and social work activities</t>
  </si>
  <si>
    <t>R : Arts, entertainment and recreation</t>
  </si>
  <si>
    <t>S : Other service activities</t>
  </si>
  <si>
    <t>T : Activities of households as employers;undifferentiated goods-and services-producing activities of households for own use</t>
  </si>
  <si>
    <t>Date</t>
  </si>
  <si>
    <t>March 1996</t>
  </si>
  <si>
    <t>June 1996</t>
  </si>
  <si>
    <t>September 1996</t>
  </si>
  <si>
    <t>December 1996</t>
  </si>
  <si>
    <t>March 1997</t>
  </si>
  <si>
    <t>June 1997</t>
  </si>
  <si>
    <t>September 1997</t>
  </si>
  <si>
    <t>December 1997</t>
  </si>
  <si>
    <t>March 1998</t>
  </si>
  <si>
    <t>June 1998</t>
  </si>
  <si>
    <t>September 1998</t>
  </si>
  <si>
    <t>December 1998</t>
  </si>
  <si>
    <t>March 1999</t>
  </si>
  <si>
    <t>June 1999</t>
  </si>
  <si>
    <t>September 1999</t>
  </si>
  <si>
    <t>December 1999</t>
  </si>
  <si>
    <t>March 2000</t>
  </si>
  <si>
    <t>June 2000</t>
  </si>
  <si>
    <t>September 2000</t>
  </si>
  <si>
    <t>December 2000</t>
  </si>
  <si>
    <t>March 2001</t>
  </si>
  <si>
    <t>June 2001</t>
  </si>
  <si>
    <t>September 2001</t>
  </si>
  <si>
    <t>December 2001</t>
  </si>
  <si>
    <t>March 2002</t>
  </si>
  <si>
    <t>June 2002</t>
  </si>
  <si>
    <t>September 2002</t>
  </si>
  <si>
    <t>December 2002</t>
  </si>
  <si>
    <t>March 2003</t>
  </si>
  <si>
    <t>June 2003</t>
  </si>
  <si>
    <t>September 2003</t>
  </si>
  <si>
    <t>December 2003</t>
  </si>
  <si>
    <t>March 2004</t>
  </si>
  <si>
    <t>June 2004</t>
  </si>
  <si>
    <t>September 2004</t>
  </si>
  <si>
    <t>December 2004</t>
  </si>
  <si>
    <t>March 2005</t>
  </si>
  <si>
    <t>June 2005</t>
  </si>
  <si>
    <t>September 2005</t>
  </si>
  <si>
    <t>December 2005</t>
  </si>
  <si>
    <t>March 2006</t>
  </si>
  <si>
    <t>June 2006</t>
  </si>
  <si>
    <t>September 2006</t>
  </si>
  <si>
    <t>December 2006</t>
  </si>
  <si>
    <t>March 2007</t>
  </si>
  <si>
    <t>June 2007</t>
  </si>
  <si>
    <t>September 2007</t>
  </si>
  <si>
    <t>December 2007</t>
  </si>
  <si>
    <t>March 2008</t>
  </si>
  <si>
    <t>June 2008</t>
  </si>
  <si>
    <t>September 2008</t>
  </si>
  <si>
    <t>December 2008</t>
  </si>
  <si>
    <t>March 2009</t>
  </si>
  <si>
    <t>June 2009</t>
  </si>
  <si>
    <t>September 2009</t>
  </si>
  <si>
    <t>December 2009</t>
  </si>
  <si>
    <t>March 2010</t>
  </si>
  <si>
    <t>June 2010</t>
  </si>
  <si>
    <t>September 2010</t>
  </si>
  <si>
    <t>December 2010</t>
  </si>
  <si>
    <t>March 2011</t>
  </si>
  <si>
    <t>June 2011</t>
  </si>
  <si>
    <t>September 2011</t>
  </si>
  <si>
    <t>December 2011</t>
  </si>
  <si>
    <t>March 2012</t>
  </si>
  <si>
    <t>June 2012</t>
  </si>
  <si>
    <t>September 2012</t>
  </si>
  <si>
    <t>December 2012</t>
  </si>
  <si>
    <t>March 2013</t>
  </si>
  <si>
    <t>June 2013</t>
  </si>
  <si>
    <t>September 2013</t>
  </si>
  <si>
    <t>December 2013</t>
  </si>
  <si>
    <t>March 2014</t>
  </si>
  <si>
    <t>June 2014</t>
  </si>
  <si>
    <t>September 2014</t>
  </si>
  <si>
    <t>December 2014</t>
  </si>
  <si>
    <t>March 2015</t>
  </si>
  <si>
    <t>June 2015</t>
  </si>
  <si>
    <t>September 2015</t>
  </si>
  <si>
    <t>December 2015</t>
  </si>
  <si>
    <t>March 2016</t>
  </si>
  <si>
    <t>June 2016</t>
  </si>
  <si>
    <t>September 2016</t>
  </si>
  <si>
    <t>December 2016</t>
  </si>
  <si>
    <t>March 2017</t>
  </si>
  <si>
    <t>June 2017</t>
  </si>
  <si>
    <t>September 2017</t>
  </si>
  <si>
    <t>December 2017</t>
  </si>
  <si>
    <t>March 2018</t>
  </si>
  <si>
    <t>June 2018</t>
  </si>
  <si>
    <t>September 2018</t>
  </si>
  <si>
    <t>December 2018</t>
  </si>
  <si>
    <t>March 2019</t>
  </si>
  <si>
    <t>June 2019</t>
  </si>
  <si>
    <t>September 2019</t>
  </si>
  <si>
    <t>December 2019</t>
  </si>
  <si>
    <t>March 2020</t>
  </si>
  <si>
    <t>June 2020</t>
  </si>
  <si>
    <t>September 2020</t>
  </si>
  <si>
    <t>December 2020</t>
  </si>
  <si>
    <t>March 2021</t>
  </si>
  <si>
    <t>June 2021</t>
  </si>
  <si>
    <t>September 2021</t>
  </si>
  <si>
    <t>Total (excluding T)</t>
  </si>
  <si>
    <t>March</t>
  </si>
  <si>
    <t>June</t>
  </si>
  <si>
    <t>September</t>
  </si>
  <si>
    <t>December</t>
  </si>
  <si>
    <t>Average</t>
  </si>
  <si>
    <t>Year</t>
  </si>
  <si>
    <t>Average totals</t>
  </si>
  <si>
    <t>Average by sector</t>
  </si>
  <si>
    <t>numbers of employee jobs and self-employed jobs, in thousands</t>
  </si>
  <si>
    <t>UK Standard Industrial Classification (SIC) 2007</t>
  </si>
  <si>
    <t>Employee jobs</t>
  </si>
  <si>
    <t>Section G: Wholesale and retail trade; repair of motor vehicles and motorcycles</t>
  </si>
  <si>
    <t>Of which:</t>
  </si>
  <si>
    <t>47: Retail trade, except of motor vehicles and motorcycles</t>
  </si>
  <si>
    <t>45+46: Wholesale and motor trades</t>
  </si>
  <si>
    <t>45: Wholesale and retail trade and repair of motor vehicles and motorcycles</t>
  </si>
  <si>
    <t>46: Wholesale trade, except of motor vehicles and motorcycles</t>
  </si>
  <si>
    <t>Self-employed jobs</t>
  </si>
  <si>
    <t>Total of employee and self-employed jobs</t>
  </si>
  <si>
    <t>Notes:</t>
  </si>
  <si>
    <t xml:space="preserve">1. Workforce Jobs series estimates are revised each year. The quarterly employee jobs series is aligned with the latest estimates from the annual Business Register and Employment Survey (BRES). </t>
  </si>
  <si>
    <t>Further information on WFJ methodology, including benchmarking to BRES, is available at: www.ons.gov.uk/employmentandlabourmarket/peopleinwork/employmentandemployeetypes/qmis/workforcejobsqmi</t>
  </si>
  <si>
    <t>2. Workforce Jobs estimates include data from the Labour Force Survey (LFS). Labour Force Survey (LFS) responses have been reweighted to new populations derived using growth rates from HM Revenue and Customs (HMRC) Real Time Information (RTI), to allow for different trends during the coronavirus (COVID-19) pandemic. The reweighting will give improved estimates of both rates and levels.</t>
  </si>
  <si>
    <t>4. The annual estimates of jobs shown in this table have been produced by adding together four quarters of benchmarked WFJ data (not seasonally adjusted) for employee jobs and self-employed jobs covering each calendar year, then dividing that value by four. As these results are calculated using non-seasonally adjusted data, they will differ slightly from existing published estimates which have been seasonally adjusted.</t>
  </si>
  <si>
    <t>5. This table only contains selected sections and divisions of the UK Standard Industrial Classification 2007 (SIC07). Further information about SIC07 is available at:</t>
  </si>
  <si>
    <t>www.ons.gov.uk/methodology/classificationsandstandards/ukstandardindustrialclassificationofeconomicactivities/uksic2007</t>
  </si>
  <si>
    <t>6. Estimates of employee jobs prior to the third quarter of 2008 (2008Q3) have been converted onto a SIC 2007 basis. Estimates from 2008Q3 onward have been broken down from Section-level estimates to Division-level estimates using figures from the Business Register and Employment Survey.</t>
  </si>
  <si>
    <t>This sheet compiles the raw SA WFJ data and calculates yearly averages based on quarterly data</t>
  </si>
  <si>
    <t>This sheet splits Section G from the WFJ data in two, using the ratio provided in the NSA data by the ONS</t>
  </si>
  <si>
    <t>Note: we use ratios, not the actual numbers from the ONS data, since the latter is NSA</t>
  </si>
  <si>
    <t>WFJ data</t>
  </si>
  <si>
    <t>ONS split data</t>
  </si>
  <si>
    <t>G1</t>
  </si>
  <si>
    <t>G2</t>
  </si>
  <si>
    <t>Total</t>
  </si>
  <si>
    <t>Shares</t>
  </si>
  <si>
    <t>WFJ data split</t>
  </si>
  <si>
    <t>This sheet combines the split section G and the other sections and transposes the table</t>
  </si>
  <si>
    <t>Total jobs, excl. section T</t>
  </si>
  <si>
    <t>Total (excl. T)</t>
  </si>
  <si>
    <t>Use separate sheet for these categories:</t>
  </si>
  <si>
    <t>Use the 'Totals and averages' sheet for most values</t>
  </si>
  <si>
    <t>Used to subtract range</t>
  </si>
  <si>
    <t xml:space="preserve"> </t>
  </si>
  <si>
    <t>- Note: the long totals table and the average by sector tables use named ranges to find the relevant data in the WFJ raw data. Hence remember to update ranges when the tables are extended</t>
  </si>
  <si>
    <t>Section</t>
  </si>
  <si>
    <t>Description</t>
  </si>
  <si>
    <t>The annual jobs estimates shown in this table have been produced by adding together the four quarters of WFJ data for employee jobs and dividing by four.</t>
  </si>
  <si>
    <t>Total London jobs is based on the sum of sections A-S (i.e. not including Section T)</t>
  </si>
  <si>
    <t xml:space="preserve">Employee jobs estimates downladed from Nomis on 15 February 2022 </t>
  </si>
  <si>
    <t>Breakdown of Section G based on ONS analysis released on 25 January 2022 : https://www.ons.gov.uk/employmentandlabourmarket/peopleinwork/employmentandemployeetypes/adhocs/14204londonjobsinwholesaleandretailbrokendownbyemploymenttype1996to2020</t>
  </si>
  <si>
    <t>This workbook produces a table of WFJ employment numbers in London from 1996 to the most recent year</t>
  </si>
  <si>
    <t>To update:</t>
  </si>
  <si>
    <t>1) Download the newest data for WFJ with all possible months, and import into the sheet 'WFJ data'</t>
  </si>
  <si>
    <t>2) Update the named ranges to cover the new data (i.e. extending the amount of rows covered)</t>
  </si>
  <si>
    <t>3) Download the most recent ONS-produced split of Section G jobs, produced at request by ONS colleauges</t>
  </si>
  <si>
    <t>4) Likewise update the relevant named range to include the new data</t>
  </si>
  <si>
    <t>1. Updating raw data</t>
  </si>
  <si>
    <t>2. Updating analyses</t>
  </si>
  <si>
    <t>1) Extend the year and date columns in 'Totals and averages' to include new dates</t>
  </si>
  <si>
    <t>2) Extend the formulas used in the sheet. They should continue to work automatically if named ranges were updated correctly</t>
  </si>
  <si>
    <t>3) Extend the year columns in 'Split section G' and extend formulas</t>
  </si>
  <si>
    <t>4) Extend the year for the original table in 'Final wide format' and reapply the transpose function to the new table</t>
  </si>
  <si>
    <t>ONS Crown Copyright Reserved [from Nomis on 5 January 2023]</t>
  </si>
  <si>
    <t>December 2021</t>
  </si>
  <si>
    <t>March 2022</t>
  </si>
  <si>
    <t>June 2022</t>
  </si>
  <si>
    <t>September 2022</t>
  </si>
  <si>
    <t>Jobs in industry section G in London, broken down by industry division, 1996 to 2021</t>
  </si>
  <si>
    <t>Source: ONS Workforce Jobs (WFJ), 1996 to 2020 revised, 2021 provisional</t>
  </si>
  <si>
    <t>Data for 2021 were benchmarked using provisional data, as revised data are not yet available. As such, figures for 2021 may shift significantly when they are revised.</t>
  </si>
  <si>
    <t>3. Totals and Division-level estimates may not sum exactly to Section-level estimates as a result of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</si>
</sst>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mmmm\ yyyy"/>
    <numFmt numFmtId="165" formatCode="_-* #,##0_-;\-* #,##0_-;_-* &quot;-&quot;??_-;_-@_-"/>
  </numFmts>
  <fonts count="18" x14ac:knownFonts="1">
    <font>
      <sz val="11"/>
      <color indexed="8"/>
      <name val="Calibri"/>
      <family val="2"/>
      <scheme val="minor"/>
    </font>
    <font>
      <b/>
      <sz val="12"/>
      <name val="arial"/>
    </font>
    <font>
      <sz val="10"/>
      <name val="arial"/>
    </font>
    <font>
      <b/>
      <sz val="10"/>
      <name val="arial"/>
    </font>
    <font>
      <sz val="10"/>
      <name val="arial"/>
    </font>
    <font>
      <b/>
      <sz val="11"/>
      <color indexed="8"/>
      <name val="Calibri"/>
      <family val="2"/>
      <scheme val="minor"/>
    </font>
    <font>
      <b/>
      <sz val="10"/>
      <name val="Arial"/>
      <family val="2"/>
    </font>
    <font>
      <sz val="11"/>
      <color indexed="8"/>
      <name val="Calibri"/>
      <family val="2"/>
      <scheme val="minor"/>
    </font>
    <font>
      <b/>
      <sz val="12"/>
      <color indexed="8"/>
      <name val="Arial"/>
      <family val="2"/>
    </font>
    <font>
      <sz val="12"/>
      <color indexed="8"/>
      <name val="Arial"/>
      <family val="2"/>
    </font>
    <font>
      <sz val="10"/>
      <name val="Arial"/>
      <family val="2"/>
    </font>
    <font>
      <b/>
      <sz val="12"/>
      <name val="Arial"/>
      <family val="2"/>
    </font>
    <font>
      <sz val="12"/>
      <name val="Arial"/>
      <family val="2"/>
    </font>
    <font>
      <i/>
      <sz val="12"/>
      <name val="Arial"/>
      <family val="2"/>
    </font>
    <font>
      <sz val="12"/>
      <color rgb="FF000000"/>
      <name val="Arial"/>
      <family val="2"/>
    </font>
    <font>
      <u/>
      <sz val="11"/>
      <color theme="10"/>
      <name val="Calibri"/>
      <family val="2"/>
    </font>
    <font>
      <u/>
      <sz val="12"/>
      <color theme="10"/>
      <name val="Arial"/>
      <family val="2"/>
    </font>
    <font>
      <i/>
      <sz val="11"/>
      <color indexed="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s>
  <cellStyleXfs count="6">
    <xf numFmtId="0" fontId="0" fillId="0" borderId="0"/>
    <xf numFmtId="43" fontId="7" fillId="0" borderId="0" applyFont="0" applyFill="0" applyBorder="0" applyAlignment="0" applyProtection="0"/>
    <xf numFmtId="0" fontId="7" fillId="0" borderId="0"/>
    <xf numFmtId="0" fontId="10" fillId="0" borderId="0"/>
    <xf numFmtId="0" fontId="15" fillId="0" borderId="0" applyNumberFormat="0" applyFill="0" applyBorder="0" applyAlignment="0" applyProtection="0">
      <alignment vertical="top"/>
      <protection locked="0"/>
    </xf>
    <xf numFmtId="0" fontId="10" fillId="0" borderId="0"/>
  </cellStyleXfs>
  <cellXfs count="9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center" vertical="center" wrapText="1"/>
    </xf>
    <xf numFmtId="3" fontId="0" fillId="0" borderId="1" xfId="0" applyNumberFormat="1" applyBorder="1"/>
    <xf numFmtId="164" fontId="4" fillId="0" borderId="1" xfId="0" applyNumberFormat="1" applyFont="1" applyBorder="1" applyAlignment="1">
      <alignment horizontal="left"/>
    </xf>
    <xf numFmtId="0" fontId="6" fillId="2" borderId="1" xfId="0" applyFont="1" applyFill="1" applyBorder="1" applyAlignment="1">
      <alignment horizontal="left" vertical="center" wrapText="1"/>
    </xf>
    <xf numFmtId="0" fontId="5" fillId="2" borderId="1" xfId="0" applyFont="1" applyFill="1" applyBorder="1"/>
    <xf numFmtId="0" fontId="0" fillId="2" borderId="1" xfId="0" applyFill="1" applyBorder="1"/>
    <xf numFmtId="49" fontId="0" fillId="2" borderId="1" xfId="0" applyNumberFormat="1" applyFill="1" applyBorder="1"/>
    <xf numFmtId="0" fontId="0" fillId="0" borderId="1" xfId="0" applyBorder="1"/>
    <xf numFmtId="165" fontId="0" fillId="0" borderId="1" xfId="1" applyNumberFormat="1" applyFont="1" applyBorder="1"/>
    <xf numFmtId="0" fontId="0" fillId="3" borderId="1" xfId="0" applyFill="1" applyBorder="1"/>
    <xf numFmtId="0" fontId="3" fillId="3" borderId="1" xfId="0" applyFont="1" applyFill="1" applyBorder="1" applyAlignment="1">
      <alignment horizontal="left" vertical="center"/>
    </xf>
    <xf numFmtId="0" fontId="8" fillId="4" borderId="0" xfId="2" applyFont="1" applyFill="1"/>
    <xf numFmtId="0" fontId="11" fillId="4" borderId="2" xfId="3" applyFont="1" applyFill="1" applyBorder="1" applyAlignment="1">
      <alignment horizontal="left" vertical="center"/>
    </xf>
    <xf numFmtId="0" fontId="11" fillId="4" borderId="3" xfId="3" applyFont="1" applyFill="1" applyBorder="1" applyAlignment="1">
      <alignment horizontal="right" vertical="center"/>
    </xf>
    <xf numFmtId="0" fontId="11" fillId="4" borderId="2" xfId="3" applyFont="1" applyFill="1" applyBorder="1" applyAlignment="1">
      <alignment horizontal="right" vertical="center"/>
    </xf>
    <xf numFmtId="0" fontId="9" fillId="4" borderId="0" xfId="2" applyFont="1" applyFill="1" applyAlignment="1">
      <alignment vertical="center"/>
    </xf>
    <xf numFmtId="0" fontId="11" fillId="4" borderId="0" xfId="3" applyFont="1" applyFill="1"/>
    <xf numFmtId="0" fontId="11" fillId="4" borderId="4" xfId="3" applyFont="1" applyFill="1" applyBorder="1"/>
    <xf numFmtId="0" fontId="9" fillId="2" borderId="0" xfId="2" applyFont="1" applyFill="1"/>
    <xf numFmtId="0" fontId="12" fillId="4" borderId="0" xfId="3" applyFont="1" applyFill="1"/>
    <xf numFmtId="3" fontId="12" fillId="4" borderId="4" xfId="3" applyNumberFormat="1" applyFont="1" applyFill="1" applyBorder="1"/>
    <xf numFmtId="3" fontId="12" fillId="4" borderId="0" xfId="3" applyNumberFormat="1" applyFont="1" applyFill="1"/>
    <xf numFmtId="0" fontId="13" fillId="4" borderId="0" xfId="3" applyFont="1" applyFill="1"/>
    <xf numFmtId="0" fontId="13" fillId="4" borderId="0" xfId="3" applyFont="1" applyFill="1" applyAlignment="1">
      <alignment horizontal="left" indent="2"/>
    </xf>
    <xf numFmtId="0" fontId="12" fillId="4" borderId="0" xfId="3" applyFont="1" applyFill="1" applyAlignment="1">
      <alignment horizontal="left" indent="2"/>
    </xf>
    <xf numFmtId="0" fontId="12" fillId="4" borderId="5" xfId="3" applyFont="1" applyFill="1" applyBorder="1"/>
    <xf numFmtId="3" fontId="12" fillId="4" borderId="6" xfId="3" applyNumberFormat="1" applyFont="1" applyFill="1" applyBorder="1"/>
    <xf numFmtId="3" fontId="12" fillId="4" borderId="5" xfId="3" applyNumberFormat="1" applyFont="1" applyFill="1" applyBorder="1"/>
    <xf numFmtId="3" fontId="12" fillId="2" borderId="5" xfId="3" applyNumberFormat="1" applyFont="1" applyFill="1" applyBorder="1"/>
    <xf numFmtId="3" fontId="9" fillId="4" borderId="0" xfId="2" applyNumberFormat="1" applyFont="1" applyFill="1"/>
    <xf numFmtId="0" fontId="9" fillId="4" borderId="0" xfId="2" applyFont="1" applyFill="1" applyAlignment="1">
      <alignment vertical="top"/>
    </xf>
    <xf numFmtId="0" fontId="5" fillId="0" borderId="0" xfId="0" applyFont="1"/>
    <xf numFmtId="9" fontId="0" fillId="0" borderId="1" xfId="0" applyNumberFormat="1" applyBorder="1"/>
    <xf numFmtId="0" fontId="6" fillId="3" borderId="1" xfId="0" applyFont="1" applyFill="1" applyBorder="1" applyAlignment="1">
      <alignment horizontal="left" vertical="center"/>
    </xf>
    <xf numFmtId="0" fontId="6" fillId="2" borderId="1" xfId="0" applyFont="1" applyFill="1" applyBorder="1" applyAlignment="1">
      <alignment horizontal="left" vertical="center"/>
    </xf>
    <xf numFmtId="0" fontId="5" fillId="2" borderId="7" xfId="0" applyFont="1" applyFill="1" applyBorder="1"/>
    <xf numFmtId="0" fontId="5" fillId="2" borderId="8" xfId="0" applyFont="1" applyFill="1" applyBorder="1"/>
    <xf numFmtId="0" fontId="5" fillId="2" borderId="9" xfId="0" applyFont="1" applyFill="1" applyBorder="1"/>
    <xf numFmtId="0" fontId="5" fillId="2" borderId="10" xfId="0" applyFont="1" applyFill="1" applyBorder="1"/>
    <xf numFmtId="3" fontId="0" fillId="0" borderId="9" xfId="0" applyNumberFormat="1" applyBorder="1"/>
    <xf numFmtId="3" fontId="0" fillId="0" borderId="10" xfId="0" applyNumberFormat="1" applyBorder="1"/>
    <xf numFmtId="3" fontId="0" fillId="0" borderId="11" xfId="0" applyNumberFormat="1" applyBorder="1"/>
    <xf numFmtId="3" fontId="0" fillId="0" borderId="12" xfId="0" applyNumberFormat="1" applyBorder="1"/>
    <xf numFmtId="0" fontId="5" fillId="2" borderId="13" xfId="0" applyFont="1" applyFill="1" applyBorder="1"/>
    <xf numFmtId="0" fontId="0" fillId="0" borderId="9" xfId="0" applyBorder="1"/>
    <xf numFmtId="9" fontId="0" fillId="0" borderId="10" xfId="0" applyNumberFormat="1" applyBorder="1"/>
    <xf numFmtId="0" fontId="0" fillId="0" borderId="11" xfId="0" applyBorder="1"/>
    <xf numFmtId="0" fontId="0" fillId="0" borderId="14" xfId="0" applyBorder="1"/>
    <xf numFmtId="9" fontId="0" fillId="0" borderId="14" xfId="0" applyNumberFormat="1" applyBorder="1"/>
    <xf numFmtId="9" fontId="0" fillId="0" borderId="12" xfId="0" applyNumberFormat="1" applyBorder="1"/>
    <xf numFmtId="49" fontId="0" fillId="2" borderId="9" xfId="0" applyNumberFormat="1" applyFill="1" applyBorder="1"/>
    <xf numFmtId="49" fontId="0" fillId="2" borderId="11" xfId="0" applyNumberFormat="1" applyFill="1" applyBorder="1"/>
    <xf numFmtId="0" fontId="3" fillId="2" borderId="1" xfId="0" applyFont="1" applyFill="1" applyBorder="1" applyAlignment="1">
      <alignment horizontal="left" vertical="center"/>
    </xf>
    <xf numFmtId="49" fontId="5" fillId="2" borderId="1" xfId="0" applyNumberFormat="1" applyFont="1" applyFill="1" applyBorder="1"/>
    <xf numFmtId="0" fontId="17" fillId="0" borderId="0" xfId="0" applyFont="1"/>
    <xf numFmtId="0" fontId="0" fillId="0" borderId="0" xfId="0" quotePrefix="1"/>
    <xf numFmtId="0" fontId="5" fillId="2" borderId="21" xfId="0" applyFont="1" applyFill="1" applyBorder="1" applyAlignment="1">
      <alignment horizontal="center"/>
    </xf>
    <xf numFmtId="0" fontId="5" fillId="2" borderId="22" xfId="0" applyFont="1" applyFill="1" applyBorder="1"/>
    <xf numFmtId="49" fontId="5" fillId="2" borderId="9" xfId="0" applyNumberFormat="1" applyFont="1" applyFill="1" applyBorder="1"/>
    <xf numFmtId="49" fontId="5" fillId="2" borderId="11" xfId="0" applyNumberFormat="1" applyFont="1" applyFill="1" applyBorder="1"/>
    <xf numFmtId="0" fontId="7" fillId="0" borderId="0" xfId="0" applyFont="1"/>
    <xf numFmtId="165" fontId="0" fillId="0" borderId="0" xfId="1" applyNumberFormat="1" applyFont="1" applyBorder="1"/>
    <xf numFmtId="0" fontId="17" fillId="5" borderId="1" xfId="0" applyFont="1" applyFill="1" applyBorder="1"/>
    <xf numFmtId="14" fontId="4" fillId="0" borderId="1" xfId="0" applyNumberFormat="1" applyFont="1" applyBorder="1" applyAlignment="1">
      <alignment horizontal="left"/>
    </xf>
    <xf numFmtId="0" fontId="0" fillId="0" borderId="22" xfId="0" applyBorder="1"/>
    <xf numFmtId="0" fontId="9" fillId="4" borderId="0" xfId="2" applyFont="1" applyFill="1"/>
    <xf numFmtId="0" fontId="9" fillId="4" borderId="0" xfId="2" quotePrefix="1" applyFont="1" applyFill="1"/>
    <xf numFmtId="0" fontId="2" fillId="0" borderId="0" xfId="0" applyFont="1" applyAlignment="1">
      <alignment horizontal="left"/>
    </xf>
    <xf numFmtId="0" fontId="3" fillId="0" borderId="0" xfId="0" applyFont="1" applyAlignment="1">
      <alignment horizontal="left" vertical="center" wrapText="1"/>
    </xf>
    <xf numFmtId="164" fontId="2" fillId="0" borderId="0" xfId="0" applyNumberFormat="1" applyFont="1" applyAlignment="1">
      <alignment horizontal="left"/>
    </xf>
    <xf numFmtId="3" fontId="2" fillId="0" borderId="0" xfId="0" applyNumberFormat="1" applyFont="1" applyAlignment="1">
      <alignment horizontal="right"/>
    </xf>
    <xf numFmtId="0" fontId="5" fillId="2" borderId="15" xfId="0" applyFont="1" applyFill="1" applyBorder="1" applyAlignment="1">
      <alignment horizontal="center"/>
    </xf>
    <xf numFmtId="0" fontId="5" fillId="2" borderId="16" xfId="0" applyFont="1" applyFill="1" applyBorder="1" applyAlignment="1">
      <alignment horizontal="center"/>
    </xf>
    <xf numFmtId="0" fontId="5" fillId="2" borderId="17" xfId="0" applyFont="1" applyFill="1" applyBorder="1" applyAlignment="1">
      <alignment horizontal="center"/>
    </xf>
    <xf numFmtId="0" fontId="5" fillId="2" borderId="18" xfId="0" applyFont="1" applyFill="1" applyBorder="1" applyAlignment="1">
      <alignment horizontal="center"/>
    </xf>
    <xf numFmtId="0" fontId="6" fillId="2" borderId="1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9" fillId="4" borderId="0" xfId="2" quotePrefix="1" applyFont="1" applyFill="1" applyAlignment="1">
      <alignment wrapText="1"/>
    </xf>
    <xf numFmtId="0" fontId="9" fillId="4" borderId="0" xfId="2" applyFont="1" applyFill="1" applyAlignment="1">
      <alignment wrapText="1"/>
    </xf>
    <xf numFmtId="0" fontId="16" fillId="4" borderId="0" xfId="4" applyFont="1" applyFill="1" applyBorder="1" applyAlignment="1" applyProtection="1"/>
    <xf numFmtId="0" fontId="9" fillId="4" borderId="0" xfId="2" applyFont="1" applyFill="1"/>
    <xf numFmtId="0" fontId="12" fillId="4" borderId="0" xfId="3" applyFont="1" applyFill="1" applyAlignment="1">
      <alignment horizontal="left"/>
    </xf>
    <xf numFmtId="0" fontId="8" fillId="4" borderId="0" xfId="2" applyFont="1" applyFill="1" applyAlignment="1">
      <alignment horizontal="left"/>
    </xf>
    <xf numFmtId="0" fontId="14" fillId="4" borderId="0" xfId="2" quotePrefix="1" applyFont="1" applyFill="1" applyAlignment="1">
      <alignment wrapText="1"/>
    </xf>
    <xf numFmtId="0" fontId="9" fillId="4" borderId="0" xfId="2" quotePrefix="1" applyFont="1" applyFill="1"/>
    <xf numFmtId="0" fontId="11" fillId="2" borderId="2" xfId="3" quotePrefix="1" applyFont="1" applyFill="1" applyBorder="1" applyAlignment="1">
      <alignment horizontal="right" vertical="center"/>
    </xf>
    <xf numFmtId="0" fontId="10" fillId="4" borderId="0" xfId="5" applyFill="1"/>
    <xf numFmtId="165" fontId="5" fillId="0" borderId="1" xfId="1" applyNumberFormat="1" applyFont="1" applyBorder="1"/>
    <xf numFmtId="0" fontId="5" fillId="2" borderId="1" xfId="0" applyNumberFormat="1" applyFont="1" applyFill="1" applyBorder="1"/>
  </cellXfs>
  <cellStyles count="6">
    <cellStyle name="Comma" xfId="1" builtinId="3"/>
    <cellStyle name="Hyperlink 2" xfId="4" xr:uid="{291AD8CD-1F13-4CA0-B7CC-3ECBF9BE81CC}"/>
    <cellStyle name="Normal" xfId="0" builtinId="0"/>
    <cellStyle name="Normal 2" xfId="3" xr:uid="{2657C71B-152D-4DCA-993A-EBF24BF162DE}"/>
    <cellStyle name="Normal 3" xfId="5" xr:uid="{27D94E10-8EBB-4FD3-83D5-85A04A541416}"/>
    <cellStyle name="Normal 4" xfId="2" xr:uid="{AA8A6D5C-30DB-40FF-A4F3-01CE021BCB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methodology/classificationsandstandards/ukstandardindustrialclassificationofeconomicactivities/uksic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5E32-7A3B-4BBE-8134-3738E681F78B}">
  <sheetPr>
    <tabColor theme="4"/>
  </sheetPr>
  <dimension ref="B2:C14"/>
  <sheetViews>
    <sheetView showGridLines="0" workbookViewId="0">
      <selection activeCell="C19" sqref="C19"/>
    </sheetView>
  </sheetViews>
  <sheetFormatPr defaultRowHeight="15" x14ac:dyDescent="0.25"/>
  <cols>
    <col min="1" max="1" width="4.7109375" customWidth="1"/>
  </cols>
  <sheetData>
    <row r="2" spans="2:3" x14ac:dyDescent="0.25">
      <c r="B2" s="34" t="s">
        <v>183</v>
      </c>
    </row>
    <row r="4" spans="2:3" x14ac:dyDescent="0.25">
      <c r="B4" t="s">
        <v>184</v>
      </c>
    </row>
    <row r="5" spans="2:3" x14ac:dyDescent="0.25">
      <c r="B5" t="s">
        <v>189</v>
      </c>
    </row>
    <row r="6" spans="2:3" x14ac:dyDescent="0.25">
      <c r="C6" t="s">
        <v>185</v>
      </c>
    </row>
    <row r="7" spans="2:3" x14ac:dyDescent="0.25">
      <c r="C7" t="s">
        <v>186</v>
      </c>
    </row>
    <row r="8" spans="2:3" x14ac:dyDescent="0.25">
      <c r="C8" t="s">
        <v>187</v>
      </c>
    </row>
    <row r="9" spans="2:3" x14ac:dyDescent="0.25">
      <c r="C9" t="s">
        <v>188</v>
      </c>
    </row>
    <row r="10" spans="2:3" x14ac:dyDescent="0.25">
      <c r="B10" t="s">
        <v>190</v>
      </c>
    </row>
    <row r="11" spans="2:3" x14ac:dyDescent="0.25">
      <c r="C11" t="s">
        <v>191</v>
      </c>
    </row>
    <row r="12" spans="2:3" x14ac:dyDescent="0.25">
      <c r="C12" t="s">
        <v>192</v>
      </c>
    </row>
    <row r="13" spans="2:3" x14ac:dyDescent="0.25">
      <c r="C13" t="s">
        <v>193</v>
      </c>
    </row>
    <row r="14" spans="2:3" x14ac:dyDescent="0.25">
      <c r="C14" t="s">
        <v>194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5730-3070-4A07-A4EC-52DEC3353C65}">
  <sheetPr>
    <tabColor theme="5" tint="0.79998168889431442"/>
  </sheetPr>
  <dimension ref="A1"/>
  <sheetViews>
    <sheetView workbookViewId="0">
      <selection activeCell="C19" sqref="C19"/>
    </sheetView>
  </sheetViews>
  <sheetFormatPr defaultRowHeight="15" x14ac:dyDescent="0.25"/>
  <cols>
    <col min="1" max="1" width="4.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BB17-959E-406D-97AC-6F9D2C6BFCB0}">
  <sheetPr>
    <tabColor theme="5" tint="0.79998168889431442"/>
  </sheetPr>
  <dimension ref="A1:AB23"/>
  <sheetViews>
    <sheetView showGridLines="0" tabSelected="1" workbookViewId="0">
      <selection activeCell="K34" sqref="K34"/>
    </sheetView>
  </sheetViews>
  <sheetFormatPr defaultRowHeight="15" x14ac:dyDescent="0.25"/>
  <cols>
    <col min="3" max="28" width="10.5703125" bestFit="1" customWidth="1"/>
  </cols>
  <sheetData>
    <row r="1" spans="1:28" x14ac:dyDescent="0.25">
      <c r="A1" s="91" t="str">
        <f t="array" ref="A1:AB23">TRANSPOSE('Final table'!B6:X33)</f>
        <v>Section</v>
      </c>
      <c r="B1" s="7" t="str">
        <v>Description</v>
      </c>
      <c r="C1" s="7">
        <v>1996</v>
      </c>
      <c r="D1" s="7">
        <v>1997</v>
      </c>
      <c r="E1" s="7">
        <v>1998</v>
      </c>
      <c r="F1" s="7">
        <v>1999</v>
      </c>
      <c r="G1" s="7">
        <v>2000</v>
      </c>
      <c r="H1" s="7">
        <v>2001</v>
      </c>
      <c r="I1" s="7">
        <v>2002</v>
      </c>
      <c r="J1" s="7">
        <v>2003</v>
      </c>
      <c r="K1" s="7">
        <v>2004</v>
      </c>
      <c r="L1" s="7">
        <v>2005</v>
      </c>
      <c r="M1" s="7">
        <v>2006</v>
      </c>
      <c r="N1" s="7">
        <v>2007</v>
      </c>
      <c r="O1" s="7">
        <v>2008</v>
      </c>
      <c r="P1" s="7">
        <v>2009</v>
      </c>
      <c r="Q1" s="7">
        <v>2010</v>
      </c>
      <c r="R1" s="7">
        <v>2011</v>
      </c>
      <c r="S1" s="7">
        <v>2012</v>
      </c>
      <c r="T1" s="7">
        <v>2013</v>
      </c>
      <c r="U1" s="7">
        <v>2014</v>
      </c>
      <c r="V1" s="7">
        <v>2015</v>
      </c>
      <c r="W1" s="7">
        <v>2016</v>
      </c>
      <c r="X1" s="7">
        <v>2017</v>
      </c>
      <c r="Y1" s="7">
        <v>2018</v>
      </c>
      <c r="Z1" s="7">
        <v>2019</v>
      </c>
      <c r="AA1" s="7">
        <v>2020</v>
      </c>
      <c r="AB1" s="7">
        <v>2021</v>
      </c>
    </row>
    <row r="2" spans="1:28" x14ac:dyDescent="0.25">
      <c r="A2" s="7" t="str">
        <v>A</v>
      </c>
      <c r="B2" s="7" t="str">
        <v>A : Agriculture, forestry and fishing</v>
      </c>
      <c r="C2" s="90">
        <v>3023.25</v>
      </c>
      <c r="D2" s="90">
        <v>3725</v>
      </c>
      <c r="E2" s="90">
        <v>5497</v>
      </c>
      <c r="F2" s="90">
        <v>5674.5</v>
      </c>
      <c r="G2" s="90">
        <v>7713.75</v>
      </c>
      <c r="H2" s="90">
        <v>6621.5</v>
      </c>
      <c r="I2" s="90">
        <v>3893.25</v>
      </c>
      <c r="J2" s="90">
        <v>1861</v>
      </c>
      <c r="K2" s="90">
        <v>1655.25</v>
      </c>
      <c r="L2" s="90">
        <v>2369.25</v>
      </c>
      <c r="M2" s="90">
        <v>2309</v>
      </c>
      <c r="N2" s="90">
        <v>1709.75</v>
      </c>
      <c r="O2" s="90">
        <v>1877</v>
      </c>
      <c r="P2" s="90">
        <v>671.5</v>
      </c>
      <c r="Q2" s="90">
        <v>443</v>
      </c>
      <c r="R2" s="90">
        <v>564.5</v>
      </c>
      <c r="S2" s="90">
        <v>959.75</v>
      </c>
      <c r="T2" s="90">
        <v>891.5</v>
      </c>
      <c r="U2" s="90">
        <v>1038</v>
      </c>
      <c r="V2" s="90">
        <v>1775.75</v>
      </c>
      <c r="W2" s="90">
        <v>782</v>
      </c>
      <c r="X2" s="90">
        <v>367.25</v>
      </c>
      <c r="Y2" s="90">
        <v>1128.75</v>
      </c>
      <c r="Z2" s="90">
        <v>2729</v>
      </c>
      <c r="AA2" s="90">
        <v>1009.5</v>
      </c>
      <c r="AB2" s="90">
        <v>1056.25</v>
      </c>
    </row>
    <row r="3" spans="1:28" x14ac:dyDescent="0.25">
      <c r="A3" s="7" t="str">
        <v>B</v>
      </c>
      <c r="B3" s="7" t="str">
        <v>B : Mining and quarrying</v>
      </c>
      <c r="C3" s="90">
        <v>4846</v>
      </c>
      <c r="D3" s="90">
        <v>4567</v>
      </c>
      <c r="E3" s="90">
        <v>4629.75</v>
      </c>
      <c r="F3" s="90">
        <v>4172.25</v>
      </c>
      <c r="G3" s="90">
        <v>3959.75</v>
      </c>
      <c r="H3" s="90">
        <v>3320.25</v>
      </c>
      <c r="I3" s="90">
        <v>2579.25</v>
      </c>
      <c r="J3" s="90">
        <v>2392.5</v>
      </c>
      <c r="K3" s="90">
        <v>3102.25</v>
      </c>
      <c r="L3" s="90">
        <v>3477.25</v>
      </c>
      <c r="M3" s="90">
        <v>4117.75</v>
      </c>
      <c r="N3" s="90">
        <v>4125.5</v>
      </c>
      <c r="O3" s="90">
        <v>3476.25</v>
      </c>
      <c r="P3" s="90">
        <v>2485.5</v>
      </c>
      <c r="Q3" s="90">
        <v>1942.25</v>
      </c>
      <c r="R3" s="90">
        <v>2935.25</v>
      </c>
      <c r="S3" s="90">
        <v>4239.5</v>
      </c>
      <c r="T3" s="90">
        <v>3909.25</v>
      </c>
      <c r="U3" s="90">
        <v>3463.25</v>
      </c>
      <c r="V3" s="90">
        <v>3311</v>
      </c>
      <c r="W3" s="90">
        <v>3205.75</v>
      </c>
      <c r="X3" s="90">
        <v>2485.25</v>
      </c>
      <c r="Y3" s="90">
        <v>2525.25</v>
      </c>
      <c r="Z3" s="90">
        <v>2351.25</v>
      </c>
      <c r="AA3" s="90">
        <v>2479.5</v>
      </c>
      <c r="AB3" s="90">
        <v>2306</v>
      </c>
    </row>
    <row r="4" spans="1:28" x14ac:dyDescent="0.25">
      <c r="A4" s="7" t="str">
        <v>C</v>
      </c>
      <c r="B4" s="7" t="str">
        <v>C : Manufacturing</v>
      </c>
      <c r="C4" s="90">
        <v>243156.75</v>
      </c>
      <c r="D4" s="90">
        <v>242627.25</v>
      </c>
      <c r="E4" s="90">
        <v>233011.5</v>
      </c>
      <c r="F4" s="90">
        <v>236892.75</v>
      </c>
      <c r="G4" s="90">
        <v>231153.5</v>
      </c>
      <c r="H4" s="90">
        <v>214604</v>
      </c>
      <c r="I4" s="90">
        <v>190341.25</v>
      </c>
      <c r="J4" s="90">
        <v>175151</v>
      </c>
      <c r="K4" s="90">
        <v>167787.75</v>
      </c>
      <c r="L4" s="90">
        <v>157286.5</v>
      </c>
      <c r="M4" s="90">
        <v>144913</v>
      </c>
      <c r="N4" s="90">
        <v>139694.25</v>
      </c>
      <c r="O4" s="90">
        <v>134175.75</v>
      </c>
      <c r="P4" s="90">
        <v>118868.25</v>
      </c>
      <c r="Q4" s="90">
        <v>112063.5</v>
      </c>
      <c r="R4" s="90">
        <v>106784</v>
      </c>
      <c r="S4" s="90">
        <v>108278.5</v>
      </c>
      <c r="T4" s="90">
        <v>106797.75</v>
      </c>
      <c r="U4" s="90">
        <v>112053.75</v>
      </c>
      <c r="V4" s="90">
        <v>108557.25</v>
      </c>
      <c r="W4" s="90">
        <v>109485.75</v>
      </c>
      <c r="X4" s="90">
        <v>106423</v>
      </c>
      <c r="Y4" s="90">
        <v>110689</v>
      </c>
      <c r="Z4" s="90">
        <v>119050.75</v>
      </c>
      <c r="AA4" s="90">
        <v>113387.5</v>
      </c>
      <c r="AB4" s="90">
        <v>111169.5</v>
      </c>
    </row>
    <row r="5" spans="1:28" x14ac:dyDescent="0.25">
      <c r="A5" s="7" t="str">
        <v>D</v>
      </c>
      <c r="B5" s="7" t="str">
        <v>D : Electricity, gas, steam and air conditioning supply</v>
      </c>
      <c r="C5" s="90">
        <v>8012.25</v>
      </c>
      <c r="D5" s="90">
        <v>7085.5</v>
      </c>
      <c r="E5" s="90">
        <v>6626</v>
      </c>
      <c r="F5" s="90">
        <v>7014.25</v>
      </c>
      <c r="G5" s="90">
        <v>7777.75</v>
      </c>
      <c r="H5" s="90">
        <v>7998.5</v>
      </c>
      <c r="I5" s="90">
        <v>6701.75</v>
      </c>
      <c r="J5" s="90">
        <v>5790.25</v>
      </c>
      <c r="K5" s="90">
        <v>4664</v>
      </c>
      <c r="L5" s="90">
        <v>3452.5</v>
      </c>
      <c r="M5" s="90">
        <v>5232</v>
      </c>
      <c r="N5" s="90">
        <v>6710.5</v>
      </c>
      <c r="O5" s="90">
        <v>6822.25</v>
      </c>
      <c r="P5" s="90">
        <v>5859</v>
      </c>
      <c r="Q5" s="90">
        <v>5747</v>
      </c>
      <c r="R5" s="90">
        <v>7899</v>
      </c>
      <c r="S5" s="90">
        <v>5903.5</v>
      </c>
      <c r="T5" s="90">
        <v>6071.75</v>
      </c>
      <c r="U5" s="90">
        <v>6908</v>
      </c>
      <c r="V5" s="90">
        <v>8391.25</v>
      </c>
      <c r="W5" s="90">
        <v>10343.5</v>
      </c>
      <c r="X5" s="90">
        <v>10584.75</v>
      </c>
      <c r="Y5" s="90">
        <v>17216.25</v>
      </c>
      <c r="Z5" s="90">
        <v>13107.5</v>
      </c>
      <c r="AA5" s="90">
        <v>13135.25</v>
      </c>
      <c r="AB5" s="90">
        <v>15975</v>
      </c>
    </row>
    <row r="6" spans="1:28" x14ac:dyDescent="0.25">
      <c r="A6" s="7" t="str">
        <v>E</v>
      </c>
      <c r="B6" s="7" t="str">
        <v>E : Water supply; sewerage, waste management and remediation activities</v>
      </c>
      <c r="C6" s="90">
        <v>13949.25</v>
      </c>
      <c r="D6" s="90">
        <v>14452</v>
      </c>
      <c r="E6" s="90">
        <v>16319.25</v>
      </c>
      <c r="F6" s="90">
        <v>16070</v>
      </c>
      <c r="G6" s="90">
        <v>17080.25</v>
      </c>
      <c r="H6" s="90">
        <v>17597.75</v>
      </c>
      <c r="I6" s="90">
        <v>15134.25</v>
      </c>
      <c r="J6" s="90">
        <v>13862.25</v>
      </c>
      <c r="K6" s="90">
        <v>14575.5</v>
      </c>
      <c r="L6" s="90">
        <v>14951.75</v>
      </c>
      <c r="M6" s="90">
        <v>14734.25</v>
      </c>
      <c r="N6" s="90">
        <v>14091</v>
      </c>
      <c r="O6" s="90">
        <v>15427.5</v>
      </c>
      <c r="P6" s="90">
        <v>15127.5</v>
      </c>
      <c r="Q6" s="90">
        <v>18154</v>
      </c>
      <c r="R6" s="90">
        <v>17720.25</v>
      </c>
      <c r="S6" s="90">
        <v>17988</v>
      </c>
      <c r="T6" s="90">
        <v>15941</v>
      </c>
      <c r="U6" s="90">
        <v>17952</v>
      </c>
      <c r="V6" s="90">
        <v>16093</v>
      </c>
      <c r="W6" s="90">
        <v>16072.5</v>
      </c>
      <c r="X6" s="90">
        <v>16581.75</v>
      </c>
      <c r="Y6" s="90">
        <v>15421.75</v>
      </c>
      <c r="Z6" s="90">
        <v>15723</v>
      </c>
      <c r="AA6" s="90">
        <v>17754.5</v>
      </c>
      <c r="AB6" s="90">
        <v>17662.25</v>
      </c>
    </row>
    <row r="7" spans="1:28" x14ac:dyDescent="0.25">
      <c r="A7" s="7" t="str">
        <v>F</v>
      </c>
      <c r="B7" s="7" t="str">
        <v>F : Construction</v>
      </c>
      <c r="C7" s="90">
        <v>121155</v>
      </c>
      <c r="D7" s="90">
        <v>132911.25</v>
      </c>
      <c r="E7" s="90">
        <v>159098.25</v>
      </c>
      <c r="F7" s="90">
        <v>148771.5</v>
      </c>
      <c r="G7" s="90">
        <v>164190.25</v>
      </c>
      <c r="H7" s="90">
        <v>167233.25</v>
      </c>
      <c r="I7" s="90">
        <v>152889.75</v>
      </c>
      <c r="J7" s="90">
        <v>154845</v>
      </c>
      <c r="K7" s="90">
        <v>152744</v>
      </c>
      <c r="L7" s="90">
        <v>150612.75</v>
      </c>
      <c r="M7" s="90">
        <v>158735.25</v>
      </c>
      <c r="N7" s="90">
        <v>159342.25</v>
      </c>
      <c r="O7" s="90">
        <v>161383.75</v>
      </c>
      <c r="P7" s="90">
        <v>142449.75</v>
      </c>
      <c r="Q7" s="90">
        <v>132135.25</v>
      </c>
      <c r="R7" s="90">
        <v>133247.5</v>
      </c>
      <c r="S7" s="90">
        <v>150428.5</v>
      </c>
      <c r="T7" s="90">
        <v>146510.25</v>
      </c>
      <c r="U7" s="90">
        <v>146161.75</v>
      </c>
      <c r="V7" s="90">
        <v>146403.5</v>
      </c>
      <c r="W7" s="90">
        <v>172637</v>
      </c>
      <c r="X7" s="90">
        <v>199658.5</v>
      </c>
      <c r="Y7" s="90">
        <v>191484</v>
      </c>
      <c r="Z7" s="90">
        <v>198484.75</v>
      </c>
      <c r="AA7" s="90">
        <v>179102.25</v>
      </c>
      <c r="AB7" s="90">
        <v>171902.5</v>
      </c>
    </row>
    <row r="8" spans="1:28" x14ac:dyDescent="0.25">
      <c r="A8" s="7" t="str">
        <v>G1</v>
      </c>
      <c r="B8" s="7" t="str">
        <v>47: Retail trade, except of motor vehicles and motorcycles</v>
      </c>
      <c r="C8" s="90">
        <v>314053.24612403096</v>
      </c>
      <c r="D8" s="90">
        <v>323873.71771217714</v>
      </c>
      <c r="E8" s="90">
        <v>352808.48524305556</v>
      </c>
      <c r="F8" s="90">
        <v>375961.63577235769</v>
      </c>
      <c r="G8" s="90">
        <v>385438.81389776361</v>
      </c>
      <c r="H8" s="90">
        <v>384404.3495145631</v>
      </c>
      <c r="I8" s="90">
        <v>380484.6126237624</v>
      </c>
      <c r="J8" s="90">
        <v>373960.94906621391</v>
      </c>
      <c r="K8" s="90">
        <v>374315.34273504268</v>
      </c>
      <c r="L8" s="90">
        <v>380069.06143344712</v>
      </c>
      <c r="M8" s="90">
        <v>387376.76365187718</v>
      </c>
      <c r="N8" s="90">
        <v>390096.16894197953</v>
      </c>
      <c r="O8" s="90">
        <v>394455.85665529012</v>
      </c>
      <c r="P8" s="90">
        <v>381321.6388392857</v>
      </c>
      <c r="Q8" s="90">
        <v>369709.38305709028</v>
      </c>
      <c r="R8" s="90">
        <v>370799.40904936014</v>
      </c>
      <c r="S8" s="90">
        <v>392121.9931034483</v>
      </c>
      <c r="T8" s="90">
        <v>391028.90726495726</v>
      </c>
      <c r="U8" s="90">
        <v>407840.27378964942</v>
      </c>
      <c r="V8" s="90">
        <v>427686.23671497579</v>
      </c>
      <c r="W8" s="90">
        <v>402405.40677966102</v>
      </c>
      <c r="X8" s="90">
        <v>419010.73048780486</v>
      </c>
      <c r="Y8" s="90">
        <v>423345.76685393252</v>
      </c>
      <c r="Z8" s="90">
        <v>403584.55987055018</v>
      </c>
      <c r="AA8" s="90">
        <v>432593.97766457684</v>
      </c>
      <c r="AB8" s="90">
        <v>424891.19591346156</v>
      </c>
    </row>
    <row r="9" spans="1:28" x14ac:dyDescent="0.25">
      <c r="A9" s="7" t="str">
        <v>G2</v>
      </c>
      <c r="B9" s="7" t="str">
        <v>45+46: Wholesale and motor trades</v>
      </c>
      <c r="C9" s="90">
        <v>202034.25387596898</v>
      </c>
      <c r="D9" s="90">
        <v>217915.03228782286</v>
      </c>
      <c r="E9" s="90">
        <v>222879.01475694444</v>
      </c>
      <c r="F9" s="90">
        <v>238975.61422764228</v>
      </c>
      <c r="G9" s="90">
        <v>241274.68610223642</v>
      </c>
      <c r="H9" s="90">
        <v>234246.4004854369</v>
      </c>
      <c r="I9" s="90">
        <v>224695.63737623763</v>
      </c>
      <c r="J9" s="90">
        <v>214977.55093378609</v>
      </c>
      <c r="K9" s="90">
        <v>211177.90726495726</v>
      </c>
      <c r="L9" s="90">
        <v>206037.43856655291</v>
      </c>
      <c r="M9" s="90">
        <v>199193.73634812285</v>
      </c>
      <c r="N9" s="90">
        <v>196048.33105802047</v>
      </c>
      <c r="O9" s="90">
        <v>192222.14334470988</v>
      </c>
      <c r="P9" s="90">
        <v>179151.11116071427</v>
      </c>
      <c r="Q9" s="90">
        <v>172864.11694290978</v>
      </c>
      <c r="R9" s="90">
        <v>175904.84095063986</v>
      </c>
      <c r="S9" s="90">
        <v>188058.50689655173</v>
      </c>
      <c r="T9" s="90">
        <v>194014.34273504274</v>
      </c>
      <c r="U9" s="90">
        <v>190925.22621035058</v>
      </c>
      <c r="V9" s="90">
        <v>192858.51328502415</v>
      </c>
      <c r="W9" s="90">
        <v>188189.59322033895</v>
      </c>
      <c r="X9" s="90">
        <v>196005.01951219514</v>
      </c>
      <c r="Y9" s="90">
        <v>200163.48314606742</v>
      </c>
      <c r="Z9" s="90">
        <v>213779.94012944982</v>
      </c>
      <c r="AA9" s="90">
        <v>204807.77233542321</v>
      </c>
      <c r="AB9" s="90">
        <v>198949.05408653844</v>
      </c>
    </row>
    <row r="10" spans="1:28" x14ac:dyDescent="0.25">
      <c r="A10" s="7" t="str">
        <v>H</v>
      </c>
      <c r="B10" s="7" t="str">
        <v>H : Transportation and storage</v>
      </c>
      <c r="C10" s="90">
        <v>214733</v>
      </c>
      <c r="D10" s="90">
        <v>225465.25</v>
      </c>
      <c r="E10" s="90">
        <v>237479.75</v>
      </c>
      <c r="F10" s="90">
        <v>240901</v>
      </c>
      <c r="G10" s="90">
        <v>240960.25</v>
      </c>
      <c r="H10" s="90">
        <v>240769.5</v>
      </c>
      <c r="I10" s="90">
        <v>229567.25</v>
      </c>
      <c r="J10" s="90">
        <v>225286.75</v>
      </c>
      <c r="K10" s="90">
        <v>223483.25</v>
      </c>
      <c r="L10" s="90">
        <v>236041.75</v>
      </c>
      <c r="M10" s="90">
        <v>236286</v>
      </c>
      <c r="N10" s="90">
        <v>241454.75</v>
      </c>
      <c r="O10" s="90">
        <v>241054.25</v>
      </c>
      <c r="P10" s="90">
        <v>226135.25</v>
      </c>
      <c r="Q10" s="90">
        <v>218661.75</v>
      </c>
      <c r="R10" s="90">
        <v>213977.75</v>
      </c>
      <c r="S10" s="90">
        <v>218942.25</v>
      </c>
      <c r="T10" s="90">
        <v>218431.75</v>
      </c>
      <c r="U10" s="90">
        <v>224118.75</v>
      </c>
      <c r="V10" s="90">
        <v>228844.5</v>
      </c>
      <c r="W10" s="90">
        <v>227522.75</v>
      </c>
      <c r="X10" s="90">
        <v>239779</v>
      </c>
      <c r="Y10" s="90">
        <v>224424.25</v>
      </c>
      <c r="Z10" s="90">
        <v>253209.75</v>
      </c>
      <c r="AA10" s="90">
        <v>259710.75</v>
      </c>
      <c r="AB10" s="90">
        <v>238984.25</v>
      </c>
    </row>
    <row r="11" spans="1:28" x14ac:dyDescent="0.25">
      <c r="A11" s="7" t="str">
        <v>I</v>
      </c>
      <c r="B11" s="7" t="str">
        <v>I : Accommodation and food service activities</v>
      </c>
      <c r="C11" s="90">
        <v>194158</v>
      </c>
      <c r="D11" s="90">
        <v>214914.25</v>
      </c>
      <c r="E11" s="90">
        <v>241311.5</v>
      </c>
      <c r="F11" s="90">
        <v>267472.25</v>
      </c>
      <c r="G11" s="90">
        <v>271694.25</v>
      </c>
      <c r="H11" s="90">
        <v>280128.75</v>
      </c>
      <c r="I11" s="90">
        <v>289721.25</v>
      </c>
      <c r="J11" s="90">
        <v>298852</v>
      </c>
      <c r="K11" s="90">
        <v>299596</v>
      </c>
      <c r="L11" s="90">
        <v>302417.25</v>
      </c>
      <c r="M11" s="90">
        <v>302182.5</v>
      </c>
      <c r="N11" s="90">
        <v>301180.25</v>
      </c>
      <c r="O11" s="90">
        <v>316452.75</v>
      </c>
      <c r="P11" s="90">
        <v>305240.5</v>
      </c>
      <c r="Q11" s="90">
        <v>309264.75</v>
      </c>
      <c r="R11" s="90">
        <v>310218.75</v>
      </c>
      <c r="S11" s="90">
        <v>329616</v>
      </c>
      <c r="T11" s="90">
        <v>347167.25</v>
      </c>
      <c r="U11" s="90">
        <v>359029.5</v>
      </c>
      <c r="V11" s="90">
        <v>370053.25</v>
      </c>
      <c r="W11" s="90">
        <v>392036.5</v>
      </c>
      <c r="X11" s="90">
        <v>392689.5</v>
      </c>
      <c r="Y11" s="90">
        <v>424264.75</v>
      </c>
      <c r="Z11" s="90">
        <v>429266.5</v>
      </c>
      <c r="AA11" s="90">
        <v>399675.75</v>
      </c>
      <c r="AB11" s="90">
        <v>383494.75</v>
      </c>
    </row>
    <row r="12" spans="1:28" x14ac:dyDescent="0.25">
      <c r="A12" s="7" t="str">
        <v>J</v>
      </c>
      <c r="B12" s="7" t="str">
        <v>J : Information and communication</v>
      </c>
      <c r="C12" s="90">
        <v>216206.25</v>
      </c>
      <c r="D12" s="90">
        <v>238895.25</v>
      </c>
      <c r="E12" s="90">
        <v>252268.75</v>
      </c>
      <c r="F12" s="90">
        <v>278684.25</v>
      </c>
      <c r="G12" s="90">
        <v>300384.5</v>
      </c>
      <c r="H12" s="90">
        <v>314025.75</v>
      </c>
      <c r="I12" s="90">
        <v>299008</v>
      </c>
      <c r="J12" s="90">
        <v>286038</v>
      </c>
      <c r="K12" s="90">
        <v>279126.5</v>
      </c>
      <c r="L12" s="90">
        <v>283927.25</v>
      </c>
      <c r="M12" s="90">
        <v>291770.25</v>
      </c>
      <c r="N12" s="90">
        <v>298630.75</v>
      </c>
      <c r="O12" s="90">
        <v>319578.25</v>
      </c>
      <c r="P12" s="90">
        <v>303993</v>
      </c>
      <c r="Q12" s="90">
        <v>298150.75</v>
      </c>
      <c r="R12" s="90">
        <v>321473.5</v>
      </c>
      <c r="S12" s="90">
        <v>317502.75</v>
      </c>
      <c r="T12" s="90">
        <v>346840</v>
      </c>
      <c r="U12" s="90">
        <v>372816</v>
      </c>
      <c r="V12" s="90">
        <v>381576.5</v>
      </c>
      <c r="W12" s="90">
        <v>399208.25</v>
      </c>
      <c r="X12" s="90">
        <v>414418.25</v>
      </c>
      <c r="Y12" s="90">
        <v>413609.25</v>
      </c>
      <c r="Z12" s="90">
        <v>435597</v>
      </c>
      <c r="AA12" s="90">
        <v>422583.25</v>
      </c>
      <c r="AB12" s="90">
        <v>439286</v>
      </c>
    </row>
    <row r="13" spans="1:28" x14ac:dyDescent="0.25">
      <c r="A13" s="7" t="str">
        <v>K</v>
      </c>
      <c r="B13" s="7" t="str">
        <v>K : Financial and insurance activities</v>
      </c>
      <c r="C13" s="90">
        <v>329570.75</v>
      </c>
      <c r="D13" s="90">
        <v>329068.75</v>
      </c>
      <c r="E13" s="90">
        <v>327195.75</v>
      </c>
      <c r="F13" s="90">
        <v>334086.25</v>
      </c>
      <c r="G13" s="90">
        <v>346286.75</v>
      </c>
      <c r="H13" s="90">
        <v>355996.5</v>
      </c>
      <c r="I13" s="90">
        <v>347164</v>
      </c>
      <c r="J13" s="90">
        <v>348262</v>
      </c>
      <c r="K13" s="90">
        <v>330009</v>
      </c>
      <c r="L13" s="90">
        <v>322847.5</v>
      </c>
      <c r="M13" s="90">
        <v>330598.5</v>
      </c>
      <c r="N13" s="90">
        <v>344120</v>
      </c>
      <c r="O13" s="90">
        <v>355662.75</v>
      </c>
      <c r="P13" s="90">
        <v>335015.75</v>
      </c>
      <c r="Q13" s="90">
        <v>333214</v>
      </c>
      <c r="R13" s="90">
        <v>352043.5</v>
      </c>
      <c r="S13" s="90">
        <v>356803</v>
      </c>
      <c r="T13" s="90">
        <v>345908</v>
      </c>
      <c r="U13" s="90">
        <v>347703.25</v>
      </c>
      <c r="V13" s="90">
        <v>356987.75</v>
      </c>
      <c r="W13" s="90">
        <v>371726.25</v>
      </c>
      <c r="X13" s="90">
        <v>368571.5</v>
      </c>
      <c r="Y13" s="90">
        <v>364756.25</v>
      </c>
      <c r="Z13" s="90">
        <v>382094.25</v>
      </c>
      <c r="AA13" s="90">
        <v>384288.75</v>
      </c>
      <c r="AB13" s="90">
        <v>421131.25</v>
      </c>
    </row>
    <row r="14" spans="1:28" x14ac:dyDescent="0.25">
      <c r="A14" s="7" t="str">
        <v>L</v>
      </c>
      <c r="B14" s="7" t="str">
        <v>L : Real estate activities</v>
      </c>
      <c r="C14" s="90">
        <v>58993.5</v>
      </c>
      <c r="D14" s="90">
        <v>57389.5</v>
      </c>
      <c r="E14" s="90">
        <v>58165.25</v>
      </c>
      <c r="F14" s="90">
        <v>61445.5</v>
      </c>
      <c r="G14" s="90">
        <v>68112.5</v>
      </c>
      <c r="H14" s="90">
        <v>67737.75</v>
      </c>
      <c r="I14" s="90">
        <v>64310.25</v>
      </c>
      <c r="J14" s="90">
        <v>64588.25</v>
      </c>
      <c r="K14" s="90">
        <v>65026.75</v>
      </c>
      <c r="L14" s="90">
        <v>69636.25</v>
      </c>
      <c r="M14" s="90">
        <v>75017.25</v>
      </c>
      <c r="N14" s="90">
        <v>78258.5</v>
      </c>
      <c r="O14" s="90">
        <v>85960</v>
      </c>
      <c r="P14" s="90">
        <v>95464.75</v>
      </c>
      <c r="Q14" s="90">
        <v>99288.75</v>
      </c>
      <c r="R14" s="90">
        <v>99594.5</v>
      </c>
      <c r="S14" s="90">
        <v>112189</v>
      </c>
      <c r="T14" s="90">
        <v>108388</v>
      </c>
      <c r="U14" s="90">
        <v>109723.25</v>
      </c>
      <c r="V14" s="90">
        <v>125193.5</v>
      </c>
      <c r="W14" s="90">
        <v>118918</v>
      </c>
      <c r="X14" s="90">
        <v>113851.75</v>
      </c>
      <c r="Y14" s="90">
        <v>132858.5</v>
      </c>
      <c r="Z14" s="90">
        <v>131937.25</v>
      </c>
      <c r="AA14" s="90">
        <v>133866.5</v>
      </c>
      <c r="AB14" s="90">
        <v>134178.5</v>
      </c>
    </row>
    <row r="15" spans="1:28" x14ac:dyDescent="0.25">
      <c r="A15" s="7" t="str">
        <v>M</v>
      </c>
      <c r="B15" s="7" t="str">
        <v>M : Professional, scientific and technical activities</v>
      </c>
      <c r="C15" s="90">
        <v>334601.5</v>
      </c>
      <c r="D15" s="90">
        <v>349314</v>
      </c>
      <c r="E15" s="90">
        <v>369459.5</v>
      </c>
      <c r="F15" s="90">
        <v>388123.5</v>
      </c>
      <c r="G15" s="90">
        <v>410952.25</v>
      </c>
      <c r="H15" s="90">
        <v>420700.5</v>
      </c>
      <c r="I15" s="90">
        <v>411624.75</v>
      </c>
      <c r="J15" s="90">
        <v>414465.25</v>
      </c>
      <c r="K15" s="90">
        <v>430482.25</v>
      </c>
      <c r="L15" s="90">
        <v>454801.5</v>
      </c>
      <c r="M15" s="90">
        <v>474992.75</v>
      </c>
      <c r="N15" s="90">
        <v>505155.75</v>
      </c>
      <c r="O15" s="90">
        <v>524655.25</v>
      </c>
      <c r="P15" s="90">
        <v>510457</v>
      </c>
      <c r="Q15" s="90">
        <v>527210.75</v>
      </c>
      <c r="R15" s="90">
        <v>526061</v>
      </c>
      <c r="S15" s="90">
        <v>538653</v>
      </c>
      <c r="T15" s="90">
        <v>605235.75</v>
      </c>
      <c r="U15" s="90">
        <v>621227.75</v>
      </c>
      <c r="V15" s="90">
        <v>660388.75</v>
      </c>
      <c r="W15" s="90">
        <v>715239.75</v>
      </c>
      <c r="X15" s="90">
        <v>686231.75</v>
      </c>
      <c r="Y15" s="90">
        <v>694253.25</v>
      </c>
      <c r="Z15" s="90">
        <v>692255.75</v>
      </c>
      <c r="AA15" s="90">
        <v>690198</v>
      </c>
      <c r="AB15" s="90">
        <v>735288.75</v>
      </c>
    </row>
    <row r="16" spans="1:28" x14ac:dyDescent="0.25">
      <c r="A16" s="7" t="str">
        <v>N</v>
      </c>
      <c r="B16" s="7" t="str">
        <v>N : Administrative and support service activities</v>
      </c>
      <c r="C16" s="90">
        <v>343106.25</v>
      </c>
      <c r="D16" s="90">
        <v>370493</v>
      </c>
      <c r="E16" s="90">
        <v>400576.25</v>
      </c>
      <c r="F16" s="90">
        <v>423462.5</v>
      </c>
      <c r="G16" s="90">
        <v>455854.25</v>
      </c>
      <c r="H16" s="90">
        <v>464945.25</v>
      </c>
      <c r="I16" s="90">
        <v>442878.75</v>
      </c>
      <c r="J16" s="90">
        <v>426203.75</v>
      </c>
      <c r="K16" s="90">
        <v>429522.5</v>
      </c>
      <c r="L16" s="90">
        <v>443950.75</v>
      </c>
      <c r="M16" s="90">
        <v>450038</v>
      </c>
      <c r="N16" s="90">
        <v>464914.5</v>
      </c>
      <c r="O16" s="90">
        <v>465807</v>
      </c>
      <c r="P16" s="90">
        <v>436522.25</v>
      </c>
      <c r="Q16" s="90">
        <v>442513.25</v>
      </c>
      <c r="R16" s="90">
        <v>459617.75</v>
      </c>
      <c r="S16" s="90">
        <v>464834.75</v>
      </c>
      <c r="T16" s="90">
        <v>467975.75</v>
      </c>
      <c r="U16" s="90">
        <v>493779.75</v>
      </c>
      <c r="V16" s="90">
        <v>522972.25</v>
      </c>
      <c r="W16" s="90">
        <v>537262.25</v>
      </c>
      <c r="X16" s="90">
        <v>559737</v>
      </c>
      <c r="Y16" s="90">
        <v>557884.75</v>
      </c>
      <c r="Z16" s="90">
        <v>555279.75</v>
      </c>
      <c r="AA16" s="90">
        <v>499978.75</v>
      </c>
      <c r="AB16" s="90">
        <v>511677.5</v>
      </c>
    </row>
    <row r="17" spans="1:28" x14ac:dyDescent="0.25">
      <c r="A17" s="7" t="str">
        <v>O</v>
      </c>
      <c r="B17" s="7" t="str">
        <v>O : Public administration and defence; compulsory social security</v>
      </c>
      <c r="C17" s="90">
        <v>222436</v>
      </c>
      <c r="D17" s="90">
        <v>218664</v>
      </c>
      <c r="E17" s="90">
        <v>216741.75</v>
      </c>
      <c r="F17" s="90">
        <v>224016</v>
      </c>
      <c r="G17" s="90">
        <v>225079</v>
      </c>
      <c r="H17" s="90">
        <v>212603.5</v>
      </c>
      <c r="I17" s="90">
        <v>230910.25</v>
      </c>
      <c r="J17" s="90">
        <v>237782.5</v>
      </c>
      <c r="K17" s="90">
        <v>232858</v>
      </c>
      <c r="L17" s="90">
        <v>247031.5</v>
      </c>
      <c r="M17" s="90">
        <v>236853.75</v>
      </c>
      <c r="N17" s="90">
        <v>225280.75</v>
      </c>
      <c r="O17" s="90">
        <v>223744.25</v>
      </c>
      <c r="P17" s="90">
        <v>234372</v>
      </c>
      <c r="Q17" s="90">
        <v>225951.25</v>
      </c>
      <c r="R17" s="90">
        <v>218720</v>
      </c>
      <c r="S17" s="90">
        <v>214921.75</v>
      </c>
      <c r="T17" s="90">
        <v>215654.75</v>
      </c>
      <c r="U17" s="90">
        <v>217846</v>
      </c>
      <c r="V17" s="90">
        <v>214620</v>
      </c>
      <c r="W17" s="90">
        <v>211881.5</v>
      </c>
      <c r="X17" s="90">
        <v>214777</v>
      </c>
      <c r="Y17" s="90">
        <v>224514.5</v>
      </c>
      <c r="Z17" s="90">
        <v>233043</v>
      </c>
      <c r="AA17" s="90">
        <v>243938</v>
      </c>
      <c r="AB17" s="90">
        <v>256372</v>
      </c>
    </row>
    <row r="18" spans="1:28" x14ac:dyDescent="0.25">
      <c r="A18" s="7" t="str">
        <v>P</v>
      </c>
      <c r="B18" s="7" t="str">
        <v>P : Education</v>
      </c>
      <c r="C18" s="90">
        <v>215021.5</v>
      </c>
      <c r="D18" s="90">
        <v>223352.75</v>
      </c>
      <c r="E18" s="90">
        <v>231225.75</v>
      </c>
      <c r="F18" s="90">
        <v>248029</v>
      </c>
      <c r="G18" s="90">
        <v>254966.25</v>
      </c>
      <c r="H18" s="90">
        <v>247139.5</v>
      </c>
      <c r="I18" s="90">
        <v>265316.75</v>
      </c>
      <c r="J18" s="90">
        <v>274921</v>
      </c>
      <c r="K18" s="90">
        <v>287645.25</v>
      </c>
      <c r="L18" s="90">
        <v>286456.5</v>
      </c>
      <c r="M18" s="90">
        <v>281366.75</v>
      </c>
      <c r="N18" s="90">
        <v>292410.5</v>
      </c>
      <c r="O18" s="90">
        <v>295996</v>
      </c>
      <c r="P18" s="90">
        <v>319695.25</v>
      </c>
      <c r="Q18" s="90">
        <v>322687</v>
      </c>
      <c r="R18" s="90">
        <v>323649.5</v>
      </c>
      <c r="S18" s="90">
        <v>335360.75</v>
      </c>
      <c r="T18" s="90">
        <v>338969.25</v>
      </c>
      <c r="U18" s="90">
        <v>355424.25</v>
      </c>
      <c r="V18" s="90">
        <v>362634.5</v>
      </c>
      <c r="W18" s="90">
        <v>353121</v>
      </c>
      <c r="X18" s="90">
        <v>365328.25</v>
      </c>
      <c r="Y18" s="90">
        <v>358743.25</v>
      </c>
      <c r="Z18" s="90">
        <v>356060.25</v>
      </c>
      <c r="AA18" s="90">
        <v>361835</v>
      </c>
      <c r="AB18" s="90">
        <v>371887</v>
      </c>
    </row>
    <row r="19" spans="1:28" x14ac:dyDescent="0.25">
      <c r="A19" s="7" t="str">
        <v>Q</v>
      </c>
      <c r="B19" s="7" t="str">
        <v>Q : Human health and social work activities</v>
      </c>
      <c r="C19" s="90">
        <v>321652.25</v>
      </c>
      <c r="D19" s="90">
        <v>324988</v>
      </c>
      <c r="E19" s="90">
        <v>313923</v>
      </c>
      <c r="F19" s="90">
        <v>310770</v>
      </c>
      <c r="G19" s="90">
        <v>320228</v>
      </c>
      <c r="H19" s="90">
        <v>327036.5</v>
      </c>
      <c r="I19" s="90">
        <v>333723</v>
      </c>
      <c r="J19" s="90">
        <v>349186.75</v>
      </c>
      <c r="K19" s="90">
        <v>359336.5</v>
      </c>
      <c r="L19" s="90">
        <v>376711.75</v>
      </c>
      <c r="M19" s="90">
        <v>371610.25</v>
      </c>
      <c r="N19" s="90">
        <v>356389</v>
      </c>
      <c r="O19" s="90">
        <v>396818.75</v>
      </c>
      <c r="P19" s="90">
        <v>423775</v>
      </c>
      <c r="Q19" s="90">
        <v>418241.5</v>
      </c>
      <c r="R19" s="90">
        <v>435022</v>
      </c>
      <c r="S19" s="90">
        <v>461109.25</v>
      </c>
      <c r="T19" s="90">
        <v>477258.25</v>
      </c>
      <c r="U19" s="90">
        <v>486621</v>
      </c>
      <c r="V19" s="90">
        <v>500187.25</v>
      </c>
      <c r="W19" s="90">
        <v>499033.75</v>
      </c>
      <c r="X19" s="90">
        <v>530215.75</v>
      </c>
      <c r="Y19" s="90">
        <v>526274.75</v>
      </c>
      <c r="Z19" s="90">
        <v>533001.75</v>
      </c>
      <c r="AA19" s="90">
        <v>567839</v>
      </c>
      <c r="AB19" s="90">
        <v>581872.75</v>
      </c>
    </row>
    <row r="20" spans="1:28" x14ac:dyDescent="0.25">
      <c r="A20" s="7" t="str">
        <v>R</v>
      </c>
      <c r="B20" s="7" t="str">
        <v>R : Arts, entertainment and recreation</v>
      </c>
      <c r="C20" s="90">
        <v>95522.25</v>
      </c>
      <c r="D20" s="90">
        <v>92685</v>
      </c>
      <c r="E20" s="90">
        <v>88333</v>
      </c>
      <c r="F20" s="90">
        <v>102459.25</v>
      </c>
      <c r="G20" s="90">
        <v>103750.25</v>
      </c>
      <c r="H20" s="90">
        <v>109500.75</v>
      </c>
      <c r="I20" s="90">
        <v>116502.5</v>
      </c>
      <c r="J20" s="90">
        <v>109217.75</v>
      </c>
      <c r="K20" s="90">
        <v>111627.25</v>
      </c>
      <c r="L20" s="90">
        <v>111947.75</v>
      </c>
      <c r="M20" s="90">
        <v>112496</v>
      </c>
      <c r="N20" s="90">
        <v>114748.25</v>
      </c>
      <c r="O20" s="90">
        <v>117929.5</v>
      </c>
      <c r="P20" s="90">
        <v>107025.5</v>
      </c>
      <c r="Q20" s="90">
        <v>107021.75</v>
      </c>
      <c r="R20" s="90">
        <v>115848.25</v>
      </c>
      <c r="S20" s="90">
        <v>118961.75</v>
      </c>
      <c r="T20" s="90">
        <v>116272.25</v>
      </c>
      <c r="U20" s="90">
        <v>125606</v>
      </c>
      <c r="V20" s="90">
        <v>131934</v>
      </c>
      <c r="W20" s="90">
        <v>133532</v>
      </c>
      <c r="X20" s="90">
        <v>134725.75</v>
      </c>
      <c r="Y20" s="90">
        <v>129783.5</v>
      </c>
      <c r="Z20" s="90">
        <v>137808.75</v>
      </c>
      <c r="AA20" s="90">
        <v>123273.25</v>
      </c>
      <c r="AB20" s="90">
        <v>139518.5</v>
      </c>
    </row>
    <row r="21" spans="1:28" x14ac:dyDescent="0.25">
      <c r="A21" s="7" t="str">
        <v>S</v>
      </c>
      <c r="B21" s="7" t="str">
        <v>S : Other service activities</v>
      </c>
      <c r="C21" s="90">
        <v>80550.5</v>
      </c>
      <c r="D21" s="90">
        <v>90490</v>
      </c>
      <c r="E21" s="90">
        <v>95405.25</v>
      </c>
      <c r="F21" s="90">
        <v>104818</v>
      </c>
      <c r="G21" s="90">
        <v>109451.25</v>
      </c>
      <c r="H21" s="90">
        <v>112466</v>
      </c>
      <c r="I21" s="90">
        <v>112232.75</v>
      </c>
      <c r="J21" s="90">
        <v>110623.75</v>
      </c>
      <c r="K21" s="90">
        <v>113795.25</v>
      </c>
      <c r="L21" s="90">
        <v>114859</v>
      </c>
      <c r="M21" s="90">
        <v>113492.75</v>
      </c>
      <c r="N21" s="90">
        <v>116651.25</v>
      </c>
      <c r="O21" s="90">
        <v>115374.25</v>
      </c>
      <c r="P21" s="90">
        <v>108651</v>
      </c>
      <c r="Q21" s="90">
        <v>113627</v>
      </c>
      <c r="R21" s="90">
        <v>113523.25</v>
      </c>
      <c r="S21" s="90">
        <v>113024.5</v>
      </c>
      <c r="T21" s="90">
        <v>120646.25</v>
      </c>
      <c r="U21" s="90">
        <v>115937.25</v>
      </c>
      <c r="V21" s="90">
        <v>118367.25</v>
      </c>
      <c r="W21" s="90">
        <v>123542.75</v>
      </c>
      <c r="X21" s="90">
        <v>120552.75</v>
      </c>
      <c r="Y21" s="90">
        <v>121907</v>
      </c>
      <c r="Z21" s="90">
        <v>122828.75</v>
      </c>
      <c r="AA21" s="90">
        <v>119527</v>
      </c>
      <c r="AB21" s="90">
        <v>122255.25</v>
      </c>
    </row>
    <row r="22" spans="1:28" x14ac:dyDescent="0.25">
      <c r="A22" s="7" t="str">
        <v>T</v>
      </c>
      <c r="B22" s="7" t="str">
        <v>T : Activities of households as employers;undifferentiated goods-and services-producing activities of households for own use</v>
      </c>
      <c r="C22" s="90">
        <v>0</v>
      </c>
      <c r="D22" s="90">
        <v>0</v>
      </c>
      <c r="E22" s="90">
        <v>0</v>
      </c>
      <c r="F22" s="90">
        <v>0</v>
      </c>
      <c r="G22" s="90">
        <v>0</v>
      </c>
      <c r="H22" s="90">
        <v>7121.5</v>
      </c>
      <c r="I22" s="90">
        <v>12241.25</v>
      </c>
      <c r="J22" s="90">
        <v>16444.25</v>
      </c>
      <c r="K22" s="90">
        <v>19385</v>
      </c>
      <c r="L22" s="90">
        <v>13673</v>
      </c>
      <c r="M22" s="90">
        <v>13166.25</v>
      </c>
      <c r="N22" s="90">
        <v>13213.5</v>
      </c>
      <c r="O22" s="90">
        <v>16022.25</v>
      </c>
      <c r="P22" s="90">
        <v>14194</v>
      </c>
      <c r="Q22" s="90">
        <v>10538</v>
      </c>
      <c r="R22" s="90">
        <v>9929</v>
      </c>
      <c r="S22" s="90">
        <v>10541.75</v>
      </c>
      <c r="T22" s="90">
        <v>11500.75</v>
      </c>
      <c r="U22" s="90">
        <v>10836</v>
      </c>
      <c r="V22" s="90">
        <v>7261.75</v>
      </c>
      <c r="W22" s="90">
        <v>14926.75</v>
      </c>
      <c r="X22" s="90">
        <v>8933.25</v>
      </c>
      <c r="Y22" s="90">
        <v>7873</v>
      </c>
      <c r="Z22" s="90">
        <v>8108</v>
      </c>
      <c r="AA22" s="90">
        <v>6614.25</v>
      </c>
      <c r="AB22" s="90">
        <v>12159.25</v>
      </c>
    </row>
    <row r="23" spans="1:28" x14ac:dyDescent="0.25">
      <c r="A23" s="7" t="str">
        <v>Total (excl. T)</v>
      </c>
      <c r="B23" s="7" t="str">
        <v>Total (excl. T)</v>
      </c>
      <c r="C23" s="90">
        <v>3536781.75</v>
      </c>
      <c r="D23" s="90">
        <v>3682876.5</v>
      </c>
      <c r="E23" s="90">
        <v>3832954.75</v>
      </c>
      <c r="F23" s="90">
        <v>4017800</v>
      </c>
      <c r="G23" s="90">
        <v>4166308.25</v>
      </c>
      <c r="H23" s="90">
        <v>4189076.25</v>
      </c>
      <c r="I23" s="90">
        <v>4119679.25</v>
      </c>
      <c r="J23" s="90">
        <v>4088268.25</v>
      </c>
      <c r="K23" s="90">
        <v>4092530.5</v>
      </c>
      <c r="L23" s="90">
        <v>4168885.25</v>
      </c>
      <c r="M23" s="90">
        <v>4193316.5</v>
      </c>
      <c r="N23" s="90">
        <v>4251012</v>
      </c>
      <c r="O23" s="90">
        <v>4368873.5</v>
      </c>
      <c r="P23" s="90">
        <v>4252281.5</v>
      </c>
      <c r="Q23" s="90">
        <v>4228891</v>
      </c>
      <c r="R23" s="90">
        <v>4305604.5</v>
      </c>
      <c r="S23" s="90">
        <v>4449897</v>
      </c>
      <c r="T23" s="90">
        <v>4573912</v>
      </c>
      <c r="U23" s="90">
        <v>4716175</v>
      </c>
      <c r="V23" s="90">
        <v>4878836</v>
      </c>
      <c r="W23" s="90">
        <v>4986146.25</v>
      </c>
      <c r="X23" s="90">
        <v>5091994.5</v>
      </c>
      <c r="Y23" s="90">
        <v>5135248.25</v>
      </c>
      <c r="Z23" s="90">
        <v>5231193.5</v>
      </c>
      <c r="AA23" s="90">
        <v>5170984.25</v>
      </c>
      <c r="AB23" s="90">
        <v>5279858.25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3AD29-1384-4826-BD5C-28456BDE6D85}">
  <sheetPr>
    <tabColor theme="5" tint="0.79998168889431442"/>
  </sheetPr>
  <dimension ref="B2:X39"/>
  <sheetViews>
    <sheetView showGridLines="0" workbookViewId="0">
      <selection activeCell="K3" sqref="K3"/>
    </sheetView>
  </sheetViews>
  <sheetFormatPr defaultRowHeight="15" x14ac:dyDescent="0.25"/>
  <cols>
    <col min="1" max="1" width="4.7109375" customWidth="1"/>
    <col min="3" max="3" width="9.140625" bestFit="1" customWidth="1"/>
    <col min="4" max="23" width="12.28515625" bestFit="1" customWidth="1"/>
    <col min="24" max="24" width="12.42578125" bestFit="1" customWidth="1"/>
    <col min="25" max="28" width="12.28515625" bestFit="1" customWidth="1"/>
  </cols>
  <sheetData>
    <row r="2" spans="2:24" x14ac:dyDescent="0.25">
      <c r="B2" s="34" t="s">
        <v>169</v>
      </c>
    </row>
    <row r="3" spans="2:24" x14ac:dyDescent="0.25">
      <c r="B3" t="s">
        <v>173</v>
      </c>
    </row>
    <row r="4" spans="2:24" x14ac:dyDescent="0.25">
      <c r="B4" t="s">
        <v>172</v>
      </c>
      <c r="G4" s="65" t="s">
        <v>145</v>
      </c>
      <c r="H4" s="65" t="s">
        <v>146</v>
      </c>
    </row>
    <row r="6" spans="2:24" x14ac:dyDescent="0.25">
      <c r="B6" s="7" t="s">
        <v>177</v>
      </c>
      <c r="C6" s="7" t="str">
        <f t="shared" ref="C6:H6" si="0">LEFT(C7,1)</f>
        <v>A</v>
      </c>
      <c r="D6" s="7" t="str">
        <f t="shared" si="0"/>
        <v>B</v>
      </c>
      <c r="E6" s="7" t="str">
        <f t="shared" si="0"/>
        <v>C</v>
      </c>
      <c r="F6" s="7" t="str">
        <f t="shared" si="0"/>
        <v>D</v>
      </c>
      <c r="G6" s="7" t="str">
        <f t="shared" si="0"/>
        <v>E</v>
      </c>
      <c r="H6" s="7" t="str">
        <f t="shared" si="0"/>
        <v>F</v>
      </c>
      <c r="I6" s="7" t="s">
        <v>164</v>
      </c>
      <c r="J6" s="7" t="s">
        <v>165</v>
      </c>
      <c r="K6" s="7" t="str">
        <f t="shared" ref="K6:W6" si="1">LEFT(K7,1)</f>
        <v>H</v>
      </c>
      <c r="L6" s="7" t="str">
        <f t="shared" si="1"/>
        <v>I</v>
      </c>
      <c r="M6" s="7" t="str">
        <f t="shared" si="1"/>
        <v>J</v>
      </c>
      <c r="N6" s="7" t="str">
        <f t="shared" si="1"/>
        <v>K</v>
      </c>
      <c r="O6" s="7" t="str">
        <f t="shared" si="1"/>
        <v>L</v>
      </c>
      <c r="P6" s="7" t="str">
        <f t="shared" si="1"/>
        <v>M</v>
      </c>
      <c r="Q6" s="7" t="str">
        <f t="shared" si="1"/>
        <v>N</v>
      </c>
      <c r="R6" s="7" t="str">
        <f t="shared" si="1"/>
        <v>O</v>
      </c>
      <c r="S6" s="7" t="str">
        <f t="shared" si="1"/>
        <v>P</v>
      </c>
      <c r="T6" s="7" t="str">
        <f t="shared" si="1"/>
        <v>Q</v>
      </c>
      <c r="U6" s="7" t="str">
        <f t="shared" si="1"/>
        <v>R</v>
      </c>
      <c r="V6" s="7" t="str">
        <f t="shared" si="1"/>
        <v>S</v>
      </c>
      <c r="W6" s="7" t="str">
        <f t="shared" si="1"/>
        <v>T</v>
      </c>
      <c r="X6" s="7" t="s">
        <v>171</v>
      </c>
    </row>
    <row r="7" spans="2:24" x14ac:dyDescent="0.25">
      <c r="B7" s="7" t="s">
        <v>178</v>
      </c>
      <c r="C7" s="55" t="s">
        <v>7</v>
      </c>
      <c r="D7" s="55" t="s">
        <v>8</v>
      </c>
      <c r="E7" s="55" t="s">
        <v>9</v>
      </c>
      <c r="F7" s="55" t="s">
        <v>10</v>
      </c>
      <c r="G7" s="55" t="s">
        <v>11</v>
      </c>
      <c r="H7" s="55" t="s">
        <v>12</v>
      </c>
      <c r="I7" s="55" t="s">
        <v>145</v>
      </c>
      <c r="J7" s="55" t="s">
        <v>146</v>
      </c>
      <c r="K7" s="55" t="s">
        <v>14</v>
      </c>
      <c r="L7" s="55" t="s">
        <v>15</v>
      </c>
      <c r="M7" s="55" t="s">
        <v>16</v>
      </c>
      <c r="N7" s="55" t="s">
        <v>17</v>
      </c>
      <c r="O7" s="55" t="s">
        <v>18</v>
      </c>
      <c r="P7" s="55" t="s">
        <v>19</v>
      </c>
      <c r="Q7" s="55" t="s">
        <v>20</v>
      </c>
      <c r="R7" s="55" t="s">
        <v>21</v>
      </c>
      <c r="S7" s="55" t="s">
        <v>22</v>
      </c>
      <c r="T7" s="55" t="s">
        <v>23</v>
      </c>
      <c r="U7" s="55" t="s">
        <v>24</v>
      </c>
      <c r="V7" s="55" t="s">
        <v>25</v>
      </c>
      <c r="W7" s="55" t="s">
        <v>26</v>
      </c>
      <c r="X7" s="37" t="s">
        <v>171</v>
      </c>
    </row>
    <row r="8" spans="2:24" x14ac:dyDescent="0.25">
      <c r="B8" s="56">
        <v>1996</v>
      </c>
      <c r="C8" s="11">
        <f t="shared" ref="C8:L17" si="2">IF(COUNTIF($G$4:$H$4,C$7)&gt;0,INDEX(wfj_split_table,MATCH($B8,INDEX(wfj_split_table,0,1),0),MATCH(C$7,INDEX(wfj_split_table,2,0),0)),INDEX(wfj_averages_table,MATCH($B8,INDEX(wfj_averages_table,0,1),0),MATCH(C$7,INDEX(wfj_averages_table,1,0),0)))</f>
        <v>3023.25</v>
      </c>
      <c r="D8" s="11">
        <f t="shared" si="2"/>
        <v>4846</v>
      </c>
      <c r="E8" s="11">
        <f t="shared" si="2"/>
        <v>243156.75</v>
      </c>
      <c r="F8" s="11">
        <f t="shared" si="2"/>
        <v>8012.25</v>
      </c>
      <c r="G8" s="11">
        <f t="shared" si="2"/>
        <v>13949.25</v>
      </c>
      <c r="H8" s="11">
        <f t="shared" si="2"/>
        <v>121155</v>
      </c>
      <c r="I8" s="11">
        <f t="shared" si="2"/>
        <v>314053.24612403096</v>
      </c>
      <c r="J8" s="11">
        <f t="shared" si="2"/>
        <v>202034.25387596898</v>
      </c>
      <c r="K8" s="11">
        <f t="shared" si="2"/>
        <v>214733</v>
      </c>
      <c r="L8" s="11">
        <f t="shared" si="2"/>
        <v>194158</v>
      </c>
      <c r="M8" s="11">
        <f t="shared" ref="M8:X17" si="3">IF(COUNTIF($G$4:$H$4,M$7)&gt;0,INDEX(wfj_split_table,MATCH($B8,INDEX(wfj_split_table,0,1),0),MATCH(M$7,INDEX(wfj_split_table,2,0),0)),INDEX(wfj_averages_table,MATCH($B8,INDEX(wfj_averages_table,0,1),0),MATCH(M$7,INDEX(wfj_averages_table,1,0),0)))</f>
        <v>216206.25</v>
      </c>
      <c r="N8" s="11">
        <f t="shared" si="3"/>
        <v>329570.75</v>
      </c>
      <c r="O8" s="11">
        <f t="shared" si="3"/>
        <v>58993.5</v>
      </c>
      <c r="P8" s="11">
        <f t="shared" si="3"/>
        <v>334601.5</v>
      </c>
      <c r="Q8" s="11">
        <f t="shared" si="3"/>
        <v>343106.25</v>
      </c>
      <c r="R8" s="11">
        <f t="shared" si="3"/>
        <v>222436</v>
      </c>
      <c r="S8" s="11">
        <f t="shared" si="3"/>
        <v>215021.5</v>
      </c>
      <c r="T8" s="11">
        <f t="shared" si="3"/>
        <v>321652.25</v>
      </c>
      <c r="U8" s="11">
        <f t="shared" si="3"/>
        <v>95522.25</v>
      </c>
      <c r="V8" s="11">
        <f t="shared" si="3"/>
        <v>80550.5</v>
      </c>
      <c r="W8" s="11">
        <f t="shared" si="3"/>
        <v>0</v>
      </c>
      <c r="X8" s="11">
        <f t="shared" si="3"/>
        <v>3536781.75</v>
      </c>
    </row>
    <row r="9" spans="2:24" x14ac:dyDescent="0.25">
      <c r="B9" s="56">
        <f t="shared" ref="B9:B32" si="4">B8+1</f>
        <v>1997</v>
      </c>
      <c r="C9" s="11">
        <f t="shared" si="2"/>
        <v>3725</v>
      </c>
      <c r="D9" s="11">
        <f t="shared" si="2"/>
        <v>4567</v>
      </c>
      <c r="E9" s="11">
        <f t="shared" si="2"/>
        <v>242627.25</v>
      </c>
      <c r="F9" s="11">
        <f t="shared" si="2"/>
        <v>7085.5</v>
      </c>
      <c r="G9" s="11">
        <f t="shared" si="2"/>
        <v>14452</v>
      </c>
      <c r="H9" s="11">
        <f t="shared" si="2"/>
        <v>132911.25</v>
      </c>
      <c r="I9" s="11">
        <f t="shared" si="2"/>
        <v>323873.71771217714</v>
      </c>
      <c r="J9" s="11">
        <f t="shared" si="2"/>
        <v>217915.03228782286</v>
      </c>
      <c r="K9" s="11">
        <f t="shared" si="2"/>
        <v>225465.25</v>
      </c>
      <c r="L9" s="11">
        <f t="shared" si="2"/>
        <v>214914.25</v>
      </c>
      <c r="M9" s="11">
        <f t="shared" si="3"/>
        <v>238895.25</v>
      </c>
      <c r="N9" s="11">
        <f t="shared" si="3"/>
        <v>329068.75</v>
      </c>
      <c r="O9" s="11">
        <f t="shared" si="3"/>
        <v>57389.5</v>
      </c>
      <c r="P9" s="11">
        <f t="shared" si="3"/>
        <v>349314</v>
      </c>
      <c r="Q9" s="11">
        <f t="shared" si="3"/>
        <v>370493</v>
      </c>
      <c r="R9" s="11">
        <f t="shared" si="3"/>
        <v>218664</v>
      </c>
      <c r="S9" s="11">
        <f t="shared" si="3"/>
        <v>223352.75</v>
      </c>
      <c r="T9" s="11">
        <f t="shared" si="3"/>
        <v>324988</v>
      </c>
      <c r="U9" s="11">
        <f t="shared" si="3"/>
        <v>92685</v>
      </c>
      <c r="V9" s="11">
        <f t="shared" si="3"/>
        <v>90490</v>
      </c>
      <c r="W9" s="11">
        <f t="shared" si="3"/>
        <v>0</v>
      </c>
      <c r="X9" s="11">
        <f t="shared" si="3"/>
        <v>3682876.5</v>
      </c>
    </row>
    <row r="10" spans="2:24" x14ac:dyDescent="0.25">
      <c r="B10" s="56">
        <f t="shared" si="4"/>
        <v>1998</v>
      </c>
      <c r="C10" s="11">
        <f t="shared" si="2"/>
        <v>5497</v>
      </c>
      <c r="D10" s="11">
        <f t="shared" si="2"/>
        <v>4629.75</v>
      </c>
      <c r="E10" s="11">
        <f t="shared" si="2"/>
        <v>233011.5</v>
      </c>
      <c r="F10" s="11">
        <f t="shared" si="2"/>
        <v>6626</v>
      </c>
      <c r="G10" s="11">
        <f t="shared" si="2"/>
        <v>16319.25</v>
      </c>
      <c r="H10" s="11">
        <f t="shared" si="2"/>
        <v>159098.25</v>
      </c>
      <c r="I10" s="11">
        <f t="shared" si="2"/>
        <v>352808.48524305556</v>
      </c>
      <c r="J10" s="11">
        <f t="shared" si="2"/>
        <v>222879.01475694444</v>
      </c>
      <c r="K10" s="11">
        <f t="shared" si="2"/>
        <v>237479.75</v>
      </c>
      <c r="L10" s="11">
        <f t="shared" si="2"/>
        <v>241311.5</v>
      </c>
      <c r="M10" s="11">
        <f t="shared" si="3"/>
        <v>252268.75</v>
      </c>
      <c r="N10" s="11">
        <f t="shared" si="3"/>
        <v>327195.75</v>
      </c>
      <c r="O10" s="11">
        <f t="shared" si="3"/>
        <v>58165.25</v>
      </c>
      <c r="P10" s="11">
        <f t="shared" si="3"/>
        <v>369459.5</v>
      </c>
      <c r="Q10" s="11">
        <f t="shared" si="3"/>
        <v>400576.25</v>
      </c>
      <c r="R10" s="11">
        <f t="shared" si="3"/>
        <v>216741.75</v>
      </c>
      <c r="S10" s="11">
        <f t="shared" si="3"/>
        <v>231225.75</v>
      </c>
      <c r="T10" s="11">
        <f t="shared" si="3"/>
        <v>313923</v>
      </c>
      <c r="U10" s="11">
        <f t="shared" si="3"/>
        <v>88333</v>
      </c>
      <c r="V10" s="11">
        <f t="shared" si="3"/>
        <v>95405.25</v>
      </c>
      <c r="W10" s="11">
        <f t="shared" si="3"/>
        <v>0</v>
      </c>
      <c r="X10" s="11">
        <f t="shared" si="3"/>
        <v>3832954.75</v>
      </c>
    </row>
    <row r="11" spans="2:24" x14ac:dyDescent="0.25">
      <c r="B11" s="56">
        <f t="shared" si="4"/>
        <v>1999</v>
      </c>
      <c r="C11" s="11">
        <f t="shared" si="2"/>
        <v>5674.5</v>
      </c>
      <c r="D11" s="11">
        <f t="shared" si="2"/>
        <v>4172.25</v>
      </c>
      <c r="E11" s="11">
        <f t="shared" si="2"/>
        <v>236892.75</v>
      </c>
      <c r="F11" s="11">
        <f t="shared" si="2"/>
        <v>7014.25</v>
      </c>
      <c r="G11" s="11">
        <f t="shared" si="2"/>
        <v>16070</v>
      </c>
      <c r="H11" s="11">
        <f t="shared" si="2"/>
        <v>148771.5</v>
      </c>
      <c r="I11" s="11">
        <f t="shared" si="2"/>
        <v>375961.63577235769</v>
      </c>
      <c r="J11" s="11">
        <f t="shared" si="2"/>
        <v>238975.61422764228</v>
      </c>
      <c r="K11" s="11">
        <f t="shared" si="2"/>
        <v>240901</v>
      </c>
      <c r="L11" s="11">
        <f t="shared" si="2"/>
        <v>267472.25</v>
      </c>
      <c r="M11" s="11">
        <f t="shared" si="3"/>
        <v>278684.25</v>
      </c>
      <c r="N11" s="11">
        <f t="shared" si="3"/>
        <v>334086.25</v>
      </c>
      <c r="O11" s="11">
        <f t="shared" si="3"/>
        <v>61445.5</v>
      </c>
      <c r="P11" s="11">
        <f t="shared" si="3"/>
        <v>388123.5</v>
      </c>
      <c r="Q11" s="11">
        <f t="shared" si="3"/>
        <v>423462.5</v>
      </c>
      <c r="R11" s="11">
        <f t="shared" si="3"/>
        <v>224016</v>
      </c>
      <c r="S11" s="11">
        <f t="shared" si="3"/>
        <v>248029</v>
      </c>
      <c r="T11" s="11">
        <f t="shared" si="3"/>
        <v>310770</v>
      </c>
      <c r="U11" s="11">
        <f t="shared" si="3"/>
        <v>102459.25</v>
      </c>
      <c r="V11" s="11">
        <f t="shared" si="3"/>
        <v>104818</v>
      </c>
      <c r="W11" s="11">
        <f t="shared" si="3"/>
        <v>0</v>
      </c>
      <c r="X11" s="11">
        <f t="shared" si="3"/>
        <v>4017800</v>
      </c>
    </row>
    <row r="12" spans="2:24" x14ac:dyDescent="0.25">
      <c r="B12" s="56">
        <f t="shared" si="4"/>
        <v>2000</v>
      </c>
      <c r="C12" s="11">
        <f t="shared" si="2"/>
        <v>7713.75</v>
      </c>
      <c r="D12" s="11">
        <f t="shared" si="2"/>
        <v>3959.75</v>
      </c>
      <c r="E12" s="11">
        <f t="shared" si="2"/>
        <v>231153.5</v>
      </c>
      <c r="F12" s="11">
        <f t="shared" si="2"/>
        <v>7777.75</v>
      </c>
      <c r="G12" s="11">
        <f t="shared" si="2"/>
        <v>17080.25</v>
      </c>
      <c r="H12" s="11">
        <f t="shared" si="2"/>
        <v>164190.25</v>
      </c>
      <c r="I12" s="11">
        <f t="shared" si="2"/>
        <v>385438.81389776361</v>
      </c>
      <c r="J12" s="11">
        <f t="shared" si="2"/>
        <v>241274.68610223642</v>
      </c>
      <c r="K12" s="11">
        <f t="shared" si="2"/>
        <v>240960.25</v>
      </c>
      <c r="L12" s="11">
        <f t="shared" si="2"/>
        <v>271694.25</v>
      </c>
      <c r="M12" s="11">
        <f t="shared" si="3"/>
        <v>300384.5</v>
      </c>
      <c r="N12" s="11">
        <f t="shared" si="3"/>
        <v>346286.75</v>
      </c>
      <c r="O12" s="11">
        <f t="shared" si="3"/>
        <v>68112.5</v>
      </c>
      <c r="P12" s="11">
        <f t="shared" si="3"/>
        <v>410952.25</v>
      </c>
      <c r="Q12" s="11">
        <f t="shared" si="3"/>
        <v>455854.25</v>
      </c>
      <c r="R12" s="11">
        <f t="shared" si="3"/>
        <v>225079</v>
      </c>
      <c r="S12" s="11">
        <f t="shared" si="3"/>
        <v>254966.25</v>
      </c>
      <c r="T12" s="11">
        <f t="shared" si="3"/>
        <v>320228</v>
      </c>
      <c r="U12" s="11">
        <f t="shared" si="3"/>
        <v>103750.25</v>
      </c>
      <c r="V12" s="11">
        <f t="shared" si="3"/>
        <v>109451.25</v>
      </c>
      <c r="W12" s="11">
        <f t="shared" si="3"/>
        <v>0</v>
      </c>
      <c r="X12" s="11">
        <f t="shared" si="3"/>
        <v>4166308.25</v>
      </c>
    </row>
    <row r="13" spans="2:24" x14ac:dyDescent="0.25">
      <c r="B13" s="56">
        <f t="shared" si="4"/>
        <v>2001</v>
      </c>
      <c r="C13" s="11">
        <f t="shared" si="2"/>
        <v>6621.5</v>
      </c>
      <c r="D13" s="11">
        <f t="shared" si="2"/>
        <v>3320.25</v>
      </c>
      <c r="E13" s="11">
        <f t="shared" si="2"/>
        <v>214604</v>
      </c>
      <c r="F13" s="11">
        <f t="shared" si="2"/>
        <v>7998.5</v>
      </c>
      <c r="G13" s="11">
        <f t="shared" si="2"/>
        <v>17597.75</v>
      </c>
      <c r="H13" s="11">
        <f t="shared" si="2"/>
        <v>167233.25</v>
      </c>
      <c r="I13" s="11">
        <f t="shared" si="2"/>
        <v>384404.3495145631</v>
      </c>
      <c r="J13" s="11">
        <f t="shared" si="2"/>
        <v>234246.4004854369</v>
      </c>
      <c r="K13" s="11">
        <f t="shared" si="2"/>
        <v>240769.5</v>
      </c>
      <c r="L13" s="11">
        <f t="shared" si="2"/>
        <v>280128.75</v>
      </c>
      <c r="M13" s="11">
        <f t="shared" si="3"/>
        <v>314025.75</v>
      </c>
      <c r="N13" s="11">
        <f t="shared" si="3"/>
        <v>355996.5</v>
      </c>
      <c r="O13" s="11">
        <f t="shared" si="3"/>
        <v>67737.75</v>
      </c>
      <c r="P13" s="11">
        <f t="shared" si="3"/>
        <v>420700.5</v>
      </c>
      <c r="Q13" s="11">
        <f t="shared" si="3"/>
        <v>464945.25</v>
      </c>
      <c r="R13" s="11">
        <f t="shared" si="3"/>
        <v>212603.5</v>
      </c>
      <c r="S13" s="11">
        <f t="shared" si="3"/>
        <v>247139.5</v>
      </c>
      <c r="T13" s="11">
        <f t="shared" si="3"/>
        <v>327036.5</v>
      </c>
      <c r="U13" s="11">
        <f t="shared" si="3"/>
        <v>109500.75</v>
      </c>
      <c r="V13" s="11">
        <f t="shared" si="3"/>
        <v>112466</v>
      </c>
      <c r="W13" s="11">
        <f t="shared" si="3"/>
        <v>7121.5</v>
      </c>
      <c r="X13" s="11">
        <f t="shared" si="3"/>
        <v>4189076.25</v>
      </c>
    </row>
    <row r="14" spans="2:24" x14ac:dyDescent="0.25">
      <c r="B14" s="56">
        <f t="shared" si="4"/>
        <v>2002</v>
      </c>
      <c r="C14" s="11">
        <f t="shared" si="2"/>
        <v>3893.25</v>
      </c>
      <c r="D14" s="11">
        <f t="shared" si="2"/>
        <v>2579.25</v>
      </c>
      <c r="E14" s="11">
        <f t="shared" si="2"/>
        <v>190341.25</v>
      </c>
      <c r="F14" s="11">
        <f t="shared" si="2"/>
        <v>6701.75</v>
      </c>
      <c r="G14" s="11">
        <f t="shared" si="2"/>
        <v>15134.25</v>
      </c>
      <c r="H14" s="11">
        <f t="shared" si="2"/>
        <v>152889.75</v>
      </c>
      <c r="I14" s="11">
        <f t="shared" si="2"/>
        <v>380484.6126237624</v>
      </c>
      <c r="J14" s="11">
        <f t="shared" si="2"/>
        <v>224695.63737623763</v>
      </c>
      <c r="K14" s="11">
        <f t="shared" si="2"/>
        <v>229567.25</v>
      </c>
      <c r="L14" s="11">
        <f t="shared" si="2"/>
        <v>289721.25</v>
      </c>
      <c r="M14" s="11">
        <f t="shared" si="3"/>
        <v>299008</v>
      </c>
      <c r="N14" s="11">
        <f t="shared" si="3"/>
        <v>347164</v>
      </c>
      <c r="O14" s="11">
        <f t="shared" si="3"/>
        <v>64310.25</v>
      </c>
      <c r="P14" s="11">
        <f t="shared" si="3"/>
        <v>411624.75</v>
      </c>
      <c r="Q14" s="11">
        <f t="shared" si="3"/>
        <v>442878.75</v>
      </c>
      <c r="R14" s="11">
        <f t="shared" si="3"/>
        <v>230910.25</v>
      </c>
      <c r="S14" s="11">
        <f t="shared" si="3"/>
        <v>265316.75</v>
      </c>
      <c r="T14" s="11">
        <f t="shared" si="3"/>
        <v>333723</v>
      </c>
      <c r="U14" s="11">
        <f t="shared" si="3"/>
        <v>116502.5</v>
      </c>
      <c r="V14" s="11">
        <f t="shared" si="3"/>
        <v>112232.75</v>
      </c>
      <c r="W14" s="11">
        <f t="shared" si="3"/>
        <v>12241.25</v>
      </c>
      <c r="X14" s="11">
        <f t="shared" si="3"/>
        <v>4119679.25</v>
      </c>
    </row>
    <row r="15" spans="2:24" x14ac:dyDescent="0.25">
      <c r="B15" s="56">
        <f t="shared" si="4"/>
        <v>2003</v>
      </c>
      <c r="C15" s="11">
        <f t="shared" si="2"/>
        <v>1861</v>
      </c>
      <c r="D15" s="11">
        <f t="shared" si="2"/>
        <v>2392.5</v>
      </c>
      <c r="E15" s="11">
        <f t="shared" si="2"/>
        <v>175151</v>
      </c>
      <c r="F15" s="11">
        <f t="shared" si="2"/>
        <v>5790.25</v>
      </c>
      <c r="G15" s="11">
        <f t="shared" si="2"/>
        <v>13862.25</v>
      </c>
      <c r="H15" s="11">
        <f t="shared" si="2"/>
        <v>154845</v>
      </c>
      <c r="I15" s="11">
        <f t="shared" si="2"/>
        <v>373960.94906621391</v>
      </c>
      <c r="J15" s="11">
        <f t="shared" si="2"/>
        <v>214977.55093378609</v>
      </c>
      <c r="K15" s="11">
        <f t="shared" si="2"/>
        <v>225286.75</v>
      </c>
      <c r="L15" s="11">
        <f t="shared" si="2"/>
        <v>298852</v>
      </c>
      <c r="M15" s="11">
        <f t="shared" si="3"/>
        <v>286038</v>
      </c>
      <c r="N15" s="11">
        <f t="shared" si="3"/>
        <v>348262</v>
      </c>
      <c r="O15" s="11">
        <f t="shared" si="3"/>
        <v>64588.25</v>
      </c>
      <c r="P15" s="11">
        <f t="shared" si="3"/>
        <v>414465.25</v>
      </c>
      <c r="Q15" s="11">
        <f t="shared" si="3"/>
        <v>426203.75</v>
      </c>
      <c r="R15" s="11">
        <f t="shared" si="3"/>
        <v>237782.5</v>
      </c>
      <c r="S15" s="11">
        <f t="shared" si="3"/>
        <v>274921</v>
      </c>
      <c r="T15" s="11">
        <f t="shared" si="3"/>
        <v>349186.75</v>
      </c>
      <c r="U15" s="11">
        <f t="shared" si="3"/>
        <v>109217.75</v>
      </c>
      <c r="V15" s="11">
        <f t="shared" si="3"/>
        <v>110623.75</v>
      </c>
      <c r="W15" s="11">
        <f t="shared" si="3"/>
        <v>16444.25</v>
      </c>
      <c r="X15" s="11">
        <f t="shared" si="3"/>
        <v>4088268.25</v>
      </c>
    </row>
    <row r="16" spans="2:24" x14ac:dyDescent="0.25">
      <c r="B16" s="56">
        <f t="shared" si="4"/>
        <v>2004</v>
      </c>
      <c r="C16" s="11">
        <f t="shared" si="2"/>
        <v>1655.25</v>
      </c>
      <c r="D16" s="11">
        <f t="shared" si="2"/>
        <v>3102.25</v>
      </c>
      <c r="E16" s="11">
        <f t="shared" si="2"/>
        <v>167787.75</v>
      </c>
      <c r="F16" s="11">
        <f t="shared" si="2"/>
        <v>4664</v>
      </c>
      <c r="G16" s="11">
        <f t="shared" si="2"/>
        <v>14575.5</v>
      </c>
      <c r="H16" s="11">
        <f t="shared" si="2"/>
        <v>152744</v>
      </c>
      <c r="I16" s="11">
        <f t="shared" si="2"/>
        <v>374315.34273504268</v>
      </c>
      <c r="J16" s="11">
        <f t="shared" si="2"/>
        <v>211177.90726495726</v>
      </c>
      <c r="K16" s="11">
        <f t="shared" si="2"/>
        <v>223483.25</v>
      </c>
      <c r="L16" s="11">
        <f t="shared" si="2"/>
        <v>299596</v>
      </c>
      <c r="M16" s="11">
        <f t="shared" si="3"/>
        <v>279126.5</v>
      </c>
      <c r="N16" s="11">
        <f t="shared" si="3"/>
        <v>330009</v>
      </c>
      <c r="O16" s="11">
        <f t="shared" si="3"/>
        <v>65026.75</v>
      </c>
      <c r="P16" s="11">
        <f t="shared" si="3"/>
        <v>430482.25</v>
      </c>
      <c r="Q16" s="11">
        <f t="shared" si="3"/>
        <v>429522.5</v>
      </c>
      <c r="R16" s="11">
        <f t="shared" si="3"/>
        <v>232858</v>
      </c>
      <c r="S16" s="11">
        <f t="shared" si="3"/>
        <v>287645.25</v>
      </c>
      <c r="T16" s="11">
        <f t="shared" si="3"/>
        <v>359336.5</v>
      </c>
      <c r="U16" s="11">
        <f t="shared" si="3"/>
        <v>111627.25</v>
      </c>
      <c r="V16" s="11">
        <f t="shared" si="3"/>
        <v>113795.25</v>
      </c>
      <c r="W16" s="11">
        <f t="shared" si="3"/>
        <v>19385</v>
      </c>
      <c r="X16" s="11">
        <f t="shared" si="3"/>
        <v>4092530.5</v>
      </c>
    </row>
    <row r="17" spans="2:24" x14ac:dyDescent="0.25">
      <c r="B17" s="56">
        <f t="shared" si="4"/>
        <v>2005</v>
      </c>
      <c r="C17" s="11">
        <f t="shared" si="2"/>
        <v>2369.25</v>
      </c>
      <c r="D17" s="11">
        <f t="shared" si="2"/>
        <v>3477.25</v>
      </c>
      <c r="E17" s="11">
        <f t="shared" si="2"/>
        <v>157286.5</v>
      </c>
      <c r="F17" s="11">
        <f t="shared" si="2"/>
        <v>3452.5</v>
      </c>
      <c r="G17" s="11">
        <f t="shared" si="2"/>
        <v>14951.75</v>
      </c>
      <c r="H17" s="11">
        <f t="shared" si="2"/>
        <v>150612.75</v>
      </c>
      <c r="I17" s="11">
        <f t="shared" si="2"/>
        <v>380069.06143344712</v>
      </c>
      <c r="J17" s="11">
        <f t="shared" si="2"/>
        <v>206037.43856655291</v>
      </c>
      <c r="K17" s="11">
        <f t="shared" si="2"/>
        <v>236041.75</v>
      </c>
      <c r="L17" s="11">
        <f t="shared" si="2"/>
        <v>302417.25</v>
      </c>
      <c r="M17" s="11">
        <f t="shared" si="3"/>
        <v>283927.25</v>
      </c>
      <c r="N17" s="11">
        <f t="shared" si="3"/>
        <v>322847.5</v>
      </c>
      <c r="O17" s="11">
        <f t="shared" si="3"/>
        <v>69636.25</v>
      </c>
      <c r="P17" s="11">
        <f t="shared" si="3"/>
        <v>454801.5</v>
      </c>
      <c r="Q17" s="11">
        <f t="shared" si="3"/>
        <v>443950.75</v>
      </c>
      <c r="R17" s="11">
        <f t="shared" si="3"/>
        <v>247031.5</v>
      </c>
      <c r="S17" s="11">
        <f t="shared" si="3"/>
        <v>286456.5</v>
      </c>
      <c r="T17" s="11">
        <f t="shared" si="3"/>
        <v>376711.75</v>
      </c>
      <c r="U17" s="11">
        <f t="shared" si="3"/>
        <v>111947.75</v>
      </c>
      <c r="V17" s="11">
        <f t="shared" si="3"/>
        <v>114859</v>
      </c>
      <c r="W17" s="11">
        <f t="shared" si="3"/>
        <v>13673</v>
      </c>
      <c r="X17" s="11">
        <f t="shared" si="3"/>
        <v>4168885.25</v>
      </c>
    </row>
    <row r="18" spans="2:24" x14ac:dyDescent="0.25">
      <c r="B18" s="56">
        <f t="shared" si="4"/>
        <v>2006</v>
      </c>
      <c r="C18" s="11">
        <f t="shared" ref="C18:L33" si="5">IF(COUNTIF($G$4:$H$4,C$7)&gt;0,INDEX(wfj_split_table,MATCH($B18,INDEX(wfj_split_table,0,1),0),MATCH(C$7,INDEX(wfj_split_table,2,0),0)),INDEX(wfj_averages_table,MATCH($B18,INDEX(wfj_averages_table,0,1),0),MATCH(C$7,INDEX(wfj_averages_table,1,0),0)))</f>
        <v>2309</v>
      </c>
      <c r="D18" s="11">
        <f t="shared" si="5"/>
        <v>4117.75</v>
      </c>
      <c r="E18" s="11">
        <f t="shared" si="5"/>
        <v>144913</v>
      </c>
      <c r="F18" s="11">
        <f t="shared" si="5"/>
        <v>5232</v>
      </c>
      <c r="G18" s="11">
        <f t="shared" si="5"/>
        <v>14734.25</v>
      </c>
      <c r="H18" s="11">
        <f t="shared" si="5"/>
        <v>158735.25</v>
      </c>
      <c r="I18" s="11">
        <f t="shared" si="5"/>
        <v>387376.76365187718</v>
      </c>
      <c r="J18" s="11">
        <f t="shared" si="5"/>
        <v>199193.73634812285</v>
      </c>
      <c r="K18" s="11">
        <f t="shared" si="5"/>
        <v>236286</v>
      </c>
      <c r="L18" s="11">
        <f t="shared" si="5"/>
        <v>302182.5</v>
      </c>
      <c r="M18" s="11">
        <f t="shared" ref="M18:X33" si="6">IF(COUNTIF($G$4:$H$4,M$7)&gt;0,INDEX(wfj_split_table,MATCH($B18,INDEX(wfj_split_table,0,1),0),MATCH(M$7,INDEX(wfj_split_table,2,0),0)),INDEX(wfj_averages_table,MATCH($B18,INDEX(wfj_averages_table,0,1),0),MATCH(M$7,INDEX(wfj_averages_table,1,0),0)))</f>
        <v>291770.25</v>
      </c>
      <c r="N18" s="11">
        <f t="shared" si="6"/>
        <v>330598.5</v>
      </c>
      <c r="O18" s="11">
        <f t="shared" si="6"/>
        <v>75017.25</v>
      </c>
      <c r="P18" s="11">
        <f t="shared" si="6"/>
        <v>474992.75</v>
      </c>
      <c r="Q18" s="11">
        <f t="shared" si="6"/>
        <v>450038</v>
      </c>
      <c r="R18" s="11">
        <f t="shared" si="6"/>
        <v>236853.75</v>
      </c>
      <c r="S18" s="11">
        <f t="shared" si="6"/>
        <v>281366.75</v>
      </c>
      <c r="T18" s="11">
        <f t="shared" si="6"/>
        <v>371610.25</v>
      </c>
      <c r="U18" s="11">
        <f t="shared" si="6"/>
        <v>112496</v>
      </c>
      <c r="V18" s="11">
        <f t="shared" si="6"/>
        <v>113492.75</v>
      </c>
      <c r="W18" s="11">
        <f t="shared" si="6"/>
        <v>13166.25</v>
      </c>
      <c r="X18" s="11">
        <f t="shared" si="6"/>
        <v>4193316.5</v>
      </c>
    </row>
    <row r="19" spans="2:24" x14ac:dyDescent="0.25">
      <c r="B19" s="56">
        <f t="shared" si="4"/>
        <v>2007</v>
      </c>
      <c r="C19" s="11">
        <f t="shared" si="5"/>
        <v>1709.75</v>
      </c>
      <c r="D19" s="11">
        <f t="shared" si="5"/>
        <v>4125.5</v>
      </c>
      <c r="E19" s="11">
        <f t="shared" si="5"/>
        <v>139694.25</v>
      </c>
      <c r="F19" s="11">
        <f t="shared" si="5"/>
        <v>6710.5</v>
      </c>
      <c r="G19" s="11">
        <f t="shared" si="5"/>
        <v>14091</v>
      </c>
      <c r="H19" s="11">
        <f t="shared" si="5"/>
        <v>159342.25</v>
      </c>
      <c r="I19" s="11">
        <f t="shared" si="5"/>
        <v>390096.16894197953</v>
      </c>
      <c r="J19" s="11">
        <f t="shared" si="5"/>
        <v>196048.33105802047</v>
      </c>
      <c r="K19" s="11">
        <f t="shared" si="5"/>
        <v>241454.75</v>
      </c>
      <c r="L19" s="11">
        <f t="shared" si="5"/>
        <v>301180.25</v>
      </c>
      <c r="M19" s="11">
        <f t="shared" si="6"/>
        <v>298630.75</v>
      </c>
      <c r="N19" s="11">
        <f t="shared" si="6"/>
        <v>344120</v>
      </c>
      <c r="O19" s="11">
        <f t="shared" si="6"/>
        <v>78258.5</v>
      </c>
      <c r="P19" s="11">
        <f t="shared" si="6"/>
        <v>505155.75</v>
      </c>
      <c r="Q19" s="11">
        <f t="shared" si="6"/>
        <v>464914.5</v>
      </c>
      <c r="R19" s="11">
        <f t="shared" si="6"/>
        <v>225280.75</v>
      </c>
      <c r="S19" s="11">
        <f t="shared" si="6"/>
        <v>292410.5</v>
      </c>
      <c r="T19" s="11">
        <f t="shared" si="6"/>
        <v>356389</v>
      </c>
      <c r="U19" s="11">
        <f t="shared" si="6"/>
        <v>114748.25</v>
      </c>
      <c r="V19" s="11">
        <f t="shared" si="6"/>
        <v>116651.25</v>
      </c>
      <c r="W19" s="11">
        <f t="shared" si="6"/>
        <v>13213.5</v>
      </c>
      <c r="X19" s="11">
        <f t="shared" si="6"/>
        <v>4251012</v>
      </c>
    </row>
    <row r="20" spans="2:24" x14ac:dyDescent="0.25">
      <c r="B20" s="56">
        <f t="shared" si="4"/>
        <v>2008</v>
      </c>
      <c r="C20" s="11">
        <f t="shared" si="5"/>
        <v>1877</v>
      </c>
      <c r="D20" s="11">
        <f t="shared" si="5"/>
        <v>3476.25</v>
      </c>
      <c r="E20" s="11">
        <f t="shared" si="5"/>
        <v>134175.75</v>
      </c>
      <c r="F20" s="11">
        <f t="shared" si="5"/>
        <v>6822.25</v>
      </c>
      <c r="G20" s="11">
        <f t="shared" si="5"/>
        <v>15427.5</v>
      </c>
      <c r="H20" s="11">
        <f t="shared" si="5"/>
        <v>161383.75</v>
      </c>
      <c r="I20" s="11">
        <f t="shared" si="5"/>
        <v>394455.85665529012</v>
      </c>
      <c r="J20" s="11">
        <f t="shared" si="5"/>
        <v>192222.14334470988</v>
      </c>
      <c r="K20" s="11">
        <f t="shared" si="5"/>
        <v>241054.25</v>
      </c>
      <c r="L20" s="11">
        <f t="shared" si="5"/>
        <v>316452.75</v>
      </c>
      <c r="M20" s="11">
        <f t="shared" si="6"/>
        <v>319578.25</v>
      </c>
      <c r="N20" s="11">
        <f t="shared" si="6"/>
        <v>355662.75</v>
      </c>
      <c r="O20" s="11">
        <f t="shared" si="6"/>
        <v>85960</v>
      </c>
      <c r="P20" s="11">
        <f t="shared" si="6"/>
        <v>524655.25</v>
      </c>
      <c r="Q20" s="11">
        <f t="shared" si="6"/>
        <v>465807</v>
      </c>
      <c r="R20" s="11">
        <f t="shared" si="6"/>
        <v>223744.25</v>
      </c>
      <c r="S20" s="11">
        <f t="shared" si="6"/>
        <v>295996</v>
      </c>
      <c r="T20" s="11">
        <f t="shared" si="6"/>
        <v>396818.75</v>
      </c>
      <c r="U20" s="11">
        <f t="shared" si="6"/>
        <v>117929.5</v>
      </c>
      <c r="V20" s="11">
        <f t="shared" si="6"/>
        <v>115374.25</v>
      </c>
      <c r="W20" s="11">
        <f t="shared" si="6"/>
        <v>16022.25</v>
      </c>
      <c r="X20" s="11">
        <f t="shared" si="6"/>
        <v>4368873.5</v>
      </c>
    </row>
    <row r="21" spans="2:24" x14ac:dyDescent="0.25">
      <c r="B21" s="56">
        <f t="shared" si="4"/>
        <v>2009</v>
      </c>
      <c r="C21" s="11">
        <f t="shared" si="5"/>
        <v>671.5</v>
      </c>
      <c r="D21" s="11">
        <f t="shared" si="5"/>
        <v>2485.5</v>
      </c>
      <c r="E21" s="11">
        <f t="shared" si="5"/>
        <v>118868.25</v>
      </c>
      <c r="F21" s="11">
        <f t="shared" si="5"/>
        <v>5859</v>
      </c>
      <c r="G21" s="11">
        <f t="shared" si="5"/>
        <v>15127.5</v>
      </c>
      <c r="H21" s="11">
        <f t="shared" si="5"/>
        <v>142449.75</v>
      </c>
      <c r="I21" s="11">
        <f t="shared" si="5"/>
        <v>381321.6388392857</v>
      </c>
      <c r="J21" s="11">
        <f t="shared" si="5"/>
        <v>179151.11116071427</v>
      </c>
      <c r="K21" s="11">
        <f t="shared" si="5"/>
        <v>226135.25</v>
      </c>
      <c r="L21" s="11">
        <f t="shared" si="5"/>
        <v>305240.5</v>
      </c>
      <c r="M21" s="11">
        <f t="shared" si="6"/>
        <v>303993</v>
      </c>
      <c r="N21" s="11">
        <f t="shared" si="6"/>
        <v>335015.75</v>
      </c>
      <c r="O21" s="11">
        <f t="shared" si="6"/>
        <v>95464.75</v>
      </c>
      <c r="P21" s="11">
        <f t="shared" si="6"/>
        <v>510457</v>
      </c>
      <c r="Q21" s="11">
        <f t="shared" si="6"/>
        <v>436522.25</v>
      </c>
      <c r="R21" s="11">
        <f t="shared" si="6"/>
        <v>234372</v>
      </c>
      <c r="S21" s="11">
        <f t="shared" si="6"/>
        <v>319695.25</v>
      </c>
      <c r="T21" s="11">
        <f t="shared" si="6"/>
        <v>423775</v>
      </c>
      <c r="U21" s="11">
        <f t="shared" si="6"/>
        <v>107025.5</v>
      </c>
      <c r="V21" s="11">
        <f t="shared" si="6"/>
        <v>108651</v>
      </c>
      <c r="W21" s="11">
        <f t="shared" si="6"/>
        <v>14194</v>
      </c>
      <c r="X21" s="11">
        <f t="shared" si="6"/>
        <v>4252281.5</v>
      </c>
    </row>
    <row r="22" spans="2:24" x14ac:dyDescent="0.25">
      <c r="B22" s="56">
        <f t="shared" si="4"/>
        <v>2010</v>
      </c>
      <c r="C22" s="11">
        <f t="shared" si="5"/>
        <v>443</v>
      </c>
      <c r="D22" s="11">
        <f t="shared" si="5"/>
        <v>1942.25</v>
      </c>
      <c r="E22" s="11">
        <f t="shared" si="5"/>
        <v>112063.5</v>
      </c>
      <c r="F22" s="11">
        <f t="shared" si="5"/>
        <v>5747</v>
      </c>
      <c r="G22" s="11">
        <f t="shared" si="5"/>
        <v>18154</v>
      </c>
      <c r="H22" s="11">
        <f t="shared" si="5"/>
        <v>132135.25</v>
      </c>
      <c r="I22" s="11">
        <f t="shared" si="5"/>
        <v>369709.38305709028</v>
      </c>
      <c r="J22" s="11">
        <f t="shared" si="5"/>
        <v>172864.11694290978</v>
      </c>
      <c r="K22" s="11">
        <f t="shared" si="5"/>
        <v>218661.75</v>
      </c>
      <c r="L22" s="11">
        <f t="shared" si="5"/>
        <v>309264.75</v>
      </c>
      <c r="M22" s="11">
        <f t="shared" si="6"/>
        <v>298150.75</v>
      </c>
      <c r="N22" s="11">
        <f t="shared" si="6"/>
        <v>333214</v>
      </c>
      <c r="O22" s="11">
        <f t="shared" si="6"/>
        <v>99288.75</v>
      </c>
      <c r="P22" s="11">
        <f t="shared" si="6"/>
        <v>527210.75</v>
      </c>
      <c r="Q22" s="11">
        <f t="shared" si="6"/>
        <v>442513.25</v>
      </c>
      <c r="R22" s="11">
        <f t="shared" si="6"/>
        <v>225951.25</v>
      </c>
      <c r="S22" s="11">
        <f t="shared" si="6"/>
        <v>322687</v>
      </c>
      <c r="T22" s="11">
        <f t="shared" si="6"/>
        <v>418241.5</v>
      </c>
      <c r="U22" s="11">
        <f t="shared" si="6"/>
        <v>107021.75</v>
      </c>
      <c r="V22" s="11">
        <f t="shared" si="6"/>
        <v>113627</v>
      </c>
      <c r="W22" s="11">
        <f t="shared" si="6"/>
        <v>10538</v>
      </c>
      <c r="X22" s="11">
        <f t="shared" si="6"/>
        <v>4228891</v>
      </c>
    </row>
    <row r="23" spans="2:24" x14ac:dyDescent="0.25">
      <c r="B23" s="56">
        <f t="shared" si="4"/>
        <v>2011</v>
      </c>
      <c r="C23" s="11">
        <f t="shared" si="5"/>
        <v>564.5</v>
      </c>
      <c r="D23" s="11">
        <f t="shared" si="5"/>
        <v>2935.25</v>
      </c>
      <c r="E23" s="11">
        <f t="shared" si="5"/>
        <v>106784</v>
      </c>
      <c r="F23" s="11">
        <f t="shared" si="5"/>
        <v>7899</v>
      </c>
      <c r="G23" s="11">
        <f t="shared" si="5"/>
        <v>17720.25</v>
      </c>
      <c r="H23" s="11">
        <f t="shared" si="5"/>
        <v>133247.5</v>
      </c>
      <c r="I23" s="11">
        <f t="shared" si="5"/>
        <v>370799.40904936014</v>
      </c>
      <c r="J23" s="11">
        <f t="shared" si="5"/>
        <v>175904.84095063986</v>
      </c>
      <c r="K23" s="11">
        <f t="shared" si="5"/>
        <v>213977.75</v>
      </c>
      <c r="L23" s="11">
        <f t="shared" si="5"/>
        <v>310218.75</v>
      </c>
      <c r="M23" s="11">
        <f t="shared" si="6"/>
        <v>321473.5</v>
      </c>
      <c r="N23" s="11">
        <f t="shared" si="6"/>
        <v>352043.5</v>
      </c>
      <c r="O23" s="11">
        <f t="shared" si="6"/>
        <v>99594.5</v>
      </c>
      <c r="P23" s="11">
        <f t="shared" si="6"/>
        <v>526061</v>
      </c>
      <c r="Q23" s="11">
        <f t="shared" si="6"/>
        <v>459617.75</v>
      </c>
      <c r="R23" s="11">
        <f t="shared" si="6"/>
        <v>218720</v>
      </c>
      <c r="S23" s="11">
        <f t="shared" si="6"/>
        <v>323649.5</v>
      </c>
      <c r="T23" s="11">
        <f t="shared" si="6"/>
        <v>435022</v>
      </c>
      <c r="U23" s="11">
        <f t="shared" si="6"/>
        <v>115848.25</v>
      </c>
      <c r="V23" s="11">
        <f t="shared" si="6"/>
        <v>113523.25</v>
      </c>
      <c r="W23" s="11">
        <f t="shared" si="6"/>
        <v>9929</v>
      </c>
      <c r="X23" s="11">
        <f t="shared" si="6"/>
        <v>4305604.5</v>
      </c>
    </row>
    <row r="24" spans="2:24" x14ac:dyDescent="0.25">
      <c r="B24" s="56">
        <f t="shared" si="4"/>
        <v>2012</v>
      </c>
      <c r="C24" s="11">
        <f t="shared" si="5"/>
        <v>959.75</v>
      </c>
      <c r="D24" s="11">
        <f t="shared" si="5"/>
        <v>4239.5</v>
      </c>
      <c r="E24" s="11">
        <f t="shared" si="5"/>
        <v>108278.5</v>
      </c>
      <c r="F24" s="11">
        <f t="shared" si="5"/>
        <v>5903.5</v>
      </c>
      <c r="G24" s="11">
        <f t="shared" si="5"/>
        <v>17988</v>
      </c>
      <c r="H24" s="11">
        <f t="shared" si="5"/>
        <v>150428.5</v>
      </c>
      <c r="I24" s="11">
        <f t="shared" si="5"/>
        <v>392121.9931034483</v>
      </c>
      <c r="J24" s="11">
        <f t="shared" si="5"/>
        <v>188058.50689655173</v>
      </c>
      <c r="K24" s="11">
        <f t="shared" si="5"/>
        <v>218942.25</v>
      </c>
      <c r="L24" s="11">
        <f t="shared" si="5"/>
        <v>329616</v>
      </c>
      <c r="M24" s="11">
        <f t="shared" si="6"/>
        <v>317502.75</v>
      </c>
      <c r="N24" s="11">
        <f t="shared" si="6"/>
        <v>356803</v>
      </c>
      <c r="O24" s="11">
        <f t="shared" si="6"/>
        <v>112189</v>
      </c>
      <c r="P24" s="11">
        <f t="shared" si="6"/>
        <v>538653</v>
      </c>
      <c r="Q24" s="11">
        <f t="shared" si="6"/>
        <v>464834.75</v>
      </c>
      <c r="R24" s="11">
        <f t="shared" si="6"/>
        <v>214921.75</v>
      </c>
      <c r="S24" s="11">
        <f t="shared" si="6"/>
        <v>335360.75</v>
      </c>
      <c r="T24" s="11">
        <f t="shared" si="6"/>
        <v>461109.25</v>
      </c>
      <c r="U24" s="11">
        <f t="shared" si="6"/>
        <v>118961.75</v>
      </c>
      <c r="V24" s="11">
        <f t="shared" si="6"/>
        <v>113024.5</v>
      </c>
      <c r="W24" s="11">
        <f t="shared" si="6"/>
        <v>10541.75</v>
      </c>
      <c r="X24" s="11">
        <f t="shared" si="6"/>
        <v>4449897</v>
      </c>
    </row>
    <row r="25" spans="2:24" x14ac:dyDescent="0.25">
      <c r="B25" s="56">
        <f t="shared" si="4"/>
        <v>2013</v>
      </c>
      <c r="C25" s="11">
        <f t="shared" si="5"/>
        <v>891.5</v>
      </c>
      <c r="D25" s="11">
        <f t="shared" si="5"/>
        <v>3909.25</v>
      </c>
      <c r="E25" s="11">
        <f t="shared" si="5"/>
        <v>106797.75</v>
      </c>
      <c r="F25" s="11">
        <f t="shared" si="5"/>
        <v>6071.75</v>
      </c>
      <c r="G25" s="11">
        <f t="shared" si="5"/>
        <v>15941</v>
      </c>
      <c r="H25" s="11">
        <f t="shared" si="5"/>
        <v>146510.25</v>
      </c>
      <c r="I25" s="11">
        <f t="shared" si="5"/>
        <v>391028.90726495726</v>
      </c>
      <c r="J25" s="11">
        <f t="shared" si="5"/>
        <v>194014.34273504274</v>
      </c>
      <c r="K25" s="11">
        <f t="shared" si="5"/>
        <v>218431.75</v>
      </c>
      <c r="L25" s="11">
        <f t="shared" si="5"/>
        <v>347167.25</v>
      </c>
      <c r="M25" s="11">
        <f t="shared" si="6"/>
        <v>346840</v>
      </c>
      <c r="N25" s="11">
        <f t="shared" si="6"/>
        <v>345908</v>
      </c>
      <c r="O25" s="11">
        <f t="shared" si="6"/>
        <v>108388</v>
      </c>
      <c r="P25" s="11">
        <f t="shared" si="6"/>
        <v>605235.75</v>
      </c>
      <c r="Q25" s="11">
        <f t="shared" si="6"/>
        <v>467975.75</v>
      </c>
      <c r="R25" s="11">
        <f t="shared" si="6"/>
        <v>215654.75</v>
      </c>
      <c r="S25" s="11">
        <f t="shared" si="6"/>
        <v>338969.25</v>
      </c>
      <c r="T25" s="11">
        <f t="shared" si="6"/>
        <v>477258.25</v>
      </c>
      <c r="U25" s="11">
        <f t="shared" si="6"/>
        <v>116272.25</v>
      </c>
      <c r="V25" s="11">
        <f t="shared" si="6"/>
        <v>120646.25</v>
      </c>
      <c r="W25" s="11">
        <f t="shared" si="6"/>
        <v>11500.75</v>
      </c>
      <c r="X25" s="11">
        <f t="shared" si="6"/>
        <v>4573912</v>
      </c>
    </row>
    <row r="26" spans="2:24" x14ac:dyDescent="0.25">
      <c r="B26" s="56">
        <f t="shared" si="4"/>
        <v>2014</v>
      </c>
      <c r="C26" s="11">
        <f t="shared" si="5"/>
        <v>1038</v>
      </c>
      <c r="D26" s="11">
        <f t="shared" si="5"/>
        <v>3463.25</v>
      </c>
      <c r="E26" s="11">
        <f t="shared" si="5"/>
        <v>112053.75</v>
      </c>
      <c r="F26" s="11">
        <f t="shared" si="5"/>
        <v>6908</v>
      </c>
      <c r="G26" s="11">
        <f t="shared" si="5"/>
        <v>17952</v>
      </c>
      <c r="H26" s="11">
        <f t="shared" si="5"/>
        <v>146161.75</v>
      </c>
      <c r="I26" s="11">
        <f t="shared" si="5"/>
        <v>407840.27378964942</v>
      </c>
      <c r="J26" s="11">
        <f t="shared" si="5"/>
        <v>190925.22621035058</v>
      </c>
      <c r="K26" s="11">
        <f t="shared" si="5"/>
        <v>224118.75</v>
      </c>
      <c r="L26" s="11">
        <f t="shared" si="5"/>
        <v>359029.5</v>
      </c>
      <c r="M26" s="11">
        <f t="shared" si="6"/>
        <v>372816</v>
      </c>
      <c r="N26" s="11">
        <f t="shared" si="6"/>
        <v>347703.25</v>
      </c>
      <c r="O26" s="11">
        <f t="shared" si="6"/>
        <v>109723.25</v>
      </c>
      <c r="P26" s="11">
        <f t="shared" si="6"/>
        <v>621227.75</v>
      </c>
      <c r="Q26" s="11">
        <f t="shared" si="6"/>
        <v>493779.75</v>
      </c>
      <c r="R26" s="11">
        <f t="shared" si="6"/>
        <v>217846</v>
      </c>
      <c r="S26" s="11">
        <f t="shared" si="6"/>
        <v>355424.25</v>
      </c>
      <c r="T26" s="11">
        <f t="shared" si="6"/>
        <v>486621</v>
      </c>
      <c r="U26" s="11">
        <f t="shared" si="6"/>
        <v>125606</v>
      </c>
      <c r="V26" s="11">
        <f t="shared" si="6"/>
        <v>115937.25</v>
      </c>
      <c r="W26" s="11">
        <f t="shared" si="6"/>
        <v>10836</v>
      </c>
      <c r="X26" s="11">
        <f t="shared" si="6"/>
        <v>4716175</v>
      </c>
    </row>
    <row r="27" spans="2:24" x14ac:dyDescent="0.25">
      <c r="B27" s="56">
        <f t="shared" si="4"/>
        <v>2015</v>
      </c>
      <c r="C27" s="11">
        <f t="shared" si="5"/>
        <v>1775.75</v>
      </c>
      <c r="D27" s="11">
        <f t="shared" si="5"/>
        <v>3311</v>
      </c>
      <c r="E27" s="11">
        <f t="shared" si="5"/>
        <v>108557.25</v>
      </c>
      <c r="F27" s="11">
        <f t="shared" si="5"/>
        <v>8391.25</v>
      </c>
      <c r="G27" s="11">
        <f t="shared" si="5"/>
        <v>16093</v>
      </c>
      <c r="H27" s="11">
        <f t="shared" si="5"/>
        <v>146403.5</v>
      </c>
      <c r="I27" s="11">
        <f t="shared" si="5"/>
        <v>427686.23671497579</v>
      </c>
      <c r="J27" s="11">
        <f t="shared" si="5"/>
        <v>192858.51328502415</v>
      </c>
      <c r="K27" s="11">
        <f t="shared" si="5"/>
        <v>228844.5</v>
      </c>
      <c r="L27" s="11">
        <f t="shared" si="5"/>
        <v>370053.25</v>
      </c>
      <c r="M27" s="11">
        <f t="shared" si="6"/>
        <v>381576.5</v>
      </c>
      <c r="N27" s="11">
        <f t="shared" si="6"/>
        <v>356987.75</v>
      </c>
      <c r="O27" s="11">
        <f t="shared" si="6"/>
        <v>125193.5</v>
      </c>
      <c r="P27" s="11">
        <f t="shared" si="6"/>
        <v>660388.75</v>
      </c>
      <c r="Q27" s="11">
        <f t="shared" si="6"/>
        <v>522972.25</v>
      </c>
      <c r="R27" s="11">
        <f t="shared" si="6"/>
        <v>214620</v>
      </c>
      <c r="S27" s="11">
        <f t="shared" si="6"/>
        <v>362634.5</v>
      </c>
      <c r="T27" s="11">
        <f t="shared" si="6"/>
        <v>500187.25</v>
      </c>
      <c r="U27" s="11">
        <f t="shared" si="6"/>
        <v>131934</v>
      </c>
      <c r="V27" s="11">
        <f t="shared" si="6"/>
        <v>118367.25</v>
      </c>
      <c r="W27" s="11">
        <f t="shared" si="6"/>
        <v>7261.75</v>
      </c>
      <c r="X27" s="11">
        <f t="shared" si="6"/>
        <v>4878836</v>
      </c>
    </row>
    <row r="28" spans="2:24" x14ac:dyDescent="0.25">
      <c r="B28" s="56">
        <f t="shared" si="4"/>
        <v>2016</v>
      </c>
      <c r="C28" s="11">
        <f t="shared" si="5"/>
        <v>782</v>
      </c>
      <c r="D28" s="11">
        <f t="shared" si="5"/>
        <v>3205.75</v>
      </c>
      <c r="E28" s="11">
        <f t="shared" si="5"/>
        <v>109485.75</v>
      </c>
      <c r="F28" s="11">
        <f t="shared" si="5"/>
        <v>10343.5</v>
      </c>
      <c r="G28" s="11">
        <f t="shared" si="5"/>
        <v>16072.5</v>
      </c>
      <c r="H28" s="11">
        <f t="shared" si="5"/>
        <v>172637</v>
      </c>
      <c r="I28" s="11">
        <f t="shared" si="5"/>
        <v>402405.40677966102</v>
      </c>
      <c r="J28" s="11">
        <f t="shared" si="5"/>
        <v>188189.59322033895</v>
      </c>
      <c r="K28" s="11">
        <f t="shared" si="5"/>
        <v>227522.75</v>
      </c>
      <c r="L28" s="11">
        <f t="shared" si="5"/>
        <v>392036.5</v>
      </c>
      <c r="M28" s="11">
        <f t="shared" si="6"/>
        <v>399208.25</v>
      </c>
      <c r="N28" s="11">
        <f t="shared" si="6"/>
        <v>371726.25</v>
      </c>
      <c r="O28" s="11">
        <f t="shared" si="6"/>
        <v>118918</v>
      </c>
      <c r="P28" s="11">
        <f t="shared" si="6"/>
        <v>715239.75</v>
      </c>
      <c r="Q28" s="11">
        <f t="shared" si="6"/>
        <v>537262.25</v>
      </c>
      <c r="R28" s="11">
        <f t="shared" si="6"/>
        <v>211881.5</v>
      </c>
      <c r="S28" s="11">
        <f t="shared" si="6"/>
        <v>353121</v>
      </c>
      <c r="T28" s="11">
        <f t="shared" si="6"/>
        <v>499033.75</v>
      </c>
      <c r="U28" s="11">
        <f t="shared" si="6"/>
        <v>133532</v>
      </c>
      <c r="V28" s="11">
        <f t="shared" si="6"/>
        <v>123542.75</v>
      </c>
      <c r="W28" s="11">
        <f t="shared" si="6"/>
        <v>14926.75</v>
      </c>
      <c r="X28" s="11">
        <f t="shared" si="6"/>
        <v>4986146.25</v>
      </c>
    </row>
    <row r="29" spans="2:24" x14ac:dyDescent="0.25">
      <c r="B29" s="56">
        <f t="shared" si="4"/>
        <v>2017</v>
      </c>
      <c r="C29" s="11">
        <f t="shared" si="5"/>
        <v>367.25</v>
      </c>
      <c r="D29" s="11">
        <f t="shared" si="5"/>
        <v>2485.25</v>
      </c>
      <c r="E29" s="11">
        <f t="shared" si="5"/>
        <v>106423</v>
      </c>
      <c r="F29" s="11">
        <f t="shared" si="5"/>
        <v>10584.75</v>
      </c>
      <c r="G29" s="11">
        <f t="shared" si="5"/>
        <v>16581.75</v>
      </c>
      <c r="H29" s="11">
        <f t="shared" si="5"/>
        <v>199658.5</v>
      </c>
      <c r="I29" s="11">
        <f t="shared" si="5"/>
        <v>419010.73048780486</v>
      </c>
      <c r="J29" s="11">
        <f t="shared" si="5"/>
        <v>196005.01951219514</v>
      </c>
      <c r="K29" s="11">
        <f t="shared" si="5"/>
        <v>239779</v>
      </c>
      <c r="L29" s="11">
        <f t="shared" si="5"/>
        <v>392689.5</v>
      </c>
      <c r="M29" s="11">
        <f t="shared" si="6"/>
        <v>414418.25</v>
      </c>
      <c r="N29" s="11">
        <f t="shared" si="6"/>
        <v>368571.5</v>
      </c>
      <c r="O29" s="11">
        <f t="shared" si="6"/>
        <v>113851.75</v>
      </c>
      <c r="P29" s="11">
        <f t="shared" si="6"/>
        <v>686231.75</v>
      </c>
      <c r="Q29" s="11">
        <f t="shared" si="6"/>
        <v>559737</v>
      </c>
      <c r="R29" s="11">
        <f t="shared" si="6"/>
        <v>214777</v>
      </c>
      <c r="S29" s="11">
        <f t="shared" si="6"/>
        <v>365328.25</v>
      </c>
      <c r="T29" s="11">
        <f t="shared" si="6"/>
        <v>530215.75</v>
      </c>
      <c r="U29" s="11">
        <f t="shared" si="6"/>
        <v>134725.75</v>
      </c>
      <c r="V29" s="11">
        <f t="shared" si="6"/>
        <v>120552.75</v>
      </c>
      <c r="W29" s="11">
        <f t="shared" si="6"/>
        <v>8933.25</v>
      </c>
      <c r="X29" s="11">
        <f t="shared" si="6"/>
        <v>5091994.5</v>
      </c>
    </row>
    <row r="30" spans="2:24" x14ac:dyDescent="0.25">
      <c r="B30" s="56">
        <f t="shared" si="4"/>
        <v>2018</v>
      </c>
      <c r="C30" s="11">
        <f t="shared" si="5"/>
        <v>1128.75</v>
      </c>
      <c r="D30" s="11">
        <f t="shared" si="5"/>
        <v>2525.25</v>
      </c>
      <c r="E30" s="11">
        <f t="shared" si="5"/>
        <v>110689</v>
      </c>
      <c r="F30" s="11">
        <f t="shared" si="5"/>
        <v>17216.25</v>
      </c>
      <c r="G30" s="11">
        <f t="shared" si="5"/>
        <v>15421.75</v>
      </c>
      <c r="H30" s="11">
        <f t="shared" si="5"/>
        <v>191484</v>
      </c>
      <c r="I30" s="11">
        <f t="shared" si="5"/>
        <v>423345.76685393252</v>
      </c>
      <c r="J30" s="11">
        <f t="shared" si="5"/>
        <v>200163.48314606742</v>
      </c>
      <c r="K30" s="11">
        <f t="shared" si="5"/>
        <v>224424.25</v>
      </c>
      <c r="L30" s="11">
        <f t="shared" si="5"/>
        <v>424264.75</v>
      </c>
      <c r="M30" s="11">
        <f t="shared" si="6"/>
        <v>413609.25</v>
      </c>
      <c r="N30" s="11">
        <f t="shared" si="6"/>
        <v>364756.25</v>
      </c>
      <c r="O30" s="11">
        <f t="shared" si="6"/>
        <v>132858.5</v>
      </c>
      <c r="P30" s="11">
        <f t="shared" si="6"/>
        <v>694253.25</v>
      </c>
      <c r="Q30" s="11">
        <f t="shared" si="6"/>
        <v>557884.75</v>
      </c>
      <c r="R30" s="11">
        <f t="shared" si="6"/>
        <v>224514.5</v>
      </c>
      <c r="S30" s="11">
        <f t="shared" si="6"/>
        <v>358743.25</v>
      </c>
      <c r="T30" s="11">
        <f t="shared" si="6"/>
        <v>526274.75</v>
      </c>
      <c r="U30" s="11">
        <f t="shared" si="6"/>
        <v>129783.5</v>
      </c>
      <c r="V30" s="11">
        <f t="shared" si="6"/>
        <v>121907</v>
      </c>
      <c r="W30" s="11">
        <f t="shared" si="6"/>
        <v>7873</v>
      </c>
      <c r="X30" s="11">
        <f t="shared" si="6"/>
        <v>5135248.25</v>
      </c>
    </row>
    <row r="31" spans="2:24" x14ac:dyDescent="0.25">
      <c r="B31" s="56">
        <f t="shared" si="4"/>
        <v>2019</v>
      </c>
      <c r="C31" s="11">
        <f t="shared" si="5"/>
        <v>2729</v>
      </c>
      <c r="D31" s="11">
        <f t="shared" si="5"/>
        <v>2351.25</v>
      </c>
      <c r="E31" s="11">
        <f t="shared" si="5"/>
        <v>119050.75</v>
      </c>
      <c r="F31" s="11">
        <f t="shared" si="5"/>
        <v>13107.5</v>
      </c>
      <c r="G31" s="11">
        <f t="shared" si="5"/>
        <v>15723</v>
      </c>
      <c r="H31" s="11">
        <f t="shared" si="5"/>
        <v>198484.75</v>
      </c>
      <c r="I31" s="11">
        <f t="shared" si="5"/>
        <v>403584.55987055018</v>
      </c>
      <c r="J31" s="11">
        <f t="shared" si="5"/>
        <v>213779.94012944982</v>
      </c>
      <c r="K31" s="11">
        <f t="shared" si="5"/>
        <v>253209.75</v>
      </c>
      <c r="L31" s="11">
        <f t="shared" si="5"/>
        <v>429266.5</v>
      </c>
      <c r="M31" s="11">
        <f t="shared" si="6"/>
        <v>435597</v>
      </c>
      <c r="N31" s="11">
        <f t="shared" si="6"/>
        <v>382094.25</v>
      </c>
      <c r="O31" s="11">
        <f t="shared" si="6"/>
        <v>131937.25</v>
      </c>
      <c r="P31" s="11">
        <f t="shared" si="6"/>
        <v>692255.75</v>
      </c>
      <c r="Q31" s="11">
        <f t="shared" si="6"/>
        <v>555279.75</v>
      </c>
      <c r="R31" s="11">
        <f t="shared" si="6"/>
        <v>233043</v>
      </c>
      <c r="S31" s="11">
        <f t="shared" si="6"/>
        <v>356060.25</v>
      </c>
      <c r="T31" s="11">
        <f t="shared" si="6"/>
        <v>533001.75</v>
      </c>
      <c r="U31" s="11">
        <f t="shared" si="6"/>
        <v>137808.75</v>
      </c>
      <c r="V31" s="11">
        <f t="shared" si="6"/>
        <v>122828.75</v>
      </c>
      <c r="W31" s="11">
        <f t="shared" si="6"/>
        <v>8108</v>
      </c>
      <c r="X31" s="11">
        <f t="shared" si="6"/>
        <v>5231193.5</v>
      </c>
    </row>
    <row r="32" spans="2:24" x14ac:dyDescent="0.25">
      <c r="B32" s="56">
        <f t="shared" si="4"/>
        <v>2020</v>
      </c>
      <c r="C32" s="11">
        <f t="shared" si="5"/>
        <v>1009.5</v>
      </c>
      <c r="D32" s="11">
        <f t="shared" si="5"/>
        <v>2479.5</v>
      </c>
      <c r="E32" s="11">
        <f t="shared" si="5"/>
        <v>113387.5</v>
      </c>
      <c r="F32" s="11">
        <f t="shared" si="5"/>
        <v>13135.25</v>
      </c>
      <c r="G32" s="11">
        <f t="shared" si="5"/>
        <v>17754.5</v>
      </c>
      <c r="H32" s="11">
        <f t="shared" si="5"/>
        <v>179102.25</v>
      </c>
      <c r="I32" s="11">
        <f t="shared" si="5"/>
        <v>432593.97766457684</v>
      </c>
      <c r="J32" s="11">
        <f t="shared" si="5"/>
        <v>204807.77233542321</v>
      </c>
      <c r="K32" s="11">
        <f t="shared" si="5"/>
        <v>259710.75</v>
      </c>
      <c r="L32" s="11">
        <f t="shared" si="5"/>
        <v>399675.75</v>
      </c>
      <c r="M32" s="11">
        <f t="shared" si="6"/>
        <v>422583.25</v>
      </c>
      <c r="N32" s="11">
        <f t="shared" si="6"/>
        <v>384288.75</v>
      </c>
      <c r="O32" s="11">
        <f t="shared" si="6"/>
        <v>133866.5</v>
      </c>
      <c r="P32" s="11">
        <f t="shared" si="6"/>
        <v>690198</v>
      </c>
      <c r="Q32" s="11">
        <f t="shared" si="6"/>
        <v>499978.75</v>
      </c>
      <c r="R32" s="11">
        <f t="shared" si="6"/>
        <v>243938</v>
      </c>
      <c r="S32" s="11">
        <f t="shared" si="6"/>
        <v>361835</v>
      </c>
      <c r="T32" s="11">
        <f t="shared" si="6"/>
        <v>567839</v>
      </c>
      <c r="U32" s="11">
        <f t="shared" si="6"/>
        <v>123273.25</v>
      </c>
      <c r="V32" s="11">
        <f t="shared" si="6"/>
        <v>119527</v>
      </c>
      <c r="W32" s="11">
        <f t="shared" si="6"/>
        <v>6614.25</v>
      </c>
      <c r="X32" s="11">
        <f t="shared" si="6"/>
        <v>5170984.25</v>
      </c>
    </row>
    <row r="33" spans="2:24" x14ac:dyDescent="0.25">
      <c r="B33" s="56">
        <f t="shared" ref="B33" si="7">B32+1</f>
        <v>2021</v>
      </c>
      <c r="C33" s="11">
        <f t="shared" si="5"/>
        <v>1056.25</v>
      </c>
      <c r="D33" s="11">
        <f t="shared" si="5"/>
        <v>2306</v>
      </c>
      <c r="E33" s="11">
        <f t="shared" si="5"/>
        <v>111169.5</v>
      </c>
      <c r="F33" s="11">
        <f t="shared" si="5"/>
        <v>15975</v>
      </c>
      <c r="G33" s="11">
        <f t="shared" si="5"/>
        <v>17662.25</v>
      </c>
      <c r="H33" s="11">
        <f t="shared" si="5"/>
        <v>171902.5</v>
      </c>
      <c r="I33" s="11">
        <f t="shared" si="5"/>
        <v>424891.19591346156</v>
      </c>
      <c r="J33" s="11">
        <f t="shared" si="5"/>
        <v>198949.05408653844</v>
      </c>
      <c r="K33" s="11">
        <f t="shared" si="5"/>
        <v>238984.25</v>
      </c>
      <c r="L33" s="11">
        <f t="shared" si="5"/>
        <v>383494.75</v>
      </c>
      <c r="M33" s="11">
        <f t="shared" si="6"/>
        <v>439286</v>
      </c>
      <c r="N33" s="11">
        <f t="shared" si="6"/>
        <v>421131.25</v>
      </c>
      <c r="O33" s="11">
        <f t="shared" si="6"/>
        <v>134178.5</v>
      </c>
      <c r="P33" s="11">
        <f t="shared" si="6"/>
        <v>735288.75</v>
      </c>
      <c r="Q33" s="11">
        <f t="shared" si="6"/>
        <v>511677.5</v>
      </c>
      <c r="R33" s="11">
        <f t="shared" si="6"/>
        <v>256372</v>
      </c>
      <c r="S33" s="11">
        <f t="shared" si="6"/>
        <v>371887</v>
      </c>
      <c r="T33" s="11">
        <f t="shared" si="6"/>
        <v>581872.75</v>
      </c>
      <c r="U33" s="11">
        <f t="shared" si="6"/>
        <v>139518.5</v>
      </c>
      <c r="V33" s="11">
        <f t="shared" si="6"/>
        <v>122255.25</v>
      </c>
      <c r="W33" s="11">
        <f t="shared" si="6"/>
        <v>12159.25</v>
      </c>
      <c r="X33" s="11">
        <f t="shared" si="6"/>
        <v>5279858.25</v>
      </c>
    </row>
    <row r="34" spans="2:24" x14ac:dyDescent="0.25">
      <c r="C34" s="64"/>
      <c r="D34" s="64"/>
      <c r="E34" s="64"/>
      <c r="F34" s="64"/>
      <c r="G34" s="64"/>
      <c r="H34" s="64"/>
      <c r="I34" s="64"/>
      <c r="J34" s="64"/>
      <c r="K34" s="64"/>
      <c r="L34" s="64"/>
      <c r="M34" s="64"/>
      <c r="N34" s="64"/>
      <c r="O34" s="64"/>
      <c r="P34" s="64"/>
      <c r="Q34" s="64"/>
      <c r="R34" s="64"/>
      <c r="S34" s="64"/>
      <c r="T34" s="64"/>
      <c r="U34" s="64"/>
      <c r="V34" s="64"/>
      <c r="W34" s="64"/>
      <c r="X34" s="64"/>
    </row>
    <row r="35" spans="2:24" x14ac:dyDescent="0.25">
      <c r="B35" s="34" t="s">
        <v>151</v>
      </c>
      <c r="C35" s="64"/>
      <c r="D35" s="64"/>
      <c r="E35" s="64"/>
      <c r="F35" s="64"/>
      <c r="G35" s="64"/>
      <c r="H35" s="64"/>
      <c r="I35" s="64"/>
      <c r="J35" s="64"/>
      <c r="K35" s="64"/>
      <c r="L35" s="64"/>
      <c r="M35" s="64"/>
      <c r="N35" s="64"/>
      <c r="O35" s="64"/>
      <c r="P35" s="64"/>
      <c r="Q35" s="64"/>
      <c r="R35" s="64"/>
      <c r="S35" s="64"/>
      <c r="T35" s="64"/>
      <c r="U35" s="64"/>
      <c r="V35" s="64"/>
      <c r="W35" s="64"/>
      <c r="X35" s="64"/>
    </row>
    <row r="36" spans="2:24" x14ac:dyDescent="0.25">
      <c r="B36" s="63" t="s">
        <v>179</v>
      </c>
    </row>
    <row r="37" spans="2:24" x14ac:dyDescent="0.25">
      <c r="B37" s="63" t="s">
        <v>180</v>
      </c>
    </row>
    <row r="38" spans="2:24" x14ac:dyDescent="0.25">
      <c r="B38" t="s">
        <v>181</v>
      </c>
    </row>
    <row r="39" spans="2:24" x14ac:dyDescent="0.25">
      <c r="B39" t="s">
        <v>182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0539-0BA4-4C7D-AF44-C6EC3CC0BDC1}">
  <sheetPr>
    <tabColor theme="5" tint="0.79998168889431442"/>
  </sheetPr>
  <dimension ref="B2:L34"/>
  <sheetViews>
    <sheetView showGridLines="0" workbookViewId="0">
      <selection activeCell="F39" sqref="F39"/>
    </sheetView>
  </sheetViews>
  <sheetFormatPr defaultRowHeight="15" x14ac:dyDescent="0.25"/>
  <cols>
    <col min="1" max="1" width="4.7109375" customWidth="1"/>
    <col min="3" max="3" width="34" customWidth="1"/>
    <col min="11" max="12" width="9.7109375" bestFit="1" customWidth="1"/>
  </cols>
  <sheetData>
    <row r="2" spans="2:12" x14ac:dyDescent="0.25">
      <c r="B2" s="34" t="s">
        <v>160</v>
      </c>
    </row>
    <row r="3" spans="2:12" x14ac:dyDescent="0.25">
      <c r="B3" s="34" t="s">
        <v>161</v>
      </c>
    </row>
    <row r="5" spans="2:12" x14ac:dyDescent="0.25">
      <c r="C5" s="34" t="s">
        <v>162</v>
      </c>
      <c r="D5" s="34" t="s">
        <v>163</v>
      </c>
      <c r="J5" s="34" t="s">
        <v>168</v>
      </c>
    </row>
    <row r="6" spans="2:12" ht="15.75" thickBot="1" x14ac:dyDescent="0.3"/>
    <row r="7" spans="2:12" x14ac:dyDescent="0.25">
      <c r="B7" s="38"/>
      <c r="C7" s="78" t="s">
        <v>13</v>
      </c>
      <c r="D7" s="38" t="s">
        <v>164</v>
      </c>
      <c r="E7" s="46" t="s">
        <v>165</v>
      </c>
      <c r="F7" s="76" t="s">
        <v>166</v>
      </c>
      <c r="G7" s="74" t="s">
        <v>167</v>
      </c>
      <c r="H7" s="75"/>
      <c r="J7" s="59"/>
      <c r="K7" s="38" t="s">
        <v>164</v>
      </c>
      <c r="L7" s="39" t="s">
        <v>165</v>
      </c>
    </row>
    <row r="8" spans="2:12" x14ac:dyDescent="0.25">
      <c r="B8" s="40"/>
      <c r="C8" s="79"/>
      <c r="D8" s="40" t="s">
        <v>145</v>
      </c>
      <c r="E8" s="7" t="s">
        <v>146</v>
      </c>
      <c r="F8" s="77"/>
      <c r="G8" s="7" t="s">
        <v>164</v>
      </c>
      <c r="H8" s="41" t="s">
        <v>165</v>
      </c>
      <c r="J8" s="60"/>
      <c r="K8" s="40" t="s">
        <v>145</v>
      </c>
      <c r="L8" s="41" t="s">
        <v>146</v>
      </c>
    </row>
    <row r="9" spans="2:12" x14ac:dyDescent="0.25">
      <c r="B9" s="53">
        <v>1996</v>
      </c>
      <c r="C9" s="43">
        <f>INDEX('Totals and averages'!$M$9:$AG$35,MATCH('Split section G'!$B9,'Totals and averages'!$M$9:$M$35,0),MATCH('Split section G'!C$7,'Totals and averages'!$M$9:$AG$9,0))</f>
        <v>516087.5</v>
      </c>
      <c r="D9" s="67">
        <f t="shared" ref="D9:E34" si="0">INDEX(section_g_split_raw,MATCH(D$8,INDEX(section_g_split_raw,0,1),0),MATCH($B9,INDEX(section_g_split_raw,1,0),0))</f>
        <v>314</v>
      </c>
      <c r="E9" s="10">
        <f t="shared" si="0"/>
        <v>202</v>
      </c>
      <c r="F9" s="10">
        <f>SUM(D9:E9)</f>
        <v>516</v>
      </c>
      <c r="G9" s="35">
        <f>D9/$F9</f>
        <v>0.60852713178294571</v>
      </c>
      <c r="H9" s="48">
        <f>E9/$F9</f>
        <v>0.39147286821705424</v>
      </c>
      <c r="J9" s="61">
        <v>1996</v>
      </c>
      <c r="K9" s="42">
        <f>$C9*G9</f>
        <v>314053.24612403096</v>
      </c>
      <c r="L9" s="43">
        <f>$C9*H9</f>
        <v>202034.25387596898</v>
      </c>
    </row>
    <row r="10" spans="2:12" x14ac:dyDescent="0.25">
      <c r="B10" s="53">
        <f>B9+1</f>
        <v>1997</v>
      </c>
      <c r="C10" s="43">
        <f>INDEX('Totals and averages'!$M$9:$AG$35,MATCH('Split section G'!$B10,'Totals and averages'!$M$9:$M$35,0),MATCH('Split section G'!C$7,'Totals and averages'!$M$9:$AG$9,0))</f>
        <v>541788.75</v>
      </c>
      <c r="D10" s="47">
        <f t="shared" si="0"/>
        <v>324</v>
      </c>
      <c r="E10" s="10">
        <f t="shared" si="0"/>
        <v>218</v>
      </c>
      <c r="F10" s="10">
        <f t="shared" ref="F10:F33" si="1">SUM(D10:E10)</f>
        <v>542</v>
      </c>
      <c r="G10" s="35">
        <f t="shared" ref="G10:G33" si="2">D10/$F10</f>
        <v>0.59778597785977861</v>
      </c>
      <c r="H10" s="48">
        <f t="shared" ref="H10:H33" si="3">E10/$F10</f>
        <v>0.40221402214022139</v>
      </c>
      <c r="J10" s="61">
        <f>J9+1</f>
        <v>1997</v>
      </c>
      <c r="K10" s="42">
        <f t="shared" ref="K10:K33" si="4">$C10*G10</f>
        <v>323873.71771217714</v>
      </c>
      <c r="L10" s="43">
        <f t="shared" ref="L10:L33" si="5">$C10*H10</f>
        <v>217915.03228782286</v>
      </c>
    </row>
    <row r="11" spans="2:12" x14ac:dyDescent="0.25">
      <c r="B11" s="53">
        <f t="shared" ref="B11:B34" si="6">B10+1</f>
        <v>1998</v>
      </c>
      <c r="C11" s="43">
        <f>INDEX('Totals and averages'!$M$9:$AG$35,MATCH('Split section G'!$B11,'Totals and averages'!$M$9:$M$35,0),MATCH('Split section G'!C$7,'Totals and averages'!$M$9:$AG$9,0))</f>
        <v>575687.5</v>
      </c>
      <c r="D11" s="47">
        <f t="shared" si="0"/>
        <v>353</v>
      </c>
      <c r="E11" s="10">
        <f t="shared" si="0"/>
        <v>223</v>
      </c>
      <c r="F11" s="10">
        <f t="shared" si="1"/>
        <v>576</v>
      </c>
      <c r="G11" s="35">
        <f t="shared" si="2"/>
        <v>0.61284722222222221</v>
      </c>
      <c r="H11" s="48">
        <f t="shared" si="3"/>
        <v>0.38715277777777779</v>
      </c>
      <c r="J11" s="61">
        <f t="shared" ref="J11:J34" si="7">J10+1</f>
        <v>1998</v>
      </c>
      <c r="K11" s="42">
        <f t="shared" si="4"/>
        <v>352808.48524305556</v>
      </c>
      <c r="L11" s="43">
        <f t="shared" si="5"/>
        <v>222879.01475694444</v>
      </c>
    </row>
    <row r="12" spans="2:12" x14ac:dyDescent="0.25">
      <c r="B12" s="53">
        <f t="shared" si="6"/>
        <v>1999</v>
      </c>
      <c r="C12" s="43">
        <f>INDEX('Totals and averages'!$M$9:$AG$35,MATCH('Split section G'!$B12,'Totals and averages'!$M$9:$M$35,0),MATCH('Split section G'!C$7,'Totals and averages'!$M$9:$AG$9,0))</f>
        <v>614937.25</v>
      </c>
      <c r="D12" s="47">
        <f t="shared" si="0"/>
        <v>376</v>
      </c>
      <c r="E12" s="10">
        <f t="shared" si="0"/>
        <v>239</v>
      </c>
      <c r="F12" s="10">
        <f t="shared" si="1"/>
        <v>615</v>
      </c>
      <c r="G12" s="35">
        <f t="shared" si="2"/>
        <v>0.61138211382113816</v>
      </c>
      <c r="H12" s="48">
        <f t="shared" si="3"/>
        <v>0.38861788617886178</v>
      </c>
      <c r="J12" s="61">
        <f t="shared" si="7"/>
        <v>1999</v>
      </c>
      <c r="K12" s="42">
        <f t="shared" si="4"/>
        <v>375961.63577235769</v>
      </c>
      <c r="L12" s="43">
        <f t="shared" si="5"/>
        <v>238975.61422764228</v>
      </c>
    </row>
    <row r="13" spans="2:12" x14ac:dyDescent="0.25">
      <c r="B13" s="53">
        <f t="shared" si="6"/>
        <v>2000</v>
      </c>
      <c r="C13" s="43">
        <f>INDEX('Totals and averages'!$M$9:$AG$35,MATCH('Split section G'!$B13,'Totals and averages'!$M$9:$M$35,0),MATCH('Split section G'!C$7,'Totals and averages'!$M$9:$AG$9,0))</f>
        <v>626713.5</v>
      </c>
      <c r="D13" s="47">
        <f t="shared" si="0"/>
        <v>385</v>
      </c>
      <c r="E13" s="10">
        <f t="shared" si="0"/>
        <v>241</v>
      </c>
      <c r="F13" s="10">
        <f t="shared" si="1"/>
        <v>626</v>
      </c>
      <c r="G13" s="35">
        <f t="shared" si="2"/>
        <v>0.61501597444089462</v>
      </c>
      <c r="H13" s="48">
        <f t="shared" si="3"/>
        <v>0.38498402555910544</v>
      </c>
      <c r="J13" s="61">
        <f t="shared" si="7"/>
        <v>2000</v>
      </c>
      <c r="K13" s="42">
        <f t="shared" si="4"/>
        <v>385438.81389776361</v>
      </c>
      <c r="L13" s="43">
        <f t="shared" si="5"/>
        <v>241274.68610223642</v>
      </c>
    </row>
    <row r="14" spans="2:12" x14ac:dyDescent="0.25">
      <c r="B14" s="53">
        <f t="shared" si="6"/>
        <v>2001</v>
      </c>
      <c r="C14" s="43">
        <f>INDEX('Totals and averages'!$M$9:$AG$35,MATCH('Split section G'!$B14,'Totals and averages'!$M$9:$M$35,0),MATCH('Split section G'!C$7,'Totals and averages'!$M$9:$AG$9,0))</f>
        <v>618650.75</v>
      </c>
      <c r="D14" s="47">
        <f t="shared" si="0"/>
        <v>384</v>
      </c>
      <c r="E14" s="10">
        <f t="shared" si="0"/>
        <v>234</v>
      </c>
      <c r="F14" s="10">
        <f t="shared" si="1"/>
        <v>618</v>
      </c>
      <c r="G14" s="35">
        <f t="shared" si="2"/>
        <v>0.62135922330097082</v>
      </c>
      <c r="H14" s="48">
        <f t="shared" si="3"/>
        <v>0.37864077669902912</v>
      </c>
      <c r="J14" s="61">
        <f t="shared" si="7"/>
        <v>2001</v>
      </c>
      <c r="K14" s="42">
        <f t="shared" si="4"/>
        <v>384404.3495145631</v>
      </c>
      <c r="L14" s="43">
        <f t="shared" si="5"/>
        <v>234246.4004854369</v>
      </c>
    </row>
    <row r="15" spans="2:12" x14ac:dyDescent="0.25">
      <c r="B15" s="53">
        <f t="shared" si="6"/>
        <v>2002</v>
      </c>
      <c r="C15" s="43">
        <f>INDEX('Totals and averages'!$M$9:$AG$35,MATCH('Split section G'!$B15,'Totals and averages'!$M$9:$M$35,0),MATCH('Split section G'!C$7,'Totals and averages'!$M$9:$AG$9,0))</f>
        <v>605180.25</v>
      </c>
      <c r="D15" s="47">
        <f t="shared" si="0"/>
        <v>381</v>
      </c>
      <c r="E15" s="10">
        <f t="shared" si="0"/>
        <v>225</v>
      </c>
      <c r="F15" s="10">
        <f t="shared" si="1"/>
        <v>606</v>
      </c>
      <c r="G15" s="35">
        <f t="shared" si="2"/>
        <v>0.62871287128712872</v>
      </c>
      <c r="H15" s="48">
        <f t="shared" si="3"/>
        <v>0.37128712871287128</v>
      </c>
      <c r="J15" s="61">
        <f t="shared" si="7"/>
        <v>2002</v>
      </c>
      <c r="K15" s="42">
        <f t="shared" si="4"/>
        <v>380484.6126237624</v>
      </c>
      <c r="L15" s="43">
        <f t="shared" si="5"/>
        <v>224695.63737623763</v>
      </c>
    </row>
    <row r="16" spans="2:12" x14ac:dyDescent="0.25">
      <c r="B16" s="53">
        <f t="shared" si="6"/>
        <v>2003</v>
      </c>
      <c r="C16" s="43">
        <f>INDEX('Totals and averages'!$M$9:$AG$35,MATCH('Split section G'!$B16,'Totals and averages'!$M$9:$M$35,0),MATCH('Split section G'!C$7,'Totals and averages'!$M$9:$AG$9,0))</f>
        <v>588938.5</v>
      </c>
      <c r="D16" s="47">
        <f t="shared" si="0"/>
        <v>374</v>
      </c>
      <c r="E16" s="10">
        <f t="shared" si="0"/>
        <v>215</v>
      </c>
      <c r="F16" s="10">
        <f t="shared" si="1"/>
        <v>589</v>
      </c>
      <c r="G16" s="35">
        <f t="shared" si="2"/>
        <v>0.63497453310696095</v>
      </c>
      <c r="H16" s="48">
        <f t="shared" si="3"/>
        <v>0.36502546689303905</v>
      </c>
      <c r="J16" s="61">
        <f t="shared" si="7"/>
        <v>2003</v>
      </c>
      <c r="K16" s="42">
        <f t="shared" si="4"/>
        <v>373960.94906621391</v>
      </c>
      <c r="L16" s="43">
        <f t="shared" si="5"/>
        <v>214977.55093378609</v>
      </c>
    </row>
    <row r="17" spans="2:12" x14ac:dyDescent="0.25">
      <c r="B17" s="53">
        <f t="shared" si="6"/>
        <v>2004</v>
      </c>
      <c r="C17" s="43">
        <f>INDEX('Totals and averages'!$M$9:$AG$35,MATCH('Split section G'!$B17,'Totals and averages'!$M$9:$M$35,0),MATCH('Split section G'!C$7,'Totals and averages'!$M$9:$AG$9,0))</f>
        <v>585493.25</v>
      </c>
      <c r="D17" s="47">
        <f t="shared" si="0"/>
        <v>374</v>
      </c>
      <c r="E17" s="10">
        <f t="shared" si="0"/>
        <v>211</v>
      </c>
      <c r="F17" s="10">
        <f t="shared" si="1"/>
        <v>585</v>
      </c>
      <c r="G17" s="35">
        <f t="shared" si="2"/>
        <v>0.63931623931623927</v>
      </c>
      <c r="H17" s="48">
        <f t="shared" si="3"/>
        <v>0.36068376068376068</v>
      </c>
      <c r="J17" s="61">
        <f t="shared" si="7"/>
        <v>2004</v>
      </c>
      <c r="K17" s="42">
        <f t="shared" si="4"/>
        <v>374315.34273504268</v>
      </c>
      <c r="L17" s="43">
        <f t="shared" si="5"/>
        <v>211177.90726495726</v>
      </c>
    </row>
    <row r="18" spans="2:12" x14ac:dyDescent="0.25">
      <c r="B18" s="53">
        <f t="shared" si="6"/>
        <v>2005</v>
      </c>
      <c r="C18" s="43">
        <f>INDEX('Totals and averages'!$M$9:$AG$35,MATCH('Split section G'!$B18,'Totals and averages'!$M$9:$M$35,0),MATCH('Split section G'!C$7,'Totals and averages'!$M$9:$AG$9,0))</f>
        <v>586106.5</v>
      </c>
      <c r="D18" s="47">
        <f t="shared" si="0"/>
        <v>380</v>
      </c>
      <c r="E18" s="10">
        <f t="shared" si="0"/>
        <v>206</v>
      </c>
      <c r="F18" s="10">
        <f t="shared" si="1"/>
        <v>586</v>
      </c>
      <c r="G18" s="35">
        <f t="shared" si="2"/>
        <v>0.64846416382252559</v>
      </c>
      <c r="H18" s="48">
        <f t="shared" si="3"/>
        <v>0.35153583617747441</v>
      </c>
      <c r="J18" s="61">
        <f t="shared" si="7"/>
        <v>2005</v>
      </c>
      <c r="K18" s="42">
        <f t="shared" si="4"/>
        <v>380069.06143344712</v>
      </c>
      <c r="L18" s="43">
        <f t="shared" si="5"/>
        <v>206037.43856655291</v>
      </c>
    </row>
    <row r="19" spans="2:12" x14ac:dyDescent="0.25">
      <c r="B19" s="53">
        <f t="shared" si="6"/>
        <v>2006</v>
      </c>
      <c r="C19" s="43">
        <f>INDEX('Totals and averages'!$M$9:$AG$35,MATCH('Split section G'!$B19,'Totals and averages'!$M$9:$M$35,0),MATCH('Split section G'!C$7,'Totals and averages'!$M$9:$AG$9,0))</f>
        <v>586570.5</v>
      </c>
      <c r="D19" s="47">
        <f t="shared" si="0"/>
        <v>387</v>
      </c>
      <c r="E19" s="10">
        <f t="shared" si="0"/>
        <v>199</v>
      </c>
      <c r="F19" s="10">
        <f t="shared" si="1"/>
        <v>586</v>
      </c>
      <c r="G19" s="35">
        <f t="shared" si="2"/>
        <v>0.66040955631399323</v>
      </c>
      <c r="H19" s="48">
        <f t="shared" si="3"/>
        <v>0.33959044368600683</v>
      </c>
      <c r="J19" s="61">
        <f t="shared" si="7"/>
        <v>2006</v>
      </c>
      <c r="K19" s="42">
        <f t="shared" si="4"/>
        <v>387376.76365187718</v>
      </c>
      <c r="L19" s="43">
        <f t="shared" si="5"/>
        <v>199193.73634812285</v>
      </c>
    </row>
    <row r="20" spans="2:12" x14ac:dyDescent="0.25">
      <c r="B20" s="53">
        <f t="shared" si="6"/>
        <v>2007</v>
      </c>
      <c r="C20" s="43">
        <f>INDEX('Totals and averages'!$M$9:$AG$35,MATCH('Split section G'!$B20,'Totals and averages'!$M$9:$M$35,0),MATCH('Split section G'!C$7,'Totals and averages'!$M$9:$AG$9,0))</f>
        <v>586144.5</v>
      </c>
      <c r="D20" s="47">
        <f t="shared" si="0"/>
        <v>390</v>
      </c>
      <c r="E20" s="10">
        <f t="shared" si="0"/>
        <v>196</v>
      </c>
      <c r="F20" s="10">
        <f t="shared" si="1"/>
        <v>586</v>
      </c>
      <c r="G20" s="35">
        <f t="shared" si="2"/>
        <v>0.66552901023890787</v>
      </c>
      <c r="H20" s="48">
        <f t="shared" si="3"/>
        <v>0.33447098976109213</v>
      </c>
      <c r="J20" s="61">
        <f t="shared" si="7"/>
        <v>2007</v>
      </c>
      <c r="K20" s="42">
        <f t="shared" si="4"/>
        <v>390096.16894197953</v>
      </c>
      <c r="L20" s="43">
        <f t="shared" si="5"/>
        <v>196048.33105802047</v>
      </c>
    </row>
    <row r="21" spans="2:12" x14ac:dyDescent="0.25">
      <c r="B21" s="53">
        <f t="shared" si="6"/>
        <v>2008</v>
      </c>
      <c r="C21" s="43">
        <f>INDEX('Totals and averages'!$M$9:$AG$35,MATCH('Split section G'!$B21,'Totals and averages'!$M$9:$M$35,0),MATCH('Split section G'!C$7,'Totals and averages'!$M$9:$AG$9,0))</f>
        <v>586678</v>
      </c>
      <c r="D21" s="47">
        <f t="shared" si="0"/>
        <v>394</v>
      </c>
      <c r="E21" s="10">
        <f t="shared" si="0"/>
        <v>192</v>
      </c>
      <c r="F21" s="10">
        <f t="shared" si="1"/>
        <v>586</v>
      </c>
      <c r="G21" s="35">
        <f t="shared" si="2"/>
        <v>0.67235494880546076</v>
      </c>
      <c r="H21" s="48">
        <f t="shared" si="3"/>
        <v>0.32764505119453924</v>
      </c>
      <c r="J21" s="61">
        <f t="shared" si="7"/>
        <v>2008</v>
      </c>
      <c r="K21" s="42">
        <f t="shared" si="4"/>
        <v>394455.85665529012</v>
      </c>
      <c r="L21" s="43">
        <f t="shared" si="5"/>
        <v>192222.14334470988</v>
      </c>
    </row>
    <row r="22" spans="2:12" x14ac:dyDescent="0.25">
      <c r="B22" s="53">
        <f t="shared" si="6"/>
        <v>2009</v>
      </c>
      <c r="C22" s="43">
        <f>INDEX('Totals and averages'!$M$9:$AG$35,MATCH('Split section G'!$B22,'Totals and averages'!$M$9:$M$35,0),MATCH('Split section G'!C$7,'Totals and averages'!$M$9:$AG$9,0))</f>
        <v>560472.75</v>
      </c>
      <c r="D22" s="47">
        <f t="shared" si="0"/>
        <v>381</v>
      </c>
      <c r="E22" s="10">
        <f t="shared" si="0"/>
        <v>179</v>
      </c>
      <c r="F22" s="10">
        <f t="shared" si="1"/>
        <v>560</v>
      </c>
      <c r="G22" s="35">
        <f t="shared" si="2"/>
        <v>0.68035714285714288</v>
      </c>
      <c r="H22" s="48">
        <f t="shared" si="3"/>
        <v>0.31964285714285712</v>
      </c>
      <c r="J22" s="61">
        <f t="shared" si="7"/>
        <v>2009</v>
      </c>
      <c r="K22" s="42">
        <f t="shared" si="4"/>
        <v>381321.6388392857</v>
      </c>
      <c r="L22" s="43">
        <f t="shared" si="5"/>
        <v>179151.11116071427</v>
      </c>
    </row>
    <row r="23" spans="2:12" x14ac:dyDescent="0.25">
      <c r="B23" s="53">
        <f t="shared" si="6"/>
        <v>2010</v>
      </c>
      <c r="C23" s="43">
        <f>INDEX('Totals and averages'!$M$9:$AG$35,MATCH('Split section G'!$B23,'Totals and averages'!$M$9:$M$35,0),MATCH('Split section G'!C$7,'Totals and averages'!$M$9:$AG$9,0))</f>
        <v>542573.5</v>
      </c>
      <c r="D23" s="47">
        <f t="shared" si="0"/>
        <v>370</v>
      </c>
      <c r="E23" s="10">
        <f t="shared" si="0"/>
        <v>173</v>
      </c>
      <c r="F23" s="10">
        <f t="shared" si="1"/>
        <v>543</v>
      </c>
      <c r="G23" s="35">
        <f t="shared" si="2"/>
        <v>0.68139963167587481</v>
      </c>
      <c r="H23" s="48">
        <f t="shared" si="3"/>
        <v>0.31860036832412525</v>
      </c>
      <c r="J23" s="61">
        <f t="shared" si="7"/>
        <v>2010</v>
      </c>
      <c r="K23" s="42">
        <f t="shared" si="4"/>
        <v>369709.38305709028</v>
      </c>
      <c r="L23" s="43">
        <f t="shared" si="5"/>
        <v>172864.11694290978</v>
      </c>
    </row>
    <row r="24" spans="2:12" x14ac:dyDescent="0.25">
      <c r="B24" s="53">
        <f t="shared" si="6"/>
        <v>2011</v>
      </c>
      <c r="C24" s="43">
        <f>INDEX('Totals and averages'!$M$9:$AG$35,MATCH('Split section G'!$B24,'Totals and averages'!$M$9:$M$35,0),MATCH('Split section G'!C$7,'Totals and averages'!$M$9:$AG$9,0))</f>
        <v>546704.25</v>
      </c>
      <c r="D24" s="47">
        <f t="shared" si="0"/>
        <v>371</v>
      </c>
      <c r="E24" s="10">
        <f t="shared" si="0"/>
        <v>176</v>
      </c>
      <c r="F24" s="10">
        <f t="shared" si="1"/>
        <v>547</v>
      </c>
      <c r="G24" s="35">
        <f t="shared" si="2"/>
        <v>0.67824497257769656</v>
      </c>
      <c r="H24" s="48">
        <f t="shared" si="3"/>
        <v>0.3217550274223035</v>
      </c>
      <c r="J24" s="61">
        <f t="shared" si="7"/>
        <v>2011</v>
      </c>
      <c r="K24" s="42">
        <f t="shared" si="4"/>
        <v>370799.40904936014</v>
      </c>
      <c r="L24" s="43">
        <f t="shared" si="5"/>
        <v>175904.84095063986</v>
      </c>
    </row>
    <row r="25" spans="2:12" x14ac:dyDescent="0.25">
      <c r="B25" s="53">
        <f t="shared" si="6"/>
        <v>2012</v>
      </c>
      <c r="C25" s="43">
        <f>INDEX('Totals and averages'!$M$9:$AG$35,MATCH('Split section G'!$B25,'Totals and averages'!$M$9:$M$35,0),MATCH('Split section G'!C$7,'Totals and averages'!$M$9:$AG$9,0))</f>
        <v>580180.5</v>
      </c>
      <c r="D25" s="47">
        <f t="shared" si="0"/>
        <v>392</v>
      </c>
      <c r="E25" s="10">
        <f t="shared" si="0"/>
        <v>188</v>
      </c>
      <c r="F25" s="10">
        <f t="shared" si="1"/>
        <v>580</v>
      </c>
      <c r="G25" s="35">
        <f t="shared" si="2"/>
        <v>0.67586206896551726</v>
      </c>
      <c r="H25" s="48">
        <f t="shared" si="3"/>
        <v>0.32413793103448274</v>
      </c>
      <c r="J25" s="61">
        <f t="shared" si="7"/>
        <v>2012</v>
      </c>
      <c r="K25" s="42">
        <f t="shared" si="4"/>
        <v>392121.9931034483</v>
      </c>
      <c r="L25" s="43">
        <f t="shared" si="5"/>
        <v>188058.50689655173</v>
      </c>
    </row>
    <row r="26" spans="2:12" x14ac:dyDescent="0.25">
      <c r="B26" s="53">
        <f t="shared" si="6"/>
        <v>2013</v>
      </c>
      <c r="C26" s="43">
        <f>INDEX('Totals and averages'!$M$9:$AG$35,MATCH('Split section G'!$B26,'Totals and averages'!$M$9:$M$35,0),MATCH('Split section G'!C$7,'Totals and averages'!$M$9:$AG$9,0))</f>
        <v>585043.25</v>
      </c>
      <c r="D26" s="47">
        <f t="shared" si="0"/>
        <v>391</v>
      </c>
      <c r="E26" s="10">
        <f t="shared" si="0"/>
        <v>194</v>
      </c>
      <c r="F26" s="10">
        <f t="shared" si="1"/>
        <v>585</v>
      </c>
      <c r="G26" s="35">
        <f t="shared" si="2"/>
        <v>0.66837606837606833</v>
      </c>
      <c r="H26" s="48">
        <f t="shared" si="3"/>
        <v>0.33162393162393161</v>
      </c>
      <c r="J26" s="61">
        <f t="shared" si="7"/>
        <v>2013</v>
      </c>
      <c r="K26" s="42">
        <f t="shared" si="4"/>
        <v>391028.90726495726</v>
      </c>
      <c r="L26" s="43">
        <f t="shared" si="5"/>
        <v>194014.34273504274</v>
      </c>
    </row>
    <row r="27" spans="2:12" x14ac:dyDescent="0.25">
      <c r="B27" s="53">
        <f t="shared" si="6"/>
        <v>2014</v>
      </c>
      <c r="C27" s="43">
        <f>INDEX('Totals and averages'!$M$9:$AG$35,MATCH('Split section G'!$B27,'Totals and averages'!$M$9:$M$35,0),MATCH('Split section G'!C$7,'Totals and averages'!$M$9:$AG$9,0))</f>
        <v>598765.5</v>
      </c>
      <c r="D27" s="47">
        <f t="shared" si="0"/>
        <v>408</v>
      </c>
      <c r="E27" s="10">
        <f t="shared" si="0"/>
        <v>191</v>
      </c>
      <c r="F27" s="10">
        <f t="shared" si="1"/>
        <v>599</v>
      </c>
      <c r="G27" s="35">
        <f t="shared" si="2"/>
        <v>0.6811352253756261</v>
      </c>
      <c r="H27" s="48">
        <f t="shared" si="3"/>
        <v>0.31886477462437396</v>
      </c>
      <c r="J27" s="61">
        <f t="shared" si="7"/>
        <v>2014</v>
      </c>
      <c r="K27" s="42">
        <f t="shared" si="4"/>
        <v>407840.27378964942</v>
      </c>
      <c r="L27" s="43">
        <f t="shared" si="5"/>
        <v>190925.22621035058</v>
      </c>
    </row>
    <row r="28" spans="2:12" x14ac:dyDescent="0.25">
      <c r="B28" s="53">
        <f t="shared" si="6"/>
        <v>2015</v>
      </c>
      <c r="C28" s="43">
        <f>INDEX('Totals and averages'!$M$9:$AG$35,MATCH('Split section G'!$B28,'Totals and averages'!$M$9:$M$35,0),MATCH('Split section G'!C$7,'Totals and averages'!$M$9:$AG$9,0))</f>
        <v>620544.75</v>
      </c>
      <c r="D28" s="47">
        <f t="shared" si="0"/>
        <v>428</v>
      </c>
      <c r="E28" s="10">
        <f t="shared" si="0"/>
        <v>193</v>
      </c>
      <c r="F28" s="10">
        <f t="shared" si="1"/>
        <v>621</v>
      </c>
      <c r="G28" s="35">
        <f t="shared" si="2"/>
        <v>0.68921095008051525</v>
      </c>
      <c r="H28" s="48">
        <f t="shared" si="3"/>
        <v>0.31078904991948469</v>
      </c>
      <c r="J28" s="61">
        <f t="shared" si="7"/>
        <v>2015</v>
      </c>
      <c r="K28" s="42">
        <f t="shared" si="4"/>
        <v>427686.23671497579</v>
      </c>
      <c r="L28" s="43">
        <f t="shared" si="5"/>
        <v>192858.51328502415</v>
      </c>
    </row>
    <row r="29" spans="2:12" x14ac:dyDescent="0.25">
      <c r="B29" s="53">
        <f t="shared" si="6"/>
        <v>2016</v>
      </c>
      <c r="C29" s="43">
        <f>INDEX('Totals and averages'!$M$9:$AG$35,MATCH('Split section G'!$B29,'Totals and averages'!$M$9:$M$35,0),MATCH('Split section G'!C$7,'Totals and averages'!$M$9:$AG$9,0))</f>
        <v>590595</v>
      </c>
      <c r="D29" s="47">
        <f t="shared" si="0"/>
        <v>402</v>
      </c>
      <c r="E29" s="10">
        <f t="shared" si="0"/>
        <v>188</v>
      </c>
      <c r="F29" s="10">
        <f t="shared" si="1"/>
        <v>590</v>
      </c>
      <c r="G29" s="35">
        <f t="shared" si="2"/>
        <v>0.68135593220338986</v>
      </c>
      <c r="H29" s="48">
        <f t="shared" si="3"/>
        <v>0.31864406779661014</v>
      </c>
      <c r="J29" s="61">
        <f t="shared" si="7"/>
        <v>2016</v>
      </c>
      <c r="K29" s="42">
        <f t="shared" si="4"/>
        <v>402405.40677966102</v>
      </c>
      <c r="L29" s="43">
        <f t="shared" si="5"/>
        <v>188189.59322033895</v>
      </c>
    </row>
    <row r="30" spans="2:12" x14ac:dyDescent="0.25">
      <c r="B30" s="53">
        <f t="shared" si="6"/>
        <v>2017</v>
      </c>
      <c r="C30" s="43">
        <f>INDEX('Totals and averages'!$M$9:$AG$35,MATCH('Split section G'!$B30,'Totals and averages'!$M$9:$M$35,0),MATCH('Split section G'!C$7,'Totals and averages'!$M$9:$AG$9,0))</f>
        <v>615015.75</v>
      </c>
      <c r="D30" s="47">
        <f t="shared" si="0"/>
        <v>419</v>
      </c>
      <c r="E30" s="10">
        <f t="shared" si="0"/>
        <v>196</v>
      </c>
      <c r="F30" s="10">
        <f t="shared" si="1"/>
        <v>615</v>
      </c>
      <c r="G30" s="35">
        <f t="shared" si="2"/>
        <v>0.68130081300813006</v>
      </c>
      <c r="H30" s="48">
        <f t="shared" si="3"/>
        <v>0.31869918699186994</v>
      </c>
      <c r="J30" s="61">
        <f t="shared" si="7"/>
        <v>2017</v>
      </c>
      <c r="K30" s="42">
        <f t="shared" si="4"/>
        <v>419010.73048780486</v>
      </c>
      <c r="L30" s="43">
        <f t="shared" si="5"/>
        <v>196005.01951219514</v>
      </c>
    </row>
    <row r="31" spans="2:12" x14ac:dyDescent="0.25">
      <c r="B31" s="53">
        <f t="shared" si="6"/>
        <v>2018</v>
      </c>
      <c r="C31" s="43">
        <f>INDEX('Totals and averages'!$M$9:$AG$35,MATCH('Split section G'!$B31,'Totals and averages'!$M$9:$M$35,0),MATCH('Split section G'!C$7,'Totals and averages'!$M$9:$AG$9,0))</f>
        <v>623509.25</v>
      </c>
      <c r="D31" s="47">
        <f t="shared" si="0"/>
        <v>423</v>
      </c>
      <c r="E31" s="10">
        <f t="shared" si="0"/>
        <v>200</v>
      </c>
      <c r="F31" s="10">
        <f t="shared" si="1"/>
        <v>623</v>
      </c>
      <c r="G31" s="35">
        <f t="shared" si="2"/>
        <v>0.67897271268057779</v>
      </c>
      <c r="H31" s="48">
        <f t="shared" si="3"/>
        <v>0.32102728731942215</v>
      </c>
      <c r="J31" s="61">
        <f t="shared" si="7"/>
        <v>2018</v>
      </c>
      <c r="K31" s="42">
        <f t="shared" si="4"/>
        <v>423345.76685393252</v>
      </c>
      <c r="L31" s="43">
        <f t="shared" si="5"/>
        <v>200163.48314606742</v>
      </c>
    </row>
    <row r="32" spans="2:12" x14ac:dyDescent="0.25">
      <c r="B32" s="53">
        <f>B31+1</f>
        <v>2019</v>
      </c>
      <c r="C32" s="43">
        <f>INDEX('Totals and averages'!$M$9:$AG$35,MATCH('Split section G'!$B32,'Totals and averages'!$M$9:$M$35,0),MATCH('Split section G'!C$7,'Totals and averages'!$M$9:$AG$9,0))</f>
        <v>617364.5</v>
      </c>
      <c r="D32" s="47">
        <f t="shared" si="0"/>
        <v>404</v>
      </c>
      <c r="E32" s="10">
        <f t="shared" si="0"/>
        <v>214</v>
      </c>
      <c r="F32" s="10">
        <f t="shared" si="1"/>
        <v>618</v>
      </c>
      <c r="G32" s="35">
        <f t="shared" si="2"/>
        <v>0.65372168284789645</v>
      </c>
      <c r="H32" s="48">
        <f t="shared" si="3"/>
        <v>0.34627831715210355</v>
      </c>
      <c r="J32" s="61">
        <f>J31+1</f>
        <v>2019</v>
      </c>
      <c r="K32" s="42">
        <f t="shared" si="4"/>
        <v>403584.55987055018</v>
      </c>
      <c r="L32" s="43">
        <f t="shared" si="5"/>
        <v>213779.94012944982</v>
      </c>
    </row>
    <row r="33" spans="2:12" ht="15.75" thickBot="1" x14ac:dyDescent="0.3">
      <c r="B33" s="54">
        <f t="shared" si="6"/>
        <v>2020</v>
      </c>
      <c r="C33" s="45">
        <f>INDEX('Totals and averages'!$M$9:$AG$35,MATCH('Split section G'!$B33,'Totals and averages'!$M$9:$M$35,0),MATCH('Split section G'!C$7,'Totals and averages'!$M$9:$AG$9,0))</f>
        <v>637401.75</v>
      </c>
      <c r="D33" s="49">
        <f t="shared" si="0"/>
        <v>433</v>
      </c>
      <c r="E33" s="50">
        <f t="shared" si="0"/>
        <v>205</v>
      </c>
      <c r="F33" s="50">
        <f t="shared" si="1"/>
        <v>638</v>
      </c>
      <c r="G33" s="51">
        <f t="shared" si="2"/>
        <v>0.67868338557993735</v>
      </c>
      <c r="H33" s="52">
        <f t="shared" si="3"/>
        <v>0.32131661442006271</v>
      </c>
      <c r="J33" s="62">
        <f t="shared" si="7"/>
        <v>2020</v>
      </c>
      <c r="K33" s="44">
        <f t="shared" si="4"/>
        <v>432593.97766457684</v>
      </c>
      <c r="L33" s="45">
        <f t="shared" si="5"/>
        <v>204807.77233542321</v>
      </c>
    </row>
    <row r="34" spans="2:12" ht="15.75" thickBot="1" x14ac:dyDescent="0.3">
      <c r="B34" s="54">
        <f t="shared" si="6"/>
        <v>2021</v>
      </c>
      <c r="C34" s="45">
        <f>INDEX('Totals and averages'!$M$9:$AG$35,MATCH('Split section G'!$B34,'Totals and averages'!$M$9:$M$35,0),MATCH('Split section G'!C$7,'Totals and averages'!$M$9:$AG$9,0))</f>
        <v>623840.25</v>
      </c>
      <c r="D34" s="49">
        <f t="shared" si="0"/>
        <v>425</v>
      </c>
      <c r="E34" s="50">
        <f t="shared" si="0"/>
        <v>199</v>
      </c>
      <c r="F34" s="50">
        <f t="shared" ref="F34" si="8">SUM(D34:E34)</f>
        <v>624</v>
      </c>
      <c r="G34" s="51">
        <f t="shared" ref="G34" si="9">D34/$F34</f>
        <v>0.68108974358974361</v>
      </c>
      <c r="H34" s="52">
        <f t="shared" ref="H34" si="10">E34/$F34</f>
        <v>0.31891025641025639</v>
      </c>
      <c r="J34" s="62">
        <f t="shared" si="7"/>
        <v>2021</v>
      </c>
      <c r="K34" s="44">
        <f t="shared" ref="K34" si="11">$C34*G34</f>
        <v>424891.19591346156</v>
      </c>
      <c r="L34" s="45">
        <f t="shared" ref="L34" si="12">$C34*H34</f>
        <v>198949.05408653844</v>
      </c>
    </row>
  </sheetData>
  <mergeCells count="3">
    <mergeCell ref="G7:H7"/>
    <mergeCell ref="F7:F8"/>
    <mergeCell ref="C7:C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D388-6AC3-4218-AA60-9F48AABE9CC7}">
  <sheetPr>
    <tabColor theme="5" tint="0.79998168889431442"/>
  </sheetPr>
  <dimension ref="B2:AH116"/>
  <sheetViews>
    <sheetView showGridLines="0" topLeftCell="K1" workbookViewId="0">
      <selection activeCell="AD39" sqref="AD39"/>
    </sheetView>
  </sheetViews>
  <sheetFormatPr defaultRowHeight="15" x14ac:dyDescent="0.25"/>
  <cols>
    <col min="1" max="1" width="4.7109375" customWidth="1"/>
    <col min="2" max="2" width="17" customWidth="1"/>
    <col min="3" max="3" width="11.28515625" bestFit="1" customWidth="1"/>
    <col min="7" max="10" width="11.28515625" bestFit="1" customWidth="1"/>
    <col min="11" max="11" width="13.28515625" customWidth="1"/>
    <col min="14" max="15" width="9.85546875" bestFit="1" customWidth="1"/>
    <col min="16" max="16" width="10.85546875" bestFit="1" customWidth="1"/>
    <col min="17" max="18" width="9.85546875" bestFit="1" customWidth="1"/>
    <col min="19" max="19" width="10.85546875" bestFit="1" customWidth="1"/>
    <col min="20" max="24" width="12.28515625" bestFit="1" customWidth="1"/>
    <col min="25" max="25" width="10.85546875" bestFit="1" customWidth="1"/>
    <col min="26" max="27" width="12.28515625" bestFit="1" customWidth="1"/>
    <col min="28" max="28" width="10.85546875" bestFit="1" customWidth="1"/>
    <col min="29" max="30" width="12.28515625" bestFit="1" customWidth="1"/>
    <col min="31" max="32" width="10.85546875" bestFit="1" customWidth="1"/>
    <col min="33" max="33" width="9.85546875" bestFit="1" customWidth="1"/>
  </cols>
  <sheetData>
    <row r="2" spans="2:34" x14ac:dyDescent="0.25">
      <c r="B2" s="34" t="s">
        <v>159</v>
      </c>
    </row>
    <row r="3" spans="2:34" x14ac:dyDescent="0.25">
      <c r="B3" s="58" t="s">
        <v>176</v>
      </c>
    </row>
    <row r="6" spans="2:34" x14ac:dyDescent="0.25">
      <c r="B6" s="34" t="s">
        <v>170</v>
      </c>
      <c r="F6" s="34" t="s">
        <v>138</v>
      </c>
      <c r="M6" s="34" t="s">
        <v>139</v>
      </c>
    </row>
    <row r="7" spans="2:34" x14ac:dyDescent="0.25">
      <c r="B7" s="57" t="s">
        <v>174</v>
      </c>
      <c r="C7" s="57" t="s">
        <v>26</v>
      </c>
      <c r="D7" t="s">
        <v>175</v>
      </c>
    </row>
    <row r="9" spans="2:34" x14ac:dyDescent="0.25">
      <c r="B9" s="6" t="s">
        <v>27</v>
      </c>
      <c r="C9" s="7" t="s">
        <v>131</v>
      </c>
      <c r="F9" s="7" t="s">
        <v>137</v>
      </c>
      <c r="G9" s="7" t="s">
        <v>132</v>
      </c>
      <c r="H9" s="7" t="s">
        <v>133</v>
      </c>
      <c r="I9" s="7" t="s">
        <v>134</v>
      </c>
      <c r="J9" s="7" t="s">
        <v>135</v>
      </c>
      <c r="K9" s="7" t="s">
        <v>136</v>
      </c>
      <c r="M9" s="12"/>
      <c r="N9" s="13" t="s">
        <v>7</v>
      </c>
      <c r="O9" s="13" t="s">
        <v>8</v>
      </c>
      <c r="P9" s="13" t="s">
        <v>9</v>
      </c>
      <c r="Q9" s="13" t="s">
        <v>10</v>
      </c>
      <c r="R9" s="13" t="s">
        <v>11</v>
      </c>
      <c r="S9" s="13" t="s">
        <v>12</v>
      </c>
      <c r="T9" s="13" t="s">
        <v>13</v>
      </c>
      <c r="U9" s="13" t="s">
        <v>14</v>
      </c>
      <c r="V9" s="13" t="s">
        <v>15</v>
      </c>
      <c r="W9" s="13" t="s">
        <v>16</v>
      </c>
      <c r="X9" s="13" t="s">
        <v>17</v>
      </c>
      <c r="Y9" s="13" t="s">
        <v>18</v>
      </c>
      <c r="Z9" s="13" t="s">
        <v>19</v>
      </c>
      <c r="AA9" s="13" t="s">
        <v>20</v>
      </c>
      <c r="AB9" s="13" t="s">
        <v>21</v>
      </c>
      <c r="AC9" s="13" t="s">
        <v>22</v>
      </c>
      <c r="AD9" s="13" t="s">
        <v>23</v>
      </c>
      <c r="AE9" s="13" t="s">
        <v>24</v>
      </c>
      <c r="AF9" s="13" t="s">
        <v>25</v>
      </c>
      <c r="AG9" s="13" t="s">
        <v>26</v>
      </c>
      <c r="AH9" s="36" t="s">
        <v>171</v>
      </c>
    </row>
    <row r="10" spans="2:34" x14ac:dyDescent="0.25">
      <c r="B10" s="66" t="s">
        <v>28</v>
      </c>
      <c r="C10" s="4">
        <f>SUMPRODUCT(INDEX(wfj_raw_data,MATCH('Totals and averages'!$B10,wfj_raw_dates,0),0))-SUMPRODUCT(INDEX(wfj_raw_data,MATCH('Totals and averages'!$B10,wfj_raw_dates,0),MATCH($C$7,wfj_raw_sections,0)))</f>
        <v>3503115</v>
      </c>
      <c r="F10" s="8">
        <v>1996</v>
      </c>
      <c r="G10" s="4" cm="1">
        <f t="array" ref="G10">SUMPRODUCT(($C$10:$C$116)*(IF(IFERROR(SEARCH(G$9,$B$10:$B$116),0)&gt;0,1,0))*(IF(IFERROR(SEARCH($F10,$B$10:$B$116),0)&gt;0,1,0)))</f>
        <v>3503115</v>
      </c>
      <c r="H10" s="4" cm="1">
        <f t="array" ref="H10">SUMPRODUCT(($C$10:$C$116)*(IF(IFERROR(SEARCH(H$9,$B$10:$B$116),0)&gt;0,1,0))*(IF(IFERROR(SEARCH($F10,$B$10:$B$116),0)&gt;0,1,0)))</f>
        <v>3521637</v>
      </c>
      <c r="I10" s="4" cm="1">
        <f t="array" ref="I10">SUMPRODUCT(($C$10:$C$116)*(IF(IFERROR(SEARCH(I$9,$B$10:$B$116),0)&gt;0,1,0))*(IF(IFERROR(SEARCH($F10,$B$10:$B$116),0)&gt;0,1,0)))</f>
        <v>3553341</v>
      </c>
      <c r="J10" s="4" cm="1">
        <f t="array" ref="J10">SUMPRODUCT(($C$10:$C$116)*(IF(IFERROR(SEARCH(J$9,$B$10:$B$116),0)&gt;0,1,0))*(IF(IFERROR(SEARCH($F10,$B$10:$B$116),0)&gt;0,1,0)))</f>
        <v>3569034</v>
      </c>
      <c r="K10" s="4">
        <f>AVERAGE(G10:J10)</f>
        <v>3536781.75</v>
      </c>
      <c r="M10" s="9">
        <v>1996</v>
      </c>
      <c r="N10" s="11" cm="1">
        <f t="array" ref="N10">SUMPRODUCT(wfj_raw_data*(wfj_raw_sections='Totals and averages'!N$9)*(IF(IFERROR(SEARCH('Totals and averages'!$M10,wfj_raw_dates),0),1,0)))/SUMPRODUCT((wfj_raw_sections='Totals and averages'!N$9)*(IF(IFERROR(SEARCH('Totals and averages'!$M10,wfj_raw_dates),0),1,0)))</f>
        <v>3023.25</v>
      </c>
      <c r="O10" s="11" cm="1">
        <f t="array" ref="O10">SUMPRODUCT(wfj_raw_data*(wfj_raw_sections='Totals and averages'!O$9)*(IF(IFERROR(SEARCH('Totals and averages'!$M10,wfj_raw_dates),0),1,0)))/SUMPRODUCT((wfj_raw_sections='Totals and averages'!O$9)*(IF(IFERROR(SEARCH('Totals and averages'!$M10,wfj_raw_dates),0),1,0)))</f>
        <v>4846</v>
      </c>
      <c r="P10" s="11" cm="1">
        <f t="array" ref="P10">SUMPRODUCT(wfj_raw_data*(wfj_raw_sections='Totals and averages'!P$9)*(IF(IFERROR(SEARCH('Totals and averages'!$M10,wfj_raw_dates),0),1,0)))/SUMPRODUCT((wfj_raw_sections='Totals and averages'!P$9)*(IF(IFERROR(SEARCH('Totals and averages'!$M10,wfj_raw_dates),0),1,0)))</f>
        <v>243156.75</v>
      </c>
      <c r="Q10" s="11" cm="1">
        <f t="array" ref="Q10">SUMPRODUCT(wfj_raw_data*(wfj_raw_sections='Totals and averages'!Q$9)*(IF(IFERROR(SEARCH('Totals and averages'!$M10,wfj_raw_dates),0),1,0)))/SUMPRODUCT((wfj_raw_sections='Totals and averages'!Q$9)*(IF(IFERROR(SEARCH('Totals and averages'!$M10,wfj_raw_dates),0),1,0)))</f>
        <v>8012.25</v>
      </c>
      <c r="R10" s="11" cm="1">
        <f t="array" ref="R10">SUMPRODUCT(wfj_raw_data*(wfj_raw_sections='Totals and averages'!R$9)*(IF(IFERROR(SEARCH('Totals and averages'!$M10,wfj_raw_dates),0),1,0)))/SUMPRODUCT((wfj_raw_sections='Totals and averages'!R$9)*(IF(IFERROR(SEARCH('Totals and averages'!$M10,wfj_raw_dates),0),1,0)))</f>
        <v>13949.25</v>
      </c>
      <c r="S10" s="11" cm="1">
        <f t="array" ref="S10">SUMPRODUCT(wfj_raw_data*(wfj_raw_sections='Totals and averages'!S$9)*(IF(IFERROR(SEARCH('Totals and averages'!$M10,wfj_raw_dates),0),1,0)))/SUMPRODUCT((wfj_raw_sections='Totals and averages'!S$9)*(IF(IFERROR(SEARCH('Totals and averages'!$M10,wfj_raw_dates),0),1,0)))</f>
        <v>121155</v>
      </c>
      <c r="T10" s="11" cm="1">
        <f t="array" ref="T10">SUMPRODUCT(wfj_raw_data*(wfj_raw_sections='Totals and averages'!T$9)*(IF(IFERROR(SEARCH('Totals and averages'!$M10,wfj_raw_dates),0),1,0)))/SUMPRODUCT((wfj_raw_sections='Totals and averages'!T$9)*(IF(IFERROR(SEARCH('Totals and averages'!$M10,wfj_raw_dates),0),1,0)))</f>
        <v>516087.5</v>
      </c>
      <c r="U10" s="11" cm="1">
        <f t="array" ref="U10">SUMPRODUCT(wfj_raw_data*(wfj_raw_sections='Totals and averages'!U$9)*(IF(IFERROR(SEARCH('Totals and averages'!$M10,wfj_raw_dates),0),1,0)))/SUMPRODUCT((wfj_raw_sections='Totals and averages'!U$9)*(IF(IFERROR(SEARCH('Totals and averages'!$M10,wfj_raw_dates),0),1,0)))</f>
        <v>214733</v>
      </c>
      <c r="V10" s="11" cm="1">
        <f t="array" ref="V10">SUMPRODUCT(wfj_raw_data*(wfj_raw_sections='Totals and averages'!V$9)*(IF(IFERROR(SEARCH('Totals and averages'!$M10,wfj_raw_dates),0),1,0)))/SUMPRODUCT((wfj_raw_sections='Totals and averages'!V$9)*(IF(IFERROR(SEARCH('Totals and averages'!$M10,wfj_raw_dates),0),1,0)))</f>
        <v>194158</v>
      </c>
      <c r="W10" s="11" cm="1">
        <f t="array" ref="W10">SUMPRODUCT(wfj_raw_data*(wfj_raw_sections='Totals and averages'!W$9)*(IF(IFERROR(SEARCH('Totals and averages'!$M10,wfj_raw_dates),0),1,0)))/SUMPRODUCT((wfj_raw_sections='Totals and averages'!W$9)*(IF(IFERROR(SEARCH('Totals and averages'!$M10,wfj_raw_dates),0),1,0)))</f>
        <v>216206.25</v>
      </c>
      <c r="X10" s="11" cm="1">
        <f t="array" ref="X10">SUMPRODUCT(wfj_raw_data*(wfj_raw_sections='Totals and averages'!X$9)*(IF(IFERROR(SEARCH('Totals and averages'!$M10,wfj_raw_dates),0),1,0)))/SUMPRODUCT((wfj_raw_sections='Totals and averages'!X$9)*(IF(IFERROR(SEARCH('Totals and averages'!$M10,wfj_raw_dates),0),1,0)))</f>
        <v>329570.75</v>
      </c>
      <c r="Y10" s="11" cm="1">
        <f t="array" ref="Y10">SUMPRODUCT(wfj_raw_data*(wfj_raw_sections='Totals and averages'!Y$9)*(IF(IFERROR(SEARCH('Totals and averages'!$M10,wfj_raw_dates),0),1,0)))/SUMPRODUCT((wfj_raw_sections='Totals and averages'!Y$9)*(IF(IFERROR(SEARCH('Totals and averages'!$M10,wfj_raw_dates),0),1,0)))</f>
        <v>58993.5</v>
      </c>
      <c r="Z10" s="11" cm="1">
        <f t="array" ref="Z10">SUMPRODUCT(wfj_raw_data*(wfj_raw_sections='Totals and averages'!Z$9)*(IF(IFERROR(SEARCH('Totals and averages'!$M10,wfj_raw_dates),0),1,0)))/SUMPRODUCT((wfj_raw_sections='Totals and averages'!Z$9)*(IF(IFERROR(SEARCH('Totals and averages'!$M10,wfj_raw_dates),0),1,0)))</f>
        <v>334601.5</v>
      </c>
      <c r="AA10" s="11" cm="1">
        <f t="array" ref="AA10">SUMPRODUCT(wfj_raw_data*(wfj_raw_sections='Totals and averages'!AA$9)*(IF(IFERROR(SEARCH('Totals and averages'!$M10,wfj_raw_dates),0),1,0)))/SUMPRODUCT((wfj_raw_sections='Totals and averages'!AA$9)*(IF(IFERROR(SEARCH('Totals and averages'!$M10,wfj_raw_dates),0),1,0)))</f>
        <v>343106.25</v>
      </c>
      <c r="AB10" s="11" cm="1">
        <f t="array" ref="AB10">SUMPRODUCT(wfj_raw_data*(wfj_raw_sections='Totals and averages'!AB$9)*(IF(IFERROR(SEARCH('Totals and averages'!$M10,wfj_raw_dates),0),1,0)))/SUMPRODUCT((wfj_raw_sections='Totals and averages'!AB$9)*(IF(IFERROR(SEARCH('Totals and averages'!$M10,wfj_raw_dates),0),1,0)))</f>
        <v>222436</v>
      </c>
      <c r="AC10" s="11" cm="1">
        <f t="array" ref="AC10">SUMPRODUCT(wfj_raw_data*(wfj_raw_sections='Totals and averages'!AC$9)*(IF(IFERROR(SEARCH('Totals and averages'!$M10,wfj_raw_dates),0),1,0)))/SUMPRODUCT((wfj_raw_sections='Totals and averages'!AC$9)*(IF(IFERROR(SEARCH('Totals and averages'!$M10,wfj_raw_dates),0),1,0)))</f>
        <v>215021.5</v>
      </c>
      <c r="AD10" s="11" cm="1">
        <f t="array" ref="AD10">SUMPRODUCT(wfj_raw_data*(wfj_raw_sections='Totals and averages'!AD$9)*(IF(IFERROR(SEARCH('Totals and averages'!$M10,wfj_raw_dates),0),1,0)))/SUMPRODUCT((wfj_raw_sections='Totals and averages'!AD$9)*(IF(IFERROR(SEARCH('Totals and averages'!$M10,wfj_raw_dates),0),1,0)))</f>
        <v>321652.25</v>
      </c>
      <c r="AE10" s="11" cm="1">
        <f t="array" ref="AE10">SUMPRODUCT(wfj_raw_data*(wfj_raw_sections='Totals and averages'!AE$9)*(IF(IFERROR(SEARCH('Totals and averages'!$M10,wfj_raw_dates),0),1,0)))/SUMPRODUCT((wfj_raw_sections='Totals and averages'!AE$9)*(IF(IFERROR(SEARCH('Totals and averages'!$M10,wfj_raw_dates),0),1,0)))</f>
        <v>95522.25</v>
      </c>
      <c r="AF10" s="11" cm="1">
        <f t="array" ref="AF10">SUMPRODUCT(wfj_raw_data*(wfj_raw_sections='Totals and averages'!AF$9)*(IF(IFERROR(SEARCH('Totals and averages'!$M10,wfj_raw_dates),0),1,0)))/SUMPRODUCT((wfj_raw_sections='Totals and averages'!AF$9)*(IF(IFERROR(SEARCH('Totals and averages'!$M10,wfj_raw_dates),0),1,0)))</f>
        <v>80550.5</v>
      </c>
      <c r="AG10" s="11" cm="1">
        <f t="array" ref="AG10">SUMPRODUCT(wfj_raw_data*(wfj_raw_sections='Totals and averages'!AG$9)*(IF(IFERROR(SEARCH('Totals and averages'!$M10,wfj_raw_dates),0),1,0)))/SUMPRODUCT((wfj_raw_sections='Totals and averages'!AG$9)*(IF(IFERROR(SEARCH('Totals and averages'!$M10,wfj_raw_dates),0),1,0)))</f>
        <v>0</v>
      </c>
      <c r="AH10" s="4">
        <f>K10</f>
        <v>3536781.75</v>
      </c>
    </row>
    <row r="11" spans="2:34" x14ac:dyDescent="0.25">
      <c r="B11" s="5" t="str">
        <f>TEXT(EDATE(B10,3),"mmmm yyyy")</f>
        <v>June 1996</v>
      </c>
      <c r="C11" s="4">
        <f>SUMPRODUCT(INDEX(wfj_raw_data,MATCH('Totals and averages'!$B11,wfj_raw_dates,0),0))-SUMPRODUCT(INDEX(wfj_raw_data,MATCH('Totals and averages'!$B11,wfj_raw_dates,0),MATCH($C$7,wfj_raw_sections,0)))</f>
        <v>3521637</v>
      </c>
      <c r="F11" s="8">
        <f>F10+1</f>
        <v>1997</v>
      </c>
      <c r="G11" s="4" cm="1">
        <f t="array" ref="G11">SUMPRODUCT(($C$10:$C$116)*(IF(IFERROR(SEARCH(G$9,$B$10:$B$116),0)&gt;0,1,0))*(IF(IFERROR(SEARCH($F11,$B$10:$B$116),0)&gt;0,1,0)))</f>
        <v>3606469</v>
      </c>
      <c r="H11" s="4" cm="1">
        <f t="array" ref="H11">SUMPRODUCT(($C$10:$C$116)*(IF(IFERROR(SEARCH(H$9,$B$10:$B$116),0)&gt;0,1,0))*(IF(IFERROR(SEARCH($F11,$B$10:$B$116),0)&gt;0,1,0)))</f>
        <v>3657765</v>
      </c>
      <c r="I11" s="4" cm="1">
        <f t="array" ref="I11">SUMPRODUCT(($C$10:$C$116)*(IF(IFERROR(SEARCH(I$9,$B$10:$B$116),0)&gt;0,1,0))*(IF(IFERROR(SEARCH($F11,$B$10:$B$116),0)&gt;0,1,0)))</f>
        <v>3693557</v>
      </c>
      <c r="J11" s="4" cm="1">
        <f t="array" ref="J11">SUMPRODUCT(($C$10:$C$116)*(IF(IFERROR(SEARCH(J$9,$B$10:$B$116),0)&gt;0,1,0))*(IF(IFERROR(SEARCH($F11,$B$10:$B$116),0)&gt;0,1,0)))</f>
        <v>3773715</v>
      </c>
      <c r="K11" s="4">
        <f t="shared" ref="K11:K34" si="0">AVERAGE(G11:J11)</f>
        <v>3682876.5</v>
      </c>
      <c r="M11" s="9">
        <f>M10+1</f>
        <v>1997</v>
      </c>
      <c r="N11" s="11" cm="1">
        <f t="array" ref="N11">SUMPRODUCT(wfj_raw_data*(wfj_raw_sections='Totals and averages'!N$9)*(IF(IFERROR(SEARCH('Totals and averages'!$M11,wfj_raw_dates),0),1,0)))/SUMPRODUCT((wfj_raw_sections='Totals and averages'!N$9)*(IF(IFERROR(SEARCH('Totals and averages'!$M11,wfj_raw_dates),0),1,0)))</f>
        <v>3725</v>
      </c>
      <c r="O11" s="11" cm="1">
        <f t="array" ref="O11">SUMPRODUCT(wfj_raw_data*(wfj_raw_sections='Totals and averages'!O$9)*(IF(IFERROR(SEARCH('Totals and averages'!$M11,wfj_raw_dates),0),1,0)))/SUMPRODUCT((wfj_raw_sections='Totals and averages'!O$9)*(IF(IFERROR(SEARCH('Totals and averages'!$M11,wfj_raw_dates),0),1,0)))</f>
        <v>4567</v>
      </c>
      <c r="P11" s="11" cm="1">
        <f t="array" ref="P11">SUMPRODUCT(wfj_raw_data*(wfj_raw_sections='Totals and averages'!P$9)*(IF(IFERROR(SEARCH('Totals and averages'!$M11,wfj_raw_dates),0),1,0)))/SUMPRODUCT((wfj_raw_sections='Totals and averages'!P$9)*(IF(IFERROR(SEARCH('Totals and averages'!$M11,wfj_raw_dates),0),1,0)))</f>
        <v>242627.25</v>
      </c>
      <c r="Q11" s="11" cm="1">
        <f t="array" ref="Q11">SUMPRODUCT(wfj_raw_data*(wfj_raw_sections='Totals and averages'!Q$9)*(IF(IFERROR(SEARCH('Totals and averages'!$M11,wfj_raw_dates),0),1,0)))/SUMPRODUCT((wfj_raw_sections='Totals and averages'!Q$9)*(IF(IFERROR(SEARCH('Totals and averages'!$M11,wfj_raw_dates),0),1,0)))</f>
        <v>7085.5</v>
      </c>
      <c r="R11" s="11" cm="1">
        <f t="array" ref="R11">SUMPRODUCT(wfj_raw_data*(wfj_raw_sections='Totals and averages'!R$9)*(IF(IFERROR(SEARCH('Totals and averages'!$M11,wfj_raw_dates),0),1,0)))/SUMPRODUCT((wfj_raw_sections='Totals and averages'!R$9)*(IF(IFERROR(SEARCH('Totals and averages'!$M11,wfj_raw_dates),0),1,0)))</f>
        <v>14452</v>
      </c>
      <c r="S11" s="11" cm="1">
        <f t="array" ref="S11">SUMPRODUCT(wfj_raw_data*(wfj_raw_sections='Totals and averages'!S$9)*(IF(IFERROR(SEARCH('Totals and averages'!$M11,wfj_raw_dates),0),1,0)))/SUMPRODUCT((wfj_raw_sections='Totals and averages'!S$9)*(IF(IFERROR(SEARCH('Totals and averages'!$M11,wfj_raw_dates),0),1,0)))</f>
        <v>132911.25</v>
      </c>
      <c r="T11" s="11" cm="1">
        <f t="array" ref="T11">SUMPRODUCT(wfj_raw_data*(wfj_raw_sections='Totals and averages'!T$9)*(IF(IFERROR(SEARCH('Totals and averages'!$M11,wfj_raw_dates),0),1,0)))/SUMPRODUCT((wfj_raw_sections='Totals and averages'!T$9)*(IF(IFERROR(SEARCH('Totals and averages'!$M11,wfj_raw_dates),0),1,0)))</f>
        <v>541788.75</v>
      </c>
      <c r="U11" s="11" cm="1">
        <f t="array" ref="U11">SUMPRODUCT(wfj_raw_data*(wfj_raw_sections='Totals and averages'!U$9)*(IF(IFERROR(SEARCH('Totals and averages'!$M11,wfj_raw_dates),0),1,0)))/SUMPRODUCT((wfj_raw_sections='Totals and averages'!U$9)*(IF(IFERROR(SEARCH('Totals and averages'!$M11,wfj_raw_dates),0),1,0)))</f>
        <v>225465.25</v>
      </c>
      <c r="V11" s="11" cm="1">
        <f t="array" ref="V11">SUMPRODUCT(wfj_raw_data*(wfj_raw_sections='Totals and averages'!V$9)*(IF(IFERROR(SEARCH('Totals and averages'!$M11,wfj_raw_dates),0),1,0)))/SUMPRODUCT((wfj_raw_sections='Totals and averages'!V$9)*(IF(IFERROR(SEARCH('Totals and averages'!$M11,wfj_raw_dates),0),1,0)))</f>
        <v>214914.25</v>
      </c>
      <c r="W11" s="11" cm="1">
        <f t="array" ref="W11">SUMPRODUCT(wfj_raw_data*(wfj_raw_sections='Totals and averages'!W$9)*(IF(IFERROR(SEARCH('Totals and averages'!$M11,wfj_raw_dates),0),1,0)))/SUMPRODUCT((wfj_raw_sections='Totals and averages'!W$9)*(IF(IFERROR(SEARCH('Totals and averages'!$M11,wfj_raw_dates),0),1,0)))</f>
        <v>238895.25</v>
      </c>
      <c r="X11" s="11" cm="1">
        <f t="array" ref="X11">SUMPRODUCT(wfj_raw_data*(wfj_raw_sections='Totals and averages'!X$9)*(IF(IFERROR(SEARCH('Totals and averages'!$M11,wfj_raw_dates),0),1,0)))/SUMPRODUCT((wfj_raw_sections='Totals and averages'!X$9)*(IF(IFERROR(SEARCH('Totals and averages'!$M11,wfj_raw_dates),0),1,0)))</f>
        <v>329068.75</v>
      </c>
      <c r="Y11" s="11" cm="1">
        <f t="array" ref="Y11">SUMPRODUCT(wfj_raw_data*(wfj_raw_sections='Totals and averages'!Y$9)*(IF(IFERROR(SEARCH('Totals and averages'!$M11,wfj_raw_dates),0),1,0)))/SUMPRODUCT((wfj_raw_sections='Totals and averages'!Y$9)*(IF(IFERROR(SEARCH('Totals and averages'!$M11,wfj_raw_dates),0),1,0)))</f>
        <v>57389.5</v>
      </c>
      <c r="Z11" s="11" cm="1">
        <f t="array" ref="Z11">SUMPRODUCT(wfj_raw_data*(wfj_raw_sections='Totals and averages'!Z$9)*(IF(IFERROR(SEARCH('Totals and averages'!$M11,wfj_raw_dates),0),1,0)))/SUMPRODUCT((wfj_raw_sections='Totals and averages'!Z$9)*(IF(IFERROR(SEARCH('Totals and averages'!$M11,wfj_raw_dates),0),1,0)))</f>
        <v>349314</v>
      </c>
      <c r="AA11" s="11" cm="1">
        <f t="array" ref="AA11">SUMPRODUCT(wfj_raw_data*(wfj_raw_sections='Totals and averages'!AA$9)*(IF(IFERROR(SEARCH('Totals and averages'!$M11,wfj_raw_dates),0),1,0)))/SUMPRODUCT((wfj_raw_sections='Totals and averages'!AA$9)*(IF(IFERROR(SEARCH('Totals and averages'!$M11,wfj_raw_dates),0),1,0)))</f>
        <v>370493</v>
      </c>
      <c r="AB11" s="11" cm="1">
        <f t="array" ref="AB11">SUMPRODUCT(wfj_raw_data*(wfj_raw_sections='Totals and averages'!AB$9)*(IF(IFERROR(SEARCH('Totals and averages'!$M11,wfj_raw_dates),0),1,0)))/SUMPRODUCT((wfj_raw_sections='Totals and averages'!AB$9)*(IF(IFERROR(SEARCH('Totals and averages'!$M11,wfj_raw_dates),0),1,0)))</f>
        <v>218664</v>
      </c>
      <c r="AC11" s="11" cm="1">
        <f t="array" ref="AC11">SUMPRODUCT(wfj_raw_data*(wfj_raw_sections='Totals and averages'!AC$9)*(IF(IFERROR(SEARCH('Totals and averages'!$M11,wfj_raw_dates),0),1,0)))/SUMPRODUCT((wfj_raw_sections='Totals and averages'!AC$9)*(IF(IFERROR(SEARCH('Totals and averages'!$M11,wfj_raw_dates),0),1,0)))</f>
        <v>223352.75</v>
      </c>
      <c r="AD11" s="11" cm="1">
        <f t="array" ref="AD11">SUMPRODUCT(wfj_raw_data*(wfj_raw_sections='Totals and averages'!AD$9)*(IF(IFERROR(SEARCH('Totals and averages'!$M11,wfj_raw_dates),0),1,0)))/SUMPRODUCT((wfj_raw_sections='Totals and averages'!AD$9)*(IF(IFERROR(SEARCH('Totals and averages'!$M11,wfj_raw_dates),0),1,0)))</f>
        <v>324988</v>
      </c>
      <c r="AE11" s="11" cm="1">
        <f t="array" ref="AE11">SUMPRODUCT(wfj_raw_data*(wfj_raw_sections='Totals and averages'!AE$9)*(IF(IFERROR(SEARCH('Totals and averages'!$M11,wfj_raw_dates),0),1,0)))/SUMPRODUCT((wfj_raw_sections='Totals and averages'!AE$9)*(IF(IFERROR(SEARCH('Totals and averages'!$M11,wfj_raw_dates),0),1,0)))</f>
        <v>92685</v>
      </c>
      <c r="AF11" s="11" cm="1">
        <f t="array" ref="AF11">SUMPRODUCT(wfj_raw_data*(wfj_raw_sections='Totals and averages'!AF$9)*(IF(IFERROR(SEARCH('Totals and averages'!$M11,wfj_raw_dates),0),1,0)))/SUMPRODUCT((wfj_raw_sections='Totals and averages'!AF$9)*(IF(IFERROR(SEARCH('Totals and averages'!$M11,wfj_raw_dates),0),1,0)))</f>
        <v>90490</v>
      </c>
      <c r="AG11" s="11" cm="1">
        <f t="array" ref="AG11">SUMPRODUCT(wfj_raw_data*(wfj_raw_sections='Totals and averages'!AG$9)*(IF(IFERROR(SEARCH('Totals and averages'!$M11,wfj_raw_dates),0),1,0)))/SUMPRODUCT((wfj_raw_sections='Totals and averages'!AG$9)*(IF(IFERROR(SEARCH('Totals and averages'!$M11,wfj_raw_dates),0),1,0)))</f>
        <v>0</v>
      </c>
      <c r="AH11" s="4">
        <f t="shared" ref="AH11:AH34" si="1">K11</f>
        <v>3682876.5</v>
      </c>
    </row>
    <row r="12" spans="2:34" x14ac:dyDescent="0.25">
      <c r="B12" s="5" t="str">
        <f t="shared" ref="B12:B75" si="2">TEXT(EDATE(B11,3),"mmmm yyyy")</f>
        <v>September 1996</v>
      </c>
      <c r="C12" s="4">
        <f>SUMPRODUCT(INDEX(wfj_raw_data,MATCH('Totals and averages'!$B12,wfj_raw_dates,0),0))-SUMPRODUCT(INDEX(wfj_raw_data,MATCH('Totals and averages'!$B12,wfj_raw_dates,0),MATCH($C$7,wfj_raw_sections,0)))</f>
        <v>3553341</v>
      </c>
      <c r="F12" s="8">
        <f t="shared" ref="F12:F35" si="3">F11+1</f>
        <v>1998</v>
      </c>
      <c r="G12" s="4" cm="1">
        <f t="array" ref="G12">SUMPRODUCT(($C$10:$C$116)*(IF(IFERROR(SEARCH(G$9,$B$10:$B$116),0)&gt;0,1,0))*(IF(IFERROR(SEARCH($F12,$B$10:$B$116),0)&gt;0,1,0)))</f>
        <v>3796864</v>
      </c>
      <c r="H12" s="4" cm="1">
        <f t="array" ref="H12">SUMPRODUCT(($C$10:$C$116)*(IF(IFERROR(SEARCH(H$9,$B$10:$B$116),0)&gt;0,1,0))*(IF(IFERROR(SEARCH($F12,$B$10:$B$116),0)&gt;0,1,0)))</f>
        <v>3802306</v>
      </c>
      <c r="I12" s="4" cm="1">
        <f t="array" ref="I12">SUMPRODUCT(($C$10:$C$116)*(IF(IFERROR(SEARCH(I$9,$B$10:$B$116),0)&gt;0,1,0))*(IF(IFERROR(SEARCH($F12,$B$10:$B$116),0)&gt;0,1,0)))</f>
        <v>3828818</v>
      </c>
      <c r="J12" s="4" cm="1">
        <f t="array" ref="J12">SUMPRODUCT(($C$10:$C$116)*(IF(IFERROR(SEARCH(J$9,$B$10:$B$116),0)&gt;0,1,0))*(IF(IFERROR(SEARCH($F12,$B$10:$B$116),0)&gt;0,1,0)))</f>
        <v>3903831</v>
      </c>
      <c r="K12" s="4">
        <f t="shared" si="0"/>
        <v>3832954.75</v>
      </c>
      <c r="M12" s="9">
        <f t="shared" ref="M12:M35" si="4">M11+1</f>
        <v>1998</v>
      </c>
      <c r="N12" s="11" cm="1">
        <f t="array" ref="N12">SUMPRODUCT(wfj_raw_data*(wfj_raw_sections='Totals and averages'!N$9)*(IF(IFERROR(SEARCH('Totals and averages'!$M12,wfj_raw_dates),0),1,0)))/SUMPRODUCT((wfj_raw_sections='Totals and averages'!N$9)*(IF(IFERROR(SEARCH('Totals and averages'!$M12,wfj_raw_dates),0),1,0)))</f>
        <v>5497</v>
      </c>
      <c r="O12" s="11" cm="1">
        <f t="array" ref="O12">SUMPRODUCT(wfj_raw_data*(wfj_raw_sections='Totals and averages'!O$9)*(IF(IFERROR(SEARCH('Totals and averages'!$M12,wfj_raw_dates),0),1,0)))/SUMPRODUCT((wfj_raw_sections='Totals and averages'!O$9)*(IF(IFERROR(SEARCH('Totals and averages'!$M12,wfj_raw_dates),0),1,0)))</f>
        <v>4629.75</v>
      </c>
      <c r="P12" s="11" cm="1">
        <f t="array" ref="P12">SUMPRODUCT(wfj_raw_data*(wfj_raw_sections='Totals and averages'!P$9)*(IF(IFERROR(SEARCH('Totals and averages'!$M12,wfj_raw_dates),0),1,0)))/SUMPRODUCT((wfj_raw_sections='Totals and averages'!P$9)*(IF(IFERROR(SEARCH('Totals and averages'!$M12,wfj_raw_dates),0),1,0)))</f>
        <v>233011.5</v>
      </c>
      <c r="Q12" s="11" cm="1">
        <f t="array" ref="Q12">SUMPRODUCT(wfj_raw_data*(wfj_raw_sections='Totals and averages'!Q$9)*(IF(IFERROR(SEARCH('Totals and averages'!$M12,wfj_raw_dates),0),1,0)))/SUMPRODUCT((wfj_raw_sections='Totals and averages'!Q$9)*(IF(IFERROR(SEARCH('Totals and averages'!$M12,wfj_raw_dates),0),1,0)))</f>
        <v>6626</v>
      </c>
      <c r="R12" s="11" cm="1">
        <f t="array" ref="R12">SUMPRODUCT(wfj_raw_data*(wfj_raw_sections='Totals and averages'!R$9)*(IF(IFERROR(SEARCH('Totals and averages'!$M12,wfj_raw_dates),0),1,0)))/SUMPRODUCT((wfj_raw_sections='Totals and averages'!R$9)*(IF(IFERROR(SEARCH('Totals and averages'!$M12,wfj_raw_dates),0),1,0)))</f>
        <v>16319.25</v>
      </c>
      <c r="S12" s="11" cm="1">
        <f t="array" ref="S12">SUMPRODUCT(wfj_raw_data*(wfj_raw_sections='Totals and averages'!S$9)*(IF(IFERROR(SEARCH('Totals and averages'!$M12,wfj_raw_dates),0),1,0)))/SUMPRODUCT((wfj_raw_sections='Totals and averages'!S$9)*(IF(IFERROR(SEARCH('Totals and averages'!$M12,wfj_raw_dates),0),1,0)))</f>
        <v>159098.25</v>
      </c>
      <c r="T12" s="11" cm="1">
        <f t="array" ref="T12">SUMPRODUCT(wfj_raw_data*(wfj_raw_sections='Totals and averages'!T$9)*(IF(IFERROR(SEARCH('Totals and averages'!$M12,wfj_raw_dates),0),1,0)))/SUMPRODUCT((wfj_raw_sections='Totals and averages'!T$9)*(IF(IFERROR(SEARCH('Totals and averages'!$M12,wfj_raw_dates),0),1,0)))</f>
        <v>575687.5</v>
      </c>
      <c r="U12" s="11" cm="1">
        <f t="array" ref="U12">SUMPRODUCT(wfj_raw_data*(wfj_raw_sections='Totals and averages'!U$9)*(IF(IFERROR(SEARCH('Totals and averages'!$M12,wfj_raw_dates),0),1,0)))/SUMPRODUCT((wfj_raw_sections='Totals and averages'!U$9)*(IF(IFERROR(SEARCH('Totals and averages'!$M12,wfj_raw_dates),0),1,0)))</f>
        <v>237479.75</v>
      </c>
      <c r="V12" s="11" cm="1">
        <f t="array" ref="V12">SUMPRODUCT(wfj_raw_data*(wfj_raw_sections='Totals and averages'!V$9)*(IF(IFERROR(SEARCH('Totals and averages'!$M12,wfj_raw_dates),0),1,0)))/SUMPRODUCT((wfj_raw_sections='Totals and averages'!V$9)*(IF(IFERROR(SEARCH('Totals and averages'!$M12,wfj_raw_dates),0),1,0)))</f>
        <v>241311.5</v>
      </c>
      <c r="W12" s="11" cm="1">
        <f t="array" ref="W12">SUMPRODUCT(wfj_raw_data*(wfj_raw_sections='Totals and averages'!W$9)*(IF(IFERROR(SEARCH('Totals and averages'!$M12,wfj_raw_dates),0),1,0)))/SUMPRODUCT((wfj_raw_sections='Totals and averages'!W$9)*(IF(IFERROR(SEARCH('Totals and averages'!$M12,wfj_raw_dates),0),1,0)))</f>
        <v>252268.75</v>
      </c>
      <c r="X12" s="11" cm="1">
        <f t="array" ref="X12">SUMPRODUCT(wfj_raw_data*(wfj_raw_sections='Totals and averages'!X$9)*(IF(IFERROR(SEARCH('Totals and averages'!$M12,wfj_raw_dates),0),1,0)))/SUMPRODUCT((wfj_raw_sections='Totals and averages'!X$9)*(IF(IFERROR(SEARCH('Totals and averages'!$M12,wfj_raw_dates),0),1,0)))</f>
        <v>327195.75</v>
      </c>
      <c r="Y12" s="11" cm="1">
        <f t="array" ref="Y12">SUMPRODUCT(wfj_raw_data*(wfj_raw_sections='Totals and averages'!Y$9)*(IF(IFERROR(SEARCH('Totals and averages'!$M12,wfj_raw_dates),0),1,0)))/SUMPRODUCT((wfj_raw_sections='Totals and averages'!Y$9)*(IF(IFERROR(SEARCH('Totals and averages'!$M12,wfj_raw_dates),0),1,0)))</f>
        <v>58165.25</v>
      </c>
      <c r="Z12" s="11" cm="1">
        <f t="array" ref="Z12">SUMPRODUCT(wfj_raw_data*(wfj_raw_sections='Totals and averages'!Z$9)*(IF(IFERROR(SEARCH('Totals and averages'!$M12,wfj_raw_dates),0),1,0)))/SUMPRODUCT((wfj_raw_sections='Totals and averages'!Z$9)*(IF(IFERROR(SEARCH('Totals and averages'!$M12,wfj_raw_dates),0),1,0)))</f>
        <v>369459.5</v>
      </c>
      <c r="AA12" s="11" cm="1">
        <f t="array" ref="AA12">SUMPRODUCT(wfj_raw_data*(wfj_raw_sections='Totals and averages'!AA$9)*(IF(IFERROR(SEARCH('Totals and averages'!$M12,wfj_raw_dates),0),1,0)))/SUMPRODUCT((wfj_raw_sections='Totals and averages'!AA$9)*(IF(IFERROR(SEARCH('Totals and averages'!$M12,wfj_raw_dates),0),1,0)))</f>
        <v>400576.25</v>
      </c>
      <c r="AB12" s="11" cm="1">
        <f t="array" ref="AB12">SUMPRODUCT(wfj_raw_data*(wfj_raw_sections='Totals and averages'!AB$9)*(IF(IFERROR(SEARCH('Totals and averages'!$M12,wfj_raw_dates),0),1,0)))/SUMPRODUCT((wfj_raw_sections='Totals and averages'!AB$9)*(IF(IFERROR(SEARCH('Totals and averages'!$M12,wfj_raw_dates),0),1,0)))</f>
        <v>216741.75</v>
      </c>
      <c r="AC12" s="11" cm="1">
        <f t="array" ref="AC12">SUMPRODUCT(wfj_raw_data*(wfj_raw_sections='Totals and averages'!AC$9)*(IF(IFERROR(SEARCH('Totals and averages'!$M12,wfj_raw_dates),0),1,0)))/SUMPRODUCT((wfj_raw_sections='Totals and averages'!AC$9)*(IF(IFERROR(SEARCH('Totals and averages'!$M12,wfj_raw_dates),0),1,0)))</f>
        <v>231225.75</v>
      </c>
      <c r="AD12" s="11" cm="1">
        <f t="array" ref="AD12">SUMPRODUCT(wfj_raw_data*(wfj_raw_sections='Totals and averages'!AD$9)*(IF(IFERROR(SEARCH('Totals and averages'!$M12,wfj_raw_dates),0),1,0)))/SUMPRODUCT((wfj_raw_sections='Totals and averages'!AD$9)*(IF(IFERROR(SEARCH('Totals and averages'!$M12,wfj_raw_dates),0),1,0)))</f>
        <v>313923</v>
      </c>
      <c r="AE12" s="11" cm="1">
        <f t="array" ref="AE12">SUMPRODUCT(wfj_raw_data*(wfj_raw_sections='Totals and averages'!AE$9)*(IF(IFERROR(SEARCH('Totals and averages'!$M12,wfj_raw_dates),0),1,0)))/SUMPRODUCT((wfj_raw_sections='Totals and averages'!AE$9)*(IF(IFERROR(SEARCH('Totals and averages'!$M12,wfj_raw_dates),0),1,0)))</f>
        <v>88333</v>
      </c>
      <c r="AF12" s="11" cm="1">
        <f t="array" ref="AF12">SUMPRODUCT(wfj_raw_data*(wfj_raw_sections='Totals and averages'!AF$9)*(IF(IFERROR(SEARCH('Totals and averages'!$M12,wfj_raw_dates),0),1,0)))/SUMPRODUCT((wfj_raw_sections='Totals and averages'!AF$9)*(IF(IFERROR(SEARCH('Totals and averages'!$M12,wfj_raw_dates),0),1,0)))</f>
        <v>95405.25</v>
      </c>
      <c r="AG12" s="11" cm="1">
        <f t="array" ref="AG12">SUMPRODUCT(wfj_raw_data*(wfj_raw_sections='Totals and averages'!AG$9)*(IF(IFERROR(SEARCH('Totals and averages'!$M12,wfj_raw_dates),0),1,0)))/SUMPRODUCT((wfj_raw_sections='Totals and averages'!AG$9)*(IF(IFERROR(SEARCH('Totals and averages'!$M12,wfj_raw_dates),0),1,0)))</f>
        <v>0</v>
      </c>
      <c r="AH12" s="4">
        <f t="shared" si="1"/>
        <v>3832954.75</v>
      </c>
    </row>
    <row r="13" spans="2:34" x14ac:dyDescent="0.25">
      <c r="B13" s="5" t="str">
        <f t="shared" si="2"/>
        <v>December 1996</v>
      </c>
      <c r="C13" s="4">
        <f>SUMPRODUCT(INDEX(wfj_raw_data,MATCH('Totals and averages'!$B13,wfj_raw_dates,0),0))-SUMPRODUCT(INDEX(wfj_raw_data,MATCH('Totals and averages'!$B13,wfj_raw_dates,0),MATCH($C$7,wfj_raw_sections,0)))</f>
        <v>3569034</v>
      </c>
      <c r="F13" s="8">
        <f t="shared" si="3"/>
        <v>1999</v>
      </c>
      <c r="G13" s="4" cm="1">
        <f t="array" ref="G13">SUMPRODUCT(($C$10:$C$116)*(IF(IFERROR(SEARCH(G$9,$B$10:$B$116),0)&gt;0,1,0))*(IF(IFERROR(SEARCH($F13,$B$10:$B$116),0)&gt;0,1,0)))</f>
        <v>3946803</v>
      </c>
      <c r="H13" s="4" cm="1">
        <f t="array" ref="H13">SUMPRODUCT(($C$10:$C$116)*(IF(IFERROR(SEARCH(H$9,$B$10:$B$116),0)&gt;0,1,0))*(IF(IFERROR(SEARCH($F13,$B$10:$B$116),0)&gt;0,1,0)))</f>
        <v>3971076</v>
      </c>
      <c r="I13" s="4" cm="1">
        <f t="array" ref="I13">SUMPRODUCT(($C$10:$C$116)*(IF(IFERROR(SEARCH(I$9,$B$10:$B$116),0)&gt;0,1,0))*(IF(IFERROR(SEARCH($F13,$B$10:$B$116),0)&gt;0,1,0)))</f>
        <v>4045527</v>
      </c>
      <c r="J13" s="4" cm="1">
        <f t="array" ref="J13">SUMPRODUCT(($C$10:$C$116)*(IF(IFERROR(SEARCH(J$9,$B$10:$B$116),0)&gt;0,1,0))*(IF(IFERROR(SEARCH($F13,$B$10:$B$116),0)&gt;0,1,0)))</f>
        <v>4107794</v>
      </c>
      <c r="K13" s="4">
        <f t="shared" si="0"/>
        <v>4017800</v>
      </c>
      <c r="M13" s="9">
        <f t="shared" si="4"/>
        <v>1999</v>
      </c>
      <c r="N13" s="11" cm="1">
        <f t="array" ref="N13">SUMPRODUCT(wfj_raw_data*(wfj_raw_sections='Totals and averages'!N$9)*(IF(IFERROR(SEARCH('Totals and averages'!$M13,wfj_raw_dates),0),1,0)))/SUMPRODUCT((wfj_raw_sections='Totals and averages'!N$9)*(IF(IFERROR(SEARCH('Totals and averages'!$M13,wfj_raw_dates),0),1,0)))</f>
        <v>5674.5</v>
      </c>
      <c r="O13" s="11" cm="1">
        <f t="array" ref="O13">SUMPRODUCT(wfj_raw_data*(wfj_raw_sections='Totals and averages'!O$9)*(IF(IFERROR(SEARCH('Totals and averages'!$M13,wfj_raw_dates),0),1,0)))/SUMPRODUCT((wfj_raw_sections='Totals and averages'!O$9)*(IF(IFERROR(SEARCH('Totals and averages'!$M13,wfj_raw_dates),0),1,0)))</f>
        <v>4172.25</v>
      </c>
      <c r="P13" s="11" cm="1">
        <f t="array" ref="P13">SUMPRODUCT(wfj_raw_data*(wfj_raw_sections='Totals and averages'!P$9)*(IF(IFERROR(SEARCH('Totals and averages'!$M13,wfj_raw_dates),0),1,0)))/SUMPRODUCT((wfj_raw_sections='Totals and averages'!P$9)*(IF(IFERROR(SEARCH('Totals and averages'!$M13,wfj_raw_dates),0),1,0)))</f>
        <v>236892.75</v>
      </c>
      <c r="Q13" s="11" cm="1">
        <f t="array" ref="Q13">SUMPRODUCT(wfj_raw_data*(wfj_raw_sections='Totals and averages'!Q$9)*(IF(IFERROR(SEARCH('Totals and averages'!$M13,wfj_raw_dates),0),1,0)))/SUMPRODUCT((wfj_raw_sections='Totals and averages'!Q$9)*(IF(IFERROR(SEARCH('Totals and averages'!$M13,wfj_raw_dates),0),1,0)))</f>
        <v>7014.25</v>
      </c>
      <c r="R13" s="11" cm="1">
        <f t="array" ref="R13">SUMPRODUCT(wfj_raw_data*(wfj_raw_sections='Totals and averages'!R$9)*(IF(IFERROR(SEARCH('Totals and averages'!$M13,wfj_raw_dates),0),1,0)))/SUMPRODUCT((wfj_raw_sections='Totals and averages'!R$9)*(IF(IFERROR(SEARCH('Totals and averages'!$M13,wfj_raw_dates),0),1,0)))</f>
        <v>16070</v>
      </c>
      <c r="S13" s="11" cm="1">
        <f t="array" ref="S13">SUMPRODUCT(wfj_raw_data*(wfj_raw_sections='Totals and averages'!S$9)*(IF(IFERROR(SEARCH('Totals and averages'!$M13,wfj_raw_dates),0),1,0)))/SUMPRODUCT((wfj_raw_sections='Totals and averages'!S$9)*(IF(IFERROR(SEARCH('Totals and averages'!$M13,wfj_raw_dates),0),1,0)))</f>
        <v>148771.5</v>
      </c>
      <c r="T13" s="11" cm="1">
        <f t="array" ref="T13">SUMPRODUCT(wfj_raw_data*(wfj_raw_sections='Totals and averages'!T$9)*(IF(IFERROR(SEARCH('Totals and averages'!$M13,wfj_raw_dates),0),1,0)))/SUMPRODUCT((wfj_raw_sections='Totals and averages'!T$9)*(IF(IFERROR(SEARCH('Totals and averages'!$M13,wfj_raw_dates),0),1,0)))</f>
        <v>614937.25</v>
      </c>
      <c r="U13" s="11" cm="1">
        <f t="array" ref="U13">SUMPRODUCT(wfj_raw_data*(wfj_raw_sections='Totals and averages'!U$9)*(IF(IFERROR(SEARCH('Totals and averages'!$M13,wfj_raw_dates),0),1,0)))/SUMPRODUCT((wfj_raw_sections='Totals and averages'!U$9)*(IF(IFERROR(SEARCH('Totals and averages'!$M13,wfj_raw_dates),0),1,0)))</f>
        <v>240901</v>
      </c>
      <c r="V13" s="11" cm="1">
        <f t="array" ref="V13">SUMPRODUCT(wfj_raw_data*(wfj_raw_sections='Totals and averages'!V$9)*(IF(IFERROR(SEARCH('Totals and averages'!$M13,wfj_raw_dates),0),1,0)))/SUMPRODUCT((wfj_raw_sections='Totals and averages'!V$9)*(IF(IFERROR(SEARCH('Totals and averages'!$M13,wfj_raw_dates),0),1,0)))</f>
        <v>267472.25</v>
      </c>
      <c r="W13" s="11" cm="1">
        <f t="array" ref="W13">SUMPRODUCT(wfj_raw_data*(wfj_raw_sections='Totals and averages'!W$9)*(IF(IFERROR(SEARCH('Totals and averages'!$M13,wfj_raw_dates),0),1,0)))/SUMPRODUCT((wfj_raw_sections='Totals and averages'!W$9)*(IF(IFERROR(SEARCH('Totals and averages'!$M13,wfj_raw_dates),0),1,0)))</f>
        <v>278684.25</v>
      </c>
      <c r="X13" s="11" cm="1">
        <f t="array" ref="X13">SUMPRODUCT(wfj_raw_data*(wfj_raw_sections='Totals and averages'!X$9)*(IF(IFERROR(SEARCH('Totals and averages'!$M13,wfj_raw_dates),0),1,0)))/SUMPRODUCT((wfj_raw_sections='Totals and averages'!X$9)*(IF(IFERROR(SEARCH('Totals and averages'!$M13,wfj_raw_dates),0),1,0)))</f>
        <v>334086.25</v>
      </c>
      <c r="Y13" s="11" cm="1">
        <f t="array" ref="Y13">SUMPRODUCT(wfj_raw_data*(wfj_raw_sections='Totals and averages'!Y$9)*(IF(IFERROR(SEARCH('Totals and averages'!$M13,wfj_raw_dates),0),1,0)))/SUMPRODUCT((wfj_raw_sections='Totals and averages'!Y$9)*(IF(IFERROR(SEARCH('Totals and averages'!$M13,wfj_raw_dates),0),1,0)))</f>
        <v>61445.5</v>
      </c>
      <c r="Z13" s="11" cm="1">
        <f t="array" ref="Z13">SUMPRODUCT(wfj_raw_data*(wfj_raw_sections='Totals and averages'!Z$9)*(IF(IFERROR(SEARCH('Totals and averages'!$M13,wfj_raw_dates),0),1,0)))/SUMPRODUCT((wfj_raw_sections='Totals and averages'!Z$9)*(IF(IFERROR(SEARCH('Totals and averages'!$M13,wfj_raw_dates),0),1,0)))</f>
        <v>388123.5</v>
      </c>
      <c r="AA13" s="11" cm="1">
        <f t="array" ref="AA13">SUMPRODUCT(wfj_raw_data*(wfj_raw_sections='Totals and averages'!AA$9)*(IF(IFERROR(SEARCH('Totals and averages'!$M13,wfj_raw_dates),0),1,0)))/SUMPRODUCT((wfj_raw_sections='Totals and averages'!AA$9)*(IF(IFERROR(SEARCH('Totals and averages'!$M13,wfj_raw_dates),0),1,0)))</f>
        <v>423462.5</v>
      </c>
      <c r="AB13" s="11" cm="1">
        <f t="array" ref="AB13">SUMPRODUCT(wfj_raw_data*(wfj_raw_sections='Totals and averages'!AB$9)*(IF(IFERROR(SEARCH('Totals and averages'!$M13,wfj_raw_dates),0),1,0)))/SUMPRODUCT((wfj_raw_sections='Totals and averages'!AB$9)*(IF(IFERROR(SEARCH('Totals and averages'!$M13,wfj_raw_dates),0),1,0)))</f>
        <v>224016</v>
      </c>
      <c r="AC13" s="11" cm="1">
        <f t="array" ref="AC13">SUMPRODUCT(wfj_raw_data*(wfj_raw_sections='Totals and averages'!AC$9)*(IF(IFERROR(SEARCH('Totals and averages'!$M13,wfj_raw_dates),0),1,0)))/SUMPRODUCT((wfj_raw_sections='Totals and averages'!AC$9)*(IF(IFERROR(SEARCH('Totals and averages'!$M13,wfj_raw_dates),0),1,0)))</f>
        <v>248029</v>
      </c>
      <c r="AD13" s="11" cm="1">
        <f t="array" ref="AD13">SUMPRODUCT(wfj_raw_data*(wfj_raw_sections='Totals and averages'!AD$9)*(IF(IFERROR(SEARCH('Totals and averages'!$M13,wfj_raw_dates),0),1,0)))/SUMPRODUCT((wfj_raw_sections='Totals and averages'!AD$9)*(IF(IFERROR(SEARCH('Totals and averages'!$M13,wfj_raw_dates),0),1,0)))</f>
        <v>310770</v>
      </c>
      <c r="AE13" s="11" cm="1">
        <f t="array" ref="AE13">SUMPRODUCT(wfj_raw_data*(wfj_raw_sections='Totals and averages'!AE$9)*(IF(IFERROR(SEARCH('Totals and averages'!$M13,wfj_raw_dates),0),1,0)))/SUMPRODUCT((wfj_raw_sections='Totals and averages'!AE$9)*(IF(IFERROR(SEARCH('Totals and averages'!$M13,wfj_raw_dates),0),1,0)))</f>
        <v>102459.25</v>
      </c>
      <c r="AF13" s="11" cm="1">
        <f t="array" ref="AF13">SUMPRODUCT(wfj_raw_data*(wfj_raw_sections='Totals and averages'!AF$9)*(IF(IFERROR(SEARCH('Totals and averages'!$M13,wfj_raw_dates),0),1,0)))/SUMPRODUCT((wfj_raw_sections='Totals and averages'!AF$9)*(IF(IFERROR(SEARCH('Totals and averages'!$M13,wfj_raw_dates),0),1,0)))</f>
        <v>104818</v>
      </c>
      <c r="AG13" s="11" cm="1">
        <f t="array" ref="AG13">SUMPRODUCT(wfj_raw_data*(wfj_raw_sections='Totals and averages'!AG$9)*(IF(IFERROR(SEARCH('Totals and averages'!$M13,wfj_raw_dates),0),1,0)))/SUMPRODUCT((wfj_raw_sections='Totals and averages'!AG$9)*(IF(IFERROR(SEARCH('Totals and averages'!$M13,wfj_raw_dates),0),1,0)))</f>
        <v>0</v>
      </c>
      <c r="AH13" s="4">
        <f t="shared" si="1"/>
        <v>4017800</v>
      </c>
    </row>
    <row r="14" spans="2:34" x14ac:dyDescent="0.25">
      <c r="B14" s="5" t="str">
        <f t="shared" si="2"/>
        <v>March 1997</v>
      </c>
      <c r="C14" s="4">
        <f>SUMPRODUCT(INDEX(wfj_raw_data,MATCH('Totals and averages'!$B14,wfj_raw_dates,0),0))-SUMPRODUCT(INDEX(wfj_raw_data,MATCH('Totals and averages'!$B14,wfj_raw_dates,0),MATCH($C$7,wfj_raw_sections,0)))</f>
        <v>3606469</v>
      </c>
      <c r="F14" s="8">
        <f t="shared" si="3"/>
        <v>2000</v>
      </c>
      <c r="G14" s="4" cm="1">
        <f t="array" ref="G14">SUMPRODUCT(($C$10:$C$116)*(IF(IFERROR(SEARCH(G$9,$B$10:$B$116),0)&gt;0,1,0))*(IF(IFERROR(SEARCH($F14,$B$10:$B$116),0)&gt;0,1,0)))</f>
        <v>4105231</v>
      </c>
      <c r="H14" s="4" cm="1">
        <f t="array" ref="H14">SUMPRODUCT(($C$10:$C$116)*(IF(IFERROR(SEARCH(H$9,$B$10:$B$116),0)&gt;0,1,0))*(IF(IFERROR(SEARCH($F14,$B$10:$B$116),0)&gt;0,1,0)))</f>
        <v>4130676</v>
      </c>
      <c r="I14" s="4" cm="1">
        <f t="array" ref="I14">SUMPRODUCT(($C$10:$C$116)*(IF(IFERROR(SEARCH(I$9,$B$10:$B$116),0)&gt;0,1,0))*(IF(IFERROR(SEARCH($F14,$B$10:$B$116),0)&gt;0,1,0)))</f>
        <v>4200751</v>
      </c>
      <c r="J14" s="4" cm="1">
        <f t="array" ref="J14">SUMPRODUCT(($C$10:$C$116)*(IF(IFERROR(SEARCH(J$9,$B$10:$B$116),0)&gt;0,1,0))*(IF(IFERROR(SEARCH($F14,$B$10:$B$116),0)&gt;0,1,0)))</f>
        <v>4228575</v>
      </c>
      <c r="K14" s="4">
        <f t="shared" si="0"/>
        <v>4166308.25</v>
      </c>
      <c r="M14" s="9">
        <f t="shared" si="4"/>
        <v>2000</v>
      </c>
      <c r="N14" s="11" cm="1">
        <f t="array" ref="N14">SUMPRODUCT(wfj_raw_data*(wfj_raw_sections='Totals and averages'!N$9)*(IF(IFERROR(SEARCH('Totals and averages'!$M14,wfj_raw_dates),0),1,0)))/SUMPRODUCT((wfj_raw_sections='Totals and averages'!N$9)*(IF(IFERROR(SEARCH('Totals and averages'!$M14,wfj_raw_dates),0),1,0)))</f>
        <v>7713.75</v>
      </c>
      <c r="O14" s="11" cm="1">
        <f t="array" ref="O14">SUMPRODUCT(wfj_raw_data*(wfj_raw_sections='Totals and averages'!O$9)*(IF(IFERROR(SEARCH('Totals and averages'!$M14,wfj_raw_dates),0),1,0)))/SUMPRODUCT((wfj_raw_sections='Totals and averages'!O$9)*(IF(IFERROR(SEARCH('Totals and averages'!$M14,wfj_raw_dates),0),1,0)))</f>
        <v>3959.75</v>
      </c>
      <c r="P14" s="11" cm="1">
        <f t="array" ref="P14">SUMPRODUCT(wfj_raw_data*(wfj_raw_sections='Totals and averages'!P$9)*(IF(IFERROR(SEARCH('Totals and averages'!$M14,wfj_raw_dates),0),1,0)))/SUMPRODUCT((wfj_raw_sections='Totals and averages'!P$9)*(IF(IFERROR(SEARCH('Totals and averages'!$M14,wfj_raw_dates),0),1,0)))</f>
        <v>231153.5</v>
      </c>
      <c r="Q14" s="11" cm="1">
        <f t="array" ref="Q14">SUMPRODUCT(wfj_raw_data*(wfj_raw_sections='Totals and averages'!Q$9)*(IF(IFERROR(SEARCH('Totals and averages'!$M14,wfj_raw_dates),0),1,0)))/SUMPRODUCT((wfj_raw_sections='Totals and averages'!Q$9)*(IF(IFERROR(SEARCH('Totals and averages'!$M14,wfj_raw_dates),0),1,0)))</f>
        <v>7777.75</v>
      </c>
      <c r="R14" s="11" cm="1">
        <f t="array" ref="R14">SUMPRODUCT(wfj_raw_data*(wfj_raw_sections='Totals and averages'!R$9)*(IF(IFERROR(SEARCH('Totals and averages'!$M14,wfj_raw_dates),0),1,0)))/SUMPRODUCT((wfj_raw_sections='Totals and averages'!R$9)*(IF(IFERROR(SEARCH('Totals and averages'!$M14,wfj_raw_dates),0),1,0)))</f>
        <v>17080.25</v>
      </c>
      <c r="S14" s="11" cm="1">
        <f t="array" ref="S14">SUMPRODUCT(wfj_raw_data*(wfj_raw_sections='Totals and averages'!S$9)*(IF(IFERROR(SEARCH('Totals and averages'!$M14,wfj_raw_dates),0),1,0)))/SUMPRODUCT((wfj_raw_sections='Totals and averages'!S$9)*(IF(IFERROR(SEARCH('Totals and averages'!$M14,wfj_raw_dates),0),1,0)))</f>
        <v>164190.25</v>
      </c>
      <c r="T14" s="11" cm="1">
        <f t="array" ref="T14">SUMPRODUCT(wfj_raw_data*(wfj_raw_sections='Totals and averages'!T$9)*(IF(IFERROR(SEARCH('Totals and averages'!$M14,wfj_raw_dates),0),1,0)))/SUMPRODUCT((wfj_raw_sections='Totals and averages'!T$9)*(IF(IFERROR(SEARCH('Totals and averages'!$M14,wfj_raw_dates),0),1,0)))</f>
        <v>626713.5</v>
      </c>
      <c r="U14" s="11" cm="1">
        <f t="array" ref="U14">SUMPRODUCT(wfj_raw_data*(wfj_raw_sections='Totals and averages'!U$9)*(IF(IFERROR(SEARCH('Totals and averages'!$M14,wfj_raw_dates),0),1,0)))/SUMPRODUCT((wfj_raw_sections='Totals and averages'!U$9)*(IF(IFERROR(SEARCH('Totals and averages'!$M14,wfj_raw_dates),0),1,0)))</f>
        <v>240960.25</v>
      </c>
      <c r="V14" s="11" cm="1">
        <f t="array" ref="V14">SUMPRODUCT(wfj_raw_data*(wfj_raw_sections='Totals and averages'!V$9)*(IF(IFERROR(SEARCH('Totals and averages'!$M14,wfj_raw_dates),0),1,0)))/SUMPRODUCT((wfj_raw_sections='Totals and averages'!V$9)*(IF(IFERROR(SEARCH('Totals and averages'!$M14,wfj_raw_dates),0),1,0)))</f>
        <v>271694.25</v>
      </c>
      <c r="W14" s="11" cm="1">
        <f t="array" ref="W14">SUMPRODUCT(wfj_raw_data*(wfj_raw_sections='Totals and averages'!W$9)*(IF(IFERROR(SEARCH('Totals and averages'!$M14,wfj_raw_dates),0),1,0)))/SUMPRODUCT((wfj_raw_sections='Totals and averages'!W$9)*(IF(IFERROR(SEARCH('Totals and averages'!$M14,wfj_raw_dates),0),1,0)))</f>
        <v>300384.5</v>
      </c>
      <c r="X14" s="11" cm="1">
        <f t="array" ref="X14">SUMPRODUCT(wfj_raw_data*(wfj_raw_sections='Totals and averages'!X$9)*(IF(IFERROR(SEARCH('Totals and averages'!$M14,wfj_raw_dates),0),1,0)))/SUMPRODUCT((wfj_raw_sections='Totals and averages'!X$9)*(IF(IFERROR(SEARCH('Totals and averages'!$M14,wfj_raw_dates),0),1,0)))</f>
        <v>346286.75</v>
      </c>
      <c r="Y14" s="11" cm="1">
        <f t="array" ref="Y14">SUMPRODUCT(wfj_raw_data*(wfj_raw_sections='Totals and averages'!Y$9)*(IF(IFERROR(SEARCH('Totals and averages'!$M14,wfj_raw_dates),0),1,0)))/SUMPRODUCT((wfj_raw_sections='Totals and averages'!Y$9)*(IF(IFERROR(SEARCH('Totals and averages'!$M14,wfj_raw_dates),0),1,0)))</f>
        <v>68112.5</v>
      </c>
      <c r="Z14" s="11" cm="1">
        <f t="array" ref="Z14">SUMPRODUCT(wfj_raw_data*(wfj_raw_sections='Totals and averages'!Z$9)*(IF(IFERROR(SEARCH('Totals and averages'!$M14,wfj_raw_dates),0),1,0)))/SUMPRODUCT((wfj_raw_sections='Totals and averages'!Z$9)*(IF(IFERROR(SEARCH('Totals and averages'!$M14,wfj_raw_dates),0),1,0)))</f>
        <v>410952.25</v>
      </c>
      <c r="AA14" s="11" cm="1">
        <f t="array" ref="AA14">SUMPRODUCT(wfj_raw_data*(wfj_raw_sections='Totals and averages'!AA$9)*(IF(IFERROR(SEARCH('Totals and averages'!$M14,wfj_raw_dates),0),1,0)))/SUMPRODUCT((wfj_raw_sections='Totals and averages'!AA$9)*(IF(IFERROR(SEARCH('Totals and averages'!$M14,wfj_raw_dates),0),1,0)))</f>
        <v>455854.25</v>
      </c>
      <c r="AB14" s="11" cm="1">
        <f t="array" ref="AB14">SUMPRODUCT(wfj_raw_data*(wfj_raw_sections='Totals and averages'!AB$9)*(IF(IFERROR(SEARCH('Totals and averages'!$M14,wfj_raw_dates),0),1,0)))/SUMPRODUCT((wfj_raw_sections='Totals and averages'!AB$9)*(IF(IFERROR(SEARCH('Totals and averages'!$M14,wfj_raw_dates),0),1,0)))</f>
        <v>225079</v>
      </c>
      <c r="AC14" s="11" cm="1">
        <f t="array" ref="AC14">SUMPRODUCT(wfj_raw_data*(wfj_raw_sections='Totals and averages'!AC$9)*(IF(IFERROR(SEARCH('Totals and averages'!$M14,wfj_raw_dates),0),1,0)))/SUMPRODUCT((wfj_raw_sections='Totals and averages'!AC$9)*(IF(IFERROR(SEARCH('Totals and averages'!$M14,wfj_raw_dates),0),1,0)))</f>
        <v>254966.25</v>
      </c>
      <c r="AD14" s="11" cm="1">
        <f t="array" ref="AD14">SUMPRODUCT(wfj_raw_data*(wfj_raw_sections='Totals and averages'!AD$9)*(IF(IFERROR(SEARCH('Totals and averages'!$M14,wfj_raw_dates),0),1,0)))/SUMPRODUCT((wfj_raw_sections='Totals and averages'!AD$9)*(IF(IFERROR(SEARCH('Totals and averages'!$M14,wfj_raw_dates),0),1,0)))</f>
        <v>320228</v>
      </c>
      <c r="AE14" s="11" cm="1">
        <f t="array" ref="AE14">SUMPRODUCT(wfj_raw_data*(wfj_raw_sections='Totals and averages'!AE$9)*(IF(IFERROR(SEARCH('Totals and averages'!$M14,wfj_raw_dates),0),1,0)))/SUMPRODUCT((wfj_raw_sections='Totals and averages'!AE$9)*(IF(IFERROR(SEARCH('Totals and averages'!$M14,wfj_raw_dates),0),1,0)))</f>
        <v>103750.25</v>
      </c>
      <c r="AF14" s="11" cm="1">
        <f t="array" ref="AF14">SUMPRODUCT(wfj_raw_data*(wfj_raw_sections='Totals and averages'!AF$9)*(IF(IFERROR(SEARCH('Totals and averages'!$M14,wfj_raw_dates),0),1,0)))/SUMPRODUCT((wfj_raw_sections='Totals and averages'!AF$9)*(IF(IFERROR(SEARCH('Totals and averages'!$M14,wfj_raw_dates),0),1,0)))</f>
        <v>109451.25</v>
      </c>
      <c r="AG14" s="11" cm="1">
        <f t="array" ref="AG14">SUMPRODUCT(wfj_raw_data*(wfj_raw_sections='Totals and averages'!AG$9)*(IF(IFERROR(SEARCH('Totals and averages'!$M14,wfj_raw_dates),0),1,0)))/SUMPRODUCT((wfj_raw_sections='Totals and averages'!AG$9)*(IF(IFERROR(SEARCH('Totals and averages'!$M14,wfj_raw_dates),0),1,0)))</f>
        <v>0</v>
      </c>
      <c r="AH14" s="4">
        <f t="shared" si="1"/>
        <v>4166308.25</v>
      </c>
    </row>
    <row r="15" spans="2:34" x14ac:dyDescent="0.25">
      <c r="B15" s="5" t="str">
        <f t="shared" si="2"/>
        <v>June 1997</v>
      </c>
      <c r="C15" s="4">
        <f>SUMPRODUCT(INDEX(wfj_raw_data,MATCH('Totals and averages'!$B15,wfj_raw_dates,0),0))-SUMPRODUCT(INDEX(wfj_raw_data,MATCH('Totals and averages'!$B15,wfj_raw_dates,0),MATCH($C$7,wfj_raw_sections,0)))</f>
        <v>3657765</v>
      </c>
      <c r="F15" s="8">
        <f t="shared" si="3"/>
        <v>2001</v>
      </c>
      <c r="G15" s="4" cm="1">
        <f t="array" ref="G15">SUMPRODUCT(($C$10:$C$116)*(IF(IFERROR(SEARCH(G$9,$B$10:$B$116),0)&gt;0,1,0))*(IF(IFERROR(SEARCH($F15,$B$10:$B$116),0)&gt;0,1,0)))</f>
        <v>4185297</v>
      </c>
      <c r="H15" s="4" cm="1">
        <f t="array" ref="H15">SUMPRODUCT(($C$10:$C$116)*(IF(IFERROR(SEARCH(H$9,$B$10:$B$116),0)&gt;0,1,0))*(IF(IFERROR(SEARCH($F15,$B$10:$B$116),0)&gt;0,1,0)))</f>
        <v>4199738</v>
      </c>
      <c r="I15" s="4" cm="1">
        <f t="array" ref="I15">SUMPRODUCT(($C$10:$C$116)*(IF(IFERROR(SEARCH(I$9,$B$10:$B$116),0)&gt;0,1,0))*(IF(IFERROR(SEARCH($F15,$B$10:$B$116),0)&gt;0,1,0)))</f>
        <v>4208763</v>
      </c>
      <c r="J15" s="4" cm="1">
        <f t="array" ref="J15">SUMPRODUCT(($C$10:$C$116)*(IF(IFERROR(SEARCH(J$9,$B$10:$B$116),0)&gt;0,1,0))*(IF(IFERROR(SEARCH($F15,$B$10:$B$116),0)&gt;0,1,0)))</f>
        <v>4162507</v>
      </c>
      <c r="K15" s="4">
        <f t="shared" si="0"/>
        <v>4189076.25</v>
      </c>
      <c r="M15" s="9">
        <f t="shared" si="4"/>
        <v>2001</v>
      </c>
      <c r="N15" s="11" cm="1">
        <f t="array" ref="N15">SUMPRODUCT(wfj_raw_data*(wfj_raw_sections='Totals and averages'!N$9)*(IF(IFERROR(SEARCH('Totals and averages'!$M15,wfj_raw_dates),0),1,0)))/SUMPRODUCT((wfj_raw_sections='Totals and averages'!N$9)*(IF(IFERROR(SEARCH('Totals and averages'!$M15,wfj_raw_dates),0),1,0)))</f>
        <v>6621.5</v>
      </c>
      <c r="O15" s="11" cm="1">
        <f t="array" ref="O15">SUMPRODUCT(wfj_raw_data*(wfj_raw_sections='Totals and averages'!O$9)*(IF(IFERROR(SEARCH('Totals and averages'!$M15,wfj_raw_dates),0),1,0)))/SUMPRODUCT((wfj_raw_sections='Totals and averages'!O$9)*(IF(IFERROR(SEARCH('Totals and averages'!$M15,wfj_raw_dates),0),1,0)))</f>
        <v>3320.25</v>
      </c>
      <c r="P15" s="11" cm="1">
        <f t="array" ref="P15">SUMPRODUCT(wfj_raw_data*(wfj_raw_sections='Totals and averages'!P$9)*(IF(IFERROR(SEARCH('Totals and averages'!$M15,wfj_raw_dates),0),1,0)))/SUMPRODUCT((wfj_raw_sections='Totals and averages'!P$9)*(IF(IFERROR(SEARCH('Totals and averages'!$M15,wfj_raw_dates),0),1,0)))</f>
        <v>214604</v>
      </c>
      <c r="Q15" s="11" cm="1">
        <f t="array" ref="Q15">SUMPRODUCT(wfj_raw_data*(wfj_raw_sections='Totals and averages'!Q$9)*(IF(IFERROR(SEARCH('Totals and averages'!$M15,wfj_raw_dates),0),1,0)))/SUMPRODUCT((wfj_raw_sections='Totals and averages'!Q$9)*(IF(IFERROR(SEARCH('Totals and averages'!$M15,wfj_raw_dates),0),1,0)))</f>
        <v>7998.5</v>
      </c>
      <c r="R15" s="11" cm="1">
        <f t="array" ref="R15">SUMPRODUCT(wfj_raw_data*(wfj_raw_sections='Totals and averages'!R$9)*(IF(IFERROR(SEARCH('Totals and averages'!$M15,wfj_raw_dates),0),1,0)))/SUMPRODUCT((wfj_raw_sections='Totals and averages'!R$9)*(IF(IFERROR(SEARCH('Totals and averages'!$M15,wfj_raw_dates),0),1,0)))</f>
        <v>17597.75</v>
      </c>
      <c r="S15" s="11" cm="1">
        <f t="array" ref="S15">SUMPRODUCT(wfj_raw_data*(wfj_raw_sections='Totals and averages'!S$9)*(IF(IFERROR(SEARCH('Totals and averages'!$M15,wfj_raw_dates),0),1,0)))/SUMPRODUCT((wfj_raw_sections='Totals and averages'!S$9)*(IF(IFERROR(SEARCH('Totals and averages'!$M15,wfj_raw_dates),0),1,0)))</f>
        <v>167233.25</v>
      </c>
      <c r="T15" s="11" cm="1">
        <f t="array" ref="T15">SUMPRODUCT(wfj_raw_data*(wfj_raw_sections='Totals and averages'!T$9)*(IF(IFERROR(SEARCH('Totals and averages'!$M15,wfj_raw_dates),0),1,0)))/SUMPRODUCT((wfj_raw_sections='Totals and averages'!T$9)*(IF(IFERROR(SEARCH('Totals and averages'!$M15,wfj_raw_dates),0),1,0)))</f>
        <v>618650.75</v>
      </c>
      <c r="U15" s="11" cm="1">
        <f t="array" ref="U15">SUMPRODUCT(wfj_raw_data*(wfj_raw_sections='Totals and averages'!U$9)*(IF(IFERROR(SEARCH('Totals and averages'!$M15,wfj_raw_dates),0),1,0)))/SUMPRODUCT((wfj_raw_sections='Totals and averages'!U$9)*(IF(IFERROR(SEARCH('Totals and averages'!$M15,wfj_raw_dates),0),1,0)))</f>
        <v>240769.5</v>
      </c>
      <c r="V15" s="11" cm="1">
        <f t="array" ref="V15">SUMPRODUCT(wfj_raw_data*(wfj_raw_sections='Totals and averages'!V$9)*(IF(IFERROR(SEARCH('Totals and averages'!$M15,wfj_raw_dates),0),1,0)))/SUMPRODUCT((wfj_raw_sections='Totals and averages'!V$9)*(IF(IFERROR(SEARCH('Totals and averages'!$M15,wfj_raw_dates),0),1,0)))</f>
        <v>280128.75</v>
      </c>
      <c r="W15" s="11" cm="1">
        <f t="array" ref="W15">SUMPRODUCT(wfj_raw_data*(wfj_raw_sections='Totals and averages'!W$9)*(IF(IFERROR(SEARCH('Totals and averages'!$M15,wfj_raw_dates),0),1,0)))/SUMPRODUCT((wfj_raw_sections='Totals and averages'!W$9)*(IF(IFERROR(SEARCH('Totals and averages'!$M15,wfj_raw_dates),0),1,0)))</f>
        <v>314025.75</v>
      </c>
      <c r="X15" s="11" cm="1">
        <f t="array" ref="X15">SUMPRODUCT(wfj_raw_data*(wfj_raw_sections='Totals and averages'!X$9)*(IF(IFERROR(SEARCH('Totals and averages'!$M15,wfj_raw_dates),0),1,0)))/SUMPRODUCT((wfj_raw_sections='Totals and averages'!X$9)*(IF(IFERROR(SEARCH('Totals and averages'!$M15,wfj_raw_dates),0),1,0)))</f>
        <v>355996.5</v>
      </c>
      <c r="Y15" s="11" cm="1">
        <f t="array" ref="Y15">SUMPRODUCT(wfj_raw_data*(wfj_raw_sections='Totals and averages'!Y$9)*(IF(IFERROR(SEARCH('Totals and averages'!$M15,wfj_raw_dates),0),1,0)))/SUMPRODUCT((wfj_raw_sections='Totals and averages'!Y$9)*(IF(IFERROR(SEARCH('Totals and averages'!$M15,wfj_raw_dates),0),1,0)))</f>
        <v>67737.75</v>
      </c>
      <c r="Z15" s="11" cm="1">
        <f t="array" ref="Z15">SUMPRODUCT(wfj_raw_data*(wfj_raw_sections='Totals and averages'!Z$9)*(IF(IFERROR(SEARCH('Totals and averages'!$M15,wfj_raw_dates),0),1,0)))/SUMPRODUCT((wfj_raw_sections='Totals and averages'!Z$9)*(IF(IFERROR(SEARCH('Totals and averages'!$M15,wfj_raw_dates),0),1,0)))</f>
        <v>420700.5</v>
      </c>
      <c r="AA15" s="11" cm="1">
        <f t="array" ref="AA15">SUMPRODUCT(wfj_raw_data*(wfj_raw_sections='Totals and averages'!AA$9)*(IF(IFERROR(SEARCH('Totals and averages'!$M15,wfj_raw_dates),0),1,0)))/SUMPRODUCT((wfj_raw_sections='Totals and averages'!AA$9)*(IF(IFERROR(SEARCH('Totals and averages'!$M15,wfj_raw_dates),0),1,0)))</f>
        <v>464945.25</v>
      </c>
      <c r="AB15" s="11" cm="1">
        <f t="array" ref="AB15">SUMPRODUCT(wfj_raw_data*(wfj_raw_sections='Totals and averages'!AB$9)*(IF(IFERROR(SEARCH('Totals and averages'!$M15,wfj_raw_dates),0),1,0)))/SUMPRODUCT((wfj_raw_sections='Totals and averages'!AB$9)*(IF(IFERROR(SEARCH('Totals and averages'!$M15,wfj_raw_dates),0),1,0)))</f>
        <v>212603.5</v>
      </c>
      <c r="AC15" s="11" cm="1">
        <f t="array" ref="AC15">SUMPRODUCT(wfj_raw_data*(wfj_raw_sections='Totals and averages'!AC$9)*(IF(IFERROR(SEARCH('Totals and averages'!$M15,wfj_raw_dates),0),1,0)))/SUMPRODUCT((wfj_raw_sections='Totals and averages'!AC$9)*(IF(IFERROR(SEARCH('Totals and averages'!$M15,wfj_raw_dates),0),1,0)))</f>
        <v>247139.5</v>
      </c>
      <c r="AD15" s="11" cm="1">
        <f t="array" ref="AD15">SUMPRODUCT(wfj_raw_data*(wfj_raw_sections='Totals and averages'!AD$9)*(IF(IFERROR(SEARCH('Totals and averages'!$M15,wfj_raw_dates),0),1,0)))/SUMPRODUCT((wfj_raw_sections='Totals and averages'!AD$9)*(IF(IFERROR(SEARCH('Totals and averages'!$M15,wfj_raw_dates),0),1,0)))</f>
        <v>327036.5</v>
      </c>
      <c r="AE15" s="11" cm="1">
        <f t="array" ref="AE15">SUMPRODUCT(wfj_raw_data*(wfj_raw_sections='Totals and averages'!AE$9)*(IF(IFERROR(SEARCH('Totals and averages'!$M15,wfj_raw_dates),0),1,0)))/SUMPRODUCT((wfj_raw_sections='Totals and averages'!AE$9)*(IF(IFERROR(SEARCH('Totals and averages'!$M15,wfj_raw_dates),0),1,0)))</f>
        <v>109500.75</v>
      </c>
      <c r="AF15" s="11" cm="1">
        <f t="array" ref="AF15">SUMPRODUCT(wfj_raw_data*(wfj_raw_sections='Totals and averages'!AF$9)*(IF(IFERROR(SEARCH('Totals and averages'!$M15,wfj_raw_dates),0),1,0)))/SUMPRODUCT((wfj_raw_sections='Totals and averages'!AF$9)*(IF(IFERROR(SEARCH('Totals and averages'!$M15,wfj_raw_dates),0),1,0)))</f>
        <v>112466</v>
      </c>
      <c r="AG15" s="11" cm="1">
        <f t="array" ref="AG15">SUMPRODUCT(wfj_raw_data*(wfj_raw_sections='Totals and averages'!AG$9)*(IF(IFERROR(SEARCH('Totals and averages'!$M15,wfj_raw_dates),0),1,0)))/SUMPRODUCT((wfj_raw_sections='Totals and averages'!AG$9)*(IF(IFERROR(SEARCH('Totals and averages'!$M15,wfj_raw_dates),0),1,0)))</f>
        <v>7121.5</v>
      </c>
      <c r="AH15" s="4">
        <f t="shared" si="1"/>
        <v>4189076.25</v>
      </c>
    </row>
    <row r="16" spans="2:34" x14ac:dyDescent="0.25">
      <c r="B16" s="5" t="str">
        <f t="shared" si="2"/>
        <v>September 1997</v>
      </c>
      <c r="C16" s="4">
        <f>SUMPRODUCT(INDEX(wfj_raw_data,MATCH('Totals and averages'!$B16,wfj_raw_dates,0),0))-SUMPRODUCT(INDEX(wfj_raw_data,MATCH('Totals and averages'!$B16,wfj_raw_dates,0),MATCH($C$7,wfj_raw_sections,0)))</f>
        <v>3693557</v>
      </c>
      <c r="F16" s="8">
        <f t="shared" si="3"/>
        <v>2002</v>
      </c>
      <c r="G16" s="4" cm="1">
        <f t="array" ref="G16">SUMPRODUCT(($C$10:$C$116)*(IF(IFERROR(SEARCH(G$9,$B$10:$B$116),0)&gt;0,1,0))*(IF(IFERROR(SEARCH($F16,$B$10:$B$116),0)&gt;0,1,0)))</f>
        <v>4148472</v>
      </c>
      <c r="H16" s="4" cm="1">
        <f t="array" ref="H16">SUMPRODUCT(($C$10:$C$116)*(IF(IFERROR(SEARCH(H$9,$B$10:$B$116),0)&gt;0,1,0))*(IF(IFERROR(SEARCH($F16,$B$10:$B$116),0)&gt;0,1,0)))</f>
        <v>4125754</v>
      </c>
      <c r="I16" s="4" cm="1">
        <f t="array" ref="I16">SUMPRODUCT(($C$10:$C$116)*(IF(IFERROR(SEARCH(I$9,$B$10:$B$116),0)&gt;0,1,0))*(IF(IFERROR(SEARCH($F16,$B$10:$B$116),0)&gt;0,1,0)))</f>
        <v>4109049</v>
      </c>
      <c r="J16" s="4" cm="1">
        <f t="array" ref="J16">SUMPRODUCT(($C$10:$C$116)*(IF(IFERROR(SEARCH(J$9,$B$10:$B$116),0)&gt;0,1,0))*(IF(IFERROR(SEARCH($F16,$B$10:$B$116),0)&gt;0,1,0)))</f>
        <v>4095442</v>
      </c>
      <c r="K16" s="4">
        <f t="shared" si="0"/>
        <v>4119679.25</v>
      </c>
      <c r="M16" s="9">
        <f t="shared" si="4"/>
        <v>2002</v>
      </c>
      <c r="N16" s="11" cm="1">
        <f t="array" ref="N16">SUMPRODUCT(wfj_raw_data*(wfj_raw_sections='Totals and averages'!N$9)*(IF(IFERROR(SEARCH('Totals and averages'!$M16,wfj_raw_dates),0),1,0)))/SUMPRODUCT((wfj_raw_sections='Totals and averages'!N$9)*(IF(IFERROR(SEARCH('Totals and averages'!$M16,wfj_raw_dates),0),1,0)))</f>
        <v>3893.25</v>
      </c>
      <c r="O16" s="11" cm="1">
        <f t="array" ref="O16">SUMPRODUCT(wfj_raw_data*(wfj_raw_sections='Totals and averages'!O$9)*(IF(IFERROR(SEARCH('Totals and averages'!$M16,wfj_raw_dates),0),1,0)))/SUMPRODUCT((wfj_raw_sections='Totals and averages'!O$9)*(IF(IFERROR(SEARCH('Totals and averages'!$M16,wfj_raw_dates),0),1,0)))</f>
        <v>2579.25</v>
      </c>
      <c r="P16" s="11" cm="1">
        <f t="array" ref="P16">SUMPRODUCT(wfj_raw_data*(wfj_raw_sections='Totals and averages'!P$9)*(IF(IFERROR(SEARCH('Totals and averages'!$M16,wfj_raw_dates),0),1,0)))/SUMPRODUCT((wfj_raw_sections='Totals and averages'!P$9)*(IF(IFERROR(SEARCH('Totals and averages'!$M16,wfj_raw_dates),0),1,0)))</f>
        <v>190341.25</v>
      </c>
      <c r="Q16" s="11" cm="1">
        <f t="array" ref="Q16">SUMPRODUCT(wfj_raw_data*(wfj_raw_sections='Totals and averages'!Q$9)*(IF(IFERROR(SEARCH('Totals and averages'!$M16,wfj_raw_dates),0),1,0)))/SUMPRODUCT((wfj_raw_sections='Totals and averages'!Q$9)*(IF(IFERROR(SEARCH('Totals and averages'!$M16,wfj_raw_dates),0),1,0)))</f>
        <v>6701.75</v>
      </c>
      <c r="R16" s="11" cm="1">
        <f t="array" ref="R16">SUMPRODUCT(wfj_raw_data*(wfj_raw_sections='Totals and averages'!R$9)*(IF(IFERROR(SEARCH('Totals and averages'!$M16,wfj_raw_dates),0),1,0)))/SUMPRODUCT((wfj_raw_sections='Totals and averages'!R$9)*(IF(IFERROR(SEARCH('Totals and averages'!$M16,wfj_raw_dates),0),1,0)))</f>
        <v>15134.25</v>
      </c>
      <c r="S16" s="11" cm="1">
        <f t="array" ref="S16">SUMPRODUCT(wfj_raw_data*(wfj_raw_sections='Totals and averages'!S$9)*(IF(IFERROR(SEARCH('Totals and averages'!$M16,wfj_raw_dates),0),1,0)))/SUMPRODUCT((wfj_raw_sections='Totals and averages'!S$9)*(IF(IFERROR(SEARCH('Totals and averages'!$M16,wfj_raw_dates),0),1,0)))</f>
        <v>152889.75</v>
      </c>
      <c r="T16" s="11" cm="1">
        <f t="array" ref="T16">SUMPRODUCT(wfj_raw_data*(wfj_raw_sections='Totals and averages'!T$9)*(IF(IFERROR(SEARCH('Totals and averages'!$M16,wfj_raw_dates),0),1,0)))/SUMPRODUCT((wfj_raw_sections='Totals and averages'!T$9)*(IF(IFERROR(SEARCH('Totals and averages'!$M16,wfj_raw_dates),0),1,0)))</f>
        <v>605180.25</v>
      </c>
      <c r="U16" s="11" cm="1">
        <f t="array" ref="U16">SUMPRODUCT(wfj_raw_data*(wfj_raw_sections='Totals and averages'!U$9)*(IF(IFERROR(SEARCH('Totals and averages'!$M16,wfj_raw_dates),0),1,0)))/SUMPRODUCT((wfj_raw_sections='Totals and averages'!U$9)*(IF(IFERROR(SEARCH('Totals and averages'!$M16,wfj_raw_dates),0),1,0)))</f>
        <v>229567.25</v>
      </c>
      <c r="V16" s="11" cm="1">
        <f t="array" ref="V16">SUMPRODUCT(wfj_raw_data*(wfj_raw_sections='Totals and averages'!V$9)*(IF(IFERROR(SEARCH('Totals and averages'!$M16,wfj_raw_dates),0),1,0)))/SUMPRODUCT((wfj_raw_sections='Totals and averages'!V$9)*(IF(IFERROR(SEARCH('Totals and averages'!$M16,wfj_raw_dates),0),1,0)))</f>
        <v>289721.25</v>
      </c>
      <c r="W16" s="11" cm="1">
        <f t="array" ref="W16">SUMPRODUCT(wfj_raw_data*(wfj_raw_sections='Totals and averages'!W$9)*(IF(IFERROR(SEARCH('Totals and averages'!$M16,wfj_raw_dates),0),1,0)))/SUMPRODUCT((wfj_raw_sections='Totals and averages'!W$9)*(IF(IFERROR(SEARCH('Totals and averages'!$M16,wfj_raw_dates),0),1,0)))</f>
        <v>299008</v>
      </c>
      <c r="X16" s="11" cm="1">
        <f t="array" ref="X16">SUMPRODUCT(wfj_raw_data*(wfj_raw_sections='Totals and averages'!X$9)*(IF(IFERROR(SEARCH('Totals and averages'!$M16,wfj_raw_dates),0),1,0)))/SUMPRODUCT((wfj_raw_sections='Totals and averages'!X$9)*(IF(IFERROR(SEARCH('Totals and averages'!$M16,wfj_raw_dates),0),1,0)))</f>
        <v>347164</v>
      </c>
      <c r="Y16" s="11" cm="1">
        <f t="array" ref="Y16">SUMPRODUCT(wfj_raw_data*(wfj_raw_sections='Totals and averages'!Y$9)*(IF(IFERROR(SEARCH('Totals and averages'!$M16,wfj_raw_dates),0),1,0)))/SUMPRODUCT((wfj_raw_sections='Totals and averages'!Y$9)*(IF(IFERROR(SEARCH('Totals and averages'!$M16,wfj_raw_dates),0),1,0)))</f>
        <v>64310.25</v>
      </c>
      <c r="Z16" s="11" cm="1">
        <f t="array" ref="Z16">SUMPRODUCT(wfj_raw_data*(wfj_raw_sections='Totals and averages'!Z$9)*(IF(IFERROR(SEARCH('Totals and averages'!$M16,wfj_raw_dates),0),1,0)))/SUMPRODUCT((wfj_raw_sections='Totals and averages'!Z$9)*(IF(IFERROR(SEARCH('Totals and averages'!$M16,wfj_raw_dates),0),1,0)))</f>
        <v>411624.75</v>
      </c>
      <c r="AA16" s="11" cm="1">
        <f t="array" ref="AA16">SUMPRODUCT(wfj_raw_data*(wfj_raw_sections='Totals and averages'!AA$9)*(IF(IFERROR(SEARCH('Totals and averages'!$M16,wfj_raw_dates),0),1,0)))/SUMPRODUCT((wfj_raw_sections='Totals and averages'!AA$9)*(IF(IFERROR(SEARCH('Totals and averages'!$M16,wfj_raw_dates),0),1,0)))</f>
        <v>442878.75</v>
      </c>
      <c r="AB16" s="11" cm="1">
        <f t="array" ref="AB16">SUMPRODUCT(wfj_raw_data*(wfj_raw_sections='Totals and averages'!AB$9)*(IF(IFERROR(SEARCH('Totals and averages'!$M16,wfj_raw_dates),0),1,0)))/SUMPRODUCT((wfj_raw_sections='Totals and averages'!AB$9)*(IF(IFERROR(SEARCH('Totals and averages'!$M16,wfj_raw_dates),0),1,0)))</f>
        <v>230910.25</v>
      </c>
      <c r="AC16" s="11" cm="1">
        <f t="array" ref="AC16">SUMPRODUCT(wfj_raw_data*(wfj_raw_sections='Totals and averages'!AC$9)*(IF(IFERROR(SEARCH('Totals and averages'!$M16,wfj_raw_dates),0),1,0)))/SUMPRODUCT((wfj_raw_sections='Totals and averages'!AC$9)*(IF(IFERROR(SEARCH('Totals and averages'!$M16,wfj_raw_dates),0),1,0)))</f>
        <v>265316.75</v>
      </c>
      <c r="AD16" s="11" cm="1">
        <f t="array" ref="AD16">SUMPRODUCT(wfj_raw_data*(wfj_raw_sections='Totals and averages'!AD$9)*(IF(IFERROR(SEARCH('Totals and averages'!$M16,wfj_raw_dates),0),1,0)))/SUMPRODUCT((wfj_raw_sections='Totals and averages'!AD$9)*(IF(IFERROR(SEARCH('Totals and averages'!$M16,wfj_raw_dates),0),1,0)))</f>
        <v>333723</v>
      </c>
      <c r="AE16" s="11" cm="1">
        <f t="array" ref="AE16">SUMPRODUCT(wfj_raw_data*(wfj_raw_sections='Totals and averages'!AE$9)*(IF(IFERROR(SEARCH('Totals and averages'!$M16,wfj_raw_dates),0),1,0)))/SUMPRODUCT((wfj_raw_sections='Totals and averages'!AE$9)*(IF(IFERROR(SEARCH('Totals and averages'!$M16,wfj_raw_dates),0),1,0)))</f>
        <v>116502.5</v>
      </c>
      <c r="AF16" s="11" cm="1">
        <f t="array" ref="AF16">SUMPRODUCT(wfj_raw_data*(wfj_raw_sections='Totals and averages'!AF$9)*(IF(IFERROR(SEARCH('Totals and averages'!$M16,wfj_raw_dates),0),1,0)))/SUMPRODUCT((wfj_raw_sections='Totals and averages'!AF$9)*(IF(IFERROR(SEARCH('Totals and averages'!$M16,wfj_raw_dates),0),1,0)))</f>
        <v>112232.75</v>
      </c>
      <c r="AG16" s="11" cm="1">
        <f t="array" ref="AG16">SUMPRODUCT(wfj_raw_data*(wfj_raw_sections='Totals and averages'!AG$9)*(IF(IFERROR(SEARCH('Totals and averages'!$M16,wfj_raw_dates),0),1,0)))/SUMPRODUCT((wfj_raw_sections='Totals and averages'!AG$9)*(IF(IFERROR(SEARCH('Totals and averages'!$M16,wfj_raw_dates),0),1,0)))</f>
        <v>12241.25</v>
      </c>
      <c r="AH16" s="4">
        <f t="shared" si="1"/>
        <v>4119679.25</v>
      </c>
    </row>
    <row r="17" spans="2:34" x14ac:dyDescent="0.25">
      <c r="B17" s="5" t="str">
        <f t="shared" si="2"/>
        <v>December 1997</v>
      </c>
      <c r="C17" s="4">
        <f>SUMPRODUCT(INDEX(wfj_raw_data,MATCH('Totals and averages'!$B17,wfj_raw_dates,0),0))-SUMPRODUCT(INDEX(wfj_raw_data,MATCH('Totals and averages'!$B17,wfj_raw_dates,0),MATCH($C$7,wfj_raw_sections,0)))</f>
        <v>3773715</v>
      </c>
      <c r="F17" s="8">
        <f t="shared" si="3"/>
        <v>2003</v>
      </c>
      <c r="G17" s="4" cm="1">
        <f t="array" ref="G17">SUMPRODUCT(($C$10:$C$116)*(IF(IFERROR(SEARCH(G$9,$B$10:$B$116),0)&gt;0,1,0))*(IF(IFERROR(SEARCH($F17,$B$10:$B$116),0)&gt;0,1,0)))</f>
        <v>4081135</v>
      </c>
      <c r="H17" s="4" cm="1">
        <f t="array" ref="H17">SUMPRODUCT(($C$10:$C$116)*(IF(IFERROR(SEARCH(H$9,$B$10:$B$116),0)&gt;0,1,0))*(IF(IFERROR(SEARCH($F17,$B$10:$B$116),0)&gt;0,1,0)))</f>
        <v>4094536</v>
      </c>
      <c r="I17" s="4" cm="1">
        <f t="array" ref="I17">SUMPRODUCT(($C$10:$C$116)*(IF(IFERROR(SEARCH(I$9,$B$10:$B$116),0)&gt;0,1,0))*(IF(IFERROR(SEARCH($F17,$B$10:$B$116),0)&gt;0,1,0)))</f>
        <v>4101798</v>
      </c>
      <c r="J17" s="4" cm="1">
        <f t="array" ref="J17">SUMPRODUCT(($C$10:$C$116)*(IF(IFERROR(SEARCH(J$9,$B$10:$B$116),0)&gt;0,1,0))*(IF(IFERROR(SEARCH($F17,$B$10:$B$116),0)&gt;0,1,0)))</f>
        <v>4075604</v>
      </c>
      <c r="K17" s="4">
        <f t="shared" si="0"/>
        <v>4088268.25</v>
      </c>
      <c r="M17" s="9">
        <f t="shared" si="4"/>
        <v>2003</v>
      </c>
      <c r="N17" s="11" cm="1">
        <f t="array" ref="N17">SUMPRODUCT(wfj_raw_data*(wfj_raw_sections='Totals and averages'!N$9)*(IF(IFERROR(SEARCH('Totals and averages'!$M17,wfj_raw_dates),0),1,0)))/SUMPRODUCT((wfj_raw_sections='Totals and averages'!N$9)*(IF(IFERROR(SEARCH('Totals and averages'!$M17,wfj_raw_dates),0),1,0)))</f>
        <v>1861</v>
      </c>
      <c r="O17" s="11" cm="1">
        <f t="array" ref="O17">SUMPRODUCT(wfj_raw_data*(wfj_raw_sections='Totals and averages'!O$9)*(IF(IFERROR(SEARCH('Totals and averages'!$M17,wfj_raw_dates),0),1,0)))/SUMPRODUCT((wfj_raw_sections='Totals and averages'!O$9)*(IF(IFERROR(SEARCH('Totals and averages'!$M17,wfj_raw_dates),0),1,0)))</f>
        <v>2392.5</v>
      </c>
      <c r="P17" s="11" cm="1">
        <f t="array" ref="P17">SUMPRODUCT(wfj_raw_data*(wfj_raw_sections='Totals and averages'!P$9)*(IF(IFERROR(SEARCH('Totals and averages'!$M17,wfj_raw_dates),0),1,0)))/SUMPRODUCT((wfj_raw_sections='Totals and averages'!P$9)*(IF(IFERROR(SEARCH('Totals and averages'!$M17,wfj_raw_dates),0),1,0)))</f>
        <v>175151</v>
      </c>
      <c r="Q17" s="11" cm="1">
        <f t="array" ref="Q17">SUMPRODUCT(wfj_raw_data*(wfj_raw_sections='Totals and averages'!Q$9)*(IF(IFERROR(SEARCH('Totals and averages'!$M17,wfj_raw_dates),0),1,0)))/SUMPRODUCT((wfj_raw_sections='Totals and averages'!Q$9)*(IF(IFERROR(SEARCH('Totals and averages'!$M17,wfj_raw_dates),0),1,0)))</f>
        <v>5790.25</v>
      </c>
      <c r="R17" s="11" cm="1">
        <f t="array" ref="R17">SUMPRODUCT(wfj_raw_data*(wfj_raw_sections='Totals and averages'!R$9)*(IF(IFERROR(SEARCH('Totals and averages'!$M17,wfj_raw_dates),0),1,0)))/SUMPRODUCT((wfj_raw_sections='Totals and averages'!R$9)*(IF(IFERROR(SEARCH('Totals and averages'!$M17,wfj_raw_dates),0),1,0)))</f>
        <v>13862.25</v>
      </c>
      <c r="S17" s="11" cm="1">
        <f t="array" ref="S17">SUMPRODUCT(wfj_raw_data*(wfj_raw_sections='Totals and averages'!S$9)*(IF(IFERROR(SEARCH('Totals and averages'!$M17,wfj_raw_dates),0),1,0)))/SUMPRODUCT((wfj_raw_sections='Totals and averages'!S$9)*(IF(IFERROR(SEARCH('Totals and averages'!$M17,wfj_raw_dates),0),1,0)))</f>
        <v>154845</v>
      </c>
      <c r="T17" s="11" cm="1">
        <f t="array" ref="T17">SUMPRODUCT(wfj_raw_data*(wfj_raw_sections='Totals and averages'!T$9)*(IF(IFERROR(SEARCH('Totals and averages'!$M17,wfj_raw_dates),0),1,0)))/SUMPRODUCT((wfj_raw_sections='Totals and averages'!T$9)*(IF(IFERROR(SEARCH('Totals and averages'!$M17,wfj_raw_dates),0),1,0)))</f>
        <v>588938.5</v>
      </c>
      <c r="U17" s="11" cm="1">
        <f t="array" ref="U17">SUMPRODUCT(wfj_raw_data*(wfj_raw_sections='Totals and averages'!U$9)*(IF(IFERROR(SEARCH('Totals and averages'!$M17,wfj_raw_dates),0),1,0)))/SUMPRODUCT((wfj_raw_sections='Totals and averages'!U$9)*(IF(IFERROR(SEARCH('Totals and averages'!$M17,wfj_raw_dates),0),1,0)))</f>
        <v>225286.75</v>
      </c>
      <c r="V17" s="11" cm="1">
        <f t="array" ref="V17">SUMPRODUCT(wfj_raw_data*(wfj_raw_sections='Totals and averages'!V$9)*(IF(IFERROR(SEARCH('Totals and averages'!$M17,wfj_raw_dates),0),1,0)))/SUMPRODUCT((wfj_raw_sections='Totals and averages'!V$9)*(IF(IFERROR(SEARCH('Totals and averages'!$M17,wfj_raw_dates),0),1,0)))</f>
        <v>298852</v>
      </c>
      <c r="W17" s="11" cm="1">
        <f t="array" ref="W17">SUMPRODUCT(wfj_raw_data*(wfj_raw_sections='Totals and averages'!W$9)*(IF(IFERROR(SEARCH('Totals and averages'!$M17,wfj_raw_dates),0),1,0)))/SUMPRODUCT((wfj_raw_sections='Totals and averages'!W$9)*(IF(IFERROR(SEARCH('Totals and averages'!$M17,wfj_raw_dates),0),1,0)))</f>
        <v>286038</v>
      </c>
      <c r="X17" s="11" cm="1">
        <f t="array" ref="X17">SUMPRODUCT(wfj_raw_data*(wfj_raw_sections='Totals and averages'!X$9)*(IF(IFERROR(SEARCH('Totals and averages'!$M17,wfj_raw_dates),0),1,0)))/SUMPRODUCT((wfj_raw_sections='Totals and averages'!X$9)*(IF(IFERROR(SEARCH('Totals and averages'!$M17,wfj_raw_dates),0),1,0)))</f>
        <v>348262</v>
      </c>
      <c r="Y17" s="11" cm="1">
        <f t="array" ref="Y17">SUMPRODUCT(wfj_raw_data*(wfj_raw_sections='Totals and averages'!Y$9)*(IF(IFERROR(SEARCH('Totals and averages'!$M17,wfj_raw_dates),0),1,0)))/SUMPRODUCT((wfj_raw_sections='Totals and averages'!Y$9)*(IF(IFERROR(SEARCH('Totals and averages'!$M17,wfj_raw_dates),0),1,0)))</f>
        <v>64588.25</v>
      </c>
      <c r="Z17" s="11" cm="1">
        <f t="array" ref="Z17">SUMPRODUCT(wfj_raw_data*(wfj_raw_sections='Totals and averages'!Z$9)*(IF(IFERROR(SEARCH('Totals and averages'!$M17,wfj_raw_dates),0),1,0)))/SUMPRODUCT((wfj_raw_sections='Totals and averages'!Z$9)*(IF(IFERROR(SEARCH('Totals and averages'!$M17,wfj_raw_dates),0),1,0)))</f>
        <v>414465.25</v>
      </c>
      <c r="AA17" s="11" cm="1">
        <f t="array" ref="AA17">SUMPRODUCT(wfj_raw_data*(wfj_raw_sections='Totals and averages'!AA$9)*(IF(IFERROR(SEARCH('Totals and averages'!$M17,wfj_raw_dates),0),1,0)))/SUMPRODUCT((wfj_raw_sections='Totals and averages'!AA$9)*(IF(IFERROR(SEARCH('Totals and averages'!$M17,wfj_raw_dates),0),1,0)))</f>
        <v>426203.75</v>
      </c>
      <c r="AB17" s="11" cm="1">
        <f t="array" ref="AB17">SUMPRODUCT(wfj_raw_data*(wfj_raw_sections='Totals and averages'!AB$9)*(IF(IFERROR(SEARCH('Totals and averages'!$M17,wfj_raw_dates),0),1,0)))/SUMPRODUCT((wfj_raw_sections='Totals and averages'!AB$9)*(IF(IFERROR(SEARCH('Totals and averages'!$M17,wfj_raw_dates),0),1,0)))</f>
        <v>237782.5</v>
      </c>
      <c r="AC17" s="11" cm="1">
        <f t="array" ref="AC17">SUMPRODUCT(wfj_raw_data*(wfj_raw_sections='Totals and averages'!AC$9)*(IF(IFERROR(SEARCH('Totals and averages'!$M17,wfj_raw_dates),0),1,0)))/SUMPRODUCT((wfj_raw_sections='Totals and averages'!AC$9)*(IF(IFERROR(SEARCH('Totals and averages'!$M17,wfj_raw_dates),0),1,0)))</f>
        <v>274921</v>
      </c>
      <c r="AD17" s="11" cm="1">
        <f t="array" ref="AD17">SUMPRODUCT(wfj_raw_data*(wfj_raw_sections='Totals and averages'!AD$9)*(IF(IFERROR(SEARCH('Totals and averages'!$M17,wfj_raw_dates),0),1,0)))/SUMPRODUCT((wfj_raw_sections='Totals and averages'!AD$9)*(IF(IFERROR(SEARCH('Totals and averages'!$M17,wfj_raw_dates),0),1,0)))</f>
        <v>349186.75</v>
      </c>
      <c r="AE17" s="11" cm="1">
        <f t="array" ref="AE17">SUMPRODUCT(wfj_raw_data*(wfj_raw_sections='Totals and averages'!AE$9)*(IF(IFERROR(SEARCH('Totals and averages'!$M17,wfj_raw_dates),0),1,0)))/SUMPRODUCT((wfj_raw_sections='Totals and averages'!AE$9)*(IF(IFERROR(SEARCH('Totals and averages'!$M17,wfj_raw_dates),0),1,0)))</f>
        <v>109217.75</v>
      </c>
      <c r="AF17" s="11" cm="1">
        <f t="array" ref="AF17">SUMPRODUCT(wfj_raw_data*(wfj_raw_sections='Totals and averages'!AF$9)*(IF(IFERROR(SEARCH('Totals and averages'!$M17,wfj_raw_dates),0),1,0)))/SUMPRODUCT((wfj_raw_sections='Totals and averages'!AF$9)*(IF(IFERROR(SEARCH('Totals and averages'!$M17,wfj_raw_dates),0),1,0)))</f>
        <v>110623.75</v>
      </c>
      <c r="AG17" s="11" cm="1">
        <f t="array" ref="AG17">SUMPRODUCT(wfj_raw_data*(wfj_raw_sections='Totals and averages'!AG$9)*(IF(IFERROR(SEARCH('Totals and averages'!$M17,wfj_raw_dates),0),1,0)))/SUMPRODUCT((wfj_raw_sections='Totals and averages'!AG$9)*(IF(IFERROR(SEARCH('Totals and averages'!$M17,wfj_raw_dates),0),1,0)))</f>
        <v>16444.25</v>
      </c>
      <c r="AH17" s="4">
        <f t="shared" si="1"/>
        <v>4088268.25</v>
      </c>
    </row>
    <row r="18" spans="2:34" x14ac:dyDescent="0.25">
      <c r="B18" s="5" t="str">
        <f t="shared" si="2"/>
        <v>March 1998</v>
      </c>
      <c r="C18" s="4">
        <f>SUMPRODUCT(INDEX(wfj_raw_data,MATCH('Totals and averages'!$B18,wfj_raw_dates,0),0))-SUMPRODUCT(INDEX(wfj_raw_data,MATCH('Totals and averages'!$B18,wfj_raw_dates,0),MATCH($C$7,wfj_raw_sections,0)))</f>
        <v>3796864</v>
      </c>
      <c r="F18" s="8">
        <f t="shared" si="3"/>
        <v>2004</v>
      </c>
      <c r="G18" s="4" cm="1">
        <f t="array" ref="G18">SUMPRODUCT(($C$10:$C$116)*(IF(IFERROR(SEARCH(G$9,$B$10:$B$116),0)&gt;0,1,0))*(IF(IFERROR(SEARCH($F18,$B$10:$B$116),0)&gt;0,1,0)))</f>
        <v>4072609</v>
      </c>
      <c r="H18" s="4" cm="1">
        <f t="array" ref="H18">SUMPRODUCT(($C$10:$C$116)*(IF(IFERROR(SEARCH(H$9,$B$10:$B$116),0)&gt;0,1,0))*(IF(IFERROR(SEARCH($F18,$B$10:$B$116),0)&gt;0,1,0)))</f>
        <v>4092161</v>
      </c>
      <c r="I18" s="4" cm="1">
        <f t="array" ref="I18">SUMPRODUCT(($C$10:$C$116)*(IF(IFERROR(SEARCH(I$9,$B$10:$B$116),0)&gt;0,1,0))*(IF(IFERROR(SEARCH($F18,$B$10:$B$116),0)&gt;0,1,0)))</f>
        <v>4095675</v>
      </c>
      <c r="J18" s="4" cm="1">
        <f t="array" ref="J18">SUMPRODUCT(($C$10:$C$116)*(IF(IFERROR(SEARCH(J$9,$B$10:$B$116),0)&gt;0,1,0))*(IF(IFERROR(SEARCH($F18,$B$10:$B$116),0)&gt;0,1,0)))</f>
        <v>4109677</v>
      </c>
      <c r="K18" s="4">
        <f t="shared" si="0"/>
        <v>4092530.5</v>
      </c>
      <c r="M18" s="9">
        <f t="shared" si="4"/>
        <v>2004</v>
      </c>
      <c r="N18" s="11" cm="1">
        <f t="array" ref="N18">SUMPRODUCT(wfj_raw_data*(wfj_raw_sections='Totals and averages'!N$9)*(IF(IFERROR(SEARCH('Totals and averages'!$M18,wfj_raw_dates),0),1,0)))/SUMPRODUCT((wfj_raw_sections='Totals and averages'!N$9)*(IF(IFERROR(SEARCH('Totals and averages'!$M18,wfj_raw_dates),0),1,0)))</f>
        <v>1655.25</v>
      </c>
      <c r="O18" s="11" cm="1">
        <f t="array" ref="O18">SUMPRODUCT(wfj_raw_data*(wfj_raw_sections='Totals and averages'!O$9)*(IF(IFERROR(SEARCH('Totals and averages'!$M18,wfj_raw_dates),0),1,0)))/SUMPRODUCT((wfj_raw_sections='Totals and averages'!O$9)*(IF(IFERROR(SEARCH('Totals and averages'!$M18,wfj_raw_dates),0),1,0)))</f>
        <v>3102.25</v>
      </c>
      <c r="P18" s="11" cm="1">
        <f t="array" ref="P18">SUMPRODUCT(wfj_raw_data*(wfj_raw_sections='Totals and averages'!P$9)*(IF(IFERROR(SEARCH('Totals and averages'!$M18,wfj_raw_dates),0),1,0)))/SUMPRODUCT((wfj_raw_sections='Totals and averages'!P$9)*(IF(IFERROR(SEARCH('Totals and averages'!$M18,wfj_raw_dates),0),1,0)))</f>
        <v>167787.75</v>
      </c>
      <c r="Q18" s="11" cm="1">
        <f t="array" ref="Q18">SUMPRODUCT(wfj_raw_data*(wfj_raw_sections='Totals and averages'!Q$9)*(IF(IFERROR(SEARCH('Totals and averages'!$M18,wfj_raw_dates),0),1,0)))/SUMPRODUCT((wfj_raw_sections='Totals and averages'!Q$9)*(IF(IFERROR(SEARCH('Totals and averages'!$M18,wfj_raw_dates),0),1,0)))</f>
        <v>4664</v>
      </c>
      <c r="R18" s="11" cm="1">
        <f t="array" ref="R18">SUMPRODUCT(wfj_raw_data*(wfj_raw_sections='Totals and averages'!R$9)*(IF(IFERROR(SEARCH('Totals and averages'!$M18,wfj_raw_dates),0),1,0)))/SUMPRODUCT((wfj_raw_sections='Totals and averages'!R$9)*(IF(IFERROR(SEARCH('Totals and averages'!$M18,wfj_raw_dates),0),1,0)))</f>
        <v>14575.5</v>
      </c>
      <c r="S18" s="11" cm="1">
        <f t="array" ref="S18">SUMPRODUCT(wfj_raw_data*(wfj_raw_sections='Totals and averages'!S$9)*(IF(IFERROR(SEARCH('Totals and averages'!$M18,wfj_raw_dates),0),1,0)))/SUMPRODUCT((wfj_raw_sections='Totals and averages'!S$9)*(IF(IFERROR(SEARCH('Totals and averages'!$M18,wfj_raw_dates),0),1,0)))</f>
        <v>152744</v>
      </c>
      <c r="T18" s="11" cm="1">
        <f t="array" ref="T18">SUMPRODUCT(wfj_raw_data*(wfj_raw_sections='Totals and averages'!T$9)*(IF(IFERROR(SEARCH('Totals and averages'!$M18,wfj_raw_dates),0),1,0)))/SUMPRODUCT((wfj_raw_sections='Totals and averages'!T$9)*(IF(IFERROR(SEARCH('Totals and averages'!$M18,wfj_raw_dates),0),1,0)))</f>
        <v>585493.25</v>
      </c>
      <c r="U18" s="11" cm="1">
        <f t="array" ref="U18">SUMPRODUCT(wfj_raw_data*(wfj_raw_sections='Totals and averages'!U$9)*(IF(IFERROR(SEARCH('Totals and averages'!$M18,wfj_raw_dates),0),1,0)))/SUMPRODUCT((wfj_raw_sections='Totals and averages'!U$9)*(IF(IFERROR(SEARCH('Totals and averages'!$M18,wfj_raw_dates),0),1,0)))</f>
        <v>223483.25</v>
      </c>
      <c r="V18" s="11" cm="1">
        <f t="array" ref="V18">SUMPRODUCT(wfj_raw_data*(wfj_raw_sections='Totals and averages'!V$9)*(IF(IFERROR(SEARCH('Totals and averages'!$M18,wfj_raw_dates),0),1,0)))/SUMPRODUCT((wfj_raw_sections='Totals and averages'!V$9)*(IF(IFERROR(SEARCH('Totals and averages'!$M18,wfj_raw_dates),0),1,0)))</f>
        <v>299596</v>
      </c>
      <c r="W18" s="11" cm="1">
        <f t="array" ref="W18">SUMPRODUCT(wfj_raw_data*(wfj_raw_sections='Totals and averages'!W$9)*(IF(IFERROR(SEARCH('Totals and averages'!$M18,wfj_raw_dates),0),1,0)))/SUMPRODUCT((wfj_raw_sections='Totals and averages'!W$9)*(IF(IFERROR(SEARCH('Totals and averages'!$M18,wfj_raw_dates),0),1,0)))</f>
        <v>279126.5</v>
      </c>
      <c r="X18" s="11" cm="1">
        <f t="array" ref="X18">SUMPRODUCT(wfj_raw_data*(wfj_raw_sections='Totals and averages'!X$9)*(IF(IFERROR(SEARCH('Totals and averages'!$M18,wfj_raw_dates),0),1,0)))/SUMPRODUCT((wfj_raw_sections='Totals and averages'!X$9)*(IF(IFERROR(SEARCH('Totals and averages'!$M18,wfj_raw_dates),0),1,0)))</f>
        <v>330009</v>
      </c>
      <c r="Y18" s="11" cm="1">
        <f t="array" ref="Y18">SUMPRODUCT(wfj_raw_data*(wfj_raw_sections='Totals and averages'!Y$9)*(IF(IFERROR(SEARCH('Totals and averages'!$M18,wfj_raw_dates),0),1,0)))/SUMPRODUCT((wfj_raw_sections='Totals and averages'!Y$9)*(IF(IFERROR(SEARCH('Totals and averages'!$M18,wfj_raw_dates),0),1,0)))</f>
        <v>65026.75</v>
      </c>
      <c r="Z18" s="11" cm="1">
        <f t="array" ref="Z18">SUMPRODUCT(wfj_raw_data*(wfj_raw_sections='Totals and averages'!Z$9)*(IF(IFERROR(SEARCH('Totals and averages'!$M18,wfj_raw_dates),0),1,0)))/SUMPRODUCT((wfj_raw_sections='Totals and averages'!Z$9)*(IF(IFERROR(SEARCH('Totals and averages'!$M18,wfj_raw_dates),0),1,0)))</f>
        <v>430482.25</v>
      </c>
      <c r="AA18" s="11" cm="1">
        <f t="array" ref="AA18">SUMPRODUCT(wfj_raw_data*(wfj_raw_sections='Totals and averages'!AA$9)*(IF(IFERROR(SEARCH('Totals and averages'!$M18,wfj_raw_dates),0),1,0)))/SUMPRODUCT((wfj_raw_sections='Totals and averages'!AA$9)*(IF(IFERROR(SEARCH('Totals and averages'!$M18,wfj_raw_dates),0),1,0)))</f>
        <v>429522.5</v>
      </c>
      <c r="AB18" s="11" cm="1">
        <f t="array" ref="AB18">SUMPRODUCT(wfj_raw_data*(wfj_raw_sections='Totals and averages'!AB$9)*(IF(IFERROR(SEARCH('Totals and averages'!$M18,wfj_raw_dates),0),1,0)))/SUMPRODUCT((wfj_raw_sections='Totals and averages'!AB$9)*(IF(IFERROR(SEARCH('Totals and averages'!$M18,wfj_raw_dates),0),1,0)))</f>
        <v>232858</v>
      </c>
      <c r="AC18" s="11" cm="1">
        <f t="array" ref="AC18">SUMPRODUCT(wfj_raw_data*(wfj_raw_sections='Totals and averages'!AC$9)*(IF(IFERROR(SEARCH('Totals and averages'!$M18,wfj_raw_dates),0),1,0)))/SUMPRODUCT((wfj_raw_sections='Totals and averages'!AC$9)*(IF(IFERROR(SEARCH('Totals and averages'!$M18,wfj_raw_dates),0),1,0)))</f>
        <v>287645.25</v>
      </c>
      <c r="AD18" s="11" cm="1">
        <f t="array" ref="AD18">SUMPRODUCT(wfj_raw_data*(wfj_raw_sections='Totals and averages'!AD$9)*(IF(IFERROR(SEARCH('Totals and averages'!$M18,wfj_raw_dates),0),1,0)))/SUMPRODUCT((wfj_raw_sections='Totals and averages'!AD$9)*(IF(IFERROR(SEARCH('Totals and averages'!$M18,wfj_raw_dates),0),1,0)))</f>
        <v>359336.5</v>
      </c>
      <c r="AE18" s="11" cm="1">
        <f t="array" ref="AE18">SUMPRODUCT(wfj_raw_data*(wfj_raw_sections='Totals and averages'!AE$9)*(IF(IFERROR(SEARCH('Totals and averages'!$M18,wfj_raw_dates),0),1,0)))/SUMPRODUCT((wfj_raw_sections='Totals and averages'!AE$9)*(IF(IFERROR(SEARCH('Totals and averages'!$M18,wfj_raw_dates),0),1,0)))</f>
        <v>111627.25</v>
      </c>
      <c r="AF18" s="11" cm="1">
        <f t="array" ref="AF18">SUMPRODUCT(wfj_raw_data*(wfj_raw_sections='Totals and averages'!AF$9)*(IF(IFERROR(SEARCH('Totals and averages'!$M18,wfj_raw_dates),0),1,0)))/SUMPRODUCT((wfj_raw_sections='Totals and averages'!AF$9)*(IF(IFERROR(SEARCH('Totals and averages'!$M18,wfj_raw_dates),0),1,0)))</f>
        <v>113795.25</v>
      </c>
      <c r="AG18" s="11" cm="1">
        <f t="array" ref="AG18">SUMPRODUCT(wfj_raw_data*(wfj_raw_sections='Totals and averages'!AG$9)*(IF(IFERROR(SEARCH('Totals and averages'!$M18,wfj_raw_dates),0),1,0)))/SUMPRODUCT((wfj_raw_sections='Totals and averages'!AG$9)*(IF(IFERROR(SEARCH('Totals and averages'!$M18,wfj_raw_dates),0),1,0)))</f>
        <v>19385</v>
      </c>
      <c r="AH18" s="4">
        <f t="shared" si="1"/>
        <v>4092530.5</v>
      </c>
    </row>
    <row r="19" spans="2:34" x14ac:dyDescent="0.25">
      <c r="B19" s="5" t="str">
        <f t="shared" si="2"/>
        <v>June 1998</v>
      </c>
      <c r="C19" s="4">
        <f>SUMPRODUCT(INDEX(wfj_raw_data,MATCH('Totals and averages'!$B19,wfj_raw_dates,0),0))-SUMPRODUCT(INDEX(wfj_raw_data,MATCH('Totals and averages'!$B19,wfj_raw_dates,0),MATCH($C$7,wfj_raw_sections,0)))</f>
        <v>3802306</v>
      </c>
      <c r="F19" s="8">
        <f t="shared" si="3"/>
        <v>2005</v>
      </c>
      <c r="G19" s="4" cm="1">
        <f t="array" ref="G19">SUMPRODUCT(($C$10:$C$116)*(IF(IFERROR(SEARCH(G$9,$B$10:$B$116),0)&gt;0,1,0))*(IF(IFERROR(SEARCH($F19,$B$10:$B$116),0)&gt;0,1,0)))</f>
        <v>4143456</v>
      </c>
      <c r="H19" s="4" cm="1">
        <f t="array" ref="H19">SUMPRODUCT(($C$10:$C$116)*(IF(IFERROR(SEARCH(H$9,$B$10:$B$116),0)&gt;0,1,0))*(IF(IFERROR(SEARCH($F19,$B$10:$B$116),0)&gt;0,1,0)))</f>
        <v>4153494</v>
      </c>
      <c r="I19" s="4" cm="1">
        <f t="array" ref="I19">SUMPRODUCT(($C$10:$C$116)*(IF(IFERROR(SEARCH(I$9,$B$10:$B$116),0)&gt;0,1,0))*(IF(IFERROR(SEARCH($F19,$B$10:$B$116),0)&gt;0,1,0)))</f>
        <v>4181738</v>
      </c>
      <c r="J19" s="4" cm="1">
        <f t="array" ref="J19">SUMPRODUCT(($C$10:$C$116)*(IF(IFERROR(SEARCH(J$9,$B$10:$B$116),0)&gt;0,1,0))*(IF(IFERROR(SEARCH($F19,$B$10:$B$116),0)&gt;0,1,0)))</f>
        <v>4196853</v>
      </c>
      <c r="K19" s="4">
        <f t="shared" si="0"/>
        <v>4168885.25</v>
      </c>
      <c r="M19" s="9">
        <f t="shared" si="4"/>
        <v>2005</v>
      </c>
      <c r="N19" s="11" cm="1">
        <f t="array" ref="N19">SUMPRODUCT(wfj_raw_data*(wfj_raw_sections='Totals and averages'!N$9)*(IF(IFERROR(SEARCH('Totals and averages'!$M19,wfj_raw_dates),0),1,0)))/SUMPRODUCT((wfj_raw_sections='Totals and averages'!N$9)*(IF(IFERROR(SEARCH('Totals and averages'!$M19,wfj_raw_dates),0),1,0)))</f>
        <v>2369.25</v>
      </c>
      <c r="O19" s="11" cm="1">
        <f t="array" ref="O19">SUMPRODUCT(wfj_raw_data*(wfj_raw_sections='Totals and averages'!O$9)*(IF(IFERROR(SEARCH('Totals and averages'!$M19,wfj_raw_dates),0),1,0)))/SUMPRODUCT((wfj_raw_sections='Totals and averages'!O$9)*(IF(IFERROR(SEARCH('Totals and averages'!$M19,wfj_raw_dates),0),1,0)))</f>
        <v>3477.25</v>
      </c>
      <c r="P19" s="11" cm="1">
        <f t="array" ref="P19">SUMPRODUCT(wfj_raw_data*(wfj_raw_sections='Totals and averages'!P$9)*(IF(IFERROR(SEARCH('Totals and averages'!$M19,wfj_raw_dates),0),1,0)))/SUMPRODUCT((wfj_raw_sections='Totals and averages'!P$9)*(IF(IFERROR(SEARCH('Totals and averages'!$M19,wfj_raw_dates),0),1,0)))</f>
        <v>157286.5</v>
      </c>
      <c r="Q19" s="11" cm="1">
        <f t="array" ref="Q19">SUMPRODUCT(wfj_raw_data*(wfj_raw_sections='Totals and averages'!Q$9)*(IF(IFERROR(SEARCH('Totals and averages'!$M19,wfj_raw_dates),0),1,0)))/SUMPRODUCT((wfj_raw_sections='Totals and averages'!Q$9)*(IF(IFERROR(SEARCH('Totals and averages'!$M19,wfj_raw_dates),0),1,0)))</f>
        <v>3452.5</v>
      </c>
      <c r="R19" s="11" cm="1">
        <f t="array" ref="R19">SUMPRODUCT(wfj_raw_data*(wfj_raw_sections='Totals and averages'!R$9)*(IF(IFERROR(SEARCH('Totals and averages'!$M19,wfj_raw_dates),0),1,0)))/SUMPRODUCT((wfj_raw_sections='Totals and averages'!R$9)*(IF(IFERROR(SEARCH('Totals and averages'!$M19,wfj_raw_dates),0),1,0)))</f>
        <v>14951.75</v>
      </c>
      <c r="S19" s="11" cm="1">
        <f t="array" ref="S19">SUMPRODUCT(wfj_raw_data*(wfj_raw_sections='Totals and averages'!S$9)*(IF(IFERROR(SEARCH('Totals and averages'!$M19,wfj_raw_dates),0),1,0)))/SUMPRODUCT((wfj_raw_sections='Totals and averages'!S$9)*(IF(IFERROR(SEARCH('Totals and averages'!$M19,wfj_raw_dates),0),1,0)))</f>
        <v>150612.75</v>
      </c>
      <c r="T19" s="11" cm="1">
        <f t="array" ref="T19">SUMPRODUCT(wfj_raw_data*(wfj_raw_sections='Totals and averages'!T$9)*(IF(IFERROR(SEARCH('Totals and averages'!$M19,wfj_raw_dates),0),1,0)))/SUMPRODUCT((wfj_raw_sections='Totals and averages'!T$9)*(IF(IFERROR(SEARCH('Totals and averages'!$M19,wfj_raw_dates),0),1,0)))</f>
        <v>586106.5</v>
      </c>
      <c r="U19" s="11" cm="1">
        <f t="array" ref="U19">SUMPRODUCT(wfj_raw_data*(wfj_raw_sections='Totals and averages'!U$9)*(IF(IFERROR(SEARCH('Totals and averages'!$M19,wfj_raw_dates),0),1,0)))/SUMPRODUCT((wfj_raw_sections='Totals and averages'!U$9)*(IF(IFERROR(SEARCH('Totals and averages'!$M19,wfj_raw_dates),0),1,0)))</f>
        <v>236041.75</v>
      </c>
      <c r="V19" s="11" cm="1">
        <f t="array" ref="V19">SUMPRODUCT(wfj_raw_data*(wfj_raw_sections='Totals and averages'!V$9)*(IF(IFERROR(SEARCH('Totals and averages'!$M19,wfj_raw_dates),0),1,0)))/SUMPRODUCT((wfj_raw_sections='Totals and averages'!V$9)*(IF(IFERROR(SEARCH('Totals and averages'!$M19,wfj_raw_dates),0),1,0)))</f>
        <v>302417.25</v>
      </c>
      <c r="W19" s="11" cm="1">
        <f t="array" ref="W19">SUMPRODUCT(wfj_raw_data*(wfj_raw_sections='Totals and averages'!W$9)*(IF(IFERROR(SEARCH('Totals and averages'!$M19,wfj_raw_dates),0),1,0)))/SUMPRODUCT((wfj_raw_sections='Totals and averages'!W$9)*(IF(IFERROR(SEARCH('Totals and averages'!$M19,wfj_raw_dates),0),1,0)))</f>
        <v>283927.25</v>
      </c>
      <c r="X19" s="11" cm="1">
        <f t="array" ref="X19">SUMPRODUCT(wfj_raw_data*(wfj_raw_sections='Totals and averages'!X$9)*(IF(IFERROR(SEARCH('Totals and averages'!$M19,wfj_raw_dates),0),1,0)))/SUMPRODUCT((wfj_raw_sections='Totals and averages'!X$9)*(IF(IFERROR(SEARCH('Totals and averages'!$M19,wfj_raw_dates),0),1,0)))</f>
        <v>322847.5</v>
      </c>
      <c r="Y19" s="11" cm="1">
        <f t="array" ref="Y19">SUMPRODUCT(wfj_raw_data*(wfj_raw_sections='Totals and averages'!Y$9)*(IF(IFERROR(SEARCH('Totals and averages'!$M19,wfj_raw_dates),0),1,0)))/SUMPRODUCT((wfj_raw_sections='Totals and averages'!Y$9)*(IF(IFERROR(SEARCH('Totals and averages'!$M19,wfj_raw_dates),0),1,0)))</f>
        <v>69636.25</v>
      </c>
      <c r="Z19" s="11" cm="1">
        <f t="array" ref="Z19">SUMPRODUCT(wfj_raw_data*(wfj_raw_sections='Totals and averages'!Z$9)*(IF(IFERROR(SEARCH('Totals and averages'!$M19,wfj_raw_dates),0),1,0)))/SUMPRODUCT((wfj_raw_sections='Totals and averages'!Z$9)*(IF(IFERROR(SEARCH('Totals and averages'!$M19,wfj_raw_dates),0),1,0)))</f>
        <v>454801.5</v>
      </c>
      <c r="AA19" s="11" cm="1">
        <f t="array" ref="AA19">SUMPRODUCT(wfj_raw_data*(wfj_raw_sections='Totals and averages'!AA$9)*(IF(IFERROR(SEARCH('Totals and averages'!$M19,wfj_raw_dates),0),1,0)))/SUMPRODUCT((wfj_raw_sections='Totals and averages'!AA$9)*(IF(IFERROR(SEARCH('Totals and averages'!$M19,wfj_raw_dates),0),1,0)))</f>
        <v>443950.75</v>
      </c>
      <c r="AB19" s="11" cm="1">
        <f t="array" ref="AB19">SUMPRODUCT(wfj_raw_data*(wfj_raw_sections='Totals and averages'!AB$9)*(IF(IFERROR(SEARCH('Totals and averages'!$M19,wfj_raw_dates),0),1,0)))/SUMPRODUCT((wfj_raw_sections='Totals and averages'!AB$9)*(IF(IFERROR(SEARCH('Totals and averages'!$M19,wfj_raw_dates),0),1,0)))</f>
        <v>247031.5</v>
      </c>
      <c r="AC19" s="11" cm="1">
        <f t="array" ref="AC19">SUMPRODUCT(wfj_raw_data*(wfj_raw_sections='Totals and averages'!AC$9)*(IF(IFERROR(SEARCH('Totals and averages'!$M19,wfj_raw_dates),0),1,0)))/SUMPRODUCT((wfj_raw_sections='Totals and averages'!AC$9)*(IF(IFERROR(SEARCH('Totals and averages'!$M19,wfj_raw_dates),0),1,0)))</f>
        <v>286456.5</v>
      </c>
      <c r="AD19" s="11" cm="1">
        <f t="array" ref="AD19">SUMPRODUCT(wfj_raw_data*(wfj_raw_sections='Totals and averages'!AD$9)*(IF(IFERROR(SEARCH('Totals and averages'!$M19,wfj_raw_dates),0),1,0)))/SUMPRODUCT((wfj_raw_sections='Totals and averages'!AD$9)*(IF(IFERROR(SEARCH('Totals and averages'!$M19,wfj_raw_dates),0),1,0)))</f>
        <v>376711.75</v>
      </c>
      <c r="AE19" s="11" cm="1">
        <f t="array" ref="AE19">SUMPRODUCT(wfj_raw_data*(wfj_raw_sections='Totals and averages'!AE$9)*(IF(IFERROR(SEARCH('Totals and averages'!$M19,wfj_raw_dates),0),1,0)))/SUMPRODUCT((wfj_raw_sections='Totals and averages'!AE$9)*(IF(IFERROR(SEARCH('Totals and averages'!$M19,wfj_raw_dates),0),1,0)))</f>
        <v>111947.75</v>
      </c>
      <c r="AF19" s="11" cm="1">
        <f t="array" ref="AF19">SUMPRODUCT(wfj_raw_data*(wfj_raw_sections='Totals and averages'!AF$9)*(IF(IFERROR(SEARCH('Totals and averages'!$M19,wfj_raw_dates),0),1,0)))/SUMPRODUCT((wfj_raw_sections='Totals and averages'!AF$9)*(IF(IFERROR(SEARCH('Totals and averages'!$M19,wfj_raw_dates),0),1,0)))</f>
        <v>114859</v>
      </c>
      <c r="AG19" s="11" cm="1">
        <f t="array" ref="AG19">SUMPRODUCT(wfj_raw_data*(wfj_raw_sections='Totals and averages'!AG$9)*(IF(IFERROR(SEARCH('Totals and averages'!$M19,wfj_raw_dates),0),1,0)))/SUMPRODUCT((wfj_raw_sections='Totals and averages'!AG$9)*(IF(IFERROR(SEARCH('Totals and averages'!$M19,wfj_raw_dates),0),1,0)))</f>
        <v>13673</v>
      </c>
      <c r="AH19" s="4">
        <f t="shared" si="1"/>
        <v>4168885.25</v>
      </c>
    </row>
    <row r="20" spans="2:34" x14ac:dyDescent="0.25">
      <c r="B20" s="5" t="str">
        <f t="shared" si="2"/>
        <v>September 1998</v>
      </c>
      <c r="C20" s="4">
        <f>SUMPRODUCT(INDEX(wfj_raw_data,MATCH('Totals and averages'!$B20,wfj_raw_dates,0),0))-SUMPRODUCT(INDEX(wfj_raw_data,MATCH('Totals and averages'!$B20,wfj_raw_dates,0),MATCH($C$7,wfj_raw_sections,0)))</f>
        <v>3828818</v>
      </c>
      <c r="F20" s="8">
        <f t="shared" si="3"/>
        <v>2006</v>
      </c>
      <c r="G20" s="4" cm="1">
        <f t="array" ref="G20">SUMPRODUCT(($C$10:$C$116)*(IF(IFERROR(SEARCH(G$9,$B$10:$B$116),0)&gt;0,1,0))*(IF(IFERROR(SEARCH($F20,$B$10:$B$116),0)&gt;0,1,0)))</f>
        <v>4181035</v>
      </c>
      <c r="H20" s="4" cm="1">
        <f t="array" ref="H20">SUMPRODUCT(($C$10:$C$116)*(IF(IFERROR(SEARCH(H$9,$B$10:$B$116),0)&gt;0,1,0))*(IF(IFERROR(SEARCH($F20,$B$10:$B$116),0)&gt;0,1,0)))</f>
        <v>4194244</v>
      </c>
      <c r="I20" s="4" cm="1">
        <f t="array" ref="I20">SUMPRODUCT(($C$10:$C$116)*(IF(IFERROR(SEARCH(I$9,$B$10:$B$116),0)&gt;0,1,0))*(IF(IFERROR(SEARCH($F20,$B$10:$B$116),0)&gt;0,1,0)))</f>
        <v>4193502</v>
      </c>
      <c r="J20" s="4" cm="1">
        <f t="array" ref="J20">SUMPRODUCT(($C$10:$C$116)*(IF(IFERROR(SEARCH(J$9,$B$10:$B$116),0)&gt;0,1,0))*(IF(IFERROR(SEARCH($F20,$B$10:$B$116),0)&gt;0,1,0)))</f>
        <v>4204485</v>
      </c>
      <c r="K20" s="4">
        <f t="shared" si="0"/>
        <v>4193316.5</v>
      </c>
      <c r="M20" s="9">
        <f t="shared" si="4"/>
        <v>2006</v>
      </c>
      <c r="N20" s="11" cm="1">
        <f t="array" ref="N20">SUMPRODUCT(wfj_raw_data*(wfj_raw_sections='Totals and averages'!N$9)*(IF(IFERROR(SEARCH('Totals and averages'!$M20,wfj_raw_dates),0),1,0)))/SUMPRODUCT((wfj_raw_sections='Totals and averages'!N$9)*(IF(IFERROR(SEARCH('Totals and averages'!$M20,wfj_raw_dates),0),1,0)))</f>
        <v>2309</v>
      </c>
      <c r="O20" s="11" cm="1">
        <f t="array" ref="O20">SUMPRODUCT(wfj_raw_data*(wfj_raw_sections='Totals and averages'!O$9)*(IF(IFERROR(SEARCH('Totals and averages'!$M20,wfj_raw_dates),0),1,0)))/SUMPRODUCT((wfj_raw_sections='Totals and averages'!O$9)*(IF(IFERROR(SEARCH('Totals and averages'!$M20,wfj_raw_dates),0),1,0)))</f>
        <v>4117.75</v>
      </c>
      <c r="P20" s="11" cm="1">
        <f t="array" ref="P20">SUMPRODUCT(wfj_raw_data*(wfj_raw_sections='Totals and averages'!P$9)*(IF(IFERROR(SEARCH('Totals and averages'!$M20,wfj_raw_dates),0),1,0)))/SUMPRODUCT((wfj_raw_sections='Totals and averages'!P$9)*(IF(IFERROR(SEARCH('Totals and averages'!$M20,wfj_raw_dates),0),1,0)))</f>
        <v>144913</v>
      </c>
      <c r="Q20" s="11" cm="1">
        <f t="array" ref="Q20">SUMPRODUCT(wfj_raw_data*(wfj_raw_sections='Totals and averages'!Q$9)*(IF(IFERROR(SEARCH('Totals and averages'!$M20,wfj_raw_dates),0),1,0)))/SUMPRODUCT((wfj_raw_sections='Totals and averages'!Q$9)*(IF(IFERROR(SEARCH('Totals and averages'!$M20,wfj_raw_dates),0),1,0)))</f>
        <v>5232</v>
      </c>
      <c r="R20" s="11" cm="1">
        <f t="array" ref="R20">SUMPRODUCT(wfj_raw_data*(wfj_raw_sections='Totals and averages'!R$9)*(IF(IFERROR(SEARCH('Totals and averages'!$M20,wfj_raw_dates),0),1,0)))/SUMPRODUCT((wfj_raw_sections='Totals and averages'!R$9)*(IF(IFERROR(SEARCH('Totals and averages'!$M20,wfj_raw_dates),0),1,0)))</f>
        <v>14734.25</v>
      </c>
      <c r="S20" s="11" cm="1">
        <f t="array" ref="S20">SUMPRODUCT(wfj_raw_data*(wfj_raw_sections='Totals and averages'!S$9)*(IF(IFERROR(SEARCH('Totals and averages'!$M20,wfj_raw_dates),0),1,0)))/SUMPRODUCT((wfj_raw_sections='Totals and averages'!S$9)*(IF(IFERROR(SEARCH('Totals and averages'!$M20,wfj_raw_dates),0),1,0)))</f>
        <v>158735.25</v>
      </c>
      <c r="T20" s="11" cm="1">
        <f t="array" ref="T20">SUMPRODUCT(wfj_raw_data*(wfj_raw_sections='Totals and averages'!T$9)*(IF(IFERROR(SEARCH('Totals and averages'!$M20,wfj_raw_dates),0),1,0)))/SUMPRODUCT((wfj_raw_sections='Totals and averages'!T$9)*(IF(IFERROR(SEARCH('Totals and averages'!$M20,wfj_raw_dates),0),1,0)))</f>
        <v>586570.5</v>
      </c>
      <c r="U20" s="11" cm="1">
        <f t="array" ref="U20">SUMPRODUCT(wfj_raw_data*(wfj_raw_sections='Totals and averages'!U$9)*(IF(IFERROR(SEARCH('Totals and averages'!$M20,wfj_raw_dates),0),1,0)))/SUMPRODUCT((wfj_raw_sections='Totals and averages'!U$9)*(IF(IFERROR(SEARCH('Totals and averages'!$M20,wfj_raw_dates),0),1,0)))</f>
        <v>236286</v>
      </c>
      <c r="V20" s="11" cm="1">
        <f t="array" ref="V20">SUMPRODUCT(wfj_raw_data*(wfj_raw_sections='Totals and averages'!V$9)*(IF(IFERROR(SEARCH('Totals and averages'!$M20,wfj_raw_dates),0),1,0)))/SUMPRODUCT((wfj_raw_sections='Totals and averages'!V$9)*(IF(IFERROR(SEARCH('Totals and averages'!$M20,wfj_raw_dates),0),1,0)))</f>
        <v>302182.5</v>
      </c>
      <c r="W20" s="11" cm="1">
        <f t="array" ref="W20">SUMPRODUCT(wfj_raw_data*(wfj_raw_sections='Totals and averages'!W$9)*(IF(IFERROR(SEARCH('Totals and averages'!$M20,wfj_raw_dates),0),1,0)))/SUMPRODUCT((wfj_raw_sections='Totals and averages'!W$9)*(IF(IFERROR(SEARCH('Totals and averages'!$M20,wfj_raw_dates),0),1,0)))</f>
        <v>291770.25</v>
      </c>
      <c r="X20" s="11" cm="1">
        <f t="array" ref="X20">SUMPRODUCT(wfj_raw_data*(wfj_raw_sections='Totals and averages'!X$9)*(IF(IFERROR(SEARCH('Totals and averages'!$M20,wfj_raw_dates),0),1,0)))/SUMPRODUCT((wfj_raw_sections='Totals and averages'!X$9)*(IF(IFERROR(SEARCH('Totals and averages'!$M20,wfj_raw_dates),0),1,0)))</f>
        <v>330598.5</v>
      </c>
      <c r="Y20" s="11" cm="1">
        <f t="array" ref="Y20">SUMPRODUCT(wfj_raw_data*(wfj_raw_sections='Totals and averages'!Y$9)*(IF(IFERROR(SEARCH('Totals and averages'!$M20,wfj_raw_dates),0),1,0)))/SUMPRODUCT((wfj_raw_sections='Totals and averages'!Y$9)*(IF(IFERROR(SEARCH('Totals and averages'!$M20,wfj_raw_dates),0),1,0)))</f>
        <v>75017.25</v>
      </c>
      <c r="Z20" s="11" cm="1">
        <f t="array" ref="Z20">SUMPRODUCT(wfj_raw_data*(wfj_raw_sections='Totals and averages'!Z$9)*(IF(IFERROR(SEARCH('Totals and averages'!$M20,wfj_raw_dates),0),1,0)))/SUMPRODUCT((wfj_raw_sections='Totals and averages'!Z$9)*(IF(IFERROR(SEARCH('Totals and averages'!$M20,wfj_raw_dates),0),1,0)))</f>
        <v>474992.75</v>
      </c>
      <c r="AA20" s="11" cm="1">
        <f t="array" ref="AA20">SUMPRODUCT(wfj_raw_data*(wfj_raw_sections='Totals and averages'!AA$9)*(IF(IFERROR(SEARCH('Totals and averages'!$M20,wfj_raw_dates),0),1,0)))/SUMPRODUCT((wfj_raw_sections='Totals and averages'!AA$9)*(IF(IFERROR(SEARCH('Totals and averages'!$M20,wfj_raw_dates),0),1,0)))</f>
        <v>450038</v>
      </c>
      <c r="AB20" s="11" cm="1">
        <f t="array" ref="AB20">SUMPRODUCT(wfj_raw_data*(wfj_raw_sections='Totals and averages'!AB$9)*(IF(IFERROR(SEARCH('Totals and averages'!$M20,wfj_raw_dates),0),1,0)))/SUMPRODUCT((wfj_raw_sections='Totals and averages'!AB$9)*(IF(IFERROR(SEARCH('Totals and averages'!$M20,wfj_raw_dates),0),1,0)))</f>
        <v>236853.75</v>
      </c>
      <c r="AC20" s="11" cm="1">
        <f t="array" ref="AC20">SUMPRODUCT(wfj_raw_data*(wfj_raw_sections='Totals and averages'!AC$9)*(IF(IFERROR(SEARCH('Totals and averages'!$M20,wfj_raw_dates),0),1,0)))/SUMPRODUCT((wfj_raw_sections='Totals and averages'!AC$9)*(IF(IFERROR(SEARCH('Totals and averages'!$M20,wfj_raw_dates),0),1,0)))</f>
        <v>281366.75</v>
      </c>
      <c r="AD20" s="11" cm="1">
        <f t="array" ref="AD20">SUMPRODUCT(wfj_raw_data*(wfj_raw_sections='Totals and averages'!AD$9)*(IF(IFERROR(SEARCH('Totals and averages'!$M20,wfj_raw_dates),0),1,0)))/SUMPRODUCT((wfj_raw_sections='Totals and averages'!AD$9)*(IF(IFERROR(SEARCH('Totals and averages'!$M20,wfj_raw_dates),0),1,0)))</f>
        <v>371610.25</v>
      </c>
      <c r="AE20" s="11" cm="1">
        <f t="array" ref="AE20">SUMPRODUCT(wfj_raw_data*(wfj_raw_sections='Totals and averages'!AE$9)*(IF(IFERROR(SEARCH('Totals and averages'!$M20,wfj_raw_dates),0),1,0)))/SUMPRODUCT((wfj_raw_sections='Totals and averages'!AE$9)*(IF(IFERROR(SEARCH('Totals and averages'!$M20,wfj_raw_dates),0),1,0)))</f>
        <v>112496</v>
      </c>
      <c r="AF20" s="11" cm="1">
        <f t="array" ref="AF20">SUMPRODUCT(wfj_raw_data*(wfj_raw_sections='Totals and averages'!AF$9)*(IF(IFERROR(SEARCH('Totals and averages'!$M20,wfj_raw_dates),0),1,0)))/SUMPRODUCT((wfj_raw_sections='Totals and averages'!AF$9)*(IF(IFERROR(SEARCH('Totals and averages'!$M20,wfj_raw_dates),0),1,0)))</f>
        <v>113492.75</v>
      </c>
      <c r="AG20" s="11" cm="1">
        <f t="array" ref="AG20">SUMPRODUCT(wfj_raw_data*(wfj_raw_sections='Totals and averages'!AG$9)*(IF(IFERROR(SEARCH('Totals and averages'!$M20,wfj_raw_dates),0),1,0)))/SUMPRODUCT((wfj_raw_sections='Totals and averages'!AG$9)*(IF(IFERROR(SEARCH('Totals and averages'!$M20,wfj_raw_dates),0),1,0)))</f>
        <v>13166.25</v>
      </c>
      <c r="AH20" s="4">
        <f t="shared" si="1"/>
        <v>4193316.5</v>
      </c>
    </row>
    <row r="21" spans="2:34" x14ac:dyDescent="0.25">
      <c r="B21" s="5" t="str">
        <f t="shared" si="2"/>
        <v>December 1998</v>
      </c>
      <c r="C21" s="4">
        <f>SUMPRODUCT(INDEX(wfj_raw_data,MATCH('Totals and averages'!$B21,wfj_raw_dates,0),0))-SUMPRODUCT(INDEX(wfj_raw_data,MATCH('Totals and averages'!$B21,wfj_raw_dates,0),MATCH($C$7,wfj_raw_sections,0)))</f>
        <v>3903831</v>
      </c>
      <c r="F21" s="8">
        <f t="shared" si="3"/>
        <v>2007</v>
      </c>
      <c r="G21" s="4" cm="1">
        <f t="array" ref="G21">SUMPRODUCT(($C$10:$C$116)*(IF(IFERROR(SEARCH(G$9,$B$10:$B$116),0)&gt;0,1,0))*(IF(IFERROR(SEARCH($F21,$B$10:$B$116),0)&gt;0,1,0)))</f>
        <v>4210060</v>
      </c>
      <c r="H21" s="4" cm="1">
        <f t="array" ref="H21">SUMPRODUCT(($C$10:$C$116)*(IF(IFERROR(SEARCH(H$9,$B$10:$B$116),0)&gt;0,1,0))*(IF(IFERROR(SEARCH($F21,$B$10:$B$116),0)&gt;0,1,0)))</f>
        <v>4236514</v>
      </c>
      <c r="I21" s="4" cm="1">
        <f t="array" ref="I21">SUMPRODUCT(($C$10:$C$116)*(IF(IFERROR(SEARCH(I$9,$B$10:$B$116),0)&gt;0,1,0))*(IF(IFERROR(SEARCH($F21,$B$10:$B$116),0)&gt;0,1,0)))</f>
        <v>4266967</v>
      </c>
      <c r="J21" s="4" cm="1">
        <f t="array" ref="J21">SUMPRODUCT(($C$10:$C$116)*(IF(IFERROR(SEARCH(J$9,$B$10:$B$116),0)&gt;0,1,0))*(IF(IFERROR(SEARCH($F21,$B$10:$B$116),0)&gt;0,1,0)))</f>
        <v>4290507</v>
      </c>
      <c r="K21" s="4">
        <f t="shared" si="0"/>
        <v>4251012</v>
      </c>
      <c r="M21" s="9">
        <f t="shared" si="4"/>
        <v>2007</v>
      </c>
      <c r="N21" s="11" cm="1">
        <f t="array" ref="N21">SUMPRODUCT(wfj_raw_data*(wfj_raw_sections='Totals and averages'!N$9)*(IF(IFERROR(SEARCH('Totals and averages'!$M21,wfj_raw_dates),0),1,0)))/SUMPRODUCT((wfj_raw_sections='Totals and averages'!N$9)*(IF(IFERROR(SEARCH('Totals and averages'!$M21,wfj_raw_dates),0),1,0)))</f>
        <v>1709.75</v>
      </c>
      <c r="O21" s="11" cm="1">
        <f t="array" ref="O21">SUMPRODUCT(wfj_raw_data*(wfj_raw_sections='Totals and averages'!O$9)*(IF(IFERROR(SEARCH('Totals and averages'!$M21,wfj_raw_dates),0),1,0)))/SUMPRODUCT((wfj_raw_sections='Totals and averages'!O$9)*(IF(IFERROR(SEARCH('Totals and averages'!$M21,wfj_raw_dates),0),1,0)))</f>
        <v>4125.5</v>
      </c>
      <c r="P21" s="11" cm="1">
        <f t="array" ref="P21">SUMPRODUCT(wfj_raw_data*(wfj_raw_sections='Totals and averages'!P$9)*(IF(IFERROR(SEARCH('Totals and averages'!$M21,wfj_raw_dates),0),1,0)))/SUMPRODUCT((wfj_raw_sections='Totals and averages'!P$9)*(IF(IFERROR(SEARCH('Totals and averages'!$M21,wfj_raw_dates),0),1,0)))</f>
        <v>139694.25</v>
      </c>
      <c r="Q21" s="11" cm="1">
        <f t="array" ref="Q21">SUMPRODUCT(wfj_raw_data*(wfj_raw_sections='Totals and averages'!Q$9)*(IF(IFERROR(SEARCH('Totals and averages'!$M21,wfj_raw_dates),0),1,0)))/SUMPRODUCT((wfj_raw_sections='Totals and averages'!Q$9)*(IF(IFERROR(SEARCH('Totals and averages'!$M21,wfj_raw_dates),0),1,0)))</f>
        <v>6710.5</v>
      </c>
      <c r="R21" s="11" cm="1">
        <f t="array" ref="R21">SUMPRODUCT(wfj_raw_data*(wfj_raw_sections='Totals and averages'!R$9)*(IF(IFERROR(SEARCH('Totals and averages'!$M21,wfj_raw_dates),0),1,0)))/SUMPRODUCT((wfj_raw_sections='Totals and averages'!R$9)*(IF(IFERROR(SEARCH('Totals and averages'!$M21,wfj_raw_dates),0),1,0)))</f>
        <v>14091</v>
      </c>
      <c r="S21" s="11" cm="1">
        <f t="array" ref="S21">SUMPRODUCT(wfj_raw_data*(wfj_raw_sections='Totals and averages'!S$9)*(IF(IFERROR(SEARCH('Totals and averages'!$M21,wfj_raw_dates),0),1,0)))/SUMPRODUCT((wfj_raw_sections='Totals and averages'!S$9)*(IF(IFERROR(SEARCH('Totals and averages'!$M21,wfj_raw_dates),0),1,0)))</f>
        <v>159342.25</v>
      </c>
      <c r="T21" s="11" cm="1">
        <f t="array" ref="T21">SUMPRODUCT(wfj_raw_data*(wfj_raw_sections='Totals and averages'!T$9)*(IF(IFERROR(SEARCH('Totals and averages'!$M21,wfj_raw_dates),0),1,0)))/SUMPRODUCT((wfj_raw_sections='Totals and averages'!T$9)*(IF(IFERROR(SEARCH('Totals and averages'!$M21,wfj_raw_dates),0),1,0)))</f>
        <v>586144.5</v>
      </c>
      <c r="U21" s="11" cm="1">
        <f t="array" ref="U21">SUMPRODUCT(wfj_raw_data*(wfj_raw_sections='Totals and averages'!U$9)*(IF(IFERROR(SEARCH('Totals and averages'!$M21,wfj_raw_dates),0),1,0)))/SUMPRODUCT((wfj_raw_sections='Totals and averages'!U$9)*(IF(IFERROR(SEARCH('Totals and averages'!$M21,wfj_raw_dates),0),1,0)))</f>
        <v>241454.75</v>
      </c>
      <c r="V21" s="11" cm="1">
        <f t="array" ref="V21">SUMPRODUCT(wfj_raw_data*(wfj_raw_sections='Totals and averages'!V$9)*(IF(IFERROR(SEARCH('Totals and averages'!$M21,wfj_raw_dates),0),1,0)))/SUMPRODUCT((wfj_raw_sections='Totals and averages'!V$9)*(IF(IFERROR(SEARCH('Totals and averages'!$M21,wfj_raw_dates),0),1,0)))</f>
        <v>301180.25</v>
      </c>
      <c r="W21" s="11" cm="1">
        <f t="array" ref="W21">SUMPRODUCT(wfj_raw_data*(wfj_raw_sections='Totals and averages'!W$9)*(IF(IFERROR(SEARCH('Totals and averages'!$M21,wfj_raw_dates),0),1,0)))/SUMPRODUCT((wfj_raw_sections='Totals and averages'!W$9)*(IF(IFERROR(SEARCH('Totals and averages'!$M21,wfj_raw_dates),0),1,0)))</f>
        <v>298630.75</v>
      </c>
      <c r="X21" s="11" cm="1">
        <f t="array" ref="X21">SUMPRODUCT(wfj_raw_data*(wfj_raw_sections='Totals and averages'!X$9)*(IF(IFERROR(SEARCH('Totals and averages'!$M21,wfj_raw_dates),0),1,0)))/SUMPRODUCT((wfj_raw_sections='Totals and averages'!X$9)*(IF(IFERROR(SEARCH('Totals and averages'!$M21,wfj_raw_dates),0),1,0)))</f>
        <v>344120</v>
      </c>
      <c r="Y21" s="11" cm="1">
        <f t="array" ref="Y21">SUMPRODUCT(wfj_raw_data*(wfj_raw_sections='Totals and averages'!Y$9)*(IF(IFERROR(SEARCH('Totals and averages'!$M21,wfj_raw_dates),0),1,0)))/SUMPRODUCT((wfj_raw_sections='Totals and averages'!Y$9)*(IF(IFERROR(SEARCH('Totals and averages'!$M21,wfj_raw_dates),0),1,0)))</f>
        <v>78258.5</v>
      </c>
      <c r="Z21" s="11" cm="1">
        <f t="array" ref="Z21">SUMPRODUCT(wfj_raw_data*(wfj_raw_sections='Totals and averages'!Z$9)*(IF(IFERROR(SEARCH('Totals and averages'!$M21,wfj_raw_dates),0),1,0)))/SUMPRODUCT((wfj_raw_sections='Totals and averages'!Z$9)*(IF(IFERROR(SEARCH('Totals and averages'!$M21,wfj_raw_dates),0),1,0)))</f>
        <v>505155.75</v>
      </c>
      <c r="AA21" s="11" cm="1">
        <f t="array" ref="AA21">SUMPRODUCT(wfj_raw_data*(wfj_raw_sections='Totals and averages'!AA$9)*(IF(IFERROR(SEARCH('Totals and averages'!$M21,wfj_raw_dates),0),1,0)))/SUMPRODUCT((wfj_raw_sections='Totals and averages'!AA$9)*(IF(IFERROR(SEARCH('Totals and averages'!$M21,wfj_raw_dates),0),1,0)))</f>
        <v>464914.5</v>
      </c>
      <c r="AB21" s="11" cm="1">
        <f t="array" ref="AB21">SUMPRODUCT(wfj_raw_data*(wfj_raw_sections='Totals and averages'!AB$9)*(IF(IFERROR(SEARCH('Totals and averages'!$M21,wfj_raw_dates),0),1,0)))/SUMPRODUCT((wfj_raw_sections='Totals and averages'!AB$9)*(IF(IFERROR(SEARCH('Totals and averages'!$M21,wfj_raw_dates),0),1,0)))</f>
        <v>225280.75</v>
      </c>
      <c r="AC21" s="11" cm="1">
        <f t="array" ref="AC21">SUMPRODUCT(wfj_raw_data*(wfj_raw_sections='Totals and averages'!AC$9)*(IF(IFERROR(SEARCH('Totals and averages'!$M21,wfj_raw_dates),0),1,0)))/SUMPRODUCT((wfj_raw_sections='Totals and averages'!AC$9)*(IF(IFERROR(SEARCH('Totals and averages'!$M21,wfj_raw_dates),0),1,0)))</f>
        <v>292410.5</v>
      </c>
      <c r="AD21" s="11" cm="1">
        <f t="array" ref="AD21">SUMPRODUCT(wfj_raw_data*(wfj_raw_sections='Totals and averages'!AD$9)*(IF(IFERROR(SEARCH('Totals and averages'!$M21,wfj_raw_dates),0),1,0)))/SUMPRODUCT((wfj_raw_sections='Totals and averages'!AD$9)*(IF(IFERROR(SEARCH('Totals and averages'!$M21,wfj_raw_dates),0),1,0)))</f>
        <v>356389</v>
      </c>
      <c r="AE21" s="11" cm="1">
        <f t="array" ref="AE21">SUMPRODUCT(wfj_raw_data*(wfj_raw_sections='Totals and averages'!AE$9)*(IF(IFERROR(SEARCH('Totals and averages'!$M21,wfj_raw_dates),0),1,0)))/SUMPRODUCT((wfj_raw_sections='Totals and averages'!AE$9)*(IF(IFERROR(SEARCH('Totals and averages'!$M21,wfj_raw_dates),0),1,0)))</f>
        <v>114748.25</v>
      </c>
      <c r="AF21" s="11" cm="1">
        <f t="array" ref="AF21">SUMPRODUCT(wfj_raw_data*(wfj_raw_sections='Totals and averages'!AF$9)*(IF(IFERROR(SEARCH('Totals and averages'!$M21,wfj_raw_dates),0),1,0)))/SUMPRODUCT((wfj_raw_sections='Totals and averages'!AF$9)*(IF(IFERROR(SEARCH('Totals and averages'!$M21,wfj_raw_dates),0),1,0)))</f>
        <v>116651.25</v>
      </c>
      <c r="AG21" s="11" cm="1">
        <f t="array" ref="AG21">SUMPRODUCT(wfj_raw_data*(wfj_raw_sections='Totals and averages'!AG$9)*(IF(IFERROR(SEARCH('Totals and averages'!$M21,wfj_raw_dates),0),1,0)))/SUMPRODUCT((wfj_raw_sections='Totals and averages'!AG$9)*(IF(IFERROR(SEARCH('Totals and averages'!$M21,wfj_raw_dates),0),1,0)))</f>
        <v>13213.5</v>
      </c>
      <c r="AH21" s="4">
        <f t="shared" si="1"/>
        <v>4251012</v>
      </c>
    </row>
    <row r="22" spans="2:34" x14ac:dyDescent="0.25">
      <c r="B22" s="5" t="str">
        <f t="shared" si="2"/>
        <v>March 1999</v>
      </c>
      <c r="C22" s="4">
        <f>SUMPRODUCT(INDEX(wfj_raw_data,MATCH('Totals and averages'!$B22,wfj_raw_dates,0),0))-SUMPRODUCT(INDEX(wfj_raw_data,MATCH('Totals and averages'!$B22,wfj_raw_dates,0),MATCH($C$7,wfj_raw_sections,0)))</f>
        <v>3946803</v>
      </c>
      <c r="F22" s="8">
        <f t="shared" si="3"/>
        <v>2008</v>
      </c>
      <c r="G22" s="4" cm="1">
        <f t="array" ref="G22">SUMPRODUCT(($C$10:$C$116)*(IF(IFERROR(SEARCH(G$9,$B$10:$B$116),0)&gt;0,1,0))*(IF(IFERROR(SEARCH($F22,$B$10:$B$116),0)&gt;0,1,0)))</f>
        <v>4330537</v>
      </c>
      <c r="H22" s="4" cm="1">
        <f t="array" ref="H22">SUMPRODUCT(($C$10:$C$116)*(IF(IFERROR(SEARCH(H$9,$B$10:$B$116),0)&gt;0,1,0))*(IF(IFERROR(SEARCH($F22,$B$10:$B$116),0)&gt;0,1,0)))</f>
        <v>4372329</v>
      </c>
      <c r="I22" s="4" cm="1">
        <f t="array" ref="I22">SUMPRODUCT(($C$10:$C$116)*(IF(IFERROR(SEARCH(I$9,$B$10:$B$116),0)&gt;0,1,0))*(IF(IFERROR(SEARCH($F22,$B$10:$B$116),0)&gt;0,1,0)))</f>
        <v>4378190</v>
      </c>
      <c r="J22" s="4" cm="1">
        <f t="array" ref="J22">SUMPRODUCT(($C$10:$C$116)*(IF(IFERROR(SEARCH(J$9,$B$10:$B$116),0)&gt;0,1,0))*(IF(IFERROR(SEARCH($F22,$B$10:$B$116),0)&gt;0,1,0)))</f>
        <v>4394438</v>
      </c>
      <c r="K22" s="4">
        <f t="shared" si="0"/>
        <v>4368873.5</v>
      </c>
      <c r="M22" s="9">
        <f t="shared" si="4"/>
        <v>2008</v>
      </c>
      <c r="N22" s="11" cm="1">
        <f t="array" ref="N22">SUMPRODUCT(wfj_raw_data*(wfj_raw_sections='Totals and averages'!N$9)*(IF(IFERROR(SEARCH('Totals and averages'!$M22,wfj_raw_dates),0),1,0)))/SUMPRODUCT((wfj_raw_sections='Totals and averages'!N$9)*(IF(IFERROR(SEARCH('Totals and averages'!$M22,wfj_raw_dates),0),1,0)))</f>
        <v>1877</v>
      </c>
      <c r="O22" s="11" cm="1">
        <f t="array" ref="O22">SUMPRODUCT(wfj_raw_data*(wfj_raw_sections='Totals and averages'!O$9)*(IF(IFERROR(SEARCH('Totals and averages'!$M22,wfj_raw_dates),0),1,0)))/SUMPRODUCT((wfj_raw_sections='Totals and averages'!O$9)*(IF(IFERROR(SEARCH('Totals and averages'!$M22,wfj_raw_dates),0),1,0)))</f>
        <v>3476.25</v>
      </c>
      <c r="P22" s="11" cm="1">
        <f t="array" ref="P22">SUMPRODUCT(wfj_raw_data*(wfj_raw_sections='Totals and averages'!P$9)*(IF(IFERROR(SEARCH('Totals and averages'!$M22,wfj_raw_dates),0),1,0)))/SUMPRODUCT((wfj_raw_sections='Totals and averages'!P$9)*(IF(IFERROR(SEARCH('Totals and averages'!$M22,wfj_raw_dates),0),1,0)))</f>
        <v>134175.75</v>
      </c>
      <c r="Q22" s="11" cm="1">
        <f t="array" ref="Q22">SUMPRODUCT(wfj_raw_data*(wfj_raw_sections='Totals and averages'!Q$9)*(IF(IFERROR(SEARCH('Totals and averages'!$M22,wfj_raw_dates),0),1,0)))/SUMPRODUCT((wfj_raw_sections='Totals and averages'!Q$9)*(IF(IFERROR(SEARCH('Totals and averages'!$M22,wfj_raw_dates),0),1,0)))</f>
        <v>6822.25</v>
      </c>
      <c r="R22" s="11" cm="1">
        <f t="array" ref="R22">SUMPRODUCT(wfj_raw_data*(wfj_raw_sections='Totals and averages'!R$9)*(IF(IFERROR(SEARCH('Totals and averages'!$M22,wfj_raw_dates),0),1,0)))/SUMPRODUCT((wfj_raw_sections='Totals and averages'!R$9)*(IF(IFERROR(SEARCH('Totals and averages'!$M22,wfj_raw_dates),0),1,0)))</f>
        <v>15427.5</v>
      </c>
      <c r="S22" s="11" cm="1">
        <f t="array" ref="S22">SUMPRODUCT(wfj_raw_data*(wfj_raw_sections='Totals and averages'!S$9)*(IF(IFERROR(SEARCH('Totals and averages'!$M22,wfj_raw_dates),0),1,0)))/SUMPRODUCT((wfj_raw_sections='Totals and averages'!S$9)*(IF(IFERROR(SEARCH('Totals and averages'!$M22,wfj_raw_dates),0),1,0)))</f>
        <v>161383.75</v>
      </c>
      <c r="T22" s="11" cm="1">
        <f t="array" ref="T22">SUMPRODUCT(wfj_raw_data*(wfj_raw_sections='Totals and averages'!T$9)*(IF(IFERROR(SEARCH('Totals and averages'!$M22,wfj_raw_dates),0),1,0)))/SUMPRODUCT((wfj_raw_sections='Totals and averages'!T$9)*(IF(IFERROR(SEARCH('Totals and averages'!$M22,wfj_raw_dates),0),1,0)))</f>
        <v>586678</v>
      </c>
      <c r="U22" s="11" cm="1">
        <f t="array" ref="U22">SUMPRODUCT(wfj_raw_data*(wfj_raw_sections='Totals and averages'!U$9)*(IF(IFERROR(SEARCH('Totals and averages'!$M22,wfj_raw_dates),0),1,0)))/SUMPRODUCT((wfj_raw_sections='Totals and averages'!U$9)*(IF(IFERROR(SEARCH('Totals and averages'!$M22,wfj_raw_dates),0),1,0)))</f>
        <v>241054.25</v>
      </c>
      <c r="V22" s="11" cm="1">
        <f t="array" ref="V22">SUMPRODUCT(wfj_raw_data*(wfj_raw_sections='Totals and averages'!V$9)*(IF(IFERROR(SEARCH('Totals and averages'!$M22,wfj_raw_dates),0),1,0)))/SUMPRODUCT((wfj_raw_sections='Totals and averages'!V$9)*(IF(IFERROR(SEARCH('Totals and averages'!$M22,wfj_raw_dates),0),1,0)))</f>
        <v>316452.75</v>
      </c>
      <c r="W22" s="11" cm="1">
        <f t="array" ref="W22">SUMPRODUCT(wfj_raw_data*(wfj_raw_sections='Totals and averages'!W$9)*(IF(IFERROR(SEARCH('Totals and averages'!$M22,wfj_raw_dates),0),1,0)))/SUMPRODUCT((wfj_raw_sections='Totals and averages'!W$9)*(IF(IFERROR(SEARCH('Totals and averages'!$M22,wfj_raw_dates),0),1,0)))</f>
        <v>319578.25</v>
      </c>
      <c r="X22" s="11" cm="1">
        <f t="array" ref="X22">SUMPRODUCT(wfj_raw_data*(wfj_raw_sections='Totals and averages'!X$9)*(IF(IFERROR(SEARCH('Totals and averages'!$M22,wfj_raw_dates),0),1,0)))/SUMPRODUCT((wfj_raw_sections='Totals and averages'!X$9)*(IF(IFERROR(SEARCH('Totals and averages'!$M22,wfj_raw_dates),0),1,0)))</f>
        <v>355662.75</v>
      </c>
      <c r="Y22" s="11" cm="1">
        <f t="array" ref="Y22">SUMPRODUCT(wfj_raw_data*(wfj_raw_sections='Totals and averages'!Y$9)*(IF(IFERROR(SEARCH('Totals and averages'!$M22,wfj_raw_dates),0),1,0)))/SUMPRODUCT((wfj_raw_sections='Totals and averages'!Y$9)*(IF(IFERROR(SEARCH('Totals and averages'!$M22,wfj_raw_dates),0),1,0)))</f>
        <v>85960</v>
      </c>
      <c r="Z22" s="11" cm="1">
        <f t="array" ref="Z22">SUMPRODUCT(wfj_raw_data*(wfj_raw_sections='Totals and averages'!Z$9)*(IF(IFERROR(SEARCH('Totals and averages'!$M22,wfj_raw_dates),0),1,0)))/SUMPRODUCT((wfj_raw_sections='Totals and averages'!Z$9)*(IF(IFERROR(SEARCH('Totals and averages'!$M22,wfj_raw_dates),0),1,0)))</f>
        <v>524655.25</v>
      </c>
      <c r="AA22" s="11" cm="1">
        <f t="array" ref="AA22">SUMPRODUCT(wfj_raw_data*(wfj_raw_sections='Totals and averages'!AA$9)*(IF(IFERROR(SEARCH('Totals and averages'!$M22,wfj_raw_dates),0),1,0)))/SUMPRODUCT((wfj_raw_sections='Totals and averages'!AA$9)*(IF(IFERROR(SEARCH('Totals and averages'!$M22,wfj_raw_dates),0),1,0)))</f>
        <v>465807</v>
      </c>
      <c r="AB22" s="11" cm="1">
        <f t="array" ref="AB22">SUMPRODUCT(wfj_raw_data*(wfj_raw_sections='Totals and averages'!AB$9)*(IF(IFERROR(SEARCH('Totals and averages'!$M22,wfj_raw_dates),0),1,0)))/SUMPRODUCT((wfj_raw_sections='Totals and averages'!AB$9)*(IF(IFERROR(SEARCH('Totals and averages'!$M22,wfj_raw_dates),0),1,0)))</f>
        <v>223744.25</v>
      </c>
      <c r="AC22" s="11" cm="1">
        <f t="array" ref="AC22">SUMPRODUCT(wfj_raw_data*(wfj_raw_sections='Totals and averages'!AC$9)*(IF(IFERROR(SEARCH('Totals and averages'!$M22,wfj_raw_dates),0),1,0)))/SUMPRODUCT((wfj_raw_sections='Totals and averages'!AC$9)*(IF(IFERROR(SEARCH('Totals and averages'!$M22,wfj_raw_dates),0),1,0)))</f>
        <v>295996</v>
      </c>
      <c r="AD22" s="11" cm="1">
        <f t="array" ref="AD22">SUMPRODUCT(wfj_raw_data*(wfj_raw_sections='Totals and averages'!AD$9)*(IF(IFERROR(SEARCH('Totals and averages'!$M22,wfj_raw_dates),0),1,0)))/SUMPRODUCT((wfj_raw_sections='Totals and averages'!AD$9)*(IF(IFERROR(SEARCH('Totals and averages'!$M22,wfj_raw_dates),0),1,0)))</f>
        <v>396818.75</v>
      </c>
      <c r="AE22" s="11" cm="1">
        <f t="array" ref="AE22">SUMPRODUCT(wfj_raw_data*(wfj_raw_sections='Totals and averages'!AE$9)*(IF(IFERROR(SEARCH('Totals and averages'!$M22,wfj_raw_dates),0),1,0)))/SUMPRODUCT((wfj_raw_sections='Totals and averages'!AE$9)*(IF(IFERROR(SEARCH('Totals and averages'!$M22,wfj_raw_dates),0),1,0)))</f>
        <v>117929.5</v>
      </c>
      <c r="AF22" s="11" cm="1">
        <f t="array" ref="AF22">SUMPRODUCT(wfj_raw_data*(wfj_raw_sections='Totals and averages'!AF$9)*(IF(IFERROR(SEARCH('Totals and averages'!$M22,wfj_raw_dates),0),1,0)))/SUMPRODUCT((wfj_raw_sections='Totals and averages'!AF$9)*(IF(IFERROR(SEARCH('Totals and averages'!$M22,wfj_raw_dates),0),1,0)))</f>
        <v>115374.25</v>
      </c>
      <c r="AG22" s="11" cm="1">
        <f t="array" ref="AG22">SUMPRODUCT(wfj_raw_data*(wfj_raw_sections='Totals and averages'!AG$9)*(IF(IFERROR(SEARCH('Totals and averages'!$M22,wfj_raw_dates),0),1,0)))/SUMPRODUCT((wfj_raw_sections='Totals and averages'!AG$9)*(IF(IFERROR(SEARCH('Totals and averages'!$M22,wfj_raw_dates),0),1,0)))</f>
        <v>16022.25</v>
      </c>
      <c r="AH22" s="4">
        <f t="shared" si="1"/>
        <v>4368873.5</v>
      </c>
    </row>
    <row r="23" spans="2:34" x14ac:dyDescent="0.25">
      <c r="B23" s="5" t="str">
        <f t="shared" si="2"/>
        <v>June 1999</v>
      </c>
      <c r="C23" s="4">
        <f>SUMPRODUCT(INDEX(wfj_raw_data,MATCH('Totals and averages'!$B23,wfj_raw_dates,0),0))-SUMPRODUCT(INDEX(wfj_raw_data,MATCH('Totals and averages'!$B23,wfj_raw_dates,0),MATCH($C$7,wfj_raw_sections,0)))</f>
        <v>3971076</v>
      </c>
      <c r="F23" s="8">
        <f t="shared" si="3"/>
        <v>2009</v>
      </c>
      <c r="G23" s="4" cm="1">
        <f t="array" ref="G23">SUMPRODUCT(($C$10:$C$116)*(IF(IFERROR(SEARCH(G$9,$B$10:$B$116),0)&gt;0,1,0))*(IF(IFERROR(SEARCH($F23,$B$10:$B$116),0)&gt;0,1,0)))</f>
        <v>4317400</v>
      </c>
      <c r="H23" s="4" cm="1">
        <f t="array" ref="H23">SUMPRODUCT(($C$10:$C$116)*(IF(IFERROR(SEARCH(H$9,$B$10:$B$116),0)&gt;0,1,0))*(IF(IFERROR(SEARCH($F23,$B$10:$B$116),0)&gt;0,1,0)))</f>
        <v>4272250</v>
      </c>
      <c r="I23" s="4" cm="1">
        <f t="array" ref="I23">SUMPRODUCT(($C$10:$C$116)*(IF(IFERROR(SEARCH(I$9,$B$10:$B$116),0)&gt;0,1,0))*(IF(IFERROR(SEARCH($F23,$B$10:$B$116),0)&gt;0,1,0)))</f>
        <v>4207625</v>
      </c>
      <c r="J23" s="4" cm="1">
        <f t="array" ref="J23">SUMPRODUCT(($C$10:$C$116)*(IF(IFERROR(SEARCH(J$9,$B$10:$B$116),0)&gt;0,1,0))*(IF(IFERROR(SEARCH($F23,$B$10:$B$116),0)&gt;0,1,0)))</f>
        <v>4211851</v>
      </c>
      <c r="K23" s="4">
        <f t="shared" si="0"/>
        <v>4252281.5</v>
      </c>
      <c r="M23" s="9">
        <f t="shared" si="4"/>
        <v>2009</v>
      </c>
      <c r="N23" s="11" cm="1">
        <f t="array" ref="N23">SUMPRODUCT(wfj_raw_data*(wfj_raw_sections='Totals and averages'!N$9)*(IF(IFERROR(SEARCH('Totals and averages'!$M23,wfj_raw_dates),0),1,0)))/SUMPRODUCT((wfj_raw_sections='Totals and averages'!N$9)*(IF(IFERROR(SEARCH('Totals and averages'!$M23,wfj_raw_dates),0),1,0)))</f>
        <v>671.5</v>
      </c>
      <c r="O23" s="11" cm="1">
        <f t="array" ref="O23">SUMPRODUCT(wfj_raw_data*(wfj_raw_sections='Totals and averages'!O$9)*(IF(IFERROR(SEARCH('Totals and averages'!$M23,wfj_raw_dates),0),1,0)))/SUMPRODUCT((wfj_raw_sections='Totals and averages'!O$9)*(IF(IFERROR(SEARCH('Totals and averages'!$M23,wfj_raw_dates),0),1,0)))</f>
        <v>2485.5</v>
      </c>
      <c r="P23" s="11" cm="1">
        <f t="array" ref="P23">SUMPRODUCT(wfj_raw_data*(wfj_raw_sections='Totals and averages'!P$9)*(IF(IFERROR(SEARCH('Totals and averages'!$M23,wfj_raw_dates),0),1,0)))/SUMPRODUCT((wfj_raw_sections='Totals and averages'!P$9)*(IF(IFERROR(SEARCH('Totals and averages'!$M23,wfj_raw_dates),0),1,0)))</f>
        <v>118868.25</v>
      </c>
      <c r="Q23" s="11" cm="1">
        <f t="array" ref="Q23">SUMPRODUCT(wfj_raw_data*(wfj_raw_sections='Totals and averages'!Q$9)*(IF(IFERROR(SEARCH('Totals and averages'!$M23,wfj_raw_dates),0),1,0)))/SUMPRODUCT((wfj_raw_sections='Totals and averages'!Q$9)*(IF(IFERROR(SEARCH('Totals and averages'!$M23,wfj_raw_dates),0),1,0)))</f>
        <v>5859</v>
      </c>
      <c r="R23" s="11" cm="1">
        <f t="array" ref="R23">SUMPRODUCT(wfj_raw_data*(wfj_raw_sections='Totals and averages'!R$9)*(IF(IFERROR(SEARCH('Totals and averages'!$M23,wfj_raw_dates),0),1,0)))/SUMPRODUCT((wfj_raw_sections='Totals and averages'!R$9)*(IF(IFERROR(SEARCH('Totals and averages'!$M23,wfj_raw_dates),0),1,0)))</f>
        <v>15127.5</v>
      </c>
      <c r="S23" s="11" cm="1">
        <f t="array" ref="S23">SUMPRODUCT(wfj_raw_data*(wfj_raw_sections='Totals and averages'!S$9)*(IF(IFERROR(SEARCH('Totals and averages'!$M23,wfj_raw_dates),0),1,0)))/SUMPRODUCT((wfj_raw_sections='Totals and averages'!S$9)*(IF(IFERROR(SEARCH('Totals and averages'!$M23,wfj_raw_dates),0),1,0)))</f>
        <v>142449.75</v>
      </c>
      <c r="T23" s="11" cm="1">
        <f t="array" ref="T23">SUMPRODUCT(wfj_raw_data*(wfj_raw_sections='Totals and averages'!T$9)*(IF(IFERROR(SEARCH('Totals and averages'!$M23,wfj_raw_dates),0),1,0)))/SUMPRODUCT((wfj_raw_sections='Totals and averages'!T$9)*(IF(IFERROR(SEARCH('Totals and averages'!$M23,wfj_raw_dates),0),1,0)))</f>
        <v>560472.75</v>
      </c>
      <c r="U23" s="11" cm="1">
        <f t="array" ref="U23">SUMPRODUCT(wfj_raw_data*(wfj_raw_sections='Totals and averages'!U$9)*(IF(IFERROR(SEARCH('Totals and averages'!$M23,wfj_raw_dates),0),1,0)))/SUMPRODUCT((wfj_raw_sections='Totals and averages'!U$9)*(IF(IFERROR(SEARCH('Totals and averages'!$M23,wfj_raw_dates),0),1,0)))</f>
        <v>226135.25</v>
      </c>
      <c r="V23" s="11" cm="1">
        <f t="array" ref="V23">SUMPRODUCT(wfj_raw_data*(wfj_raw_sections='Totals and averages'!V$9)*(IF(IFERROR(SEARCH('Totals and averages'!$M23,wfj_raw_dates),0),1,0)))/SUMPRODUCT((wfj_raw_sections='Totals and averages'!V$9)*(IF(IFERROR(SEARCH('Totals and averages'!$M23,wfj_raw_dates),0),1,0)))</f>
        <v>305240.5</v>
      </c>
      <c r="W23" s="11" cm="1">
        <f t="array" ref="W23">SUMPRODUCT(wfj_raw_data*(wfj_raw_sections='Totals and averages'!W$9)*(IF(IFERROR(SEARCH('Totals and averages'!$M23,wfj_raw_dates),0),1,0)))/SUMPRODUCT((wfj_raw_sections='Totals and averages'!W$9)*(IF(IFERROR(SEARCH('Totals and averages'!$M23,wfj_raw_dates),0),1,0)))</f>
        <v>303993</v>
      </c>
      <c r="X23" s="11" cm="1">
        <f t="array" ref="X23">SUMPRODUCT(wfj_raw_data*(wfj_raw_sections='Totals and averages'!X$9)*(IF(IFERROR(SEARCH('Totals and averages'!$M23,wfj_raw_dates),0),1,0)))/SUMPRODUCT((wfj_raw_sections='Totals and averages'!X$9)*(IF(IFERROR(SEARCH('Totals and averages'!$M23,wfj_raw_dates),0),1,0)))</f>
        <v>335015.75</v>
      </c>
      <c r="Y23" s="11" cm="1">
        <f t="array" ref="Y23">SUMPRODUCT(wfj_raw_data*(wfj_raw_sections='Totals and averages'!Y$9)*(IF(IFERROR(SEARCH('Totals and averages'!$M23,wfj_raw_dates),0),1,0)))/SUMPRODUCT((wfj_raw_sections='Totals and averages'!Y$9)*(IF(IFERROR(SEARCH('Totals and averages'!$M23,wfj_raw_dates),0),1,0)))</f>
        <v>95464.75</v>
      </c>
      <c r="Z23" s="11" cm="1">
        <f t="array" ref="Z23">SUMPRODUCT(wfj_raw_data*(wfj_raw_sections='Totals and averages'!Z$9)*(IF(IFERROR(SEARCH('Totals and averages'!$M23,wfj_raw_dates),0),1,0)))/SUMPRODUCT((wfj_raw_sections='Totals and averages'!Z$9)*(IF(IFERROR(SEARCH('Totals and averages'!$M23,wfj_raw_dates),0),1,0)))</f>
        <v>510457</v>
      </c>
      <c r="AA23" s="11" cm="1">
        <f t="array" ref="AA23">SUMPRODUCT(wfj_raw_data*(wfj_raw_sections='Totals and averages'!AA$9)*(IF(IFERROR(SEARCH('Totals and averages'!$M23,wfj_raw_dates),0),1,0)))/SUMPRODUCT((wfj_raw_sections='Totals and averages'!AA$9)*(IF(IFERROR(SEARCH('Totals and averages'!$M23,wfj_raw_dates),0),1,0)))</f>
        <v>436522.25</v>
      </c>
      <c r="AB23" s="11" cm="1">
        <f t="array" ref="AB23">SUMPRODUCT(wfj_raw_data*(wfj_raw_sections='Totals and averages'!AB$9)*(IF(IFERROR(SEARCH('Totals and averages'!$M23,wfj_raw_dates),0),1,0)))/SUMPRODUCT((wfj_raw_sections='Totals and averages'!AB$9)*(IF(IFERROR(SEARCH('Totals and averages'!$M23,wfj_raw_dates),0),1,0)))</f>
        <v>234372</v>
      </c>
      <c r="AC23" s="11" cm="1">
        <f t="array" ref="AC23">SUMPRODUCT(wfj_raw_data*(wfj_raw_sections='Totals and averages'!AC$9)*(IF(IFERROR(SEARCH('Totals and averages'!$M23,wfj_raw_dates),0),1,0)))/SUMPRODUCT((wfj_raw_sections='Totals and averages'!AC$9)*(IF(IFERROR(SEARCH('Totals and averages'!$M23,wfj_raw_dates),0),1,0)))</f>
        <v>319695.25</v>
      </c>
      <c r="AD23" s="11" cm="1">
        <f t="array" ref="AD23">SUMPRODUCT(wfj_raw_data*(wfj_raw_sections='Totals and averages'!AD$9)*(IF(IFERROR(SEARCH('Totals and averages'!$M23,wfj_raw_dates),0),1,0)))/SUMPRODUCT((wfj_raw_sections='Totals and averages'!AD$9)*(IF(IFERROR(SEARCH('Totals and averages'!$M23,wfj_raw_dates),0),1,0)))</f>
        <v>423775</v>
      </c>
      <c r="AE23" s="11" cm="1">
        <f t="array" ref="AE23">SUMPRODUCT(wfj_raw_data*(wfj_raw_sections='Totals and averages'!AE$9)*(IF(IFERROR(SEARCH('Totals and averages'!$M23,wfj_raw_dates),0),1,0)))/SUMPRODUCT((wfj_raw_sections='Totals and averages'!AE$9)*(IF(IFERROR(SEARCH('Totals and averages'!$M23,wfj_raw_dates),0),1,0)))</f>
        <v>107025.5</v>
      </c>
      <c r="AF23" s="11" cm="1">
        <f t="array" ref="AF23">SUMPRODUCT(wfj_raw_data*(wfj_raw_sections='Totals and averages'!AF$9)*(IF(IFERROR(SEARCH('Totals and averages'!$M23,wfj_raw_dates),0),1,0)))/SUMPRODUCT((wfj_raw_sections='Totals and averages'!AF$9)*(IF(IFERROR(SEARCH('Totals and averages'!$M23,wfj_raw_dates),0),1,0)))</f>
        <v>108651</v>
      </c>
      <c r="AG23" s="11" cm="1">
        <f t="array" ref="AG23">SUMPRODUCT(wfj_raw_data*(wfj_raw_sections='Totals and averages'!AG$9)*(IF(IFERROR(SEARCH('Totals and averages'!$M23,wfj_raw_dates),0),1,0)))/SUMPRODUCT((wfj_raw_sections='Totals and averages'!AG$9)*(IF(IFERROR(SEARCH('Totals and averages'!$M23,wfj_raw_dates),0),1,0)))</f>
        <v>14194</v>
      </c>
      <c r="AH23" s="4">
        <f t="shared" si="1"/>
        <v>4252281.5</v>
      </c>
    </row>
    <row r="24" spans="2:34" x14ac:dyDescent="0.25">
      <c r="B24" s="5" t="str">
        <f t="shared" si="2"/>
        <v>September 1999</v>
      </c>
      <c r="C24" s="4">
        <f>SUMPRODUCT(INDEX(wfj_raw_data,MATCH('Totals and averages'!$B24,wfj_raw_dates,0),0))-SUMPRODUCT(INDEX(wfj_raw_data,MATCH('Totals and averages'!$B24,wfj_raw_dates,0),MATCH($C$7,wfj_raw_sections,0)))</f>
        <v>4045527</v>
      </c>
      <c r="F24" s="8">
        <f t="shared" si="3"/>
        <v>2010</v>
      </c>
      <c r="G24" s="4" cm="1">
        <f t="array" ref="G24">SUMPRODUCT(($C$10:$C$116)*(IF(IFERROR(SEARCH(G$9,$B$10:$B$116),0)&gt;0,1,0))*(IF(IFERROR(SEARCH($F24,$B$10:$B$116),0)&gt;0,1,0)))</f>
        <v>4225602</v>
      </c>
      <c r="H24" s="4" cm="1">
        <f t="array" ref="H24">SUMPRODUCT(($C$10:$C$116)*(IF(IFERROR(SEARCH(H$9,$B$10:$B$116),0)&gt;0,1,0))*(IF(IFERROR(SEARCH($F24,$B$10:$B$116),0)&gt;0,1,0)))</f>
        <v>4241388</v>
      </c>
      <c r="I24" s="4" cm="1">
        <f t="array" ref="I24">SUMPRODUCT(($C$10:$C$116)*(IF(IFERROR(SEARCH(I$9,$B$10:$B$116),0)&gt;0,1,0))*(IF(IFERROR(SEARCH($F24,$B$10:$B$116),0)&gt;0,1,0)))</f>
        <v>4207236</v>
      </c>
      <c r="J24" s="4" cm="1">
        <f t="array" ref="J24">SUMPRODUCT(($C$10:$C$116)*(IF(IFERROR(SEARCH(J$9,$B$10:$B$116),0)&gt;0,1,0))*(IF(IFERROR(SEARCH($F24,$B$10:$B$116),0)&gt;0,1,0)))</f>
        <v>4241338</v>
      </c>
      <c r="K24" s="4">
        <f t="shared" si="0"/>
        <v>4228891</v>
      </c>
      <c r="M24" s="9">
        <f t="shared" si="4"/>
        <v>2010</v>
      </c>
      <c r="N24" s="11" cm="1">
        <f t="array" ref="N24">SUMPRODUCT(wfj_raw_data*(wfj_raw_sections='Totals and averages'!N$9)*(IF(IFERROR(SEARCH('Totals and averages'!$M24,wfj_raw_dates),0),1,0)))/SUMPRODUCT((wfj_raw_sections='Totals and averages'!N$9)*(IF(IFERROR(SEARCH('Totals and averages'!$M24,wfj_raw_dates),0),1,0)))</f>
        <v>443</v>
      </c>
      <c r="O24" s="11" cm="1">
        <f t="array" ref="O24">SUMPRODUCT(wfj_raw_data*(wfj_raw_sections='Totals and averages'!O$9)*(IF(IFERROR(SEARCH('Totals and averages'!$M24,wfj_raw_dates),0),1,0)))/SUMPRODUCT((wfj_raw_sections='Totals and averages'!O$9)*(IF(IFERROR(SEARCH('Totals and averages'!$M24,wfj_raw_dates),0),1,0)))</f>
        <v>1942.25</v>
      </c>
      <c r="P24" s="11" cm="1">
        <f t="array" ref="P24">SUMPRODUCT(wfj_raw_data*(wfj_raw_sections='Totals and averages'!P$9)*(IF(IFERROR(SEARCH('Totals and averages'!$M24,wfj_raw_dates),0),1,0)))/SUMPRODUCT((wfj_raw_sections='Totals and averages'!P$9)*(IF(IFERROR(SEARCH('Totals and averages'!$M24,wfj_raw_dates),0),1,0)))</f>
        <v>112063.5</v>
      </c>
      <c r="Q24" s="11" cm="1">
        <f t="array" ref="Q24">SUMPRODUCT(wfj_raw_data*(wfj_raw_sections='Totals and averages'!Q$9)*(IF(IFERROR(SEARCH('Totals and averages'!$M24,wfj_raw_dates),0),1,0)))/SUMPRODUCT((wfj_raw_sections='Totals and averages'!Q$9)*(IF(IFERROR(SEARCH('Totals and averages'!$M24,wfj_raw_dates),0),1,0)))</f>
        <v>5747</v>
      </c>
      <c r="R24" s="11" cm="1">
        <f t="array" ref="R24">SUMPRODUCT(wfj_raw_data*(wfj_raw_sections='Totals and averages'!R$9)*(IF(IFERROR(SEARCH('Totals and averages'!$M24,wfj_raw_dates),0),1,0)))/SUMPRODUCT((wfj_raw_sections='Totals and averages'!R$9)*(IF(IFERROR(SEARCH('Totals and averages'!$M24,wfj_raw_dates),0),1,0)))</f>
        <v>18154</v>
      </c>
      <c r="S24" s="11" cm="1">
        <f t="array" ref="S24">SUMPRODUCT(wfj_raw_data*(wfj_raw_sections='Totals and averages'!S$9)*(IF(IFERROR(SEARCH('Totals and averages'!$M24,wfj_raw_dates),0),1,0)))/SUMPRODUCT((wfj_raw_sections='Totals and averages'!S$9)*(IF(IFERROR(SEARCH('Totals and averages'!$M24,wfj_raw_dates),0),1,0)))</f>
        <v>132135.25</v>
      </c>
      <c r="T24" s="11" cm="1">
        <f t="array" ref="T24">SUMPRODUCT(wfj_raw_data*(wfj_raw_sections='Totals and averages'!T$9)*(IF(IFERROR(SEARCH('Totals and averages'!$M24,wfj_raw_dates),0),1,0)))/SUMPRODUCT((wfj_raw_sections='Totals and averages'!T$9)*(IF(IFERROR(SEARCH('Totals and averages'!$M24,wfj_raw_dates),0),1,0)))</f>
        <v>542573.5</v>
      </c>
      <c r="U24" s="11" cm="1">
        <f t="array" ref="U24">SUMPRODUCT(wfj_raw_data*(wfj_raw_sections='Totals and averages'!U$9)*(IF(IFERROR(SEARCH('Totals and averages'!$M24,wfj_raw_dates),0),1,0)))/SUMPRODUCT((wfj_raw_sections='Totals and averages'!U$9)*(IF(IFERROR(SEARCH('Totals and averages'!$M24,wfj_raw_dates),0),1,0)))</f>
        <v>218661.75</v>
      </c>
      <c r="V24" s="11" cm="1">
        <f t="array" ref="V24">SUMPRODUCT(wfj_raw_data*(wfj_raw_sections='Totals and averages'!V$9)*(IF(IFERROR(SEARCH('Totals and averages'!$M24,wfj_raw_dates),0),1,0)))/SUMPRODUCT((wfj_raw_sections='Totals and averages'!V$9)*(IF(IFERROR(SEARCH('Totals and averages'!$M24,wfj_raw_dates),0),1,0)))</f>
        <v>309264.75</v>
      </c>
      <c r="W24" s="11" cm="1">
        <f t="array" ref="W24">SUMPRODUCT(wfj_raw_data*(wfj_raw_sections='Totals and averages'!W$9)*(IF(IFERROR(SEARCH('Totals and averages'!$M24,wfj_raw_dates),0),1,0)))/SUMPRODUCT((wfj_raw_sections='Totals and averages'!W$9)*(IF(IFERROR(SEARCH('Totals and averages'!$M24,wfj_raw_dates),0),1,0)))</f>
        <v>298150.75</v>
      </c>
      <c r="X24" s="11" cm="1">
        <f t="array" ref="X24">SUMPRODUCT(wfj_raw_data*(wfj_raw_sections='Totals and averages'!X$9)*(IF(IFERROR(SEARCH('Totals and averages'!$M24,wfj_raw_dates),0),1,0)))/SUMPRODUCT((wfj_raw_sections='Totals and averages'!X$9)*(IF(IFERROR(SEARCH('Totals and averages'!$M24,wfj_raw_dates),0),1,0)))</f>
        <v>333214</v>
      </c>
      <c r="Y24" s="11" cm="1">
        <f t="array" ref="Y24">SUMPRODUCT(wfj_raw_data*(wfj_raw_sections='Totals and averages'!Y$9)*(IF(IFERROR(SEARCH('Totals and averages'!$M24,wfj_raw_dates),0),1,0)))/SUMPRODUCT((wfj_raw_sections='Totals and averages'!Y$9)*(IF(IFERROR(SEARCH('Totals and averages'!$M24,wfj_raw_dates),0),1,0)))</f>
        <v>99288.75</v>
      </c>
      <c r="Z24" s="11" cm="1">
        <f t="array" ref="Z24">SUMPRODUCT(wfj_raw_data*(wfj_raw_sections='Totals and averages'!Z$9)*(IF(IFERROR(SEARCH('Totals and averages'!$M24,wfj_raw_dates),0),1,0)))/SUMPRODUCT((wfj_raw_sections='Totals and averages'!Z$9)*(IF(IFERROR(SEARCH('Totals and averages'!$M24,wfj_raw_dates),0),1,0)))</f>
        <v>527210.75</v>
      </c>
      <c r="AA24" s="11" cm="1">
        <f t="array" ref="AA24">SUMPRODUCT(wfj_raw_data*(wfj_raw_sections='Totals and averages'!AA$9)*(IF(IFERROR(SEARCH('Totals and averages'!$M24,wfj_raw_dates),0),1,0)))/SUMPRODUCT((wfj_raw_sections='Totals and averages'!AA$9)*(IF(IFERROR(SEARCH('Totals and averages'!$M24,wfj_raw_dates),0),1,0)))</f>
        <v>442513.25</v>
      </c>
      <c r="AB24" s="11" cm="1">
        <f t="array" ref="AB24">SUMPRODUCT(wfj_raw_data*(wfj_raw_sections='Totals and averages'!AB$9)*(IF(IFERROR(SEARCH('Totals and averages'!$M24,wfj_raw_dates),0),1,0)))/SUMPRODUCT((wfj_raw_sections='Totals and averages'!AB$9)*(IF(IFERROR(SEARCH('Totals and averages'!$M24,wfj_raw_dates),0),1,0)))</f>
        <v>225951.25</v>
      </c>
      <c r="AC24" s="11" cm="1">
        <f t="array" ref="AC24">SUMPRODUCT(wfj_raw_data*(wfj_raw_sections='Totals and averages'!AC$9)*(IF(IFERROR(SEARCH('Totals and averages'!$M24,wfj_raw_dates),0),1,0)))/SUMPRODUCT((wfj_raw_sections='Totals and averages'!AC$9)*(IF(IFERROR(SEARCH('Totals and averages'!$M24,wfj_raw_dates),0),1,0)))</f>
        <v>322687</v>
      </c>
      <c r="AD24" s="11" cm="1">
        <f t="array" ref="AD24">SUMPRODUCT(wfj_raw_data*(wfj_raw_sections='Totals and averages'!AD$9)*(IF(IFERROR(SEARCH('Totals and averages'!$M24,wfj_raw_dates),0),1,0)))/SUMPRODUCT((wfj_raw_sections='Totals and averages'!AD$9)*(IF(IFERROR(SEARCH('Totals and averages'!$M24,wfj_raw_dates),0),1,0)))</f>
        <v>418241.5</v>
      </c>
      <c r="AE24" s="11" cm="1">
        <f t="array" ref="AE24">SUMPRODUCT(wfj_raw_data*(wfj_raw_sections='Totals and averages'!AE$9)*(IF(IFERROR(SEARCH('Totals and averages'!$M24,wfj_raw_dates),0),1,0)))/SUMPRODUCT((wfj_raw_sections='Totals and averages'!AE$9)*(IF(IFERROR(SEARCH('Totals and averages'!$M24,wfj_raw_dates),0),1,0)))</f>
        <v>107021.75</v>
      </c>
      <c r="AF24" s="11" cm="1">
        <f t="array" ref="AF24">SUMPRODUCT(wfj_raw_data*(wfj_raw_sections='Totals and averages'!AF$9)*(IF(IFERROR(SEARCH('Totals and averages'!$M24,wfj_raw_dates),0),1,0)))/SUMPRODUCT((wfj_raw_sections='Totals and averages'!AF$9)*(IF(IFERROR(SEARCH('Totals and averages'!$M24,wfj_raw_dates),0),1,0)))</f>
        <v>113627</v>
      </c>
      <c r="AG24" s="11" cm="1">
        <f t="array" ref="AG24">SUMPRODUCT(wfj_raw_data*(wfj_raw_sections='Totals and averages'!AG$9)*(IF(IFERROR(SEARCH('Totals and averages'!$M24,wfj_raw_dates),0),1,0)))/SUMPRODUCT((wfj_raw_sections='Totals and averages'!AG$9)*(IF(IFERROR(SEARCH('Totals and averages'!$M24,wfj_raw_dates),0),1,0)))</f>
        <v>10538</v>
      </c>
      <c r="AH24" s="4">
        <f t="shared" si="1"/>
        <v>4228891</v>
      </c>
    </row>
    <row r="25" spans="2:34" x14ac:dyDescent="0.25">
      <c r="B25" s="5" t="str">
        <f t="shared" si="2"/>
        <v>December 1999</v>
      </c>
      <c r="C25" s="4">
        <f>SUMPRODUCT(INDEX(wfj_raw_data,MATCH('Totals and averages'!$B25,wfj_raw_dates,0),0))-SUMPRODUCT(INDEX(wfj_raw_data,MATCH('Totals and averages'!$B25,wfj_raw_dates,0),MATCH($C$7,wfj_raw_sections,0)))</f>
        <v>4107794</v>
      </c>
      <c r="F25" s="8">
        <f t="shared" si="3"/>
        <v>2011</v>
      </c>
      <c r="G25" s="4" cm="1">
        <f t="array" ref="G25">SUMPRODUCT(($C$10:$C$116)*(IF(IFERROR(SEARCH(G$9,$B$10:$B$116),0)&gt;0,1,0))*(IF(IFERROR(SEARCH($F25,$B$10:$B$116),0)&gt;0,1,0)))</f>
        <v>4281633</v>
      </c>
      <c r="H25" s="4" cm="1">
        <f t="array" ref="H25">SUMPRODUCT(($C$10:$C$116)*(IF(IFERROR(SEARCH(H$9,$B$10:$B$116),0)&gt;0,1,0))*(IF(IFERROR(SEARCH($F25,$B$10:$B$116),0)&gt;0,1,0)))</f>
        <v>4286427</v>
      </c>
      <c r="I25" s="4" cm="1">
        <f t="array" ref="I25">SUMPRODUCT(($C$10:$C$116)*(IF(IFERROR(SEARCH(I$9,$B$10:$B$116),0)&gt;0,1,0))*(IF(IFERROR(SEARCH($F25,$B$10:$B$116),0)&gt;0,1,0)))</f>
        <v>4319933</v>
      </c>
      <c r="J25" s="4" cm="1">
        <f t="array" ref="J25">SUMPRODUCT(($C$10:$C$116)*(IF(IFERROR(SEARCH(J$9,$B$10:$B$116),0)&gt;0,1,0))*(IF(IFERROR(SEARCH($F25,$B$10:$B$116),0)&gt;0,1,0)))</f>
        <v>4334425</v>
      </c>
      <c r="K25" s="4">
        <f t="shared" si="0"/>
        <v>4305604.5</v>
      </c>
      <c r="M25" s="9">
        <f t="shared" si="4"/>
        <v>2011</v>
      </c>
      <c r="N25" s="11" cm="1">
        <f t="array" ref="N25">SUMPRODUCT(wfj_raw_data*(wfj_raw_sections='Totals and averages'!N$9)*(IF(IFERROR(SEARCH('Totals and averages'!$M25,wfj_raw_dates),0),1,0)))/SUMPRODUCT((wfj_raw_sections='Totals and averages'!N$9)*(IF(IFERROR(SEARCH('Totals and averages'!$M25,wfj_raw_dates),0),1,0)))</f>
        <v>564.5</v>
      </c>
      <c r="O25" s="11" cm="1">
        <f t="array" ref="O25">SUMPRODUCT(wfj_raw_data*(wfj_raw_sections='Totals and averages'!O$9)*(IF(IFERROR(SEARCH('Totals and averages'!$M25,wfj_raw_dates),0),1,0)))/SUMPRODUCT((wfj_raw_sections='Totals and averages'!O$9)*(IF(IFERROR(SEARCH('Totals and averages'!$M25,wfj_raw_dates),0),1,0)))</f>
        <v>2935.25</v>
      </c>
      <c r="P25" s="11" cm="1">
        <f t="array" ref="P25">SUMPRODUCT(wfj_raw_data*(wfj_raw_sections='Totals and averages'!P$9)*(IF(IFERROR(SEARCH('Totals and averages'!$M25,wfj_raw_dates),0),1,0)))/SUMPRODUCT((wfj_raw_sections='Totals and averages'!P$9)*(IF(IFERROR(SEARCH('Totals and averages'!$M25,wfj_raw_dates),0),1,0)))</f>
        <v>106784</v>
      </c>
      <c r="Q25" s="11" cm="1">
        <f t="array" ref="Q25">SUMPRODUCT(wfj_raw_data*(wfj_raw_sections='Totals and averages'!Q$9)*(IF(IFERROR(SEARCH('Totals and averages'!$M25,wfj_raw_dates),0),1,0)))/SUMPRODUCT((wfj_raw_sections='Totals and averages'!Q$9)*(IF(IFERROR(SEARCH('Totals and averages'!$M25,wfj_raw_dates),0),1,0)))</f>
        <v>7899</v>
      </c>
      <c r="R25" s="11" cm="1">
        <f t="array" ref="R25">SUMPRODUCT(wfj_raw_data*(wfj_raw_sections='Totals and averages'!R$9)*(IF(IFERROR(SEARCH('Totals and averages'!$M25,wfj_raw_dates),0),1,0)))/SUMPRODUCT((wfj_raw_sections='Totals and averages'!R$9)*(IF(IFERROR(SEARCH('Totals and averages'!$M25,wfj_raw_dates),0),1,0)))</f>
        <v>17720.25</v>
      </c>
      <c r="S25" s="11" cm="1">
        <f t="array" ref="S25">SUMPRODUCT(wfj_raw_data*(wfj_raw_sections='Totals and averages'!S$9)*(IF(IFERROR(SEARCH('Totals and averages'!$M25,wfj_raw_dates),0),1,0)))/SUMPRODUCT((wfj_raw_sections='Totals and averages'!S$9)*(IF(IFERROR(SEARCH('Totals and averages'!$M25,wfj_raw_dates),0),1,0)))</f>
        <v>133247.5</v>
      </c>
      <c r="T25" s="11" cm="1">
        <f t="array" ref="T25">SUMPRODUCT(wfj_raw_data*(wfj_raw_sections='Totals and averages'!T$9)*(IF(IFERROR(SEARCH('Totals and averages'!$M25,wfj_raw_dates),0),1,0)))/SUMPRODUCT((wfj_raw_sections='Totals and averages'!T$9)*(IF(IFERROR(SEARCH('Totals and averages'!$M25,wfj_raw_dates),0),1,0)))</f>
        <v>546704.25</v>
      </c>
      <c r="U25" s="11" cm="1">
        <f t="array" ref="U25">SUMPRODUCT(wfj_raw_data*(wfj_raw_sections='Totals and averages'!U$9)*(IF(IFERROR(SEARCH('Totals and averages'!$M25,wfj_raw_dates),0),1,0)))/SUMPRODUCT((wfj_raw_sections='Totals and averages'!U$9)*(IF(IFERROR(SEARCH('Totals and averages'!$M25,wfj_raw_dates),0),1,0)))</f>
        <v>213977.75</v>
      </c>
      <c r="V25" s="11" cm="1">
        <f t="array" ref="V25">SUMPRODUCT(wfj_raw_data*(wfj_raw_sections='Totals and averages'!V$9)*(IF(IFERROR(SEARCH('Totals and averages'!$M25,wfj_raw_dates),0),1,0)))/SUMPRODUCT((wfj_raw_sections='Totals and averages'!V$9)*(IF(IFERROR(SEARCH('Totals and averages'!$M25,wfj_raw_dates),0),1,0)))</f>
        <v>310218.75</v>
      </c>
      <c r="W25" s="11" cm="1">
        <f t="array" ref="W25">SUMPRODUCT(wfj_raw_data*(wfj_raw_sections='Totals and averages'!W$9)*(IF(IFERROR(SEARCH('Totals and averages'!$M25,wfj_raw_dates),0),1,0)))/SUMPRODUCT((wfj_raw_sections='Totals and averages'!W$9)*(IF(IFERROR(SEARCH('Totals and averages'!$M25,wfj_raw_dates),0),1,0)))</f>
        <v>321473.5</v>
      </c>
      <c r="X25" s="11" cm="1">
        <f t="array" ref="X25">SUMPRODUCT(wfj_raw_data*(wfj_raw_sections='Totals and averages'!X$9)*(IF(IFERROR(SEARCH('Totals and averages'!$M25,wfj_raw_dates),0),1,0)))/SUMPRODUCT((wfj_raw_sections='Totals and averages'!X$9)*(IF(IFERROR(SEARCH('Totals and averages'!$M25,wfj_raw_dates),0),1,0)))</f>
        <v>352043.5</v>
      </c>
      <c r="Y25" s="11" cm="1">
        <f t="array" ref="Y25">SUMPRODUCT(wfj_raw_data*(wfj_raw_sections='Totals and averages'!Y$9)*(IF(IFERROR(SEARCH('Totals and averages'!$M25,wfj_raw_dates),0),1,0)))/SUMPRODUCT((wfj_raw_sections='Totals and averages'!Y$9)*(IF(IFERROR(SEARCH('Totals and averages'!$M25,wfj_raw_dates),0),1,0)))</f>
        <v>99594.5</v>
      </c>
      <c r="Z25" s="11" cm="1">
        <f t="array" ref="Z25">SUMPRODUCT(wfj_raw_data*(wfj_raw_sections='Totals and averages'!Z$9)*(IF(IFERROR(SEARCH('Totals and averages'!$M25,wfj_raw_dates),0),1,0)))/SUMPRODUCT((wfj_raw_sections='Totals and averages'!Z$9)*(IF(IFERROR(SEARCH('Totals and averages'!$M25,wfj_raw_dates),0),1,0)))</f>
        <v>526061</v>
      </c>
      <c r="AA25" s="11" cm="1">
        <f t="array" ref="AA25">SUMPRODUCT(wfj_raw_data*(wfj_raw_sections='Totals and averages'!AA$9)*(IF(IFERROR(SEARCH('Totals and averages'!$M25,wfj_raw_dates),0),1,0)))/SUMPRODUCT((wfj_raw_sections='Totals and averages'!AA$9)*(IF(IFERROR(SEARCH('Totals and averages'!$M25,wfj_raw_dates),0),1,0)))</f>
        <v>459617.75</v>
      </c>
      <c r="AB25" s="11" cm="1">
        <f t="array" ref="AB25">SUMPRODUCT(wfj_raw_data*(wfj_raw_sections='Totals and averages'!AB$9)*(IF(IFERROR(SEARCH('Totals and averages'!$M25,wfj_raw_dates),0),1,0)))/SUMPRODUCT((wfj_raw_sections='Totals and averages'!AB$9)*(IF(IFERROR(SEARCH('Totals and averages'!$M25,wfj_raw_dates),0),1,0)))</f>
        <v>218720</v>
      </c>
      <c r="AC25" s="11" cm="1">
        <f t="array" ref="AC25">SUMPRODUCT(wfj_raw_data*(wfj_raw_sections='Totals and averages'!AC$9)*(IF(IFERROR(SEARCH('Totals and averages'!$M25,wfj_raw_dates),0),1,0)))/SUMPRODUCT((wfj_raw_sections='Totals and averages'!AC$9)*(IF(IFERROR(SEARCH('Totals and averages'!$M25,wfj_raw_dates),0),1,0)))</f>
        <v>323649.5</v>
      </c>
      <c r="AD25" s="11" cm="1">
        <f t="array" ref="AD25">SUMPRODUCT(wfj_raw_data*(wfj_raw_sections='Totals and averages'!AD$9)*(IF(IFERROR(SEARCH('Totals and averages'!$M25,wfj_raw_dates),0),1,0)))/SUMPRODUCT((wfj_raw_sections='Totals and averages'!AD$9)*(IF(IFERROR(SEARCH('Totals and averages'!$M25,wfj_raw_dates),0),1,0)))</f>
        <v>435022</v>
      </c>
      <c r="AE25" s="11" cm="1">
        <f t="array" ref="AE25">SUMPRODUCT(wfj_raw_data*(wfj_raw_sections='Totals and averages'!AE$9)*(IF(IFERROR(SEARCH('Totals and averages'!$M25,wfj_raw_dates),0),1,0)))/SUMPRODUCT((wfj_raw_sections='Totals and averages'!AE$9)*(IF(IFERROR(SEARCH('Totals and averages'!$M25,wfj_raw_dates),0),1,0)))</f>
        <v>115848.25</v>
      </c>
      <c r="AF25" s="11" cm="1">
        <f t="array" ref="AF25">SUMPRODUCT(wfj_raw_data*(wfj_raw_sections='Totals and averages'!AF$9)*(IF(IFERROR(SEARCH('Totals and averages'!$M25,wfj_raw_dates),0),1,0)))/SUMPRODUCT((wfj_raw_sections='Totals and averages'!AF$9)*(IF(IFERROR(SEARCH('Totals and averages'!$M25,wfj_raw_dates),0),1,0)))</f>
        <v>113523.25</v>
      </c>
      <c r="AG25" s="11" cm="1">
        <f t="array" ref="AG25">SUMPRODUCT(wfj_raw_data*(wfj_raw_sections='Totals and averages'!AG$9)*(IF(IFERROR(SEARCH('Totals and averages'!$M25,wfj_raw_dates),0),1,0)))/SUMPRODUCT((wfj_raw_sections='Totals and averages'!AG$9)*(IF(IFERROR(SEARCH('Totals and averages'!$M25,wfj_raw_dates),0),1,0)))</f>
        <v>9929</v>
      </c>
      <c r="AH25" s="4">
        <f t="shared" si="1"/>
        <v>4305604.5</v>
      </c>
    </row>
    <row r="26" spans="2:34" x14ac:dyDescent="0.25">
      <c r="B26" s="5" t="str">
        <f t="shared" si="2"/>
        <v>March 2000</v>
      </c>
      <c r="C26" s="4">
        <f>SUMPRODUCT(INDEX(wfj_raw_data,MATCH('Totals and averages'!$B26,wfj_raw_dates,0),0))-SUMPRODUCT(INDEX(wfj_raw_data,MATCH('Totals and averages'!$B26,wfj_raw_dates,0),MATCH($C$7,wfj_raw_sections,0)))</f>
        <v>4105231</v>
      </c>
      <c r="F26" s="8">
        <f t="shared" si="3"/>
        <v>2012</v>
      </c>
      <c r="G26" s="4" cm="1">
        <f t="array" ref="G26">SUMPRODUCT(($C$10:$C$116)*(IF(IFERROR(SEARCH(G$9,$B$10:$B$116),0)&gt;0,1,0))*(IF(IFERROR(SEARCH($F26,$B$10:$B$116),0)&gt;0,1,0)))</f>
        <v>4454846</v>
      </c>
      <c r="H26" s="4" cm="1">
        <f t="array" ref="H26">SUMPRODUCT(($C$10:$C$116)*(IF(IFERROR(SEARCH(H$9,$B$10:$B$116),0)&gt;0,1,0))*(IF(IFERROR(SEARCH($F26,$B$10:$B$116),0)&gt;0,1,0)))</f>
        <v>4433656</v>
      </c>
      <c r="I26" s="4" cm="1">
        <f t="array" ref="I26">SUMPRODUCT(($C$10:$C$116)*(IF(IFERROR(SEARCH(I$9,$B$10:$B$116),0)&gt;0,1,0))*(IF(IFERROR(SEARCH($F26,$B$10:$B$116),0)&gt;0,1,0)))</f>
        <v>4452227</v>
      </c>
      <c r="J26" s="4" cm="1">
        <f t="array" ref="J26">SUMPRODUCT(($C$10:$C$116)*(IF(IFERROR(SEARCH(J$9,$B$10:$B$116),0)&gt;0,1,0))*(IF(IFERROR(SEARCH($F26,$B$10:$B$116),0)&gt;0,1,0)))</f>
        <v>4458859</v>
      </c>
      <c r="K26" s="4">
        <f t="shared" si="0"/>
        <v>4449897</v>
      </c>
      <c r="M26" s="9">
        <f t="shared" si="4"/>
        <v>2012</v>
      </c>
      <c r="N26" s="11" cm="1">
        <f t="array" ref="N26">SUMPRODUCT(wfj_raw_data*(wfj_raw_sections='Totals and averages'!N$9)*(IF(IFERROR(SEARCH('Totals and averages'!$M26,wfj_raw_dates),0),1,0)))/SUMPRODUCT((wfj_raw_sections='Totals and averages'!N$9)*(IF(IFERROR(SEARCH('Totals and averages'!$M26,wfj_raw_dates),0),1,0)))</f>
        <v>959.75</v>
      </c>
      <c r="O26" s="11" cm="1">
        <f t="array" ref="O26">SUMPRODUCT(wfj_raw_data*(wfj_raw_sections='Totals and averages'!O$9)*(IF(IFERROR(SEARCH('Totals and averages'!$M26,wfj_raw_dates),0),1,0)))/SUMPRODUCT((wfj_raw_sections='Totals and averages'!O$9)*(IF(IFERROR(SEARCH('Totals and averages'!$M26,wfj_raw_dates),0),1,0)))</f>
        <v>4239.5</v>
      </c>
      <c r="P26" s="11" cm="1">
        <f t="array" ref="P26">SUMPRODUCT(wfj_raw_data*(wfj_raw_sections='Totals and averages'!P$9)*(IF(IFERROR(SEARCH('Totals and averages'!$M26,wfj_raw_dates),0),1,0)))/SUMPRODUCT((wfj_raw_sections='Totals and averages'!P$9)*(IF(IFERROR(SEARCH('Totals and averages'!$M26,wfj_raw_dates),0),1,0)))</f>
        <v>108278.5</v>
      </c>
      <c r="Q26" s="11" cm="1">
        <f t="array" ref="Q26">SUMPRODUCT(wfj_raw_data*(wfj_raw_sections='Totals and averages'!Q$9)*(IF(IFERROR(SEARCH('Totals and averages'!$M26,wfj_raw_dates),0),1,0)))/SUMPRODUCT((wfj_raw_sections='Totals and averages'!Q$9)*(IF(IFERROR(SEARCH('Totals and averages'!$M26,wfj_raw_dates),0),1,0)))</f>
        <v>5903.5</v>
      </c>
      <c r="R26" s="11" cm="1">
        <f t="array" ref="R26">SUMPRODUCT(wfj_raw_data*(wfj_raw_sections='Totals and averages'!R$9)*(IF(IFERROR(SEARCH('Totals and averages'!$M26,wfj_raw_dates),0),1,0)))/SUMPRODUCT((wfj_raw_sections='Totals and averages'!R$9)*(IF(IFERROR(SEARCH('Totals and averages'!$M26,wfj_raw_dates),0),1,0)))</f>
        <v>17988</v>
      </c>
      <c r="S26" s="11" cm="1">
        <f t="array" ref="S26">SUMPRODUCT(wfj_raw_data*(wfj_raw_sections='Totals and averages'!S$9)*(IF(IFERROR(SEARCH('Totals and averages'!$M26,wfj_raw_dates),0),1,0)))/SUMPRODUCT((wfj_raw_sections='Totals and averages'!S$9)*(IF(IFERROR(SEARCH('Totals and averages'!$M26,wfj_raw_dates),0),1,0)))</f>
        <v>150428.5</v>
      </c>
      <c r="T26" s="11" cm="1">
        <f t="array" ref="T26">SUMPRODUCT(wfj_raw_data*(wfj_raw_sections='Totals and averages'!T$9)*(IF(IFERROR(SEARCH('Totals and averages'!$M26,wfj_raw_dates),0),1,0)))/SUMPRODUCT((wfj_raw_sections='Totals and averages'!T$9)*(IF(IFERROR(SEARCH('Totals and averages'!$M26,wfj_raw_dates),0),1,0)))</f>
        <v>580180.5</v>
      </c>
      <c r="U26" s="11" cm="1">
        <f t="array" ref="U26">SUMPRODUCT(wfj_raw_data*(wfj_raw_sections='Totals and averages'!U$9)*(IF(IFERROR(SEARCH('Totals and averages'!$M26,wfj_raw_dates),0),1,0)))/SUMPRODUCT((wfj_raw_sections='Totals and averages'!U$9)*(IF(IFERROR(SEARCH('Totals and averages'!$M26,wfj_raw_dates),0),1,0)))</f>
        <v>218942.25</v>
      </c>
      <c r="V26" s="11" cm="1">
        <f t="array" ref="V26">SUMPRODUCT(wfj_raw_data*(wfj_raw_sections='Totals and averages'!V$9)*(IF(IFERROR(SEARCH('Totals and averages'!$M26,wfj_raw_dates),0),1,0)))/SUMPRODUCT((wfj_raw_sections='Totals and averages'!V$9)*(IF(IFERROR(SEARCH('Totals and averages'!$M26,wfj_raw_dates),0),1,0)))</f>
        <v>329616</v>
      </c>
      <c r="W26" s="11" cm="1">
        <f t="array" ref="W26">SUMPRODUCT(wfj_raw_data*(wfj_raw_sections='Totals and averages'!W$9)*(IF(IFERROR(SEARCH('Totals and averages'!$M26,wfj_raw_dates),0),1,0)))/SUMPRODUCT((wfj_raw_sections='Totals and averages'!W$9)*(IF(IFERROR(SEARCH('Totals and averages'!$M26,wfj_raw_dates),0),1,0)))</f>
        <v>317502.75</v>
      </c>
      <c r="X26" s="11" cm="1">
        <f t="array" ref="X26">SUMPRODUCT(wfj_raw_data*(wfj_raw_sections='Totals and averages'!X$9)*(IF(IFERROR(SEARCH('Totals and averages'!$M26,wfj_raw_dates),0),1,0)))/SUMPRODUCT((wfj_raw_sections='Totals and averages'!X$9)*(IF(IFERROR(SEARCH('Totals and averages'!$M26,wfj_raw_dates),0),1,0)))</f>
        <v>356803</v>
      </c>
      <c r="Y26" s="11" cm="1">
        <f t="array" ref="Y26">SUMPRODUCT(wfj_raw_data*(wfj_raw_sections='Totals and averages'!Y$9)*(IF(IFERROR(SEARCH('Totals and averages'!$M26,wfj_raw_dates),0),1,0)))/SUMPRODUCT((wfj_raw_sections='Totals and averages'!Y$9)*(IF(IFERROR(SEARCH('Totals and averages'!$M26,wfj_raw_dates),0),1,0)))</f>
        <v>112189</v>
      </c>
      <c r="Z26" s="11" cm="1">
        <f t="array" ref="Z26">SUMPRODUCT(wfj_raw_data*(wfj_raw_sections='Totals and averages'!Z$9)*(IF(IFERROR(SEARCH('Totals and averages'!$M26,wfj_raw_dates),0),1,0)))/SUMPRODUCT((wfj_raw_sections='Totals and averages'!Z$9)*(IF(IFERROR(SEARCH('Totals and averages'!$M26,wfj_raw_dates),0),1,0)))</f>
        <v>538653</v>
      </c>
      <c r="AA26" s="11" cm="1">
        <f t="array" ref="AA26">SUMPRODUCT(wfj_raw_data*(wfj_raw_sections='Totals and averages'!AA$9)*(IF(IFERROR(SEARCH('Totals and averages'!$M26,wfj_raw_dates),0),1,0)))/SUMPRODUCT((wfj_raw_sections='Totals and averages'!AA$9)*(IF(IFERROR(SEARCH('Totals and averages'!$M26,wfj_raw_dates),0),1,0)))</f>
        <v>464834.75</v>
      </c>
      <c r="AB26" s="11" cm="1">
        <f t="array" ref="AB26">SUMPRODUCT(wfj_raw_data*(wfj_raw_sections='Totals and averages'!AB$9)*(IF(IFERROR(SEARCH('Totals and averages'!$M26,wfj_raw_dates),0),1,0)))/SUMPRODUCT((wfj_raw_sections='Totals and averages'!AB$9)*(IF(IFERROR(SEARCH('Totals and averages'!$M26,wfj_raw_dates),0),1,0)))</f>
        <v>214921.75</v>
      </c>
      <c r="AC26" s="11" cm="1">
        <f t="array" ref="AC26">SUMPRODUCT(wfj_raw_data*(wfj_raw_sections='Totals and averages'!AC$9)*(IF(IFERROR(SEARCH('Totals and averages'!$M26,wfj_raw_dates),0),1,0)))/SUMPRODUCT((wfj_raw_sections='Totals and averages'!AC$9)*(IF(IFERROR(SEARCH('Totals and averages'!$M26,wfj_raw_dates),0),1,0)))</f>
        <v>335360.75</v>
      </c>
      <c r="AD26" s="11" cm="1">
        <f t="array" ref="AD26">SUMPRODUCT(wfj_raw_data*(wfj_raw_sections='Totals and averages'!AD$9)*(IF(IFERROR(SEARCH('Totals and averages'!$M26,wfj_raw_dates),0),1,0)))/SUMPRODUCT((wfj_raw_sections='Totals and averages'!AD$9)*(IF(IFERROR(SEARCH('Totals and averages'!$M26,wfj_raw_dates),0),1,0)))</f>
        <v>461109.25</v>
      </c>
      <c r="AE26" s="11" cm="1">
        <f t="array" ref="AE26">SUMPRODUCT(wfj_raw_data*(wfj_raw_sections='Totals and averages'!AE$9)*(IF(IFERROR(SEARCH('Totals and averages'!$M26,wfj_raw_dates),0),1,0)))/SUMPRODUCT((wfj_raw_sections='Totals and averages'!AE$9)*(IF(IFERROR(SEARCH('Totals and averages'!$M26,wfj_raw_dates),0),1,0)))</f>
        <v>118961.75</v>
      </c>
      <c r="AF26" s="11" cm="1">
        <f t="array" ref="AF26">SUMPRODUCT(wfj_raw_data*(wfj_raw_sections='Totals and averages'!AF$9)*(IF(IFERROR(SEARCH('Totals and averages'!$M26,wfj_raw_dates),0),1,0)))/SUMPRODUCT((wfj_raw_sections='Totals and averages'!AF$9)*(IF(IFERROR(SEARCH('Totals and averages'!$M26,wfj_raw_dates),0),1,0)))</f>
        <v>113024.5</v>
      </c>
      <c r="AG26" s="11" cm="1">
        <f t="array" ref="AG26">SUMPRODUCT(wfj_raw_data*(wfj_raw_sections='Totals and averages'!AG$9)*(IF(IFERROR(SEARCH('Totals and averages'!$M26,wfj_raw_dates),0),1,0)))/SUMPRODUCT((wfj_raw_sections='Totals and averages'!AG$9)*(IF(IFERROR(SEARCH('Totals and averages'!$M26,wfj_raw_dates),0),1,0)))</f>
        <v>10541.75</v>
      </c>
      <c r="AH26" s="4">
        <f t="shared" si="1"/>
        <v>4449897</v>
      </c>
    </row>
    <row r="27" spans="2:34" x14ac:dyDescent="0.25">
      <c r="B27" s="5" t="str">
        <f t="shared" si="2"/>
        <v>June 2000</v>
      </c>
      <c r="C27" s="4">
        <f>SUMPRODUCT(INDEX(wfj_raw_data,MATCH('Totals and averages'!$B27,wfj_raw_dates,0),0))-SUMPRODUCT(INDEX(wfj_raw_data,MATCH('Totals and averages'!$B27,wfj_raw_dates,0),MATCH($C$7,wfj_raw_sections,0)))</f>
        <v>4130676</v>
      </c>
      <c r="F27" s="8">
        <f t="shared" si="3"/>
        <v>2013</v>
      </c>
      <c r="G27" s="4" cm="1">
        <f t="array" ref="G27">SUMPRODUCT(($C$10:$C$116)*(IF(IFERROR(SEARCH(G$9,$B$10:$B$116),0)&gt;0,1,0))*(IF(IFERROR(SEARCH($F27,$B$10:$B$116),0)&gt;0,1,0)))</f>
        <v>4536056</v>
      </c>
      <c r="H27" s="4" cm="1">
        <f t="array" ref="H27">SUMPRODUCT(($C$10:$C$116)*(IF(IFERROR(SEARCH(H$9,$B$10:$B$116),0)&gt;0,1,0))*(IF(IFERROR(SEARCH($F27,$B$10:$B$116),0)&gt;0,1,0)))</f>
        <v>4542556</v>
      </c>
      <c r="I27" s="4" cm="1">
        <f t="array" ref="I27">SUMPRODUCT(($C$10:$C$116)*(IF(IFERROR(SEARCH(I$9,$B$10:$B$116),0)&gt;0,1,0))*(IF(IFERROR(SEARCH($F27,$B$10:$B$116),0)&gt;0,1,0)))</f>
        <v>4589065</v>
      </c>
      <c r="J27" s="4" cm="1">
        <f t="array" ref="J27">SUMPRODUCT(($C$10:$C$116)*(IF(IFERROR(SEARCH(J$9,$B$10:$B$116),0)&gt;0,1,0))*(IF(IFERROR(SEARCH($F27,$B$10:$B$116),0)&gt;0,1,0)))</f>
        <v>4627971</v>
      </c>
      <c r="K27" s="4">
        <f t="shared" si="0"/>
        <v>4573912</v>
      </c>
      <c r="M27" s="9">
        <f t="shared" si="4"/>
        <v>2013</v>
      </c>
      <c r="N27" s="11" cm="1">
        <f t="array" ref="N27">SUMPRODUCT(wfj_raw_data*(wfj_raw_sections='Totals and averages'!N$9)*(IF(IFERROR(SEARCH('Totals and averages'!$M27,wfj_raw_dates),0),1,0)))/SUMPRODUCT((wfj_raw_sections='Totals and averages'!N$9)*(IF(IFERROR(SEARCH('Totals and averages'!$M27,wfj_raw_dates),0),1,0)))</f>
        <v>891.5</v>
      </c>
      <c r="O27" s="11" cm="1">
        <f t="array" ref="O27">SUMPRODUCT(wfj_raw_data*(wfj_raw_sections='Totals and averages'!O$9)*(IF(IFERROR(SEARCH('Totals and averages'!$M27,wfj_raw_dates),0),1,0)))/SUMPRODUCT((wfj_raw_sections='Totals and averages'!O$9)*(IF(IFERROR(SEARCH('Totals and averages'!$M27,wfj_raw_dates),0),1,0)))</f>
        <v>3909.25</v>
      </c>
      <c r="P27" s="11" cm="1">
        <f t="array" ref="P27">SUMPRODUCT(wfj_raw_data*(wfj_raw_sections='Totals and averages'!P$9)*(IF(IFERROR(SEARCH('Totals and averages'!$M27,wfj_raw_dates),0),1,0)))/SUMPRODUCT((wfj_raw_sections='Totals and averages'!P$9)*(IF(IFERROR(SEARCH('Totals and averages'!$M27,wfj_raw_dates),0),1,0)))</f>
        <v>106797.75</v>
      </c>
      <c r="Q27" s="11" cm="1">
        <f t="array" ref="Q27">SUMPRODUCT(wfj_raw_data*(wfj_raw_sections='Totals and averages'!Q$9)*(IF(IFERROR(SEARCH('Totals and averages'!$M27,wfj_raw_dates),0),1,0)))/SUMPRODUCT((wfj_raw_sections='Totals and averages'!Q$9)*(IF(IFERROR(SEARCH('Totals and averages'!$M27,wfj_raw_dates),0),1,0)))</f>
        <v>6071.75</v>
      </c>
      <c r="R27" s="11" cm="1">
        <f t="array" ref="R27">SUMPRODUCT(wfj_raw_data*(wfj_raw_sections='Totals and averages'!R$9)*(IF(IFERROR(SEARCH('Totals and averages'!$M27,wfj_raw_dates),0),1,0)))/SUMPRODUCT((wfj_raw_sections='Totals and averages'!R$9)*(IF(IFERROR(SEARCH('Totals and averages'!$M27,wfj_raw_dates),0),1,0)))</f>
        <v>15941</v>
      </c>
      <c r="S27" s="11" cm="1">
        <f t="array" ref="S27">SUMPRODUCT(wfj_raw_data*(wfj_raw_sections='Totals and averages'!S$9)*(IF(IFERROR(SEARCH('Totals and averages'!$M27,wfj_raw_dates),0),1,0)))/SUMPRODUCT((wfj_raw_sections='Totals and averages'!S$9)*(IF(IFERROR(SEARCH('Totals and averages'!$M27,wfj_raw_dates),0),1,0)))</f>
        <v>146510.25</v>
      </c>
      <c r="T27" s="11" cm="1">
        <f t="array" ref="T27">SUMPRODUCT(wfj_raw_data*(wfj_raw_sections='Totals and averages'!T$9)*(IF(IFERROR(SEARCH('Totals and averages'!$M27,wfj_raw_dates),0),1,0)))/SUMPRODUCT((wfj_raw_sections='Totals and averages'!T$9)*(IF(IFERROR(SEARCH('Totals and averages'!$M27,wfj_raw_dates),0),1,0)))</f>
        <v>585043.25</v>
      </c>
      <c r="U27" s="11" cm="1">
        <f t="array" ref="U27">SUMPRODUCT(wfj_raw_data*(wfj_raw_sections='Totals and averages'!U$9)*(IF(IFERROR(SEARCH('Totals and averages'!$M27,wfj_raw_dates),0),1,0)))/SUMPRODUCT((wfj_raw_sections='Totals and averages'!U$9)*(IF(IFERROR(SEARCH('Totals and averages'!$M27,wfj_raw_dates),0),1,0)))</f>
        <v>218431.75</v>
      </c>
      <c r="V27" s="11" cm="1">
        <f t="array" ref="V27">SUMPRODUCT(wfj_raw_data*(wfj_raw_sections='Totals and averages'!V$9)*(IF(IFERROR(SEARCH('Totals and averages'!$M27,wfj_raw_dates),0),1,0)))/SUMPRODUCT((wfj_raw_sections='Totals and averages'!V$9)*(IF(IFERROR(SEARCH('Totals and averages'!$M27,wfj_raw_dates),0),1,0)))</f>
        <v>347167.25</v>
      </c>
      <c r="W27" s="11" cm="1">
        <f t="array" ref="W27">SUMPRODUCT(wfj_raw_data*(wfj_raw_sections='Totals and averages'!W$9)*(IF(IFERROR(SEARCH('Totals and averages'!$M27,wfj_raw_dates),0),1,0)))/SUMPRODUCT((wfj_raw_sections='Totals and averages'!W$9)*(IF(IFERROR(SEARCH('Totals and averages'!$M27,wfj_raw_dates),0),1,0)))</f>
        <v>346840</v>
      </c>
      <c r="X27" s="11" cm="1">
        <f t="array" ref="X27">SUMPRODUCT(wfj_raw_data*(wfj_raw_sections='Totals and averages'!X$9)*(IF(IFERROR(SEARCH('Totals and averages'!$M27,wfj_raw_dates),0),1,0)))/SUMPRODUCT((wfj_raw_sections='Totals and averages'!X$9)*(IF(IFERROR(SEARCH('Totals and averages'!$M27,wfj_raw_dates),0),1,0)))</f>
        <v>345908</v>
      </c>
      <c r="Y27" s="11" cm="1">
        <f t="array" ref="Y27">SUMPRODUCT(wfj_raw_data*(wfj_raw_sections='Totals and averages'!Y$9)*(IF(IFERROR(SEARCH('Totals and averages'!$M27,wfj_raw_dates),0),1,0)))/SUMPRODUCT((wfj_raw_sections='Totals and averages'!Y$9)*(IF(IFERROR(SEARCH('Totals and averages'!$M27,wfj_raw_dates),0),1,0)))</f>
        <v>108388</v>
      </c>
      <c r="Z27" s="11" cm="1">
        <f t="array" ref="Z27">SUMPRODUCT(wfj_raw_data*(wfj_raw_sections='Totals and averages'!Z$9)*(IF(IFERROR(SEARCH('Totals and averages'!$M27,wfj_raw_dates),0),1,0)))/SUMPRODUCT((wfj_raw_sections='Totals and averages'!Z$9)*(IF(IFERROR(SEARCH('Totals and averages'!$M27,wfj_raw_dates),0),1,0)))</f>
        <v>605235.75</v>
      </c>
      <c r="AA27" s="11" cm="1">
        <f t="array" ref="AA27">SUMPRODUCT(wfj_raw_data*(wfj_raw_sections='Totals and averages'!AA$9)*(IF(IFERROR(SEARCH('Totals and averages'!$M27,wfj_raw_dates),0),1,0)))/SUMPRODUCT((wfj_raw_sections='Totals and averages'!AA$9)*(IF(IFERROR(SEARCH('Totals and averages'!$M27,wfj_raw_dates),0),1,0)))</f>
        <v>467975.75</v>
      </c>
      <c r="AB27" s="11" cm="1">
        <f t="array" ref="AB27">SUMPRODUCT(wfj_raw_data*(wfj_raw_sections='Totals and averages'!AB$9)*(IF(IFERROR(SEARCH('Totals and averages'!$M27,wfj_raw_dates),0),1,0)))/SUMPRODUCT((wfj_raw_sections='Totals and averages'!AB$9)*(IF(IFERROR(SEARCH('Totals and averages'!$M27,wfj_raw_dates),0),1,0)))</f>
        <v>215654.75</v>
      </c>
      <c r="AC27" s="11" cm="1">
        <f t="array" ref="AC27">SUMPRODUCT(wfj_raw_data*(wfj_raw_sections='Totals and averages'!AC$9)*(IF(IFERROR(SEARCH('Totals and averages'!$M27,wfj_raw_dates),0),1,0)))/SUMPRODUCT((wfj_raw_sections='Totals and averages'!AC$9)*(IF(IFERROR(SEARCH('Totals and averages'!$M27,wfj_raw_dates),0),1,0)))</f>
        <v>338969.25</v>
      </c>
      <c r="AD27" s="11" cm="1">
        <f t="array" ref="AD27">SUMPRODUCT(wfj_raw_data*(wfj_raw_sections='Totals and averages'!AD$9)*(IF(IFERROR(SEARCH('Totals and averages'!$M27,wfj_raw_dates),0),1,0)))/SUMPRODUCT((wfj_raw_sections='Totals and averages'!AD$9)*(IF(IFERROR(SEARCH('Totals and averages'!$M27,wfj_raw_dates),0),1,0)))</f>
        <v>477258.25</v>
      </c>
      <c r="AE27" s="11" cm="1">
        <f t="array" ref="AE27">SUMPRODUCT(wfj_raw_data*(wfj_raw_sections='Totals and averages'!AE$9)*(IF(IFERROR(SEARCH('Totals and averages'!$M27,wfj_raw_dates),0),1,0)))/SUMPRODUCT((wfj_raw_sections='Totals and averages'!AE$9)*(IF(IFERROR(SEARCH('Totals and averages'!$M27,wfj_raw_dates),0),1,0)))</f>
        <v>116272.25</v>
      </c>
      <c r="AF27" s="11" cm="1">
        <f t="array" ref="AF27">SUMPRODUCT(wfj_raw_data*(wfj_raw_sections='Totals and averages'!AF$9)*(IF(IFERROR(SEARCH('Totals and averages'!$M27,wfj_raw_dates),0),1,0)))/SUMPRODUCT((wfj_raw_sections='Totals and averages'!AF$9)*(IF(IFERROR(SEARCH('Totals and averages'!$M27,wfj_raw_dates),0),1,0)))</f>
        <v>120646.25</v>
      </c>
      <c r="AG27" s="11" cm="1">
        <f t="array" ref="AG27">SUMPRODUCT(wfj_raw_data*(wfj_raw_sections='Totals and averages'!AG$9)*(IF(IFERROR(SEARCH('Totals and averages'!$M27,wfj_raw_dates),0),1,0)))/SUMPRODUCT((wfj_raw_sections='Totals and averages'!AG$9)*(IF(IFERROR(SEARCH('Totals and averages'!$M27,wfj_raw_dates),0),1,0)))</f>
        <v>11500.75</v>
      </c>
      <c r="AH27" s="4">
        <f t="shared" si="1"/>
        <v>4573912</v>
      </c>
    </row>
    <row r="28" spans="2:34" x14ac:dyDescent="0.25">
      <c r="B28" s="5" t="str">
        <f t="shared" si="2"/>
        <v>September 2000</v>
      </c>
      <c r="C28" s="4">
        <f>SUMPRODUCT(INDEX(wfj_raw_data,MATCH('Totals and averages'!$B28,wfj_raw_dates,0),0))-SUMPRODUCT(INDEX(wfj_raw_data,MATCH('Totals and averages'!$B28,wfj_raw_dates,0),MATCH($C$7,wfj_raw_sections,0)))</f>
        <v>4200751</v>
      </c>
      <c r="F28" s="8">
        <f t="shared" si="3"/>
        <v>2014</v>
      </c>
      <c r="G28" s="4" cm="1">
        <f t="array" ref="G28">SUMPRODUCT(($C$10:$C$116)*(IF(IFERROR(SEARCH(G$9,$B$10:$B$116),0)&gt;0,1,0))*(IF(IFERROR(SEARCH($F28,$B$10:$B$116),0)&gt;0,1,0)))</f>
        <v>4635037</v>
      </c>
      <c r="H28" s="4" cm="1">
        <f t="array" ref="H28">SUMPRODUCT(($C$10:$C$116)*(IF(IFERROR(SEARCH(H$9,$B$10:$B$116),0)&gt;0,1,0))*(IF(IFERROR(SEARCH($F28,$B$10:$B$116),0)&gt;0,1,0)))</f>
        <v>4704633</v>
      </c>
      <c r="I28" s="4" cm="1">
        <f t="array" ref="I28">SUMPRODUCT(($C$10:$C$116)*(IF(IFERROR(SEARCH(I$9,$B$10:$B$116),0)&gt;0,1,0))*(IF(IFERROR(SEARCH($F28,$B$10:$B$116),0)&gt;0,1,0)))</f>
        <v>4748146</v>
      </c>
      <c r="J28" s="4" cm="1">
        <f t="array" ref="J28">SUMPRODUCT(($C$10:$C$116)*(IF(IFERROR(SEARCH(J$9,$B$10:$B$116),0)&gt;0,1,0))*(IF(IFERROR(SEARCH($F28,$B$10:$B$116),0)&gt;0,1,0)))</f>
        <v>4776884</v>
      </c>
      <c r="K28" s="4">
        <f t="shared" si="0"/>
        <v>4716175</v>
      </c>
      <c r="M28" s="9">
        <f t="shared" si="4"/>
        <v>2014</v>
      </c>
      <c r="N28" s="11" cm="1">
        <f t="array" ref="N28">SUMPRODUCT(wfj_raw_data*(wfj_raw_sections='Totals and averages'!N$9)*(IF(IFERROR(SEARCH('Totals and averages'!$M28,wfj_raw_dates),0),1,0)))/SUMPRODUCT((wfj_raw_sections='Totals and averages'!N$9)*(IF(IFERROR(SEARCH('Totals and averages'!$M28,wfj_raw_dates),0),1,0)))</f>
        <v>1038</v>
      </c>
      <c r="O28" s="11" cm="1">
        <f t="array" ref="O28">SUMPRODUCT(wfj_raw_data*(wfj_raw_sections='Totals and averages'!O$9)*(IF(IFERROR(SEARCH('Totals and averages'!$M28,wfj_raw_dates),0),1,0)))/SUMPRODUCT((wfj_raw_sections='Totals and averages'!O$9)*(IF(IFERROR(SEARCH('Totals and averages'!$M28,wfj_raw_dates),0),1,0)))</f>
        <v>3463.25</v>
      </c>
      <c r="P28" s="11" cm="1">
        <f t="array" ref="P28">SUMPRODUCT(wfj_raw_data*(wfj_raw_sections='Totals and averages'!P$9)*(IF(IFERROR(SEARCH('Totals and averages'!$M28,wfj_raw_dates),0),1,0)))/SUMPRODUCT((wfj_raw_sections='Totals and averages'!P$9)*(IF(IFERROR(SEARCH('Totals and averages'!$M28,wfj_raw_dates),0),1,0)))</f>
        <v>112053.75</v>
      </c>
      <c r="Q28" s="11" cm="1">
        <f t="array" ref="Q28">SUMPRODUCT(wfj_raw_data*(wfj_raw_sections='Totals and averages'!Q$9)*(IF(IFERROR(SEARCH('Totals and averages'!$M28,wfj_raw_dates),0),1,0)))/SUMPRODUCT((wfj_raw_sections='Totals and averages'!Q$9)*(IF(IFERROR(SEARCH('Totals and averages'!$M28,wfj_raw_dates),0),1,0)))</f>
        <v>6908</v>
      </c>
      <c r="R28" s="11" cm="1">
        <f t="array" ref="R28">SUMPRODUCT(wfj_raw_data*(wfj_raw_sections='Totals and averages'!R$9)*(IF(IFERROR(SEARCH('Totals and averages'!$M28,wfj_raw_dates),0),1,0)))/SUMPRODUCT((wfj_raw_sections='Totals and averages'!R$9)*(IF(IFERROR(SEARCH('Totals and averages'!$M28,wfj_raw_dates),0),1,0)))</f>
        <v>17952</v>
      </c>
      <c r="S28" s="11" cm="1">
        <f t="array" ref="S28">SUMPRODUCT(wfj_raw_data*(wfj_raw_sections='Totals and averages'!S$9)*(IF(IFERROR(SEARCH('Totals and averages'!$M28,wfj_raw_dates),0),1,0)))/SUMPRODUCT((wfj_raw_sections='Totals and averages'!S$9)*(IF(IFERROR(SEARCH('Totals and averages'!$M28,wfj_raw_dates),0),1,0)))</f>
        <v>146161.75</v>
      </c>
      <c r="T28" s="11" cm="1">
        <f t="array" ref="T28">SUMPRODUCT(wfj_raw_data*(wfj_raw_sections='Totals and averages'!T$9)*(IF(IFERROR(SEARCH('Totals and averages'!$M28,wfj_raw_dates),0),1,0)))/SUMPRODUCT((wfj_raw_sections='Totals and averages'!T$9)*(IF(IFERROR(SEARCH('Totals and averages'!$M28,wfj_raw_dates),0),1,0)))</f>
        <v>598765.5</v>
      </c>
      <c r="U28" s="11" cm="1">
        <f t="array" ref="U28">SUMPRODUCT(wfj_raw_data*(wfj_raw_sections='Totals and averages'!U$9)*(IF(IFERROR(SEARCH('Totals and averages'!$M28,wfj_raw_dates),0),1,0)))/SUMPRODUCT((wfj_raw_sections='Totals and averages'!U$9)*(IF(IFERROR(SEARCH('Totals and averages'!$M28,wfj_raw_dates),0),1,0)))</f>
        <v>224118.75</v>
      </c>
      <c r="V28" s="11" cm="1">
        <f t="array" ref="V28">SUMPRODUCT(wfj_raw_data*(wfj_raw_sections='Totals and averages'!V$9)*(IF(IFERROR(SEARCH('Totals and averages'!$M28,wfj_raw_dates),0),1,0)))/SUMPRODUCT((wfj_raw_sections='Totals and averages'!V$9)*(IF(IFERROR(SEARCH('Totals and averages'!$M28,wfj_raw_dates),0),1,0)))</f>
        <v>359029.5</v>
      </c>
      <c r="W28" s="11" cm="1">
        <f t="array" ref="W28">SUMPRODUCT(wfj_raw_data*(wfj_raw_sections='Totals and averages'!W$9)*(IF(IFERROR(SEARCH('Totals and averages'!$M28,wfj_raw_dates),0),1,0)))/SUMPRODUCT((wfj_raw_sections='Totals and averages'!W$9)*(IF(IFERROR(SEARCH('Totals and averages'!$M28,wfj_raw_dates),0),1,0)))</f>
        <v>372816</v>
      </c>
      <c r="X28" s="11" cm="1">
        <f t="array" ref="X28">SUMPRODUCT(wfj_raw_data*(wfj_raw_sections='Totals and averages'!X$9)*(IF(IFERROR(SEARCH('Totals and averages'!$M28,wfj_raw_dates),0),1,0)))/SUMPRODUCT((wfj_raw_sections='Totals and averages'!X$9)*(IF(IFERROR(SEARCH('Totals and averages'!$M28,wfj_raw_dates),0),1,0)))</f>
        <v>347703.25</v>
      </c>
      <c r="Y28" s="11" cm="1">
        <f t="array" ref="Y28">SUMPRODUCT(wfj_raw_data*(wfj_raw_sections='Totals and averages'!Y$9)*(IF(IFERROR(SEARCH('Totals and averages'!$M28,wfj_raw_dates),0),1,0)))/SUMPRODUCT((wfj_raw_sections='Totals and averages'!Y$9)*(IF(IFERROR(SEARCH('Totals and averages'!$M28,wfj_raw_dates),0),1,0)))</f>
        <v>109723.25</v>
      </c>
      <c r="Z28" s="11" cm="1">
        <f t="array" ref="Z28">SUMPRODUCT(wfj_raw_data*(wfj_raw_sections='Totals and averages'!Z$9)*(IF(IFERROR(SEARCH('Totals and averages'!$M28,wfj_raw_dates),0),1,0)))/SUMPRODUCT((wfj_raw_sections='Totals and averages'!Z$9)*(IF(IFERROR(SEARCH('Totals and averages'!$M28,wfj_raw_dates),0),1,0)))</f>
        <v>621227.75</v>
      </c>
      <c r="AA28" s="11" cm="1">
        <f t="array" ref="AA28">SUMPRODUCT(wfj_raw_data*(wfj_raw_sections='Totals and averages'!AA$9)*(IF(IFERROR(SEARCH('Totals and averages'!$M28,wfj_raw_dates),0),1,0)))/SUMPRODUCT((wfj_raw_sections='Totals and averages'!AA$9)*(IF(IFERROR(SEARCH('Totals and averages'!$M28,wfj_raw_dates),0),1,0)))</f>
        <v>493779.75</v>
      </c>
      <c r="AB28" s="11" cm="1">
        <f t="array" ref="AB28">SUMPRODUCT(wfj_raw_data*(wfj_raw_sections='Totals and averages'!AB$9)*(IF(IFERROR(SEARCH('Totals and averages'!$M28,wfj_raw_dates),0),1,0)))/SUMPRODUCT((wfj_raw_sections='Totals and averages'!AB$9)*(IF(IFERROR(SEARCH('Totals and averages'!$M28,wfj_raw_dates),0),1,0)))</f>
        <v>217846</v>
      </c>
      <c r="AC28" s="11" cm="1">
        <f t="array" ref="AC28">SUMPRODUCT(wfj_raw_data*(wfj_raw_sections='Totals and averages'!AC$9)*(IF(IFERROR(SEARCH('Totals and averages'!$M28,wfj_raw_dates),0),1,0)))/SUMPRODUCT((wfj_raw_sections='Totals and averages'!AC$9)*(IF(IFERROR(SEARCH('Totals and averages'!$M28,wfj_raw_dates),0),1,0)))</f>
        <v>355424.25</v>
      </c>
      <c r="AD28" s="11" cm="1">
        <f t="array" ref="AD28">SUMPRODUCT(wfj_raw_data*(wfj_raw_sections='Totals and averages'!AD$9)*(IF(IFERROR(SEARCH('Totals and averages'!$M28,wfj_raw_dates),0),1,0)))/SUMPRODUCT((wfj_raw_sections='Totals and averages'!AD$9)*(IF(IFERROR(SEARCH('Totals and averages'!$M28,wfj_raw_dates),0),1,0)))</f>
        <v>486621</v>
      </c>
      <c r="AE28" s="11" cm="1">
        <f t="array" ref="AE28">SUMPRODUCT(wfj_raw_data*(wfj_raw_sections='Totals and averages'!AE$9)*(IF(IFERROR(SEARCH('Totals and averages'!$M28,wfj_raw_dates),0),1,0)))/SUMPRODUCT((wfj_raw_sections='Totals and averages'!AE$9)*(IF(IFERROR(SEARCH('Totals and averages'!$M28,wfj_raw_dates),0),1,0)))</f>
        <v>125606</v>
      </c>
      <c r="AF28" s="11" cm="1">
        <f t="array" ref="AF28">SUMPRODUCT(wfj_raw_data*(wfj_raw_sections='Totals and averages'!AF$9)*(IF(IFERROR(SEARCH('Totals and averages'!$M28,wfj_raw_dates),0),1,0)))/SUMPRODUCT((wfj_raw_sections='Totals and averages'!AF$9)*(IF(IFERROR(SEARCH('Totals and averages'!$M28,wfj_raw_dates),0),1,0)))</f>
        <v>115937.25</v>
      </c>
      <c r="AG28" s="11" cm="1">
        <f t="array" ref="AG28">SUMPRODUCT(wfj_raw_data*(wfj_raw_sections='Totals and averages'!AG$9)*(IF(IFERROR(SEARCH('Totals and averages'!$M28,wfj_raw_dates),0),1,0)))/SUMPRODUCT((wfj_raw_sections='Totals and averages'!AG$9)*(IF(IFERROR(SEARCH('Totals and averages'!$M28,wfj_raw_dates),0),1,0)))</f>
        <v>10836</v>
      </c>
      <c r="AH28" s="4">
        <f t="shared" si="1"/>
        <v>4716175</v>
      </c>
    </row>
    <row r="29" spans="2:34" x14ac:dyDescent="0.25">
      <c r="B29" s="5" t="str">
        <f t="shared" si="2"/>
        <v>December 2000</v>
      </c>
      <c r="C29" s="4">
        <f>SUMPRODUCT(INDEX(wfj_raw_data,MATCH('Totals and averages'!$B29,wfj_raw_dates,0),0))-SUMPRODUCT(INDEX(wfj_raw_data,MATCH('Totals and averages'!$B29,wfj_raw_dates,0),MATCH($C$7,wfj_raw_sections,0)))</f>
        <v>4228575</v>
      </c>
      <c r="F29" s="8">
        <f t="shared" si="3"/>
        <v>2015</v>
      </c>
      <c r="G29" s="4" cm="1">
        <f t="array" ref="G29">SUMPRODUCT(($C$10:$C$116)*(IF(IFERROR(SEARCH(G$9,$B$10:$B$116),0)&gt;0,1,0))*(IF(IFERROR(SEARCH($F29,$B$10:$B$116),0)&gt;0,1,0)))</f>
        <v>4843899</v>
      </c>
      <c r="H29" s="4" cm="1">
        <f t="array" ref="H29">SUMPRODUCT(($C$10:$C$116)*(IF(IFERROR(SEARCH(H$9,$B$10:$B$116),0)&gt;0,1,0))*(IF(IFERROR(SEARCH($F29,$B$10:$B$116),0)&gt;0,1,0)))</f>
        <v>4851271</v>
      </c>
      <c r="I29" s="4" cm="1">
        <f t="array" ref="I29">SUMPRODUCT(($C$10:$C$116)*(IF(IFERROR(SEARCH(I$9,$B$10:$B$116),0)&gt;0,1,0))*(IF(IFERROR(SEARCH($F29,$B$10:$B$116),0)&gt;0,1,0)))</f>
        <v>4900243</v>
      </c>
      <c r="J29" s="4" cm="1">
        <f t="array" ref="J29">SUMPRODUCT(($C$10:$C$116)*(IF(IFERROR(SEARCH(J$9,$B$10:$B$116),0)&gt;0,1,0))*(IF(IFERROR(SEARCH($F29,$B$10:$B$116),0)&gt;0,1,0)))</f>
        <v>4919931</v>
      </c>
      <c r="K29" s="4">
        <f t="shared" si="0"/>
        <v>4878836</v>
      </c>
      <c r="M29" s="9">
        <f t="shared" si="4"/>
        <v>2015</v>
      </c>
      <c r="N29" s="11" cm="1">
        <f t="array" ref="N29">SUMPRODUCT(wfj_raw_data*(wfj_raw_sections='Totals and averages'!N$9)*(IF(IFERROR(SEARCH('Totals and averages'!$M29,wfj_raw_dates),0),1,0)))/SUMPRODUCT((wfj_raw_sections='Totals and averages'!N$9)*(IF(IFERROR(SEARCH('Totals and averages'!$M29,wfj_raw_dates),0),1,0)))</f>
        <v>1775.75</v>
      </c>
      <c r="O29" s="11" cm="1">
        <f t="array" ref="O29">SUMPRODUCT(wfj_raw_data*(wfj_raw_sections='Totals and averages'!O$9)*(IF(IFERROR(SEARCH('Totals and averages'!$M29,wfj_raw_dates),0),1,0)))/SUMPRODUCT((wfj_raw_sections='Totals and averages'!O$9)*(IF(IFERROR(SEARCH('Totals and averages'!$M29,wfj_raw_dates),0),1,0)))</f>
        <v>3311</v>
      </c>
      <c r="P29" s="11" cm="1">
        <f t="array" ref="P29">SUMPRODUCT(wfj_raw_data*(wfj_raw_sections='Totals and averages'!P$9)*(IF(IFERROR(SEARCH('Totals and averages'!$M29,wfj_raw_dates),0),1,0)))/SUMPRODUCT((wfj_raw_sections='Totals and averages'!P$9)*(IF(IFERROR(SEARCH('Totals and averages'!$M29,wfj_raw_dates),0),1,0)))</f>
        <v>108557.25</v>
      </c>
      <c r="Q29" s="11" cm="1">
        <f t="array" ref="Q29">SUMPRODUCT(wfj_raw_data*(wfj_raw_sections='Totals and averages'!Q$9)*(IF(IFERROR(SEARCH('Totals and averages'!$M29,wfj_raw_dates),0),1,0)))/SUMPRODUCT((wfj_raw_sections='Totals and averages'!Q$9)*(IF(IFERROR(SEARCH('Totals and averages'!$M29,wfj_raw_dates),0),1,0)))</f>
        <v>8391.25</v>
      </c>
      <c r="R29" s="11" cm="1">
        <f t="array" ref="R29">SUMPRODUCT(wfj_raw_data*(wfj_raw_sections='Totals and averages'!R$9)*(IF(IFERROR(SEARCH('Totals and averages'!$M29,wfj_raw_dates),0),1,0)))/SUMPRODUCT((wfj_raw_sections='Totals and averages'!R$9)*(IF(IFERROR(SEARCH('Totals and averages'!$M29,wfj_raw_dates),0),1,0)))</f>
        <v>16093</v>
      </c>
      <c r="S29" s="11" cm="1">
        <f t="array" ref="S29">SUMPRODUCT(wfj_raw_data*(wfj_raw_sections='Totals and averages'!S$9)*(IF(IFERROR(SEARCH('Totals and averages'!$M29,wfj_raw_dates),0),1,0)))/SUMPRODUCT((wfj_raw_sections='Totals and averages'!S$9)*(IF(IFERROR(SEARCH('Totals and averages'!$M29,wfj_raw_dates),0),1,0)))</f>
        <v>146403.5</v>
      </c>
      <c r="T29" s="11" cm="1">
        <f t="array" ref="T29">SUMPRODUCT(wfj_raw_data*(wfj_raw_sections='Totals and averages'!T$9)*(IF(IFERROR(SEARCH('Totals and averages'!$M29,wfj_raw_dates),0),1,0)))/SUMPRODUCT((wfj_raw_sections='Totals and averages'!T$9)*(IF(IFERROR(SEARCH('Totals and averages'!$M29,wfj_raw_dates),0),1,0)))</f>
        <v>620544.75</v>
      </c>
      <c r="U29" s="11" cm="1">
        <f t="array" ref="U29">SUMPRODUCT(wfj_raw_data*(wfj_raw_sections='Totals and averages'!U$9)*(IF(IFERROR(SEARCH('Totals and averages'!$M29,wfj_raw_dates),0),1,0)))/SUMPRODUCT((wfj_raw_sections='Totals and averages'!U$9)*(IF(IFERROR(SEARCH('Totals and averages'!$M29,wfj_raw_dates),0),1,0)))</f>
        <v>228844.5</v>
      </c>
      <c r="V29" s="11" cm="1">
        <f t="array" ref="V29">SUMPRODUCT(wfj_raw_data*(wfj_raw_sections='Totals and averages'!V$9)*(IF(IFERROR(SEARCH('Totals and averages'!$M29,wfj_raw_dates),0),1,0)))/SUMPRODUCT((wfj_raw_sections='Totals and averages'!V$9)*(IF(IFERROR(SEARCH('Totals and averages'!$M29,wfj_raw_dates),0),1,0)))</f>
        <v>370053.25</v>
      </c>
      <c r="W29" s="11" cm="1">
        <f t="array" ref="W29">SUMPRODUCT(wfj_raw_data*(wfj_raw_sections='Totals and averages'!W$9)*(IF(IFERROR(SEARCH('Totals and averages'!$M29,wfj_raw_dates),0),1,0)))/SUMPRODUCT((wfj_raw_sections='Totals and averages'!W$9)*(IF(IFERROR(SEARCH('Totals and averages'!$M29,wfj_raw_dates),0),1,0)))</f>
        <v>381576.5</v>
      </c>
      <c r="X29" s="11" cm="1">
        <f t="array" ref="X29">SUMPRODUCT(wfj_raw_data*(wfj_raw_sections='Totals and averages'!X$9)*(IF(IFERROR(SEARCH('Totals and averages'!$M29,wfj_raw_dates),0),1,0)))/SUMPRODUCT((wfj_raw_sections='Totals and averages'!X$9)*(IF(IFERROR(SEARCH('Totals and averages'!$M29,wfj_raw_dates),0),1,0)))</f>
        <v>356987.75</v>
      </c>
      <c r="Y29" s="11" cm="1">
        <f t="array" ref="Y29">SUMPRODUCT(wfj_raw_data*(wfj_raw_sections='Totals and averages'!Y$9)*(IF(IFERROR(SEARCH('Totals and averages'!$M29,wfj_raw_dates),0),1,0)))/SUMPRODUCT((wfj_raw_sections='Totals and averages'!Y$9)*(IF(IFERROR(SEARCH('Totals and averages'!$M29,wfj_raw_dates),0),1,0)))</f>
        <v>125193.5</v>
      </c>
      <c r="Z29" s="11" cm="1">
        <f t="array" ref="Z29">SUMPRODUCT(wfj_raw_data*(wfj_raw_sections='Totals and averages'!Z$9)*(IF(IFERROR(SEARCH('Totals and averages'!$M29,wfj_raw_dates),0),1,0)))/SUMPRODUCT((wfj_raw_sections='Totals and averages'!Z$9)*(IF(IFERROR(SEARCH('Totals and averages'!$M29,wfj_raw_dates),0),1,0)))</f>
        <v>660388.75</v>
      </c>
      <c r="AA29" s="11" cm="1">
        <f t="array" ref="AA29">SUMPRODUCT(wfj_raw_data*(wfj_raw_sections='Totals and averages'!AA$9)*(IF(IFERROR(SEARCH('Totals and averages'!$M29,wfj_raw_dates),0),1,0)))/SUMPRODUCT((wfj_raw_sections='Totals and averages'!AA$9)*(IF(IFERROR(SEARCH('Totals and averages'!$M29,wfj_raw_dates),0),1,0)))</f>
        <v>522972.25</v>
      </c>
      <c r="AB29" s="11" cm="1">
        <f t="array" ref="AB29">SUMPRODUCT(wfj_raw_data*(wfj_raw_sections='Totals and averages'!AB$9)*(IF(IFERROR(SEARCH('Totals and averages'!$M29,wfj_raw_dates),0),1,0)))/SUMPRODUCT((wfj_raw_sections='Totals and averages'!AB$9)*(IF(IFERROR(SEARCH('Totals and averages'!$M29,wfj_raw_dates),0),1,0)))</f>
        <v>214620</v>
      </c>
      <c r="AC29" s="11" cm="1">
        <f t="array" ref="AC29">SUMPRODUCT(wfj_raw_data*(wfj_raw_sections='Totals and averages'!AC$9)*(IF(IFERROR(SEARCH('Totals and averages'!$M29,wfj_raw_dates),0),1,0)))/SUMPRODUCT((wfj_raw_sections='Totals and averages'!AC$9)*(IF(IFERROR(SEARCH('Totals and averages'!$M29,wfj_raw_dates),0),1,0)))</f>
        <v>362634.5</v>
      </c>
      <c r="AD29" s="11" cm="1">
        <f t="array" ref="AD29">SUMPRODUCT(wfj_raw_data*(wfj_raw_sections='Totals and averages'!AD$9)*(IF(IFERROR(SEARCH('Totals and averages'!$M29,wfj_raw_dates),0),1,0)))/SUMPRODUCT((wfj_raw_sections='Totals and averages'!AD$9)*(IF(IFERROR(SEARCH('Totals and averages'!$M29,wfj_raw_dates),0),1,0)))</f>
        <v>500187.25</v>
      </c>
      <c r="AE29" s="11" cm="1">
        <f t="array" ref="AE29">SUMPRODUCT(wfj_raw_data*(wfj_raw_sections='Totals and averages'!AE$9)*(IF(IFERROR(SEARCH('Totals and averages'!$M29,wfj_raw_dates),0),1,0)))/SUMPRODUCT((wfj_raw_sections='Totals and averages'!AE$9)*(IF(IFERROR(SEARCH('Totals and averages'!$M29,wfj_raw_dates),0),1,0)))</f>
        <v>131934</v>
      </c>
      <c r="AF29" s="11" cm="1">
        <f t="array" ref="AF29">SUMPRODUCT(wfj_raw_data*(wfj_raw_sections='Totals and averages'!AF$9)*(IF(IFERROR(SEARCH('Totals and averages'!$M29,wfj_raw_dates),0),1,0)))/SUMPRODUCT((wfj_raw_sections='Totals and averages'!AF$9)*(IF(IFERROR(SEARCH('Totals and averages'!$M29,wfj_raw_dates),0),1,0)))</f>
        <v>118367.25</v>
      </c>
      <c r="AG29" s="11" cm="1">
        <f t="array" ref="AG29">SUMPRODUCT(wfj_raw_data*(wfj_raw_sections='Totals and averages'!AG$9)*(IF(IFERROR(SEARCH('Totals and averages'!$M29,wfj_raw_dates),0),1,0)))/SUMPRODUCT((wfj_raw_sections='Totals and averages'!AG$9)*(IF(IFERROR(SEARCH('Totals and averages'!$M29,wfj_raw_dates),0),1,0)))</f>
        <v>7261.75</v>
      </c>
      <c r="AH29" s="4">
        <f t="shared" si="1"/>
        <v>4878836</v>
      </c>
    </row>
    <row r="30" spans="2:34" x14ac:dyDescent="0.25">
      <c r="B30" s="5" t="str">
        <f t="shared" si="2"/>
        <v>March 2001</v>
      </c>
      <c r="C30" s="4">
        <f>SUMPRODUCT(INDEX(wfj_raw_data,MATCH('Totals and averages'!$B30,wfj_raw_dates,0),0))-SUMPRODUCT(INDEX(wfj_raw_data,MATCH('Totals and averages'!$B30,wfj_raw_dates,0),MATCH($C$7,wfj_raw_sections,0)))</f>
        <v>4185297</v>
      </c>
      <c r="F30" s="8">
        <f t="shared" si="3"/>
        <v>2016</v>
      </c>
      <c r="G30" s="4" cm="1">
        <f t="array" ref="G30">SUMPRODUCT(($C$10:$C$116)*(IF(IFERROR(SEARCH(G$9,$B$10:$B$116),0)&gt;0,1,0))*(IF(IFERROR(SEARCH($F30,$B$10:$B$116),0)&gt;0,1,0)))</f>
        <v>4916415</v>
      </c>
      <c r="H30" s="4" cm="1">
        <f t="array" ref="H30">SUMPRODUCT(($C$10:$C$116)*(IF(IFERROR(SEARCH(H$9,$B$10:$B$116),0)&gt;0,1,0))*(IF(IFERROR(SEARCH($F30,$B$10:$B$116),0)&gt;0,1,0)))</f>
        <v>5000836</v>
      </c>
      <c r="I30" s="4" cm="1">
        <f t="array" ref="I30">SUMPRODUCT(($C$10:$C$116)*(IF(IFERROR(SEARCH(I$9,$B$10:$B$116),0)&gt;0,1,0))*(IF(IFERROR(SEARCH($F30,$B$10:$B$116),0)&gt;0,1,0)))</f>
        <v>5011704</v>
      </c>
      <c r="J30" s="4" cm="1">
        <f t="array" ref="J30">SUMPRODUCT(($C$10:$C$116)*(IF(IFERROR(SEARCH(J$9,$B$10:$B$116),0)&gt;0,1,0))*(IF(IFERROR(SEARCH($F30,$B$10:$B$116),0)&gt;0,1,0)))</f>
        <v>5015630</v>
      </c>
      <c r="K30" s="4">
        <f t="shared" si="0"/>
        <v>4986146.25</v>
      </c>
      <c r="M30" s="9">
        <f t="shared" si="4"/>
        <v>2016</v>
      </c>
      <c r="N30" s="11" cm="1">
        <f t="array" ref="N30">SUMPRODUCT(wfj_raw_data*(wfj_raw_sections='Totals and averages'!N$9)*(IF(IFERROR(SEARCH('Totals and averages'!$M30,wfj_raw_dates),0),1,0)))/SUMPRODUCT((wfj_raw_sections='Totals and averages'!N$9)*(IF(IFERROR(SEARCH('Totals and averages'!$M30,wfj_raw_dates),0),1,0)))</f>
        <v>782</v>
      </c>
      <c r="O30" s="11" cm="1">
        <f t="array" ref="O30">SUMPRODUCT(wfj_raw_data*(wfj_raw_sections='Totals and averages'!O$9)*(IF(IFERROR(SEARCH('Totals and averages'!$M30,wfj_raw_dates),0),1,0)))/SUMPRODUCT((wfj_raw_sections='Totals and averages'!O$9)*(IF(IFERROR(SEARCH('Totals and averages'!$M30,wfj_raw_dates),0),1,0)))</f>
        <v>3205.75</v>
      </c>
      <c r="P30" s="11" cm="1">
        <f t="array" ref="P30">SUMPRODUCT(wfj_raw_data*(wfj_raw_sections='Totals and averages'!P$9)*(IF(IFERROR(SEARCH('Totals and averages'!$M30,wfj_raw_dates),0),1,0)))/SUMPRODUCT((wfj_raw_sections='Totals and averages'!P$9)*(IF(IFERROR(SEARCH('Totals and averages'!$M30,wfj_raw_dates),0),1,0)))</f>
        <v>109485.75</v>
      </c>
      <c r="Q30" s="11" cm="1">
        <f t="array" ref="Q30">SUMPRODUCT(wfj_raw_data*(wfj_raw_sections='Totals and averages'!Q$9)*(IF(IFERROR(SEARCH('Totals and averages'!$M30,wfj_raw_dates),0),1,0)))/SUMPRODUCT((wfj_raw_sections='Totals and averages'!Q$9)*(IF(IFERROR(SEARCH('Totals and averages'!$M30,wfj_raw_dates),0),1,0)))</f>
        <v>10343.5</v>
      </c>
      <c r="R30" s="11" cm="1">
        <f t="array" ref="R30">SUMPRODUCT(wfj_raw_data*(wfj_raw_sections='Totals and averages'!R$9)*(IF(IFERROR(SEARCH('Totals and averages'!$M30,wfj_raw_dates),0),1,0)))/SUMPRODUCT((wfj_raw_sections='Totals and averages'!R$9)*(IF(IFERROR(SEARCH('Totals and averages'!$M30,wfj_raw_dates),0),1,0)))</f>
        <v>16072.5</v>
      </c>
      <c r="S30" s="11" cm="1">
        <f t="array" ref="S30">SUMPRODUCT(wfj_raw_data*(wfj_raw_sections='Totals and averages'!S$9)*(IF(IFERROR(SEARCH('Totals and averages'!$M30,wfj_raw_dates),0),1,0)))/SUMPRODUCT((wfj_raw_sections='Totals and averages'!S$9)*(IF(IFERROR(SEARCH('Totals and averages'!$M30,wfj_raw_dates),0),1,0)))</f>
        <v>172637</v>
      </c>
      <c r="T30" s="11" cm="1">
        <f t="array" ref="T30">SUMPRODUCT(wfj_raw_data*(wfj_raw_sections='Totals and averages'!T$9)*(IF(IFERROR(SEARCH('Totals and averages'!$M30,wfj_raw_dates),0),1,0)))/SUMPRODUCT((wfj_raw_sections='Totals and averages'!T$9)*(IF(IFERROR(SEARCH('Totals and averages'!$M30,wfj_raw_dates),0),1,0)))</f>
        <v>590595</v>
      </c>
      <c r="U30" s="11" cm="1">
        <f t="array" ref="U30">SUMPRODUCT(wfj_raw_data*(wfj_raw_sections='Totals and averages'!U$9)*(IF(IFERROR(SEARCH('Totals and averages'!$M30,wfj_raw_dates),0),1,0)))/SUMPRODUCT((wfj_raw_sections='Totals and averages'!U$9)*(IF(IFERROR(SEARCH('Totals and averages'!$M30,wfj_raw_dates),0),1,0)))</f>
        <v>227522.75</v>
      </c>
      <c r="V30" s="11" cm="1">
        <f t="array" ref="V30">SUMPRODUCT(wfj_raw_data*(wfj_raw_sections='Totals and averages'!V$9)*(IF(IFERROR(SEARCH('Totals and averages'!$M30,wfj_raw_dates),0),1,0)))/SUMPRODUCT((wfj_raw_sections='Totals and averages'!V$9)*(IF(IFERROR(SEARCH('Totals and averages'!$M30,wfj_raw_dates),0),1,0)))</f>
        <v>392036.5</v>
      </c>
      <c r="W30" s="11" cm="1">
        <f t="array" ref="W30">SUMPRODUCT(wfj_raw_data*(wfj_raw_sections='Totals and averages'!W$9)*(IF(IFERROR(SEARCH('Totals and averages'!$M30,wfj_raw_dates),0),1,0)))/SUMPRODUCT((wfj_raw_sections='Totals and averages'!W$9)*(IF(IFERROR(SEARCH('Totals and averages'!$M30,wfj_raw_dates),0),1,0)))</f>
        <v>399208.25</v>
      </c>
      <c r="X30" s="11" cm="1">
        <f t="array" ref="X30">SUMPRODUCT(wfj_raw_data*(wfj_raw_sections='Totals and averages'!X$9)*(IF(IFERROR(SEARCH('Totals and averages'!$M30,wfj_raw_dates),0),1,0)))/SUMPRODUCT((wfj_raw_sections='Totals and averages'!X$9)*(IF(IFERROR(SEARCH('Totals and averages'!$M30,wfj_raw_dates),0),1,0)))</f>
        <v>371726.25</v>
      </c>
      <c r="Y30" s="11" cm="1">
        <f t="array" ref="Y30">SUMPRODUCT(wfj_raw_data*(wfj_raw_sections='Totals and averages'!Y$9)*(IF(IFERROR(SEARCH('Totals and averages'!$M30,wfj_raw_dates),0),1,0)))/SUMPRODUCT((wfj_raw_sections='Totals and averages'!Y$9)*(IF(IFERROR(SEARCH('Totals and averages'!$M30,wfj_raw_dates),0),1,0)))</f>
        <v>118918</v>
      </c>
      <c r="Z30" s="11" cm="1">
        <f t="array" ref="Z30">SUMPRODUCT(wfj_raw_data*(wfj_raw_sections='Totals and averages'!Z$9)*(IF(IFERROR(SEARCH('Totals and averages'!$M30,wfj_raw_dates),0),1,0)))/SUMPRODUCT((wfj_raw_sections='Totals and averages'!Z$9)*(IF(IFERROR(SEARCH('Totals and averages'!$M30,wfj_raw_dates),0),1,0)))</f>
        <v>715239.75</v>
      </c>
      <c r="AA30" s="11" cm="1">
        <f t="array" ref="AA30">SUMPRODUCT(wfj_raw_data*(wfj_raw_sections='Totals and averages'!AA$9)*(IF(IFERROR(SEARCH('Totals and averages'!$M30,wfj_raw_dates),0),1,0)))/SUMPRODUCT((wfj_raw_sections='Totals and averages'!AA$9)*(IF(IFERROR(SEARCH('Totals and averages'!$M30,wfj_raw_dates),0),1,0)))</f>
        <v>537262.25</v>
      </c>
      <c r="AB30" s="11" cm="1">
        <f t="array" ref="AB30">SUMPRODUCT(wfj_raw_data*(wfj_raw_sections='Totals and averages'!AB$9)*(IF(IFERROR(SEARCH('Totals and averages'!$M30,wfj_raw_dates),0),1,0)))/SUMPRODUCT((wfj_raw_sections='Totals and averages'!AB$9)*(IF(IFERROR(SEARCH('Totals and averages'!$M30,wfj_raw_dates),0),1,0)))</f>
        <v>211881.5</v>
      </c>
      <c r="AC30" s="11" cm="1">
        <f t="array" ref="AC30">SUMPRODUCT(wfj_raw_data*(wfj_raw_sections='Totals and averages'!AC$9)*(IF(IFERROR(SEARCH('Totals and averages'!$M30,wfj_raw_dates),0),1,0)))/SUMPRODUCT((wfj_raw_sections='Totals and averages'!AC$9)*(IF(IFERROR(SEARCH('Totals and averages'!$M30,wfj_raw_dates),0),1,0)))</f>
        <v>353121</v>
      </c>
      <c r="AD30" s="11" cm="1">
        <f t="array" ref="AD30">SUMPRODUCT(wfj_raw_data*(wfj_raw_sections='Totals and averages'!AD$9)*(IF(IFERROR(SEARCH('Totals and averages'!$M30,wfj_raw_dates),0),1,0)))/SUMPRODUCT((wfj_raw_sections='Totals and averages'!AD$9)*(IF(IFERROR(SEARCH('Totals and averages'!$M30,wfj_raw_dates),0),1,0)))</f>
        <v>499033.75</v>
      </c>
      <c r="AE30" s="11" cm="1">
        <f t="array" ref="AE30">SUMPRODUCT(wfj_raw_data*(wfj_raw_sections='Totals and averages'!AE$9)*(IF(IFERROR(SEARCH('Totals and averages'!$M30,wfj_raw_dates),0),1,0)))/SUMPRODUCT((wfj_raw_sections='Totals and averages'!AE$9)*(IF(IFERROR(SEARCH('Totals and averages'!$M30,wfj_raw_dates),0),1,0)))</f>
        <v>133532</v>
      </c>
      <c r="AF30" s="11" cm="1">
        <f t="array" ref="AF30">SUMPRODUCT(wfj_raw_data*(wfj_raw_sections='Totals and averages'!AF$9)*(IF(IFERROR(SEARCH('Totals and averages'!$M30,wfj_raw_dates),0),1,0)))/SUMPRODUCT((wfj_raw_sections='Totals and averages'!AF$9)*(IF(IFERROR(SEARCH('Totals and averages'!$M30,wfj_raw_dates),0),1,0)))</f>
        <v>123542.75</v>
      </c>
      <c r="AG30" s="11" cm="1">
        <f t="array" ref="AG30">SUMPRODUCT(wfj_raw_data*(wfj_raw_sections='Totals and averages'!AG$9)*(IF(IFERROR(SEARCH('Totals and averages'!$M30,wfj_raw_dates),0),1,0)))/SUMPRODUCT((wfj_raw_sections='Totals and averages'!AG$9)*(IF(IFERROR(SEARCH('Totals and averages'!$M30,wfj_raw_dates),0),1,0)))</f>
        <v>14926.75</v>
      </c>
      <c r="AH30" s="4">
        <f t="shared" si="1"/>
        <v>4986146.25</v>
      </c>
    </row>
    <row r="31" spans="2:34" x14ac:dyDescent="0.25">
      <c r="B31" s="5" t="str">
        <f t="shared" si="2"/>
        <v>June 2001</v>
      </c>
      <c r="C31" s="4">
        <f>SUMPRODUCT(INDEX(wfj_raw_data,MATCH('Totals and averages'!$B31,wfj_raw_dates,0),0))-SUMPRODUCT(INDEX(wfj_raw_data,MATCH('Totals and averages'!$B31,wfj_raw_dates,0),MATCH($C$7,wfj_raw_sections,0)))</f>
        <v>4199738</v>
      </c>
      <c r="F31" s="8">
        <f t="shared" si="3"/>
        <v>2017</v>
      </c>
      <c r="G31" s="4" cm="1">
        <f t="array" ref="G31">SUMPRODUCT(($C$10:$C$116)*(IF(IFERROR(SEARCH(G$9,$B$10:$B$116),0)&gt;0,1,0))*(IF(IFERROR(SEARCH($F31,$B$10:$B$116),0)&gt;0,1,0)))</f>
        <v>5045309</v>
      </c>
      <c r="H31" s="4" cm="1">
        <f t="array" ref="H31">SUMPRODUCT(($C$10:$C$116)*(IF(IFERROR(SEARCH(H$9,$B$10:$B$116),0)&gt;0,1,0))*(IF(IFERROR(SEARCH($F31,$B$10:$B$116),0)&gt;0,1,0)))</f>
        <v>5090074</v>
      </c>
      <c r="I31" s="4" cm="1">
        <f t="array" ref="I31">SUMPRODUCT(($C$10:$C$116)*(IF(IFERROR(SEARCH(I$9,$B$10:$B$116),0)&gt;0,1,0))*(IF(IFERROR(SEARCH($F31,$B$10:$B$116),0)&gt;0,1,0)))</f>
        <v>5112779</v>
      </c>
      <c r="J31" s="4" cm="1">
        <f t="array" ref="J31">SUMPRODUCT(($C$10:$C$116)*(IF(IFERROR(SEARCH(J$9,$B$10:$B$116),0)&gt;0,1,0))*(IF(IFERROR(SEARCH($F31,$B$10:$B$116),0)&gt;0,1,0)))</f>
        <v>5119816</v>
      </c>
      <c r="K31" s="4">
        <f t="shared" si="0"/>
        <v>5091994.5</v>
      </c>
      <c r="M31" s="9">
        <f t="shared" si="4"/>
        <v>2017</v>
      </c>
      <c r="N31" s="11" cm="1">
        <f t="array" ref="N31">SUMPRODUCT(wfj_raw_data*(wfj_raw_sections='Totals and averages'!N$9)*(IF(IFERROR(SEARCH('Totals and averages'!$M31,wfj_raw_dates),0),1,0)))/SUMPRODUCT((wfj_raw_sections='Totals and averages'!N$9)*(IF(IFERROR(SEARCH('Totals and averages'!$M31,wfj_raw_dates),0),1,0)))</f>
        <v>367.25</v>
      </c>
      <c r="O31" s="11" cm="1">
        <f t="array" ref="O31">SUMPRODUCT(wfj_raw_data*(wfj_raw_sections='Totals and averages'!O$9)*(IF(IFERROR(SEARCH('Totals and averages'!$M31,wfj_raw_dates),0),1,0)))/SUMPRODUCT((wfj_raw_sections='Totals and averages'!O$9)*(IF(IFERROR(SEARCH('Totals and averages'!$M31,wfj_raw_dates),0),1,0)))</f>
        <v>2485.25</v>
      </c>
      <c r="P31" s="11" cm="1">
        <f t="array" ref="P31">SUMPRODUCT(wfj_raw_data*(wfj_raw_sections='Totals and averages'!P$9)*(IF(IFERROR(SEARCH('Totals and averages'!$M31,wfj_raw_dates),0),1,0)))/SUMPRODUCT((wfj_raw_sections='Totals and averages'!P$9)*(IF(IFERROR(SEARCH('Totals and averages'!$M31,wfj_raw_dates),0),1,0)))</f>
        <v>106423</v>
      </c>
      <c r="Q31" s="11" cm="1">
        <f t="array" ref="Q31">SUMPRODUCT(wfj_raw_data*(wfj_raw_sections='Totals and averages'!Q$9)*(IF(IFERROR(SEARCH('Totals and averages'!$M31,wfj_raw_dates),0),1,0)))/SUMPRODUCT((wfj_raw_sections='Totals and averages'!Q$9)*(IF(IFERROR(SEARCH('Totals and averages'!$M31,wfj_raw_dates),0),1,0)))</f>
        <v>10584.75</v>
      </c>
      <c r="R31" s="11" cm="1">
        <f t="array" ref="R31">SUMPRODUCT(wfj_raw_data*(wfj_raw_sections='Totals and averages'!R$9)*(IF(IFERROR(SEARCH('Totals and averages'!$M31,wfj_raw_dates),0),1,0)))/SUMPRODUCT((wfj_raw_sections='Totals and averages'!R$9)*(IF(IFERROR(SEARCH('Totals and averages'!$M31,wfj_raw_dates),0),1,0)))</f>
        <v>16581.75</v>
      </c>
      <c r="S31" s="11" cm="1">
        <f t="array" ref="S31">SUMPRODUCT(wfj_raw_data*(wfj_raw_sections='Totals and averages'!S$9)*(IF(IFERROR(SEARCH('Totals and averages'!$M31,wfj_raw_dates),0),1,0)))/SUMPRODUCT((wfj_raw_sections='Totals and averages'!S$9)*(IF(IFERROR(SEARCH('Totals and averages'!$M31,wfj_raw_dates),0),1,0)))</f>
        <v>199658.5</v>
      </c>
      <c r="T31" s="11" cm="1">
        <f t="array" ref="T31">SUMPRODUCT(wfj_raw_data*(wfj_raw_sections='Totals and averages'!T$9)*(IF(IFERROR(SEARCH('Totals and averages'!$M31,wfj_raw_dates),0),1,0)))/SUMPRODUCT((wfj_raw_sections='Totals and averages'!T$9)*(IF(IFERROR(SEARCH('Totals and averages'!$M31,wfj_raw_dates),0),1,0)))</f>
        <v>615015.75</v>
      </c>
      <c r="U31" s="11" cm="1">
        <f t="array" ref="U31">SUMPRODUCT(wfj_raw_data*(wfj_raw_sections='Totals and averages'!U$9)*(IF(IFERROR(SEARCH('Totals and averages'!$M31,wfj_raw_dates),0),1,0)))/SUMPRODUCT((wfj_raw_sections='Totals and averages'!U$9)*(IF(IFERROR(SEARCH('Totals and averages'!$M31,wfj_raw_dates),0),1,0)))</f>
        <v>239779</v>
      </c>
      <c r="V31" s="11" cm="1">
        <f t="array" ref="V31">SUMPRODUCT(wfj_raw_data*(wfj_raw_sections='Totals and averages'!V$9)*(IF(IFERROR(SEARCH('Totals and averages'!$M31,wfj_raw_dates),0),1,0)))/SUMPRODUCT((wfj_raw_sections='Totals and averages'!V$9)*(IF(IFERROR(SEARCH('Totals and averages'!$M31,wfj_raw_dates),0),1,0)))</f>
        <v>392689.5</v>
      </c>
      <c r="W31" s="11" cm="1">
        <f t="array" ref="W31">SUMPRODUCT(wfj_raw_data*(wfj_raw_sections='Totals and averages'!W$9)*(IF(IFERROR(SEARCH('Totals and averages'!$M31,wfj_raw_dates),0),1,0)))/SUMPRODUCT((wfj_raw_sections='Totals and averages'!W$9)*(IF(IFERROR(SEARCH('Totals and averages'!$M31,wfj_raw_dates),0),1,0)))</f>
        <v>414418.25</v>
      </c>
      <c r="X31" s="11" cm="1">
        <f t="array" ref="X31">SUMPRODUCT(wfj_raw_data*(wfj_raw_sections='Totals and averages'!X$9)*(IF(IFERROR(SEARCH('Totals and averages'!$M31,wfj_raw_dates),0),1,0)))/SUMPRODUCT((wfj_raw_sections='Totals and averages'!X$9)*(IF(IFERROR(SEARCH('Totals and averages'!$M31,wfj_raw_dates),0),1,0)))</f>
        <v>368571.5</v>
      </c>
      <c r="Y31" s="11" cm="1">
        <f t="array" ref="Y31">SUMPRODUCT(wfj_raw_data*(wfj_raw_sections='Totals and averages'!Y$9)*(IF(IFERROR(SEARCH('Totals and averages'!$M31,wfj_raw_dates),0),1,0)))/SUMPRODUCT((wfj_raw_sections='Totals and averages'!Y$9)*(IF(IFERROR(SEARCH('Totals and averages'!$M31,wfj_raw_dates),0),1,0)))</f>
        <v>113851.75</v>
      </c>
      <c r="Z31" s="11" cm="1">
        <f t="array" ref="Z31">SUMPRODUCT(wfj_raw_data*(wfj_raw_sections='Totals and averages'!Z$9)*(IF(IFERROR(SEARCH('Totals and averages'!$M31,wfj_raw_dates),0),1,0)))/SUMPRODUCT((wfj_raw_sections='Totals and averages'!Z$9)*(IF(IFERROR(SEARCH('Totals and averages'!$M31,wfj_raw_dates),0),1,0)))</f>
        <v>686231.75</v>
      </c>
      <c r="AA31" s="11" cm="1">
        <f t="array" ref="AA31">SUMPRODUCT(wfj_raw_data*(wfj_raw_sections='Totals and averages'!AA$9)*(IF(IFERROR(SEARCH('Totals and averages'!$M31,wfj_raw_dates),0),1,0)))/SUMPRODUCT((wfj_raw_sections='Totals and averages'!AA$9)*(IF(IFERROR(SEARCH('Totals and averages'!$M31,wfj_raw_dates),0),1,0)))</f>
        <v>559737</v>
      </c>
      <c r="AB31" s="11" cm="1">
        <f t="array" ref="AB31">SUMPRODUCT(wfj_raw_data*(wfj_raw_sections='Totals and averages'!AB$9)*(IF(IFERROR(SEARCH('Totals and averages'!$M31,wfj_raw_dates),0),1,0)))/SUMPRODUCT((wfj_raw_sections='Totals and averages'!AB$9)*(IF(IFERROR(SEARCH('Totals and averages'!$M31,wfj_raw_dates),0),1,0)))</f>
        <v>214777</v>
      </c>
      <c r="AC31" s="11" cm="1">
        <f t="array" ref="AC31">SUMPRODUCT(wfj_raw_data*(wfj_raw_sections='Totals and averages'!AC$9)*(IF(IFERROR(SEARCH('Totals and averages'!$M31,wfj_raw_dates),0),1,0)))/SUMPRODUCT((wfj_raw_sections='Totals and averages'!AC$9)*(IF(IFERROR(SEARCH('Totals and averages'!$M31,wfj_raw_dates),0),1,0)))</f>
        <v>365328.25</v>
      </c>
      <c r="AD31" s="11" cm="1">
        <f t="array" ref="AD31">SUMPRODUCT(wfj_raw_data*(wfj_raw_sections='Totals and averages'!AD$9)*(IF(IFERROR(SEARCH('Totals and averages'!$M31,wfj_raw_dates),0),1,0)))/SUMPRODUCT((wfj_raw_sections='Totals and averages'!AD$9)*(IF(IFERROR(SEARCH('Totals and averages'!$M31,wfj_raw_dates),0),1,0)))</f>
        <v>530215.75</v>
      </c>
      <c r="AE31" s="11" cm="1">
        <f t="array" ref="AE31">SUMPRODUCT(wfj_raw_data*(wfj_raw_sections='Totals and averages'!AE$9)*(IF(IFERROR(SEARCH('Totals and averages'!$M31,wfj_raw_dates),0),1,0)))/SUMPRODUCT((wfj_raw_sections='Totals and averages'!AE$9)*(IF(IFERROR(SEARCH('Totals and averages'!$M31,wfj_raw_dates),0),1,0)))</f>
        <v>134725.75</v>
      </c>
      <c r="AF31" s="11" cm="1">
        <f t="array" ref="AF31">SUMPRODUCT(wfj_raw_data*(wfj_raw_sections='Totals and averages'!AF$9)*(IF(IFERROR(SEARCH('Totals and averages'!$M31,wfj_raw_dates),0),1,0)))/SUMPRODUCT((wfj_raw_sections='Totals and averages'!AF$9)*(IF(IFERROR(SEARCH('Totals and averages'!$M31,wfj_raw_dates),0),1,0)))</f>
        <v>120552.75</v>
      </c>
      <c r="AG31" s="11" cm="1">
        <f t="array" ref="AG31">SUMPRODUCT(wfj_raw_data*(wfj_raw_sections='Totals and averages'!AG$9)*(IF(IFERROR(SEARCH('Totals and averages'!$M31,wfj_raw_dates),0),1,0)))/SUMPRODUCT((wfj_raw_sections='Totals and averages'!AG$9)*(IF(IFERROR(SEARCH('Totals and averages'!$M31,wfj_raw_dates),0),1,0)))</f>
        <v>8933.25</v>
      </c>
      <c r="AH31" s="4">
        <f t="shared" si="1"/>
        <v>5091994.5</v>
      </c>
    </row>
    <row r="32" spans="2:34" x14ac:dyDescent="0.25">
      <c r="B32" s="5" t="str">
        <f t="shared" si="2"/>
        <v>September 2001</v>
      </c>
      <c r="C32" s="4">
        <f>SUMPRODUCT(INDEX(wfj_raw_data,MATCH('Totals and averages'!$B32,wfj_raw_dates,0),0))-SUMPRODUCT(INDEX(wfj_raw_data,MATCH('Totals and averages'!$B32,wfj_raw_dates,0),MATCH($C$7,wfj_raw_sections,0)))</f>
        <v>4208763</v>
      </c>
      <c r="F32" s="8">
        <f t="shared" si="3"/>
        <v>2018</v>
      </c>
      <c r="G32" s="4" cm="1">
        <f t="array" ref="G32">SUMPRODUCT(($C$10:$C$116)*(IF(IFERROR(SEARCH(G$9,$B$10:$B$116),0)&gt;0,1,0))*(IF(IFERROR(SEARCH($F32,$B$10:$B$116),0)&gt;0,1,0)))</f>
        <v>5122171</v>
      </c>
      <c r="H32" s="4" cm="1">
        <f t="array" ref="H32">SUMPRODUCT(($C$10:$C$116)*(IF(IFERROR(SEARCH(H$9,$B$10:$B$116),0)&gt;0,1,0))*(IF(IFERROR(SEARCH($F32,$B$10:$B$116),0)&gt;0,1,0)))</f>
        <v>5095512</v>
      </c>
      <c r="I32" s="4" cm="1">
        <f t="array" ref="I32">SUMPRODUCT(($C$10:$C$116)*(IF(IFERROR(SEARCH(I$9,$B$10:$B$116),0)&gt;0,1,0))*(IF(IFERROR(SEARCH($F32,$B$10:$B$116),0)&gt;0,1,0)))</f>
        <v>5140141</v>
      </c>
      <c r="J32" s="4" cm="1">
        <f t="array" ref="J32">SUMPRODUCT(($C$10:$C$116)*(IF(IFERROR(SEARCH(J$9,$B$10:$B$116),0)&gt;0,1,0))*(IF(IFERROR(SEARCH($F32,$B$10:$B$116),0)&gt;0,1,0)))</f>
        <v>5183169</v>
      </c>
      <c r="K32" s="4">
        <f t="shared" si="0"/>
        <v>5135248.25</v>
      </c>
      <c r="M32" s="9">
        <f t="shared" si="4"/>
        <v>2018</v>
      </c>
      <c r="N32" s="11" cm="1">
        <f t="array" ref="N32">SUMPRODUCT(wfj_raw_data*(wfj_raw_sections='Totals and averages'!N$9)*(IF(IFERROR(SEARCH('Totals and averages'!$M32,wfj_raw_dates),0),1,0)))/SUMPRODUCT((wfj_raw_sections='Totals and averages'!N$9)*(IF(IFERROR(SEARCH('Totals and averages'!$M32,wfj_raw_dates),0),1,0)))</f>
        <v>1128.75</v>
      </c>
      <c r="O32" s="11" cm="1">
        <f t="array" ref="O32">SUMPRODUCT(wfj_raw_data*(wfj_raw_sections='Totals and averages'!O$9)*(IF(IFERROR(SEARCH('Totals and averages'!$M32,wfj_raw_dates),0),1,0)))/SUMPRODUCT((wfj_raw_sections='Totals and averages'!O$9)*(IF(IFERROR(SEARCH('Totals and averages'!$M32,wfj_raw_dates),0),1,0)))</f>
        <v>2525.25</v>
      </c>
      <c r="P32" s="11" cm="1">
        <f t="array" ref="P32">SUMPRODUCT(wfj_raw_data*(wfj_raw_sections='Totals and averages'!P$9)*(IF(IFERROR(SEARCH('Totals and averages'!$M32,wfj_raw_dates),0),1,0)))/SUMPRODUCT((wfj_raw_sections='Totals and averages'!P$9)*(IF(IFERROR(SEARCH('Totals and averages'!$M32,wfj_raw_dates),0),1,0)))</f>
        <v>110689</v>
      </c>
      <c r="Q32" s="11" cm="1">
        <f t="array" ref="Q32">SUMPRODUCT(wfj_raw_data*(wfj_raw_sections='Totals and averages'!Q$9)*(IF(IFERROR(SEARCH('Totals and averages'!$M32,wfj_raw_dates),0),1,0)))/SUMPRODUCT((wfj_raw_sections='Totals and averages'!Q$9)*(IF(IFERROR(SEARCH('Totals and averages'!$M32,wfj_raw_dates),0),1,0)))</f>
        <v>17216.25</v>
      </c>
      <c r="R32" s="11" cm="1">
        <f t="array" ref="R32">SUMPRODUCT(wfj_raw_data*(wfj_raw_sections='Totals and averages'!R$9)*(IF(IFERROR(SEARCH('Totals and averages'!$M32,wfj_raw_dates),0),1,0)))/SUMPRODUCT((wfj_raw_sections='Totals and averages'!R$9)*(IF(IFERROR(SEARCH('Totals and averages'!$M32,wfj_raw_dates),0),1,0)))</f>
        <v>15421.75</v>
      </c>
      <c r="S32" s="11" cm="1">
        <f t="array" ref="S32">SUMPRODUCT(wfj_raw_data*(wfj_raw_sections='Totals and averages'!S$9)*(IF(IFERROR(SEARCH('Totals and averages'!$M32,wfj_raw_dates),0),1,0)))/SUMPRODUCT((wfj_raw_sections='Totals and averages'!S$9)*(IF(IFERROR(SEARCH('Totals and averages'!$M32,wfj_raw_dates),0),1,0)))</f>
        <v>191484</v>
      </c>
      <c r="T32" s="11" cm="1">
        <f t="array" ref="T32">SUMPRODUCT(wfj_raw_data*(wfj_raw_sections='Totals and averages'!T$9)*(IF(IFERROR(SEARCH('Totals and averages'!$M32,wfj_raw_dates),0),1,0)))/SUMPRODUCT((wfj_raw_sections='Totals and averages'!T$9)*(IF(IFERROR(SEARCH('Totals and averages'!$M32,wfj_raw_dates),0),1,0)))</f>
        <v>623509.25</v>
      </c>
      <c r="U32" s="11" cm="1">
        <f t="array" ref="U32">SUMPRODUCT(wfj_raw_data*(wfj_raw_sections='Totals and averages'!U$9)*(IF(IFERROR(SEARCH('Totals and averages'!$M32,wfj_raw_dates),0),1,0)))/SUMPRODUCT((wfj_raw_sections='Totals and averages'!U$9)*(IF(IFERROR(SEARCH('Totals and averages'!$M32,wfj_raw_dates),0),1,0)))</f>
        <v>224424.25</v>
      </c>
      <c r="V32" s="11" cm="1">
        <f t="array" ref="V32">SUMPRODUCT(wfj_raw_data*(wfj_raw_sections='Totals and averages'!V$9)*(IF(IFERROR(SEARCH('Totals and averages'!$M32,wfj_raw_dates),0),1,0)))/SUMPRODUCT((wfj_raw_sections='Totals and averages'!V$9)*(IF(IFERROR(SEARCH('Totals and averages'!$M32,wfj_raw_dates),0),1,0)))</f>
        <v>424264.75</v>
      </c>
      <c r="W32" s="11" cm="1">
        <f t="array" ref="W32">SUMPRODUCT(wfj_raw_data*(wfj_raw_sections='Totals and averages'!W$9)*(IF(IFERROR(SEARCH('Totals and averages'!$M32,wfj_raw_dates),0),1,0)))/SUMPRODUCT((wfj_raw_sections='Totals and averages'!W$9)*(IF(IFERROR(SEARCH('Totals and averages'!$M32,wfj_raw_dates),0),1,0)))</f>
        <v>413609.25</v>
      </c>
      <c r="X32" s="11" cm="1">
        <f t="array" ref="X32">SUMPRODUCT(wfj_raw_data*(wfj_raw_sections='Totals and averages'!X$9)*(IF(IFERROR(SEARCH('Totals and averages'!$M32,wfj_raw_dates),0),1,0)))/SUMPRODUCT((wfj_raw_sections='Totals and averages'!X$9)*(IF(IFERROR(SEARCH('Totals and averages'!$M32,wfj_raw_dates),0),1,0)))</f>
        <v>364756.25</v>
      </c>
      <c r="Y32" s="11" cm="1">
        <f t="array" ref="Y32">SUMPRODUCT(wfj_raw_data*(wfj_raw_sections='Totals and averages'!Y$9)*(IF(IFERROR(SEARCH('Totals and averages'!$M32,wfj_raw_dates),0),1,0)))/SUMPRODUCT((wfj_raw_sections='Totals and averages'!Y$9)*(IF(IFERROR(SEARCH('Totals and averages'!$M32,wfj_raw_dates),0),1,0)))</f>
        <v>132858.5</v>
      </c>
      <c r="Z32" s="11" cm="1">
        <f t="array" ref="Z32">SUMPRODUCT(wfj_raw_data*(wfj_raw_sections='Totals and averages'!Z$9)*(IF(IFERROR(SEARCH('Totals and averages'!$M32,wfj_raw_dates),0),1,0)))/SUMPRODUCT((wfj_raw_sections='Totals and averages'!Z$9)*(IF(IFERROR(SEARCH('Totals and averages'!$M32,wfj_raw_dates),0),1,0)))</f>
        <v>694253.25</v>
      </c>
      <c r="AA32" s="11" cm="1">
        <f t="array" ref="AA32">SUMPRODUCT(wfj_raw_data*(wfj_raw_sections='Totals and averages'!AA$9)*(IF(IFERROR(SEARCH('Totals and averages'!$M32,wfj_raw_dates),0),1,0)))/SUMPRODUCT((wfj_raw_sections='Totals and averages'!AA$9)*(IF(IFERROR(SEARCH('Totals and averages'!$M32,wfj_raw_dates),0),1,0)))</f>
        <v>557884.75</v>
      </c>
      <c r="AB32" s="11" cm="1">
        <f t="array" ref="AB32">SUMPRODUCT(wfj_raw_data*(wfj_raw_sections='Totals and averages'!AB$9)*(IF(IFERROR(SEARCH('Totals and averages'!$M32,wfj_raw_dates),0),1,0)))/SUMPRODUCT((wfj_raw_sections='Totals and averages'!AB$9)*(IF(IFERROR(SEARCH('Totals and averages'!$M32,wfj_raw_dates),0),1,0)))</f>
        <v>224514.5</v>
      </c>
      <c r="AC32" s="11" cm="1">
        <f t="array" ref="AC32">SUMPRODUCT(wfj_raw_data*(wfj_raw_sections='Totals and averages'!AC$9)*(IF(IFERROR(SEARCH('Totals and averages'!$M32,wfj_raw_dates),0),1,0)))/SUMPRODUCT((wfj_raw_sections='Totals and averages'!AC$9)*(IF(IFERROR(SEARCH('Totals and averages'!$M32,wfj_raw_dates),0),1,0)))</f>
        <v>358743.25</v>
      </c>
      <c r="AD32" s="11" cm="1">
        <f t="array" ref="AD32">SUMPRODUCT(wfj_raw_data*(wfj_raw_sections='Totals and averages'!AD$9)*(IF(IFERROR(SEARCH('Totals and averages'!$M32,wfj_raw_dates),0),1,0)))/SUMPRODUCT((wfj_raw_sections='Totals and averages'!AD$9)*(IF(IFERROR(SEARCH('Totals and averages'!$M32,wfj_raw_dates),0),1,0)))</f>
        <v>526274.75</v>
      </c>
      <c r="AE32" s="11" cm="1">
        <f t="array" ref="AE32">SUMPRODUCT(wfj_raw_data*(wfj_raw_sections='Totals and averages'!AE$9)*(IF(IFERROR(SEARCH('Totals and averages'!$M32,wfj_raw_dates),0),1,0)))/SUMPRODUCT((wfj_raw_sections='Totals and averages'!AE$9)*(IF(IFERROR(SEARCH('Totals and averages'!$M32,wfj_raw_dates),0),1,0)))</f>
        <v>129783.5</v>
      </c>
      <c r="AF32" s="11" cm="1">
        <f t="array" ref="AF32">SUMPRODUCT(wfj_raw_data*(wfj_raw_sections='Totals and averages'!AF$9)*(IF(IFERROR(SEARCH('Totals and averages'!$M32,wfj_raw_dates),0),1,0)))/SUMPRODUCT((wfj_raw_sections='Totals and averages'!AF$9)*(IF(IFERROR(SEARCH('Totals and averages'!$M32,wfj_raw_dates),0),1,0)))</f>
        <v>121907</v>
      </c>
      <c r="AG32" s="11" cm="1">
        <f t="array" ref="AG32">SUMPRODUCT(wfj_raw_data*(wfj_raw_sections='Totals and averages'!AG$9)*(IF(IFERROR(SEARCH('Totals and averages'!$M32,wfj_raw_dates),0),1,0)))/SUMPRODUCT((wfj_raw_sections='Totals and averages'!AG$9)*(IF(IFERROR(SEARCH('Totals and averages'!$M32,wfj_raw_dates),0),1,0)))</f>
        <v>7873</v>
      </c>
      <c r="AH32" s="4">
        <f t="shared" si="1"/>
        <v>5135248.25</v>
      </c>
    </row>
    <row r="33" spans="2:34" x14ac:dyDescent="0.25">
      <c r="B33" s="5" t="str">
        <f t="shared" si="2"/>
        <v>December 2001</v>
      </c>
      <c r="C33" s="4">
        <f>SUMPRODUCT(INDEX(wfj_raw_data,MATCH('Totals and averages'!$B33,wfj_raw_dates,0),0))-SUMPRODUCT(INDEX(wfj_raw_data,MATCH('Totals and averages'!$B33,wfj_raw_dates,0),MATCH($C$7,wfj_raw_sections,0)))</f>
        <v>4162507</v>
      </c>
      <c r="F33" s="8">
        <f>F32+1</f>
        <v>2019</v>
      </c>
      <c r="G33" s="4" cm="1">
        <f t="array" ref="G33">SUMPRODUCT(($C$10:$C$116)*(IF(IFERROR(SEARCH(G$9,$B$10:$B$116),0)&gt;0,1,0))*(IF(IFERROR(SEARCH($F33,$B$10:$B$116),0)&gt;0,1,0)))</f>
        <v>5199729</v>
      </c>
      <c r="H33" s="4" cm="1">
        <f t="array" ref="H33">SUMPRODUCT(($C$10:$C$116)*(IF(IFERROR(SEARCH(H$9,$B$10:$B$116),0)&gt;0,1,0))*(IF(IFERROR(SEARCH($F33,$B$10:$B$116),0)&gt;0,1,0)))</f>
        <v>5228460</v>
      </c>
      <c r="I33" s="4" cm="1">
        <f t="array" ref="I33">SUMPRODUCT(($C$10:$C$116)*(IF(IFERROR(SEARCH(I$9,$B$10:$B$116),0)&gt;0,1,0))*(IF(IFERROR(SEARCH($F33,$B$10:$B$116),0)&gt;0,1,0)))</f>
        <v>5250325</v>
      </c>
      <c r="J33" s="4" cm="1">
        <f t="array" ref="J33">SUMPRODUCT(($C$10:$C$116)*(IF(IFERROR(SEARCH(J$9,$B$10:$B$116),0)&gt;0,1,0))*(IF(IFERROR(SEARCH($F33,$B$10:$B$116),0)&gt;0,1,0)))</f>
        <v>5246260</v>
      </c>
      <c r="K33" s="4">
        <f t="shared" si="0"/>
        <v>5231193.5</v>
      </c>
      <c r="M33" s="9">
        <f>M32+1</f>
        <v>2019</v>
      </c>
      <c r="N33" s="11" cm="1">
        <f t="array" ref="N33">SUMPRODUCT(wfj_raw_data*(wfj_raw_sections='Totals and averages'!N$9)*(IF(IFERROR(SEARCH('Totals and averages'!$M33,wfj_raw_dates),0),1,0)))/SUMPRODUCT((wfj_raw_sections='Totals and averages'!N$9)*(IF(IFERROR(SEARCH('Totals and averages'!$M33,wfj_raw_dates),0),1,0)))</f>
        <v>2729</v>
      </c>
      <c r="O33" s="11" cm="1">
        <f t="array" ref="O33">SUMPRODUCT(wfj_raw_data*(wfj_raw_sections='Totals and averages'!O$9)*(IF(IFERROR(SEARCH('Totals and averages'!$M33,wfj_raw_dates),0),1,0)))/SUMPRODUCT((wfj_raw_sections='Totals and averages'!O$9)*(IF(IFERROR(SEARCH('Totals and averages'!$M33,wfj_raw_dates),0),1,0)))</f>
        <v>2351.25</v>
      </c>
      <c r="P33" s="11" cm="1">
        <f t="array" ref="P33">SUMPRODUCT(wfj_raw_data*(wfj_raw_sections='Totals and averages'!P$9)*(IF(IFERROR(SEARCH('Totals and averages'!$M33,wfj_raw_dates),0),1,0)))/SUMPRODUCT((wfj_raw_sections='Totals and averages'!P$9)*(IF(IFERROR(SEARCH('Totals and averages'!$M33,wfj_raw_dates),0),1,0)))</f>
        <v>119050.75</v>
      </c>
      <c r="Q33" s="11" cm="1">
        <f t="array" ref="Q33">SUMPRODUCT(wfj_raw_data*(wfj_raw_sections='Totals and averages'!Q$9)*(IF(IFERROR(SEARCH('Totals and averages'!$M33,wfj_raw_dates),0),1,0)))/SUMPRODUCT((wfj_raw_sections='Totals and averages'!Q$9)*(IF(IFERROR(SEARCH('Totals and averages'!$M33,wfj_raw_dates),0),1,0)))</f>
        <v>13107.5</v>
      </c>
      <c r="R33" s="11" cm="1">
        <f t="array" ref="R33">SUMPRODUCT(wfj_raw_data*(wfj_raw_sections='Totals and averages'!R$9)*(IF(IFERROR(SEARCH('Totals and averages'!$M33,wfj_raw_dates),0),1,0)))/SUMPRODUCT((wfj_raw_sections='Totals and averages'!R$9)*(IF(IFERROR(SEARCH('Totals and averages'!$M33,wfj_raw_dates),0),1,0)))</f>
        <v>15723</v>
      </c>
      <c r="S33" s="11" cm="1">
        <f t="array" ref="S33">SUMPRODUCT(wfj_raw_data*(wfj_raw_sections='Totals and averages'!S$9)*(IF(IFERROR(SEARCH('Totals and averages'!$M33,wfj_raw_dates),0),1,0)))/SUMPRODUCT((wfj_raw_sections='Totals and averages'!S$9)*(IF(IFERROR(SEARCH('Totals and averages'!$M33,wfj_raw_dates),0),1,0)))</f>
        <v>198484.75</v>
      </c>
      <c r="T33" s="11" cm="1">
        <f t="array" ref="T33">SUMPRODUCT(wfj_raw_data*(wfj_raw_sections='Totals and averages'!T$9)*(IF(IFERROR(SEARCH('Totals and averages'!$M33,wfj_raw_dates),0),1,0)))/SUMPRODUCT((wfj_raw_sections='Totals and averages'!T$9)*(IF(IFERROR(SEARCH('Totals and averages'!$M33,wfj_raw_dates),0),1,0)))</f>
        <v>617364.5</v>
      </c>
      <c r="U33" s="11" cm="1">
        <f t="array" ref="U33">SUMPRODUCT(wfj_raw_data*(wfj_raw_sections='Totals and averages'!U$9)*(IF(IFERROR(SEARCH('Totals and averages'!$M33,wfj_raw_dates),0),1,0)))/SUMPRODUCT((wfj_raw_sections='Totals and averages'!U$9)*(IF(IFERROR(SEARCH('Totals and averages'!$M33,wfj_raw_dates),0),1,0)))</f>
        <v>253209.75</v>
      </c>
      <c r="V33" s="11" cm="1">
        <f t="array" ref="V33">SUMPRODUCT(wfj_raw_data*(wfj_raw_sections='Totals and averages'!V$9)*(IF(IFERROR(SEARCH('Totals and averages'!$M33,wfj_raw_dates),0),1,0)))/SUMPRODUCT((wfj_raw_sections='Totals and averages'!V$9)*(IF(IFERROR(SEARCH('Totals and averages'!$M33,wfj_raw_dates),0),1,0)))</f>
        <v>429266.5</v>
      </c>
      <c r="W33" s="11" cm="1">
        <f t="array" ref="W33">SUMPRODUCT(wfj_raw_data*(wfj_raw_sections='Totals and averages'!W$9)*(IF(IFERROR(SEARCH('Totals and averages'!$M33,wfj_raw_dates),0),1,0)))/SUMPRODUCT((wfj_raw_sections='Totals and averages'!W$9)*(IF(IFERROR(SEARCH('Totals and averages'!$M33,wfj_raw_dates),0),1,0)))</f>
        <v>435597</v>
      </c>
      <c r="X33" s="11" cm="1">
        <f t="array" ref="X33">SUMPRODUCT(wfj_raw_data*(wfj_raw_sections='Totals and averages'!X$9)*(IF(IFERROR(SEARCH('Totals and averages'!$M33,wfj_raw_dates),0),1,0)))/SUMPRODUCT((wfj_raw_sections='Totals and averages'!X$9)*(IF(IFERROR(SEARCH('Totals and averages'!$M33,wfj_raw_dates),0),1,0)))</f>
        <v>382094.25</v>
      </c>
      <c r="Y33" s="11" cm="1">
        <f t="array" ref="Y33">SUMPRODUCT(wfj_raw_data*(wfj_raw_sections='Totals and averages'!Y$9)*(IF(IFERROR(SEARCH('Totals and averages'!$M33,wfj_raw_dates),0),1,0)))/SUMPRODUCT((wfj_raw_sections='Totals and averages'!Y$9)*(IF(IFERROR(SEARCH('Totals and averages'!$M33,wfj_raw_dates),0),1,0)))</f>
        <v>131937.25</v>
      </c>
      <c r="Z33" s="11" cm="1">
        <f t="array" ref="Z33">SUMPRODUCT(wfj_raw_data*(wfj_raw_sections='Totals and averages'!Z$9)*(IF(IFERROR(SEARCH('Totals and averages'!$M33,wfj_raw_dates),0),1,0)))/SUMPRODUCT((wfj_raw_sections='Totals and averages'!Z$9)*(IF(IFERROR(SEARCH('Totals and averages'!$M33,wfj_raw_dates),0),1,0)))</f>
        <v>692255.75</v>
      </c>
      <c r="AA33" s="11" cm="1">
        <f t="array" ref="AA33">SUMPRODUCT(wfj_raw_data*(wfj_raw_sections='Totals and averages'!AA$9)*(IF(IFERROR(SEARCH('Totals and averages'!$M33,wfj_raw_dates),0),1,0)))/SUMPRODUCT((wfj_raw_sections='Totals and averages'!AA$9)*(IF(IFERROR(SEARCH('Totals and averages'!$M33,wfj_raw_dates),0),1,0)))</f>
        <v>555279.75</v>
      </c>
      <c r="AB33" s="11" cm="1">
        <f t="array" ref="AB33">SUMPRODUCT(wfj_raw_data*(wfj_raw_sections='Totals and averages'!AB$9)*(IF(IFERROR(SEARCH('Totals and averages'!$M33,wfj_raw_dates),0),1,0)))/SUMPRODUCT((wfj_raw_sections='Totals and averages'!AB$9)*(IF(IFERROR(SEARCH('Totals and averages'!$M33,wfj_raw_dates),0),1,0)))</f>
        <v>233043</v>
      </c>
      <c r="AC33" s="11" cm="1">
        <f t="array" ref="AC33">SUMPRODUCT(wfj_raw_data*(wfj_raw_sections='Totals and averages'!AC$9)*(IF(IFERROR(SEARCH('Totals and averages'!$M33,wfj_raw_dates),0),1,0)))/SUMPRODUCT((wfj_raw_sections='Totals and averages'!AC$9)*(IF(IFERROR(SEARCH('Totals and averages'!$M33,wfj_raw_dates),0),1,0)))</f>
        <v>356060.25</v>
      </c>
      <c r="AD33" s="11" cm="1">
        <f t="array" ref="AD33">SUMPRODUCT(wfj_raw_data*(wfj_raw_sections='Totals and averages'!AD$9)*(IF(IFERROR(SEARCH('Totals and averages'!$M33,wfj_raw_dates),0),1,0)))/SUMPRODUCT((wfj_raw_sections='Totals and averages'!AD$9)*(IF(IFERROR(SEARCH('Totals and averages'!$M33,wfj_raw_dates),0),1,0)))</f>
        <v>533001.75</v>
      </c>
      <c r="AE33" s="11" cm="1">
        <f t="array" ref="AE33">SUMPRODUCT(wfj_raw_data*(wfj_raw_sections='Totals and averages'!AE$9)*(IF(IFERROR(SEARCH('Totals and averages'!$M33,wfj_raw_dates),0),1,0)))/SUMPRODUCT((wfj_raw_sections='Totals and averages'!AE$9)*(IF(IFERROR(SEARCH('Totals and averages'!$M33,wfj_raw_dates),0),1,0)))</f>
        <v>137808.75</v>
      </c>
      <c r="AF33" s="11" cm="1">
        <f t="array" ref="AF33">SUMPRODUCT(wfj_raw_data*(wfj_raw_sections='Totals and averages'!AF$9)*(IF(IFERROR(SEARCH('Totals and averages'!$M33,wfj_raw_dates),0),1,0)))/SUMPRODUCT((wfj_raw_sections='Totals and averages'!AF$9)*(IF(IFERROR(SEARCH('Totals and averages'!$M33,wfj_raw_dates),0),1,0)))</f>
        <v>122828.75</v>
      </c>
      <c r="AG33" s="11" cm="1">
        <f t="array" ref="AG33">SUMPRODUCT(wfj_raw_data*(wfj_raw_sections='Totals and averages'!AG$9)*(IF(IFERROR(SEARCH('Totals and averages'!$M33,wfj_raw_dates),0),1,0)))/SUMPRODUCT((wfj_raw_sections='Totals and averages'!AG$9)*(IF(IFERROR(SEARCH('Totals and averages'!$M33,wfj_raw_dates),0),1,0)))</f>
        <v>8108</v>
      </c>
      <c r="AH33" s="4">
        <f t="shared" si="1"/>
        <v>5231193.5</v>
      </c>
    </row>
    <row r="34" spans="2:34" x14ac:dyDescent="0.25">
      <c r="B34" s="5" t="str">
        <f t="shared" si="2"/>
        <v>March 2002</v>
      </c>
      <c r="C34" s="4">
        <f>SUMPRODUCT(INDEX(wfj_raw_data,MATCH('Totals and averages'!$B34,wfj_raw_dates,0),0))-SUMPRODUCT(INDEX(wfj_raw_data,MATCH('Totals and averages'!$B34,wfj_raw_dates,0),MATCH($C$7,wfj_raw_sections,0)))</f>
        <v>4148472</v>
      </c>
      <c r="F34" s="8">
        <f t="shared" si="3"/>
        <v>2020</v>
      </c>
      <c r="G34" s="4" cm="1">
        <f t="array" ref="G34">SUMPRODUCT(($C$10:$C$116)*(IF(IFERROR(SEARCH(G$9,$B$10:$B$116),0)&gt;0,1,0))*(IF(IFERROR(SEARCH($F34,$B$10:$B$116),0)&gt;0,1,0)))</f>
        <v>5267885</v>
      </c>
      <c r="H34" s="4" cm="1">
        <f t="array" ref="H34">SUMPRODUCT(($C$10:$C$116)*(IF(IFERROR(SEARCH(H$9,$B$10:$B$116),0)&gt;0,1,0))*(IF(IFERROR(SEARCH($F34,$B$10:$B$116),0)&gt;0,1,0)))</f>
        <v>5196013</v>
      </c>
      <c r="I34" s="4" cm="1">
        <f t="array" ref="I34">SUMPRODUCT(($C$10:$C$116)*(IF(IFERROR(SEARCH(I$9,$B$10:$B$116),0)&gt;0,1,0))*(IF(IFERROR(SEARCH($F34,$B$10:$B$116),0)&gt;0,1,0)))</f>
        <v>5109264</v>
      </c>
      <c r="J34" s="4" cm="1">
        <f t="array" ref="J34">SUMPRODUCT(($C$10:$C$116)*(IF(IFERROR(SEARCH(J$9,$B$10:$B$116),0)&gt;0,1,0))*(IF(IFERROR(SEARCH($F34,$B$10:$B$116),0)&gt;0,1,0)))</f>
        <v>5110775</v>
      </c>
      <c r="K34" s="4">
        <f t="shared" si="0"/>
        <v>5170984.25</v>
      </c>
      <c r="M34" s="9">
        <f t="shared" si="4"/>
        <v>2020</v>
      </c>
      <c r="N34" s="11" cm="1">
        <f t="array" ref="N34">SUMPRODUCT(wfj_raw_data*(wfj_raw_sections='Totals and averages'!N$9)*(IF(IFERROR(SEARCH('Totals and averages'!$M34,wfj_raw_dates),0),1,0)))/SUMPRODUCT((wfj_raw_sections='Totals and averages'!N$9)*(IF(IFERROR(SEARCH('Totals and averages'!$M34,wfj_raw_dates),0),1,0)))</f>
        <v>1009.5</v>
      </c>
      <c r="O34" s="11" cm="1">
        <f t="array" ref="O34">SUMPRODUCT(wfj_raw_data*(wfj_raw_sections='Totals and averages'!O$9)*(IF(IFERROR(SEARCH('Totals and averages'!$M34,wfj_raw_dates),0),1,0)))/SUMPRODUCT((wfj_raw_sections='Totals and averages'!O$9)*(IF(IFERROR(SEARCH('Totals and averages'!$M34,wfj_raw_dates),0),1,0)))</f>
        <v>2479.5</v>
      </c>
      <c r="P34" s="11" cm="1">
        <f t="array" ref="P34">SUMPRODUCT(wfj_raw_data*(wfj_raw_sections='Totals and averages'!P$9)*(IF(IFERROR(SEARCH('Totals and averages'!$M34,wfj_raw_dates),0),1,0)))/SUMPRODUCT((wfj_raw_sections='Totals and averages'!P$9)*(IF(IFERROR(SEARCH('Totals and averages'!$M34,wfj_raw_dates),0),1,0)))</f>
        <v>113387.5</v>
      </c>
      <c r="Q34" s="11" cm="1">
        <f t="array" ref="Q34">SUMPRODUCT(wfj_raw_data*(wfj_raw_sections='Totals and averages'!Q$9)*(IF(IFERROR(SEARCH('Totals and averages'!$M34,wfj_raw_dates),0),1,0)))/SUMPRODUCT((wfj_raw_sections='Totals and averages'!Q$9)*(IF(IFERROR(SEARCH('Totals and averages'!$M34,wfj_raw_dates),0),1,0)))</f>
        <v>13135.25</v>
      </c>
      <c r="R34" s="11" cm="1">
        <f t="array" ref="R34">SUMPRODUCT(wfj_raw_data*(wfj_raw_sections='Totals and averages'!R$9)*(IF(IFERROR(SEARCH('Totals and averages'!$M34,wfj_raw_dates),0),1,0)))/SUMPRODUCT((wfj_raw_sections='Totals and averages'!R$9)*(IF(IFERROR(SEARCH('Totals and averages'!$M34,wfj_raw_dates),0),1,0)))</f>
        <v>17754.5</v>
      </c>
      <c r="S34" s="11" cm="1">
        <f t="array" ref="S34">SUMPRODUCT(wfj_raw_data*(wfj_raw_sections='Totals and averages'!S$9)*(IF(IFERROR(SEARCH('Totals and averages'!$M34,wfj_raw_dates),0),1,0)))/SUMPRODUCT((wfj_raw_sections='Totals and averages'!S$9)*(IF(IFERROR(SEARCH('Totals and averages'!$M34,wfj_raw_dates),0),1,0)))</f>
        <v>179102.25</v>
      </c>
      <c r="T34" s="11" cm="1">
        <f t="array" ref="T34">SUMPRODUCT(wfj_raw_data*(wfj_raw_sections='Totals and averages'!T$9)*(IF(IFERROR(SEARCH('Totals and averages'!$M34,wfj_raw_dates),0),1,0)))/SUMPRODUCT((wfj_raw_sections='Totals and averages'!T$9)*(IF(IFERROR(SEARCH('Totals and averages'!$M34,wfj_raw_dates),0),1,0)))</f>
        <v>637401.75</v>
      </c>
      <c r="U34" s="11" cm="1">
        <f t="array" ref="U34">SUMPRODUCT(wfj_raw_data*(wfj_raw_sections='Totals and averages'!U$9)*(IF(IFERROR(SEARCH('Totals and averages'!$M34,wfj_raw_dates),0),1,0)))/SUMPRODUCT((wfj_raw_sections='Totals and averages'!U$9)*(IF(IFERROR(SEARCH('Totals and averages'!$M34,wfj_raw_dates),0),1,0)))</f>
        <v>259710.75</v>
      </c>
      <c r="V34" s="11" cm="1">
        <f t="array" ref="V34">SUMPRODUCT(wfj_raw_data*(wfj_raw_sections='Totals and averages'!V$9)*(IF(IFERROR(SEARCH('Totals and averages'!$M34,wfj_raw_dates),0),1,0)))/SUMPRODUCT((wfj_raw_sections='Totals and averages'!V$9)*(IF(IFERROR(SEARCH('Totals and averages'!$M34,wfj_raw_dates),0),1,0)))</f>
        <v>399675.75</v>
      </c>
      <c r="W34" s="11" cm="1">
        <f t="array" ref="W34">SUMPRODUCT(wfj_raw_data*(wfj_raw_sections='Totals and averages'!W$9)*(IF(IFERROR(SEARCH('Totals and averages'!$M34,wfj_raw_dates),0),1,0)))/SUMPRODUCT((wfj_raw_sections='Totals and averages'!W$9)*(IF(IFERROR(SEARCH('Totals and averages'!$M34,wfj_raw_dates),0),1,0)))</f>
        <v>422583.25</v>
      </c>
      <c r="X34" s="11" cm="1">
        <f t="array" ref="X34">SUMPRODUCT(wfj_raw_data*(wfj_raw_sections='Totals and averages'!X$9)*(IF(IFERROR(SEARCH('Totals and averages'!$M34,wfj_raw_dates),0),1,0)))/SUMPRODUCT((wfj_raw_sections='Totals and averages'!X$9)*(IF(IFERROR(SEARCH('Totals and averages'!$M34,wfj_raw_dates),0),1,0)))</f>
        <v>384288.75</v>
      </c>
      <c r="Y34" s="11" cm="1">
        <f t="array" ref="Y34">SUMPRODUCT(wfj_raw_data*(wfj_raw_sections='Totals and averages'!Y$9)*(IF(IFERROR(SEARCH('Totals and averages'!$M34,wfj_raw_dates),0),1,0)))/SUMPRODUCT((wfj_raw_sections='Totals and averages'!Y$9)*(IF(IFERROR(SEARCH('Totals and averages'!$M34,wfj_raw_dates),0),1,0)))</f>
        <v>133866.5</v>
      </c>
      <c r="Z34" s="11" cm="1">
        <f t="array" ref="Z34">SUMPRODUCT(wfj_raw_data*(wfj_raw_sections='Totals and averages'!Z$9)*(IF(IFERROR(SEARCH('Totals and averages'!$M34,wfj_raw_dates),0),1,0)))/SUMPRODUCT((wfj_raw_sections='Totals and averages'!Z$9)*(IF(IFERROR(SEARCH('Totals and averages'!$M34,wfj_raw_dates),0),1,0)))</f>
        <v>690198</v>
      </c>
      <c r="AA34" s="11" cm="1">
        <f t="array" ref="AA34">SUMPRODUCT(wfj_raw_data*(wfj_raw_sections='Totals and averages'!AA$9)*(IF(IFERROR(SEARCH('Totals and averages'!$M34,wfj_raw_dates),0),1,0)))/SUMPRODUCT((wfj_raw_sections='Totals and averages'!AA$9)*(IF(IFERROR(SEARCH('Totals and averages'!$M34,wfj_raw_dates),0),1,0)))</f>
        <v>499978.75</v>
      </c>
      <c r="AB34" s="11" cm="1">
        <f t="array" ref="AB34">SUMPRODUCT(wfj_raw_data*(wfj_raw_sections='Totals and averages'!AB$9)*(IF(IFERROR(SEARCH('Totals and averages'!$M34,wfj_raw_dates),0),1,0)))/SUMPRODUCT((wfj_raw_sections='Totals and averages'!AB$9)*(IF(IFERROR(SEARCH('Totals and averages'!$M34,wfj_raw_dates),0),1,0)))</f>
        <v>243938</v>
      </c>
      <c r="AC34" s="11" cm="1">
        <f t="array" ref="AC34">SUMPRODUCT(wfj_raw_data*(wfj_raw_sections='Totals and averages'!AC$9)*(IF(IFERROR(SEARCH('Totals and averages'!$M34,wfj_raw_dates),0),1,0)))/SUMPRODUCT((wfj_raw_sections='Totals and averages'!AC$9)*(IF(IFERROR(SEARCH('Totals and averages'!$M34,wfj_raw_dates),0),1,0)))</f>
        <v>361835</v>
      </c>
      <c r="AD34" s="11" cm="1">
        <f t="array" ref="AD34">SUMPRODUCT(wfj_raw_data*(wfj_raw_sections='Totals and averages'!AD$9)*(IF(IFERROR(SEARCH('Totals and averages'!$M34,wfj_raw_dates),0),1,0)))/SUMPRODUCT((wfj_raw_sections='Totals and averages'!AD$9)*(IF(IFERROR(SEARCH('Totals and averages'!$M34,wfj_raw_dates),0),1,0)))</f>
        <v>567839</v>
      </c>
      <c r="AE34" s="11" cm="1">
        <f t="array" ref="AE34">SUMPRODUCT(wfj_raw_data*(wfj_raw_sections='Totals and averages'!AE$9)*(IF(IFERROR(SEARCH('Totals and averages'!$M34,wfj_raw_dates),0),1,0)))/SUMPRODUCT((wfj_raw_sections='Totals and averages'!AE$9)*(IF(IFERROR(SEARCH('Totals and averages'!$M34,wfj_raw_dates),0),1,0)))</f>
        <v>123273.25</v>
      </c>
      <c r="AF34" s="11" cm="1">
        <f t="array" ref="AF34">SUMPRODUCT(wfj_raw_data*(wfj_raw_sections='Totals and averages'!AF$9)*(IF(IFERROR(SEARCH('Totals and averages'!$M34,wfj_raw_dates),0),1,0)))/SUMPRODUCT((wfj_raw_sections='Totals and averages'!AF$9)*(IF(IFERROR(SEARCH('Totals and averages'!$M34,wfj_raw_dates),0),1,0)))</f>
        <v>119527</v>
      </c>
      <c r="AG34" s="11" cm="1">
        <f t="array" ref="AG34">SUMPRODUCT(wfj_raw_data*(wfj_raw_sections='Totals and averages'!AG$9)*(IF(IFERROR(SEARCH('Totals and averages'!$M34,wfj_raw_dates),0),1,0)))/SUMPRODUCT((wfj_raw_sections='Totals and averages'!AG$9)*(IF(IFERROR(SEARCH('Totals and averages'!$M34,wfj_raw_dates),0),1,0)))</f>
        <v>6614.25</v>
      </c>
      <c r="AH34" s="4">
        <f t="shared" si="1"/>
        <v>5170984.25</v>
      </c>
    </row>
    <row r="35" spans="2:34" x14ac:dyDescent="0.25">
      <c r="B35" s="5" t="str">
        <f t="shared" si="2"/>
        <v>June 2002</v>
      </c>
      <c r="C35" s="4">
        <f>SUMPRODUCT(INDEX(wfj_raw_data,MATCH('Totals and averages'!$B35,wfj_raw_dates,0),0))-SUMPRODUCT(INDEX(wfj_raw_data,MATCH('Totals and averages'!$B35,wfj_raw_dates,0),MATCH($C$7,wfj_raw_sections,0)))</f>
        <v>4125754</v>
      </c>
      <c r="F35" s="8">
        <f t="shared" si="3"/>
        <v>2021</v>
      </c>
      <c r="G35" s="4" cm="1">
        <f t="array" ref="G35">SUMPRODUCT(($C$10:$C$116)*(IF(IFERROR(SEARCH(G$9,$B$10:$B$116),0)&gt;0,1,0))*(IF(IFERROR(SEARCH($F35,$B$10:$B$116),0)&gt;0,1,0)))</f>
        <v>5179411</v>
      </c>
      <c r="H35" s="4" cm="1">
        <f t="array" ref="H35">SUMPRODUCT(($C$10:$C$116)*(IF(IFERROR(SEARCH(H$9,$B$10:$B$116),0)&gt;0,1,0))*(IF(IFERROR(SEARCH($F35,$B$10:$B$116),0)&gt;0,1,0)))</f>
        <v>5257058</v>
      </c>
      <c r="I35" s="4" cm="1">
        <f t="array" ref="I35">SUMPRODUCT(($C$10:$C$116)*(IF(IFERROR(SEARCH(I$9,$B$10:$B$116),0)&gt;0,1,0))*(IF(IFERROR(SEARCH($F35,$B$10:$B$116),0)&gt;0,1,0)))</f>
        <v>5323258</v>
      </c>
      <c r="J35" s="4" cm="1">
        <f t="array" ref="J35">SUMPRODUCT(($C$10:$C$116)*(IF(IFERROR(SEARCH(J$9,$B$10:$B$116),0)&gt;0,1,0))*(IF(IFERROR(SEARCH($F35,$B$10:$B$116),0)&gt;0,1,0)))</f>
        <v>5359706</v>
      </c>
      <c r="K35" s="4">
        <f t="shared" ref="K35" si="5">AVERAGE(G35:J35)</f>
        <v>5279858.25</v>
      </c>
      <c r="M35" s="9">
        <f t="shared" si="4"/>
        <v>2021</v>
      </c>
      <c r="N35" s="11" cm="1">
        <f t="array" ref="N35">SUMPRODUCT(wfj_raw_data*(wfj_raw_sections='Totals and averages'!N$9)*(IF(IFERROR(SEARCH('Totals and averages'!$M35,wfj_raw_dates),0),1,0)))/SUMPRODUCT((wfj_raw_sections='Totals and averages'!N$9)*(IF(IFERROR(SEARCH('Totals and averages'!$M35,wfj_raw_dates),0),1,0)))</f>
        <v>1056.25</v>
      </c>
      <c r="O35" s="11" cm="1">
        <f t="array" ref="O35">SUMPRODUCT(wfj_raw_data*(wfj_raw_sections='Totals and averages'!O$9)*(IF(IFERROR(SEARCH('Totals and averages'!$M35,wfj_raw_dates),0),1,0)))/SUMPRODUCT((wfj_raw_sections='Totals and averages'!O$9)*(IF(IFERROR(SEARCH('Totals and averages'!$M35,wfj_raw_dates),0),1,0)))</f>
        <v>2306</v>
      </c>
      <c r="P35" s="11" cm="1">
        <f t="array" ref="P35">SUMPRODUCT(wfj_raw_data*(wfj_raw_sections='Totals and averages'!P$9)*(IF(IFERROR(SEARCH('Totals and averages'!$M35,wfj_raw_dates),0),1,0)))/SUMPRODUCT((wfj_raw_sections='Totals and averages'!P$9)*(IF(IFERROR(SEARCH('Totals and averages'!$M35,wfj_raw_dates),0),1,0)))</f>
        <v>111169.5</v>
      </c>
      <c r="Q35" s="11" cm="1">
        <f t="array" ref="Q35">SUMPRODUCT(wfj_raw_data*(wfj_raw_sections='Totals and averages'!Q$9)*(IF(IFERROR(SEARCH('Totals and averages'!$M35,wfj_raw_dates),0),1,0)))/SUMPRODUCT((wfj_raw_sections='Totals and averages'!Q$9)*(IF(IFERROR(SEARCH('Totals and averages'!$M35,wfj_raw_dates),0),1,0)))</f>
        <v>15975</v>
      </c>
      <c r="R35" s="11" cm="1">
        <f t="array" ref="R35">SUMPRODUCT(wfj_raw_data*(wfj_raw_sections='Totals and averages'!R$9)*(IF(IFERROR(SEARCH('Totals and averages'!$M35,wfj_raw_dates),0),1,0)))/SUMPRODUCT((wfj_raw_sections='Totals and averages'!R$9)*(IF(IFERROR(SEARCH('Totals and averages'!$M35,wfj_raw_dates),0),1,0)))</f>
        <v>17662.25</v>
      </c>
      <c r="S35" s="11" cm="1">
        <f t="array" ref="S35">SUMPRODUCT(wfj_raw_data*(wfj_raw_sections='Totals and averages'!S$9)*(IF(IFERROR(SEARCH('Totals and averages'!$M35,wfj_raw_dates),0),1,0)))/SUMPRODUCT((wfj_raw_sections='Totals and averages'!S$9)*(IF(IFERROR(SEARCH('Totals and averages'!$M35,wfj_raw_dates),0),1,0)))</f>
        <v>171902.5</v>
      </c>
      <c r="T35" s="11" cm="1">
        <f t="array" ref="T35">SUMPRODUCT(wfj_raw_data*(wfj_raw_sections='Totals and averages'!T$9)*(IF(IFERROR(SEARCH('Totals and averages'!$M35,wfj_raw_dates),0),1,0)))/SUMPRODUCT((wfj_raw_sections='Totals and averages'!T$9)*(IF(IFERROR(SEARCH('Totals and averages'!$M35,wfj_raw_dates),0),1,0)))</f>
        <v>623840.25</v>
      </c>
      <c r="U35" s="11" cm="1">
        <f t="array" ref="U35">SUMPRODUCT(wfj_raw_data*(wfj_raw_sections='Totals and averages'!U$9)*(IF(IFERROR(SEARCH('Totals and averages'!$M35,wfj_raw_dates),0),1,0)))/SUMPRODUCT((wfj_raw_sections='Totals and averages'!U$9)*(IF(IFERROR(SEARCH('Totals and averages'!$M35,wfj_raw_dates),0),1,0)))</f>
        <v>238984.25</v>
      </c>
      <c r="V35" s="11" cm="1">
        <f t="array" ref="V35">SUMPRODUCT(wfj_raw_data*(wfj_raw_sections='Totals and averages'!V$9)*(IF(IFERROR(SEARCH('Totals and averages'!$M35,wfj_raw_dates),0),1,0)))/SUMPRODUCT((wfj_raw_sections='Totals and averages'!V$9)*(IF(IFERROR(SEARCH('Totals and averages'!$M35,wfj_raw_dates),0),1,0)))</f>
        <v>383494.75</v>
      </c>
      <c r="W35" s="11" cm="1">
        <f t="array" ref="W35">SUMPRODUCT(wfj_raw_data*(wfj_raw_sections='Totals and averages'!W$9)*(IF(IFERROR(SEARCH('Totals and averages'!$M35,wfj_raw_dates),0),1,0)))/SUMPRODUCT((wfj_raw_sections='Totals and averages'!W$9)*(IF(IFERROR(SEARCH('Totals and averages'!$M35,wfj_raw_dates),0),1,0)))</f>
        <v>439286</v>
      </c>
      <c r="X35" s="11" cm="1">
        <f t="array" ref="X35">SUMPRODUCT(wfj_raw_data*(wfj_raw_sections='Totals and averages'!X$9)*(IF(IFERROR(SEARCH('Totals and averages'!$M35,wfj_raw_dates),0),1,0)))/SUMPRODUCT((wfj_raw_sections='Totals and averages'!X$9)*(IF(IFERROR(SEARCH('Totals and averages'!$M35,wfj_raw_dates),0),1,0)))</f>
        <v>421131.25</v>
      </c>
      <c r="Y35" s="11" cm="1">
        <f t="array" ref="Y35">SUMPRODUCT(wfj_raw_data*(wfj_raw_sections='Totals and averages'!Y$9)*(IF(IFERROR(SEARCH('Totals and averages'!$M35,wfj_raw_dates),0),1,0)))/SUMPRODUCT((wfj_raw_sections='Totals and averages'!Y$9)*(IF(IFERROR(SEARCH('Totals and averages'!$M35,wfj_raw_dates),0),1,0)))</f>
        <v>134178.5</v>
      </c>
      <c r="Z35" s="11" cm="1">
        <f t="array" ref="Z35">SUMPRODUCT(wfj_raw_data*(wfj_raw_sections='Totals and averages'!Z$9)*(IF(IFERROR(SEARCH('Totals and averages'!$M35,wfj_raw_dates),0),1,0)))/SUMPRODUCT((wfj_raw_sections='Totals and averages'!Z$9)*(IF(IFERROR(SEARCH('Totals and averages'!$M35,wfj_raw_dates),0),1,0)))</f>
        <v>735288.75</v>
      </c>
      <c r="AA35" s="11" cm="1">
        <f t="array" ref="AA35">SUMPRODUCT(wfj_raw_data*(wfj_raw_sections='Totals and averages'!AA$9)*(IF(IFERROR(SEARCH('Totals and averages'!$M35,wfj_raw_dates),0),1,0)))/SUMPRODUCT((wfj_raw_sections='Totals and averages'!AA$9)*(IF(IFERROR(SEARCH('Totals and averages'!$M35,wfj_raw_dates),0),1,0)))</f>
        <v>511677.5</v>
      </c>
      <c r="AB35" s="11" cm="1">
        <f t="array" ref="AB35">SUMPRODUCT(wfj_raw_data*(wfj_raw_sections='Totals and averages'!AB$9)*(IF(IFERROR(SEARCH('Totals and averages'!$M35,wfj_raw_dates),0),1,0)))/SUMPRODUCT((wfj_raw_sections='Totals and averages'!AB$9)*(IF(IFERROR(SEARCH('Totals and averages'!$M35,wfj_raw_dates),0),1,0)))</f>
        <v>256372</v>
      </c>
      <c r="AC35" s="11" cm="1">
        <f t="array" ref="AC35">SUMPRODUCT(wfj_raw_data*(wfj_raw_sections='Totals and averages'!AC$9)*(IF(IFERROR(SEARCH('Totals and averages'!$M35,wfj_raw_dates),0),1,0)))/SUMPRODUCT((wfj_raw_sections='Totals and averages'!AC$9)*(IF(IFERROR(SEARCH('Totals and averages'!$M35,wfj_raw_dates),0),1,0)))</f>
        <v>371887</v>
      </c>
      <c r="AD35" s="11" cm="1">
        <f t="array" ref="AD35">SUMPRODUCT(wfj_raw_data*(wfj_raw_sections='Totals and averages'!AD$9)*(IF(IFERROR(SEARCH('Totals and averages'!$M35,wfj_raw_dates),0),1,0)))/SUMPRODUCT((wfj_raw_sections='Totals and averages'!AD$9)*(IF(IFERROR(SEARCH('Totals and averages'!$M35,wfj_raw_dates),0),1,0)))</f>
        <v>581872.75</v>
      </c>
      <c r="AE35" s="11" cm="1">
        <f t="array" ref="AE35">SUMPRODUCT(wfj_raw_data*(wfj_raw_sections='Totals and averages'!AE$9)*(IF(IFERROR(SEARCH('Totals and averages'!$M35,wfj_raw_dates),0),1,0)))/SUMPRODUCT((wfj_raw_sections='Totals and averages'!AE$9)*(IF(IFERROR(SEARCH('Totals and averages'!$M35,wfj_raw_dates),0),1,0)))</f>
        <v>139518.5</v>
      </c>
      <c r="AF35" s="11" cm="1">
        <f t="array" ref="AF35">SUMPRODUCT(wfj_raw_data*(wfj_raw_sections='Totals and averages'!AF$9)*(IF(IFERROR(SEARCH('Totals and averages'!$M35,wfj_raw_dates),0),1,0)))/SUMPRODUCT((wfj_raw_sections='Totals and averages'!AF$9)*(IF(IFERROR(SEARCH('Totals and averages'!$M35,wfj_raw_dates),0),1,0)))</f>
        <v>122255.25</v>
      </c>
      <c r="AG35" s="11" cm="1">
        <f t="array" ref="AG35">SUMPRODUCT(wfj_raw_data*(wfj_raw_sections='Totals and averages'!AG$9)*(IF(IFERROR(SEARCH('Totals and averages'!$M35,wfj_raw_dates),0),1,0)))/SUMPRODUCT((wfj_raw_sections='Totals and averages'!AG$9)*(IF(IFERROR(SEARCH('Totals and averages'!$M35,wfj_raw_dates),0),1,0)))</f>
        <v>12159.25</v>
      </c>
      <c r="AH35" s="4">
        <f t="shared" ref="AH35" si="6">K35</f>
        <v>5279858.25</v>
      </c>
    </row>
    <row r="36" spans="2:34" x14ac:dyDescent="0.25">
      <c r="B36" s="5" t="str">
        <f t="shared" si="2"/>
        <v>September 2002</v>
      </c>
      <c r="C36" s="4">
        <f>SUMPRODUCT(INDEX(wfj_raw_data,MATCH('Totals and averages'!$B36,wfj_raw_dates,0),0))-SUMPRODUCT(INDEX(wfj_raw_data,MATCH('Totals and averages'!$B36,wfj_raw_dates,0),MATCH($C$7,wfj_raw_sections,0)))</f>
        <v>4109049</v>
      </c>
    </row>
    <row r="37" spans="2:34" x14ac:dyDescent="0.25">
      <c r="B37" s="5" t="str">
        <f t="shared" si="2"/>
        <v>December 2002</v>
      </c>
      <c r="C37" s="4">
        <f>SUMPRODUCT(INDEX(wfj_raw_data,MATCH('Totals and averages'!$B37,wfj_raw_dates,0),0))-SUMPRODUCT(INDEX(wfj_raw_data,MATCH('Totals and averages'!$B37,wfj_raw_dates,0),MATCH($C$7,wfj_raw_sections,0)))</f>
        <v>4095442</v>
      </c>
    </row>
    <row r="38" spans="2:34" x14ac:dyDescent="0.25">
      <c r="B38" s="5" t="str">
        <f t="shared" si="2"/>
        <v>March 2003</v>
      </c>
      <c r="C38" s="4">
        <f>SUMPRODUCT(INDEX(wfj_raw_data,MATCH('Totals and averages'!$B38,wfj_raw_dates,0),0))-SUMPRODUCT(INDEX(wfj_raw_data,MATCH('Totals and averages'!$B38,wfj_raw_dates,0),MATCH($C$7,wfj_raw_sections,0)))</f>
        <v>4081135</v>
      </c>
    </row>
    <row r="39" spans="2:34" x14ac:dyDescent="0.25">
      <c r="B39" s="5" t="str">
        <f t="shared" si="2"/>
        <v>June 2003</v>
      </c>
      <c r="C39" s="4">
        <f>SUMPRODUCT(INDEX(wfj_raw_data,MATCH('Totals and averages'!$B39,wfj_raw_dates,0),0))-SUMPRODUCT(INDEX(wfj_raw_data,MATCH('Totals and averages'!$B39,wfj_raw_dates,0),MATCH($C$7,wfj_raw_sections,0)))</f>
        <v>4094536</v>
      </c>
    </row>
    <row r="40" spans="2:34" x14ac:dyDescent="0.25">
      <c r="B40" s="5" t="str">
        <f t="shared" si="2"/>
        <v>September 2003</v>
      </c>
      <c r="C40" s="4">
        <f>SUMPRODUCT(INDEX(wfj_raw_data,MATCH('Totals and averages'!$B40,wfj_raw_dates,0),0))-SUMPRODUCT(INDEX(wfj_raw_data,MATCH('Totals and averages'!$B40,wfj_raw_dates,0),MATCH($C$7,wfj_raw_sections,0)))</f>
        <v>4101798</v>
      </c>
    </row>
    <row r="41" spans="2:34" x14ac:dyDescent="0.25">
      <c r="B41" s="5" t="str">
        <f t="shared" si="2"/>
        <v>December 2003</v>
      </c>
      <c r="C41" s="4">
        <f>SUMPRODUCT(INDEX(wfj_raw_data,MATCH('Totals and averages'!$B41,wfj_raw_dates,0),0))-SUMPRODUCT(INDEX(wfj_raw_data,MATCH('Totals and averages'!$B41,wfj_raw_dates,0),MATCH($C$7,wfj_raw_sections,0)))</f>
        <v>4075604</v>
      </c>
    </row>
    <row r="42" spans="2:34" x14ac:dyDescent="0.25">
      <c r="B42" s="5" t="str">
        <f t="shared" si="2"/>
        <v>March 2004</v>
      </c>
      <c r="C42" s="4">
        <f>SUMPRODUCT(INDEX(wfj_raw_data,MATCH('Totals and averages'!$B42,wfj_raw_dates,0),0))-SUMPRODUCT(INDEX(wfj_raw_data,MATCH('Totals and averages'!$B42,wfj_raw_dates,0),MATCH($C$7,wfj_raw_sections,0)))</f>
        <v>4072609</v>
      </c>
    </row>
    <row r="43" spans="2:34" x14ac:dyDescent="0.25">
      <c r="B43" s="5" t="str">
        <f t="shared" si="2"/>
        <v>June 2004</v>
      </c>
      <c r="C43" s="4">
        <f>SUMPRODUCT(INDEX(wfj_raw_data,MATCH('Totals and averages'!$B43,wfj_raw_dates,0),0))-SUMPRODUCT(INDEX(wfj_raw_data,MATCH('Totals and averages'!$B43,wfj_raw_dates,0),MATCH($C$7,wfj_raw_sections,0)))</f>
        <v>4092161</v>
      </c>
    </row>
    <row r="44" spans="2:34" x14ac:dyDescent="0.25">
      <c r="B44" s="5" t="str">
        <f t="shared" si="2"/>
        <v>September 2004</v>
      </c>
      <c r="C44" s="4">
        <f>SUMPRODUCT(INDEX(wfj_raw_data,MATCH('Totals and averages'!$B44,wfj_raw_dates,0),0))-SUMPRODUCT(INDEX(wfj_raw_data,MATCH('Totals and averages'!$B44,wfj_raw_dates,0),MATCH($C$7,wfj_raw_sections,0)))</f>
        <v>4095675</v>
      </c>
    </row>
    <row r="45" spans="2:34" x14ac:dyDescent="0.25">
      <c r="B45" s="5" t="str">
        <f t="shared" si="2"/>
        <v>December 2004</v>
      </c>
      <c r="C45" s="4">
        <f>SUMPRODUCT(INDEX(wfj_raw_data,MATCH('Totals and averages'!$B45,wfj_raw_dates,0),0))-SUMPRODUCT(INDEX(wfj_raw_data,MATCH('Totals and averages'!$B45,wfj_raw_dates,0),MATCH($C$7,wfj_raw_sections,0)))</f>
        <v>4109677</v>
      </c>
    </row>
    <row r="46" spans="2:34" x14ac:dyDescent="0.25">
      <c r="B46" s="5" t="str">
        <f t="shared" si="2"/>
        <v>March 2005</v>
      </c>
      <c r="C46" s="4">
        <f>SUMPRODUCT(INDEX(wfj_raw_data,MATCH('Totals and averages'!$B46,wfj_raw_dates,0),0))-SUMPRODUCT(INDEX(wfj_raw_data,MATCH('Totals and averages'!$B46,wfj_raw_dates,0),MATCH($C$7,wfj_raw_sections,0)))</f>
        <v>4143456</v>
      </c>
    </row>
    <row r="47" spans="2:34" x14ac:dyDescent="0.25">
      <c r="B47" s="5" t="str">
        <f t="shared" si="2"/>
        <v>June 2005</v>
      </c>
      <c r="C47" s="4">
        <f>SUMPRODUCT(INDEX(wfj_raw_data,MATCH('Totals and averages'!$B47,wfj_raw_dates,0),0))-SUMPRODUCT(INDEX(wfj_raw_data,MATCH('Totals and averages'!$B47,wfj_raw_dates,0),MATCH($C$7,wfj_raw_sections,0)))</f>
        <v>4153494</v>
      </c>
    </row>
    <row r="48" spans="2:34" x14ac:dyDescent="0.25">
      <c r="B48" s="5" t="str">
        <f t="shared" si="2"/>
        <v>September 2005</v>
      </c>
      <c r="C48" s="4">
        <f>SUMPRODUCT(INDEX(wfj_raw_data,MATCH('Totals and averages'!$B48,wfj_raw_dates,0),0))-SUMPRODUCT(INDEX(wfj_raw_data,MATCH('Totals and averages'!$B48,wfj_raw_dates,0),MATCH($C$7,wfj_raw_sections,0)))</f>
        <v>4181738</v>
      </c>
    </row>
    <row r="49" spans="2:3" x14ac:dyDescent="0.25">
      <c r="B49" s="5" t="str">
        <f t="shared" si="2"/>
        <v>December 2005</v>
      </c>
      <c r="C49" s="4">
        <f>SUMPRODUCT(INDEX(wfj_raw_data,MATCH('Totals and averages'!$B49,wfj_raw_dates,0),0))-SUMPRODUCT(INDEX(wfj_raw_data,MATCH('Totals and averages'!$B49,wfj_raw_dates,0),MATCH($C$7,wfj_raw_sections,0)))</f>
        <v>4196853</v>
      </c>
    </row>
    <row r="50" spans="2:3" x14ac:dyDescent="0.25">
      <c r="B50" s="5" t="str">
        <f t="shared" si="2"/>
        <v>March 2006</v>
      </c>
      <c r="C50" s="4">
        <f>SUMPRODUCT(INDEX(wfj_raw_data,MATCH('Totals and averages'!$B50,wfj_raw_dates,0),0))-SUMPRODUCT(INDEX(wfj_raw_data,MATCH('Totals and averages'!$B50,wfj_raw_dates,0),MATCH($C$7,wfj_raw_sections,0)))</f>
        <v>4181035</v>
      </c>
    </row>
    <row r="51" spans="2:3" x14ac:dyDescent="0.25">
      <c r="B51" s="5" t="str">
        <f t="shared" si="2"/>
        <v>June 2006</v>
      </c>
      <c r="C51" s="4">
        <f>SUMPRODUCT(INDEX(wfj_raw_data,MATCH('Totals and averages'!$B51,wfj_raw_dates,0),0))-SUMPRODUCT(INDEX(wfj_raw_data,MATCH('Totals and averages'!$B51,wfj_raw_dates,0),MATCH($C$7,wfj_raw_sections,0)))</f>
        <v>4194244</v>
      </c>
    </row>
    <row r="52" spans="2:3" x14ac:dyDescent="0.25">
      <c r="B52" s="5" t="str">
        <f t="shared" si="2"/>
        <v>September 2006</v>
      </c>
      <c r="C52" s="4">
        <f>SUMPRODUCT(INDEX(wfj_raw_data,MATCH('Totals and averages'!$B52,wfj_raw_dates,0),0))-SUMPRODUCT(INDEX(wfj_raw_data,MATCH('Totals and averages'!$B52,wfj_raw_dates,0),MATCH($C$7,wfj_raw_sections,0)))</f>
        <v>4193502</v>
      </c>
    </row>
    <row r="53" spans="2:3" x14ac:dyDescent="0.25">
      <c r="B53" s="5" t="str">
        <f t="shared" si="2"/>
        <v>December 2006</v>
      </c>
      <c r="C53" s="4">
        <f>SUMPRODUCT(INDEX(wfj_raw_data,MATCH('Totals and averages'!$B53,wfj_raw_dates,0),0))-SUMPRODUCT(INDEX(wfj_raw_data,MATCH('Totals and averages'!$B53,wfj_raw_dates,0),MATCH($C$7,wfj_raw_sections,0)))</f>
        <v>4204485</v>
      </c>
    </row>
    <row r="54" spans="2:3" x14ac:dyDescent="0.25">
      <c r="B54" s="5" t="str">
        <f t="shared" si="2"/>
        <v>March 2007</v>
      </c>
      <c r="C54" s="4">
        <f>SUMPRODUCT(INDEX(wfj_raw_data,MATCH('Totals and averages'!$B54,wfj_raw_dates,0),0))-SUMPRODUCT(INDEX(wfj_raw_data,MATCH('Totals and averages'!$B54,wfj_raw_dates,0),MATCH($C$7,wfj_raw_sections,0)))</f>
        <v>4210060</v>
      </c>
    </row>
    <row r="55" spans="2:3" x14ac:dyDescent="0.25">
      <c r="B55" s="5" t="str">
        <f t="shared" si="2"/>
        <v>June 2007</v>
      </c>
      <c r="C55" s="4">
        <f>SUMPRODUCT(INDEX(wfj_raw_data,MATCH('Totals and averages'!$B55,wfj_raw_dates,0),0))-SUMPRODUCT(INDEX(wfj_raw_data,MATCH('Totals and averages'!$B55,wfj_raw_dates,0),MATCH($C$7,wfj_raw_sections,0)))</f>
        <v>4236514</v>
      </c>
    </row>
    <row r="56" spans="2:3" x14ac:dyDescent="0.25">
      <c r="B56" s="5" t="str">
        <f t="shared" si="2"/>
        <v>September 2007</v>
      </c>
      <c r="C56" s="4">
        <f>SUMPRODUCT(INDEX(wfj_raw_data,MATCH('Totals and averages'!$B56,wfj_raw_dates,0),0))-SUMPRODUCT(INDEX(wfj_raw_data,MATCH('Totals and averages'!$B56,wfj_raw_dates,0),MATCH($C$7,wfj_raw_sections,0)))</f>
        <v>4266967</v>
      </c>
    </row>
    <row r="57" spans="2:3" x14ac:dyDescent="0.25">
      <c r="B57" s="5" t="str">
        <f t="shared" si="2"/>
        <v>December 2007</v>
      </c>
      <c r="C57" s="4">
        <f>SUMPRODUCT(INDEX(wfj_raw_data,MATCH('Totals and averages'!$B57,wfj_raw_dates,0),0))-SUMPRODUCT(INDEX(wfj_raw_data,MATCH('Totals and averages'!$B57,wfj_raw_dates,0),MATCH($C$7,wfj_raw_sections,0)))</f>
        <v>4290507</v>
      </c>
    </row>
    <row r="58" spans="2:3" x14ac:dyDescent="0.25">
      <c r="B58" s="5" t="str">
        <f t="shared" si="2"/>
        <v>March 2008</v>
      </c>
      <c r="C58" s="4">
        <f>SUMPRODUCT(INDEX(wfj_raw_data,MATCH('Totals and averages'!$B58,wfj_raw_dates,0),0))-SUMPRODUCT(INDEX(wfj_raw_data,MATCH('Totals and averages'!$B58,wfj_raw_dates,0),MATCH($C$7,wfj_raw_sections,0)))</f>
        <v>4330537</v>
      </c>
    </row>
    <row r="59" spans="2:3" x14ac:dyDescent="0.25">
      <c r="B59" s="5" t="str">
        <f t="shared" si="2"/>
        <v>June 2008</v>
      </c>
      <c r="C59" s="4">
        <f>SUMPRODUCT(INDEX(wfj_raw_data,MATCH('Totals and averages'!$B59,wfj_raw_dates,0),0))-SUMPRODUCT(INDEX(wfj_raw_data,MATCH('Totals and averages'!$B59,wfj_raw_dates,0),MATCH($C$7,wfj_raw_sections,0)))</f>
        <v>4372329</v>
      </c>
    </row>
    <row r="60" spans="2:3" x14ac:dyDescent="0.25">
      <c r="B60" s="5" t="str">
        <f t="shared" si="2"/>
        <v>September 2008</v>
      </c>
      <c r="C60" s="4">
        <f>SUMPRODUCT(INDEX(wfj_raw_data,MATCH('Totals and averages'!$B60,wfj_raw_dates,0),0))-SUMPRODUCT(INDEX(wfj_raw_data,MATCH('Totals and averages'!$B60,wfj_raw_dates,0),MATCH($C$7,wfj_raw_sections,0)))</f>
        <v>4378190</v>
      </c>
    </row>
    <row r="61" spans="2:3" x14ac:dyDescent="0.25">
      <c r="B61" s="5" t="str">
        <f t="shared" si="2"/>
        <v>December 2008</v>
      </c>
      <c r="C61" s="4">
        <f>SUMPRODUCT(INDEX(wfj_raw_data,MATCH('Totals and averages'!$B61,wfj_raw_dates,0),0))-SUMPRODUCT(INDEX(wfj_raw_data,MATCH('Totals and averages'!$B61,wfj_raw_dates,0),MATCH($C$7,wfj_raw_sections,0)))</f>
        <v>4394438</v>
      </c>
    </row>
    <row r="62" spans="2:3" x14ac:dyDescent="0.25">
      <c r="B62" s="5" t="str">
        <f t="shared" si="2"/>
        <v>March 2009</v>
      </c>
      <c r="C62" s="4">
        <f>SUMPRODUCT(INDEX(wfj_raw_data,MATCH('Totals and averages'!$B62,wfj_raw_dates,0),0))-SUMPRODUCT(INDEX(wfj_raw_data,MATCH('Totals and averages'!$B62,wfj_raw_dates,0),MATCH($C$7,wfj_raw_sections,0)))</f>
        <v>4317400</v>
      </c>
    </row>
    <row r="63" spans="2:3" x14ac:dyDescent="0.25">
      <c r="B63" s="5" t="str">
        <f t="shared" si="2"/>
        <v>June 2009</v>
      </c>
      <c r="C63" s="4">
        <f>SUMPRODUCT(INDEX(wfj_raw_data,MATCH('Totals and averages'!$B63,wfj_raw_dates,0),0))-SUMPRODUCT(INDEX(wfj_raw_data,MATCH('Totals and averages'!$B63,wfj_raw_dates,0),MATCH($C$7,wfj_raw_sections,0)))</f>
        <v>4272250</v>
      </c>
    </row>
    <row r="64" spans="2:3" x14ac:dyDescent="0.25">
      <c r="B64" s="5" t="str">
        <f t="shared" si="2"/>
        <v>September 2009</v>
      </c>
      <c r="C64" s="4">
        <f>SUMPRODUCT(INDEX(wfj_raw_data,MATCH('Totals and averages'!$B64,wfj_raw_dates,0),0))-SUMPRODUCT(INDEX(wfj_raw_data,MATCH('Totals and averages'!$B64,wfj_raw_dates,0),MATCH($C$7,wfj_raw_sections,0)))</f>
        <v>4207625</v>
      </c>
    </row>
    <row r="65" spans="2:3" x14ac:dyDescent="0.25">
      <c r="B65" s="5" t="str">
        <f t="shared" si="2"/>
        <v>December 2009</v>
      </c>
      <c r="C65" s="4">
        <f>SUMPRODUCT(INDEX(wfj_raw_data,MATCH('Totals and averages'!$B65,wfj_raw_dates,0),0))-SUMPRODUCT(INDEX(wfj_raw_data,MATCH('Totals and averages'!$B65,wfj_raw_dates,0),MATCH($C$7,wfj_raw_sections,0)))</f>
        <v>4211851</v>
      </c>
    </row>
    <row r="66" spans="2:3" x14ac:dyDescent="0.25">
      <c r="B66" s="5" t="str">
        <f t="shared" si="2"/>
        <v>March 2010</v>
      </c>
      <c r="C66" s="4">
        <f>SUMPRODUCT(INDEX(wfj_raw_data,MATCH('Totals and averages'!$B66,wfj_raw_dates,0),0))-SUMPRODUCT(INDEX(wfj_raw_data,MATCH('Totals and averages'!$B66,wfj_raw_dates,0),MATCH($C$7,wfj_raw_sections,0)))</f>
        <v>4225602</v>
      </c>
    </row>
    <row r="67" spans="2:3" x14ac:dyDescent="0.25">
      <c r="B67" s="5" t="str">
        <f t="shared" si="2"/>
        <v>June 2010</v>
      </c>
      <c r="C67" s="4">
        <f>SUMPRODUCT(INDEX(wfj_raw_data,MATCH('Totals and averages'!$B67,wfj_raw_dates,0),0))-SUMPRODUCT(INDEX(wfj_raw_data,MATCH('Totals and averages'!$B67,wfj_raw_dates,0),MATCH($C$7,wfj_raw_sections,0)))</f>
        <v>4241388</v>
      </c>
    </row>
    <row r="68" spans="2:3" x14ac:dyDescent="0.25">
      <c r="B68" s="5" t="str">
        <f t="shared" si="2"/>
        <v>September 2010</v>
      </c>
      <c r="C68" s="4">
        <f>SUMPRODUCT(INDEX(wfj_raw_data,MATCH('Totals and averages'!$B68,wfj_raw_dates,0),0))-SUMPRODUCT(INDEX(wfj_raw_data,MATCH('Totals and averages'!$B68,wfj_raw_dates,0),MATCH($C$7,wfj_raw_sections,0)))</f>
        <v>4207236</v>
      </c>
    </row>
    <row r="69" spans="2:3" x14ac:dyDescent="0.25">
      <c r="B69" s="5" t="str">
        <f t="shared" si="2"/>
        <v>December 2010</v>
      </c>
      <c r="C69" s="4">
        <f>SUMPRODUCT(INDEX(wfj_raw_data,MATCH('Totals and averages'!$B69,wfj_raw_dates,0),0))-SUMPRODUCT(INDEX(wfj_raw_data,MATCH('Totals and averages'!$B69,wfj_raw_dates,0),MATCH($C$7,wfj_raw_sections,0)))</f>
        <v>4241338</v>
      </c>
    </row>
    <row r="70" spans="2:3" x14ac:dyDescent="0.25">
      <c r="B70" s="5" t="str">
        <f t="shared" si="2"/>
        <v>March 2011</v>
      </c>
      <c r="C70" s="4">
        <f>SUMPRODUCT(INDEX(wfj_raw_data,MATCH('Totals and averages'!$B70,wfj_raw_dates,0),0))-SUMPRODUCT(INDEX(wfj_raw_data,MATCH('Totals and averages'!$B70,wfj_raw_dates,0),MATCH($C$7,wfj_raw_sections,0)))</f>
        <v>4281633</v>
      </c>
    </row>
    <row r="71" spans="2:3" x14ac:dyDescent="0.25">
      <c r="B71" s="5" t="str">
        <f t="shared" si="2"/>
        <v>June 2011</v>
      </c>
      <c r="C71" s="4">
        <f>SUMPRODUCT(INDEX(wfj_raw_data,MATCH('Totals and averages'!$B71,wfj_raw_dates,0),0))-SUMPRODUCT(INDEX(wfj_raw_data,MATCH('Totals and averages'!$B71,wfj_raw_dates,0),MATCH($C$7,wfj_raw_sections,0)))</f>
        <v>4286427</v>
      </c>
    </row>
    <row r="72" spans="2:3" x14ac:dyDescent="0.25">
      <c r="B72" s="5" t="str">
        <f t="shared" si="2"/>
        <v>September 2011</v>
      </c>
      <c r="C72" s="4">
        <f>SUMPRODUCT(INDEX(wfj_raw_data,MATCH('Totals and averages'!$B72,wfj_raw_dates,0),0))-SUMPRODUCT(INDEX(wfj_raw_data,MATCH('Totals and averages'!$B72,wfj_raw_dates,0),MATCH($C$7,wfj_raw_sections,0)))</f>
        <v>4319933</v>
      </c>
    </row>
    <row r="73" spans="2:3" x14ac:dyDescent="0.25">
      <c r="B73" s="5" t="str">
        <f t="shared" si="2"/>
        <v>December 2011</v>
      </c>
      <c r="C73" s="4">
        <f>SUMPRODUCT(INDEX(wfj_raw_data,MATCH('Totals and averages'!$B73,wfj_raw_dates,0),0))-SUMPRODUCT(INDEX(wfj_raw_data,MATCH('Totals and averages'!$B73,wfj_raw_dates,0),MATCH($C$7,wfj_raw_sections,0)))</f>
        <v>4334425</v>
      </c>
    </row>
    <row r="74" spans="2:3" x14ac:dyDescent="0.25">
      <c r="B74" s="5" t="str">
        <f t="shared" si="2"/>
        <v>March 2012</v>
      </c>
      <c r="C74" s="4">
        <f>SUMPRODUCT(INDEX(wfj_raw_data,MATCH('Totals and averages'!$B74,wfj_raw_dates,0),0))-SUMPRODUCT(INDEX(wfj_raw_data,MATCH('Totals and averages'!$B74,wfj_raw_dates,0),MATCH($C$7,wfj_raw_sections,0)))</f>
        <v>4454846</v>
      </c>
    </row>
    <row r="75" spans="2:3" x14ac:dyDescent="0.25">
      <c r="B75" s="5" t="str">
        <f t="shared" si="2"/>
        <v>June 2012</v>
      </c>
      <c r="C75" s="4">
        <f>SUMPRODUCT(INDEX(wfj_raw_data,MATCH('Totals and averages'!$B75,wfj_raw_dates,0),0))-SUMPRODUCT(INDEX(wfj_raw_data,MATCH('Totals and averages'!$B75,wfj_raw_dates,0),MATCH($C$7,wfj_raw_sections,0)))</f>
        <v>4433656</v>
      </c>
    </row>
    <row r="76" spans="2:3" x14ac:dyDescent="0.25">
      <c r="B76" s="5" t="str">
        <f t="shared" ref="B76:B116" si="7">TEXT(EDATE(B75,3),"mmmm yyyy")</f>
        <v>September 2012</v>
      </c>
      <c r="C76" s="4">
        <f>SUMPRODUCT(INDEX(wfj_raw_data,MATCH('Totals and averages'!$B76,wfj_raw_dates,0),0))-SUMPRODUCT(INDEX(wfj_raw_data,MATCH('Totals and averages'!$B76,wfj_raw_dates,0),MATCH($C$7,wfj_raw_sections,0)))</f>
        <v>4452227</v>
      </c>
    </row>
    <row r="77" spans="2:3" x14ac:dyDescent="0.25">
      <c r="B77" s="5" t="str">
        <f t="shared" si="7"/>
        <v>December 2012</v>
      </c>
      <c r="C77" s="4">
        <f>SUMPRODUCT(INDEX(wfj_raw_data,MATCH('Totals and averages'!$B77,wfj_raw_dates,0),0))-SUMPRODUCT(INDEX(wfj_raw_data,MATCH('Totals and averages'!$B77,wfj_raw_dates,0),MATCH($C$7,wfj_raw_sections,0)))</f>
        <v>4458859</v>
      </c>
    </row>
    <row r="78" spans="2:3" x14ac:dyDescent="0.25">
      <c r="B78" s="5" t="str">
        <f t="shared" si="7"/>
        <v>March 2013</v>
      </c>
      <c r="C78" s="4">
        <f>SUMPRODUCT(INDEX(wfj_raw_data,MATCH('Totals and averages'!$B78,wfj_raw_dates,0),0))-SUMPRODUCT(INDEX(wfj_raw_data,MATCH('Totals and averages'!$B78,wfj_raw_dates,0),MATCH($C$7,wfj_raw_sections,0)))</f>
        <v>4536056</v>
      </c>
    </row>
    <row r="79" spans="2:3" x14ac:dyDescent="0.25">
      <c r="B79" s="5" t="str">
        <f t="shared" si="7"/>
        <v>June 2013</v>
      </c>
      <c r="C79" s="4">
        <f>SUMPRODUCT(INDEX(wfj_raw_data,MATCH('Totals and averages'!$B79,wfj_raw_dates,0),0))-SUMPRODUCT(INDEX(wfj_raw_data,MATCH('Totals and averages'!$B79,wfj_raw_dates,0),MATCH($C$7,wfj_raw_sections,0)))</f>
        <v>4542556</v>
      </c>
    </row>
    <row r="80" spans="2:3" x14ac:dyDescent="0.25">
      <c r="B80" s="5" t="str">
        <f t="shared" si="7"/>
        <v>September 2013</v>
      </c>
      <c r="C80" s="4">
        <f>SUMPRODUCT(INDEX(wfj_raw_data,MATCH('Totals and averages'!$B80,wfj_raw_dates,0),0))-SUMPRODUCT(INDEX(wfj_raw_data,MATCH('Totals and averages'!$B80,wfj_raw_dates,0),MATCH($C$7,wfj_raw_sections,0)))</f>
        <v>4589065</v>
      </c>
    </row>
    <row r="81" spans="2:3" x14ac:dyDescent="0.25">
      <c r="B81" s="5" t="str">
        <f t="shared" si="7"/>
        <v>December 2013</v>
      </c>
      <c r="C81" s="4">
        <f>SUMPRODUCT(INDEX(wfj_raw_data,MATCH('Totals and averages'!$B81,wfj_raw_dates,0),0))-SUMPRODUCT(INDEX(wfj_raw_data,MATCH('Totals and averages'!$B81,wfj_raw_dates,0),MATCH($C$7,wfj_raw_sections,0)))</f>
        <v>4627971</v>
      </c>
    </row>
    <row r="82" spans="2:3" x14ac:dyDescent="0.25">
      <c r="B82" s="5" t="str">
        <f t="shared" si="7"/>
        <v>March 2014</v>
      </c>
      <c r="C82" s="4">
        <f>SUMPRODUCT(INDEX(wfj_raw_data,MATCH('Totals and averages'!$B82,wfj_raw_dates,0),0))-SUMPRODUCT(INDEX(wfj_raw_data,MATCH('Totals and averages'!$B82,wfj_raw_dates,0),MATCH($C$7,wfj_raw_sections,0)))</f>
        <v>4635037</v>
      </c>
    </row>
    <row r="83" spans="2:3" x14ac:dyDescent="0.25">
      <c r="B83" s="5" t="str">
        <f t="shared" si="7"/>
        <v>June 2014</v>
      </c>
      <c r="C83" s="4">
        <f>SUMPRODUCT(INDEX(wfj_raw_data,MATCH('Totals and averages'!$B83,wfj_raw_dates,0),0))-SUMPRODUCT(INDEX(wfj_raw_data,MATCH('Totals and averages'!$B83,wfj_raw_dates,0),MATCH($C$7,wfj_raw_sections,0)))</f>
        <v>4704633</v>
      </c>
    </row>
    <row r="84" spans="2:3" x14ac:dyDescent="0.25">
      <c r="B84" s="5" t="str">
        <f t="shared" si="7"/>
        <v>September 2014</v>
      </c>
      <c r="C84" s="4">
        <f>SUMPRODUCT(INDEX(wfj_raw_data,MATCH('Totals and averages'!$B84,wfj_raw_dates,0),0))-SUMPRODUCT(INDEX(wfj_raw_data,MATCH('Totals and averages'!$B84,wfj_raw_dates,0),MATCH($C$7,wfj_raw_sections,0)))</f>
        <v>4748146</v>
      </c>
    </row>
    <row r="85" spans="2:3" x14ac:dyDescent="0.25">
      <c r="B85" s="5" t="str">
        <f t="shared" si="7"/>
        <v>December 2014</v>
      </c>
      <c r="C85" s="4">
        <f>SUMPRODUCT(INDEX(wfj_raw_data,MATCH('Totals and averages'!$B85,wfj_raw_dates,0),0))-SUMPRODUCT(INDEX(wfj_raw_data,MATCH('Totals and averages'!$B85,wfj_raw_dates,0),MATCH($C$7,wfj_raw_sections,0)))</f>
        <v>4776884</v>
      </c>
    </row>
    <row r="86" spans="2:3" x14ac:dyDescent="0.25">
      <c r="B86" s="5" t="str">
        <f t="shared" si="7"/>
        <v>March 2015</v>
      </c>
      <c r="C86" s="4">
        <f>SUMPRODUCT(INDEX(wfj_raw_data,MATCH('Totals and averages'!$B86,wfj_raw_dates,0),0))-SUMPRODUCT(INDEX(wfj_raw_data,MATCH('Totals and averages'!$B86,wfj_raw_dates,0),MATCH($C$7,wfj_raw_sections,0)))</f>
        <v>4843899</v>
      </c>
    </row>
    <row r="87" spans="2:3" x14ac:dyDescent="0.25">
      <c r="B87" s="5" t="str">
        <f t="shared" si="7"/>
        <v>June 2015</v>
      </c>
      <c r="C87" s="4">
        <f>SUMPRODUCT(INDEX(wfj_raw_data,MATCH('Totals and averages'!$B87,wfj_raw_dates,0),0))-SUMPRODUCT(INDEX(wfj_raw_data,MATCH('Totals and averages'!$B87,wfj_raw_dates,0),MATCH($C$7,wfj_raw_sections,0)))</f>
        <v>4851271</v>
      </c>
    </row>
    <row r="88" spans="2:3" x14ac:dyDescent="0.25">
      <c r="B88" s="5" t="str">
        <f t="shared" si="7"/>
        <v>September 2015</v>
      </c>
      <c r="C88" s="4">
        <f>SUMPRODUCT(INDEX(wfj_raw_data,MATCH('Totals and averages'!$B88,wfj_raw_dates,0),0))-SUMPRODUCT(INDEX(wfj_raw_data,MATCH('Totals and averages'!$B88,wfj_raw_dates,0),MATCH($C$7,wfj_raw_sections,0)))</f>
        <v>4900243</v>
      </c>
    </row>
    <row r="89" spans="2:3" x14ac:dyDescent="0.25">
      <c r="B89" s="5" t="str">
        <f t="shared" si="7"/>
        <v>December 2015</v>
      </c>
      <c r="C89" s="4">
        <f>SUMPRODUCT(INDEX(wfj_raw_data,MATCH('Totals and averages'!$B89,wfj_raw_dates,0),0))-SUMPRODUCT(INDEX(wfj_raw_data,MATCH('Totals and averages'!$B89,wfj_raw_dates,0),MATCH($C$7,wfj_raw_sections,0)))</f>
        <v>4919931</v>
      </c>
    </row>
    <row r="90" spans="2:3" x14ac:dyDescent="0.25">
      <c r="B90" s="5" t="str">
        <f t="shared" si="7"/>
        <v>March 2016</v>
      </c>
      <c r="C90" s="4">
        <f>SUMPRODUCT(INDEX(wfj_raw_data,MATCH('Totals and averages'!$B90,wfj_raw_dates,0),0))-SUMPRODUCT(INDEX(wfj_raw_data,MATCH('Totals and averages'!$B90,wfj_raw_dates,0),MATCH($C$7,wfj_raw_sections,0)))</f>
        <v>4916415</v>
      </c>
    </row>
    <row r="91" spans="2:3" x14ac:dyDescent="0.25">
      <c r="B91" s="5" t="str">
        <f t="shared" si="7"/>
        <v>June 2016</v>
      </c>
      <c r="C91" s="4">
        <f>SUMPRODUCT(INDEX(wfj_raw_data,MATCH('Totals and averages'!$B91,wfj_raw_dates,0),0))-SUMPRODUCT(INDEX(wfj_raw_data,MATCH('Totals and averages'!$B91,wfj_raw_dates,0),MATCH($C$7,wfj_raw_sections,0)))</f>
        <v>5000836</v>
      </c>
    </row>
    <row r="92" spans="2:3" x14ac:dyDescent="0.25">
      <c r="B92" s="5" t="str">
        <f t="shared" si="7"/>
        <v>September 2016</v>
      </c>
      <c r="C92" s="4">
        <f>SUMPRODUCT(INDEX(wfj_raw_data,MATCH('Totals and averages'!$B92,wfj_raw_dates,0),0))-SUMPRODUCT(INDEX(wfj_raw_data,MATCH('Totals and averages'!$B92,wfj_raw_dates,0),MATCH($C$7,wfj_raw_sections,0)))</f>
        <v>5011704</v>
      </c>
    </row>
    <row r="93" spans="2:3" x14ac:dyDescent="0.25">
      <c r="B93" s="5" t="str">
        <f t="shared" si="7"/>
        <v>December 2016</v>
      </c>
      <c r="C93" s="4">
        <f>SUMPRODUCT(INDEX(wfj_raw_data,MATCH('Totals and averages'!$B93,wfj_raw_dates,0),0))-SUMPRODUCT(INDEX(wfj_raw_data,MATCH('Totals and averages'!$B93,wfj_raw_dates,0),MATCH($C$7,wfj_raw_sections,0)))</f>
        <v>5015630</v>
      </c>
    </row>
    <row r="94" spans="2:3" x14ac:dyDescent="0.25">
      <c r="B94" s="5" t="str">
        <f t="shared" si="7"/>
        <v>March 2017</v>
      </c>
      <c r="C94" s="4">
        <f>SUMPRODUCT(INDEX(wfj_raw_data,MATCH('Totals and averages'!$B94,wfj_raw_dates,0),0))-SUMPRODUCT(INDEX(wfj_raw_data,MATCH('Totals and averages'!$B94,wfj_raw_dates,0),MATCH($C$7,wfj_raw_sections,0)))</f>
        <v>5045309</v>
      </c>
    </row>
    <row r="95" spans="2:3" x14ac:dyDescent="0.25">
      <c r="B95" s="5" t="str">
        <f t="shared" si="7"/>
        <v>June 2017</v>
      </c>
      <c r="C95" s="4">
        <f>SUMPRODUCT(INDEX(wfj_raw_data,MATCH('Totals and averages'!$B95,wfj_raw_dates,0),0))-SUMPRODUCT(INDEX(wfj_raw_data,MATCH('Totals and averages'!$B95,wfj_raw_dates,0),MATCH($C$7,wfj_raw_sections,0)))</f>
        <v>5090074</v>
      </c>
    </row>
    <row r="96" spans="2:3" x14ac:dyDescent="0.25">
      <c r="B96" s="5" t="str">
        <f t="shared" si="7"/>
        <v>September 2017</v>
      </c>
      <c r="C96" s="4">
        <f>SUMPRODUCT(INDEX(wfj_raw_data,MATCH('Totals and averages'!$B96,wfj_raw_dates,0),0))-SUMPRODUCT(INDEX(wfj_raw_data,MATCH('Totals and averages'!$B96,wfj_raw_dates,0),MATCH($C$7,wfj_raw_sections,0)))</f>
        <v>5112779</v>
      </c>
    </row>
    <row r="97" spans="2:3" x14ac:dyDescent="0.25">
      <c r="B97" s="5" t="str">
        <f t="shared" si="7"/>
        <v>December 2017</v>
      </c>
      <c r="C97" s="4">
        <f>SUMPRODUCT(INDEX(wfj_raw_data,MATCH('Totals and averages'!$B97,wfj_raw_dates,0),0))-SUMPRODUCT(INDEX(wfj_raw_data,MATCH('Totals and averages'!$B97,wfj_raw_dates,0),MATCH($C$7,wfj_raw_sections,0)))</f>
        <v>5119816</v>
      </c>
    </row>
    <row r="98" spans="2:3" x14ac:dyDescent="0.25">
      <c r="B98" s="5" t="str">
        <f t="shared" si="7"/>
        <v>March 2018</v>
      </c>
      <c r="C98" s="4">
        <f>SUMPRODUCT(INDEX(wfj_raw_data,MATCH('Totals and averages'!$B98,wfj_raw_dates,0),0))-SUMPRODUCT(INDEX(wfj_raw_data,MATCH('Totals and averages'!$B98,wfj_raw_dates,0),MATCH($C$7,wfj_raw_sections,0)))</f>
        <v>5122171</v>
      </c>
    </row>
    <row r="99" spans="2:3" x14ac:dyDescent="0.25">
      <c r="B99" s="5" t="str">
        <f t="shared" si="7"/>
        <v>June 2018</v>
      </c>
      <c r="C99" s="4">
        <f>SUMPRODUCT(INDEX(wfj_raw_data,MATCH('Totals and averages'!$B99,wfj_raw_dates,0),0))-SUMPRODUCT(INDEX(wfj_raw_data,MATCH('Totals and averages'!$B99,wfj_raw_dates,0),MATCH($C$7,wfj_raw_sections,0)))</f>
        <v>5095512</v>
      </c>
    </row>
    <row r="100" spans="2:3" x14ac:dyDescent="0.25">
      <c r="B100" s="5" t="str">
        <f t="shared" si="7"/>
        <v>September 2018</v>
      </c>
      <c r="C100" s="4">
        <f>SUMPRODUCT(INDEX(wfj_raw_data,MATCH('Totals and averages'!$B100,wfj_raw_dates,0),0))-SUMPRODUCT(INDEX(wfj_raw_data,MATCH('Totals and averages'!$B100,wfj_raw_dates,0),MATCH($C$7,wfj_raw_sections,0)))</f>
        <v>5140141</v>
      </c>
    </row>
    <row r="101" spans="2:3" x14ac:dyDescent="0.25">
      <c r="B101" s="5" t="str">
        <f t="shared" si="7"/>
        <v>December 2018</v>
      </c>
      <c r="C101" s="4">
        <f>SUMPRODUCT(INDEX(wfj_raw_data,MATCH('Totals and averages'!$B101,wfj_raw_dates,0),0))-SUMPRODUCT(INDEX(wfj_raw_data,MATCH('Totals and averages'!$B101,wfj_raw_dates,0),MATCH($C$7,wfj_raw_sections,0)))</f>
        <v>5183169</v>
      </c>
    </row>
    <row r="102" spans="2:3" x14ac:dyDescent="0.25">
      <c r="B102" s="5" t="str">
        <f t="shared" si="7"/>
        <v>March 2019</v>
      </c>
      <c r="C102" s="4">
        <f>SUMPRODUCT(INDEX(wfj_raw_data,MATCH('Totals and averages'!$B102,wfj_raw_dates,0),0))-SUMPRODUCT(INDEX(wfj_raw_data,MATCH('Totals and averages'!$B102,wfj_raw_dates,0),MATCH($C$7,wfj_raw_sections,0)))</f>
        <v>5199729</v>
      </c>
    </row>
    <row r="103" spans="2:3" x14ac:dyDescent="0.25">
      <c r="B103" s="5" t="str">
        <f t="shared" si="7"/>
        <v>June 2019</v>
      </c>
      <c r="C103" s="4">
        <f>SUMPRODUCT(INDEX(wfj_raw_data,MATCH('Totals and averages'!$B103,wfj_raw_dates,0),0))-SUMPRODUCT(INDEX(wfj_raw_data,MATCH('Totals and averages'!$B103,wfj_raw_dates,0),MATCH($C$7,wfj_raw_sections,0)))</f>
        <v>5228460</v>
      </c>
    </row>
    <row r="104" spans="2:3" x14ac:dyDescent="0.25">
      <c r="B104" s="5" t="str">
        <f t="shared" si="7"/>
        <v>September 2019</v>
      </c>
      <c r="C104" s="4">
        <f>SUMPRODUCT(INDEX(wfj_raw_data,MATCH('Totals and averages'!$B104,wfj_raw_dates,0),0))-SUMPRODUCT(INDEX(wfj_raw_data,MATCH('Totals and averages'!$B104,wfj_raw_dates,0),MATCH($C$7,wfj_raw_sections,0)))</f>
        <v>5250325</v>
      </c>
    </row>
    <row r="105" spans="2:3" x14ac:dyDescent="0.25">
      <c r="B105" s="5" t="str">
        <f t="shared" si="7"/>
        <v>December 2019</v>
      </c>
      <c r="C105" s="4">
        <f>SUMPRODUCT(INDEX(wfj_raw_data,MATCH('Totals and averages'!$B105,wfj_raw_dates,0),0))-SUMPRODUCT(INDEX(wfj_raw_data,MATCH('Totals and averages'!$B105,wfj_raw_dates,0),MATCH($C$7,wfj_raw_sections,0)))</f>
        <v>5246260</v>
      </c>
    </row>
    <row r="106" spans="2:3" x14ac:dyDescent="0.25">
      <c r="B106" s="5" t="str">
        <f t="shared" si="7"/>
        <v>March 2020</v>
      </c>
      <c r="C106" s="4">
        <f>SUMPRODUCT(INDEX(wfj_raw_data,MATCH('Totals and averages'!$B106,wfj_raw_dates,0),0))-SUMPRODUCT(INDEX(wfj_raw_data,MATCH('Totals and averages'!$B106,wfj_raw_dates,0),MATCH($C$7,wfj_raw_sections,0)))</f>
        <v>5267885</v>
      </c>
    </row>
    <row r="107" spans="2:3" x14ac:dyDescent="0.25">
      <c r="B107" s="5" t="str">
        <f t="shared" si="7"/>
        <v>June 2020</v>
      </c>
      <c r="C107" s="4">
        <f>SUMPRODUCT(INDEX(wfj_raw_data,MATCH('Totals and averages'!$B107,wfj_raw_dates,0),0))-SUMPRODUCT(INDEX(wfj_raw_data,MATCH('Totals and averages'!$B107,wfj_raw_dates,0),MATCH($C$7,wfj_raw_sections,0)))</f>
        <v>5196013</v>
      </c>
    </row>
    <row r="108" spans="2:3" x14ac:dyDescent="0.25">
      <c r="B108" s="5" t="str">
        <f t="shared" si="7"/>
        <v>September 2020</v>
      </c>
      <c r="C108" s="4">
        <f>SUMPRODUCT(INDEX(wfj_raw_data,MATCH('Totals and averages'!$B108,wfj_raw_dates,0),0))-SUMPRODUCT(INDEX(wfj_raw_data,MATCH('Totals and averages'!$B108,wfj_raw_dates,0),MATCH($C$7,wfj_raw_sections,0)))</f>
        <v>5109264</v>
      </c>
    </row>
    <row r="109" spans="2:3" x14ac:dyDescent="0.25">
      <c r="B109" s="5" t="str">
        <f t="shared" si="7"/>
        <v>December 2020</v>
      </c>
      <c r="C109" s="4">
        <f>SUMPRODUCT(INDEX(wfj_raw_data,MATCH('Totals and averages'!$B109,wfj_raw_dates,0),0))-SUMPRODUCT(INDEX(wfj_raw_data,MATCH('Totals and averages'!$B109,wfj_raw_dates,0),MATCH($C$7,wfj_raw_sections,0)))</f>
        <v>5110775</v>
      </c>
    </row>
    <row r="110" spans="2:3" x14ac:dyDescent="0.25">
      <c r="B110" s="5" t="str">
        <f t="shared" si="7"/>
        <v>March 2021</v>
      </c>
      <c r="C110" s="4">
        <f>SUMPRODUCT(INDEX(wfj_raw_data,MATCH('Totals and averages'!$B110,wfj_raw_dates,0),0))-SUMPRODUCT(INDEX(wfj_raw_data,MATCH('Totals and averages'!$B110,wfj_raw_dates,0),MATCH($C$7,wfj_raw_sections,0)))</f>
        <v>5179411</v>
      </c>
    </row>
    <row r="111" spans="2:3" x14ac:dyDescent="0.25">
      <c r="B111" s="5" t="str">
        <f t="shared" si="7"/>
        <v>June 2021</v>
      </c>
      <c r="C111" s="4">
        <f>SUMPRODUCT(INDEX(wfj_raw_data,MATCH('Totals and averages'!$B111,wfj_raw_dates,0),0))-SUMPRODUCT(INDEX(wfj_raw_data,MATCH('Totals and averages'!$B111,wfj_raw_dates,0),MATCH($C$7,wfj_raw_sections,0)))</f>
        <v>5257058</v>
      </c>
    </row>
    <row r="112" spans="2:3" x14ac:dyDescent="0.25">
      <c r="B112" s="5" t="str">
        <f t="shared" si="7"/>
        <v>September 2021</v>
      </c>
      <c r="C112" s="4">
        <f>SUMPRODUCT(INDEX(wfj_raw_data,MATCH('Totals and averages'!$B112,wfj_raw_dates,0),0))-SUMPRODUCT(INDEX(wfj_raw_data,MATCH('Totals and averages'!$B112,wfj_raw_dates,0),MATCH($C$7,wfj_raw_sections,0)))</f>
        <v>5323258</v>
      </c>
    </row>
    <row r="113" spans="2:3" x14ac:dyDescent="0.25">
      <c r="B113" s="5" t="str">
        <f t="shared" si="7"/>
        <v>December 2021</v>
      </c>
      <c r="C113" s="4">
        <f>SUMPRODUCT(INDEX(wfj_raw_data,MATCH('Totals and averages'!$B113,wfj_raw_dates,0),0))-SUMPRODUCT(INDEX(wfj_raw_data,MATCH('Totals and averages'!$B113,wfj_raw_dates,0),MATCH($C$7,wfj_raw_sections,0)))</f>
        <v>5359706</v>
      </c>
    </row>
    <row r="114" spans="2:3" x14ac:dyDescent="0.25">
      <c r="B114" s="5" t="str">
        <f t="shared" si="7"/>
        <v>March 2022</v>
      </c>
      <c r="C114" s="4">
        <f>SUMPRODUCT(INDEX(wfj_raw_data,MATCH('Totals and averages'!$B114,wfj_raw_dates,0),0))-SUMPRODUCT(INDEX(wfj_raw_data,MATCH('Totals and averages'!$B114,wfj_raw_dates,0),MATCH($C$7,wfj_raw_sections,0)))</f>
        <v>5415757</v>
      </c>
    </row>
    <row r="115" spans="2:3" x14ac:dyDescent="0.25">
      <c r="B115" s="5" t="str">
        <f t="shared" si="7"/>
        <v>June 2022</v>
      </c>
      <c r="C115" s="4">
        <f>SUMPRODUCT(INDEX(wfj_raw_data,MATCH('Totals and averages'!$B115,wfj_raw_dates,0),0))-SUMPRODUCT(INDEX(wfj_raw_data,MATCH('Totals and averages'!$B115,wfj_raw_dates,0),MATCH($C$7,wfj_raw_sections,0)))</f>
        <v>5491304</v>
      </c>
    </row>
    <row r="116" spans="2:3" x14ac:dyDescent="0.25">
      <c r="B116" s="5" t="str">
        <f t="shared" si="7"/>
        <v>September 2022</v>
      </c>
      <c r="C116" s="4">
        <f>SUMPRODUCT(INDEX(wfj_raw_data,MATCH('Totals and averages'!$B116,wfj_raw_dates,0),0))-SUMPRODUCT(INDEX(wfj_raw_data,MATCH('Totals and averages'!$B116,wfj_raw_dates,0),MATCH($C$7,wfj_raw_sections,0)))</f>
        <v>5555773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A73A-A32B-4B80-A28C-021372E720FA}">
  <sheetPr>
    <tabColor theme="1"/>
  </sheetPr>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U115"/>
  <sheetViews>
    <sheetView topLeftCell="A8" workbookViewId="0">
      <selection activeCell="B111" sqref="B111"/>
    </sheetView>
  </sheetViews>
  <sheetFormatPr defaultRowHeight="15" x14ac:dyDescent="0.25"/>
  <cols>
    <col min="1" max="1" width="19" customWidth="1" collapsed="1"/>
    <col min="2" max="3" width="14" customWidth="1" collapsed="1"/>
    <col min="4" max="4" width="15" customWidth="1" collapsed="1"/>
    <col min="5" max="8" width="14" customWidth="1" collapsed="1"/>
    <col min="9" max="9" width="16" customWidth="1" collapsed="1"/>
    <col min="10" max="11" width="15" customWidth="1" collapsed="1"/>
    <col min="12" max="13" width="14" customWidth="1" collapsed="1"/>
    <col min="14" max="14" width="15" customWidth="1" collapsed="1"/>
    <col min="15" max="16" width="16" customWidth="1" collapsed="1"/>
    <col min="17" max="18" width="14" customWidth="1" collapsed="1"/>
    <col min="19" max="19" width="15" customWidth="1" collapsed="1"/>
    <col min="20" max="20" width="14" customWidth="1" collapsed="1"/>
    <col min="21" max="21" width="28" customWidth="1" collapsed="1"/>
  </cols>
  <sheetData>
    <row r="1" spans="1:21" ht="15.75" x14ac:dyDescent="0.25">
      <c r="A1" s="1" t="s">
        <v>0</v>
      </c>
    </row>
    <row r="2" spans="1:21" x14ac:dyDescent="0.25">
      <c r="A2" s="2" t="s">
        <v>195</v>
      </c>
    </row>
    <row r="4" spans="1:21" x14ac:dyDescent="0.25">
      <c r="A4" s="70" t="s">
        <v>1</v>
      </c>
      <c r="B4" s="70" t="s">
        <v>2</v>
      </c>
    </row>
    <row r="5" spans="1:21" x14ac:dyDescent="0.25">
      <c r="A5" s="70" t="s">
        <v>3</v>
      </c>
      <c r="B5" s="70" t="s">
        <v>4</v>
      </c>
    </row>
    <row r="6" spans="1:21" x14ac:dyDescent="0.25">
      <c r="A6" s="70" t="s">
        <v>5</v>
      </c>
      <c r="B6" s="70" t="s">
        <v>6</v>
      </c>
    </row>
    <row r="8" spans="1:21" ht="90.95" customHeight="1" x14ac:dyDescent="0.25">
      <c r="A8" s="71" t="s">
        <v>27</v>
      </c>
      <c r="B8" s="3" t="s">
        <v>7</v>
      </c>
      <c r="C8" s="3" t="s">
        <v>8</v>
      </c>
      <c r="D8" s="3" t="s">
        <v>9</v>
      </c>
      <c r="E8" s="3" t="s">
        <v>10</v>
      </c>
      <c r="F8" s="3" t="s">
        <v>11</v>
      </c>
      <c r="G8" s="3" t="s">
        <v>12</v>
      </c>
      <c r="H8" s="3" t="s">
        <v>13</v>
      </c>
      <c r="I8" s="3" t="s">
        <v>14</v>
      </c>
      <c r="J8" s="3" t="s">
        <v>15</v>
      </c>
      <c r="K8" s="3" t="s">
        <v>16</v>
      </c>
      <c r="L8" s="3" t="s">
        <v>17</v>
      </c>
      <c r="M8" s="3" t="s">
        <v>18</v>
      </c>
      <c r="N8" s="3" t="s">
        <v>19</v>
      </c>
      <c r="O8" s="3" t="s">
        <v>20</v>
      </c>
      <c r="P8" s="3" t="s">
        <v>21</v>
      </c>
      <c r="Q8" s="3" t="s">
        <v>22</v>
      </c>
      <c r="R8" s="3" t="s">
        <v>23</v>
      </c>
      <c r="S8" s="3" t="s">
        <v>24</v>
      </c>
      <c r="T8" s="3" t="s">
        <v>25</v>
      </c>
      <c r="U8" s="3" t="s">
        <v>26</v>
      </c>
    </row>
    <row r="9" spans="1:21" x14ac:dyDescent="0.25">
      <c r="A9" s="72" t="s">
        <v>28</v>
      </c>
      <c r="B9" s="73">
        <v>2650</v>
      </c>
      <c r="C9" s="73">
        <v>5158</v>
      </c>
      <c r="D9" s="73">
        <v>251591</v>
      </c>
      <c r="E9" s="73">
        <v>8185</v>
      </c>
      <c r="F9" s="73">
        <v>11977</v>
      </c>
      <c r="G9" s="73">
        <v>124011</v>
      </c>
      <c r="H9" s="73">
        <v>512665</v>
      </c>
      <c r="I9" s="73">
        <v>210209</v>
      </c>
      <c r="J9" s="73">
        <v>193586</v>
      </c>
      <c r="K9" s="73">
        <v>208096</v>
      </c>
      <c r="L9" s="73">
        <v>325521</v>
      </c>
      <c r="M9" s="73">
        <v>58560</v>
      </c>
      <c r="N9" s="73">
        <v>332763</v>
      </c>
      <c r="O9" s="73">
        <v>332208</v>
      </c>
      <c r="P9" s="73">
        <v>223307</v>
      </c>
      <c r="Q9" s="73">
        <v>212523</v>
      </c>
      <c r="R9" s="73">
        <v>314771</v>
      </c>
      <c r="S9" s="73">
        <v>95691</v>
      </c>
      <c r="T9" s="73">
        <v>79643</v>
      </c>
      <c r="U9" s="73">
        <v>0</v>
      </c>
    </row>
    <row r="10" spans="1:21" x14ac:dyDescent="0.25">
      <c r="A10" s="72" t="s">
        <v>29</v>
      </c>
      <c r="B10" s="73">
        <v>2746</v>
      </c>
      <c r="C10" s="73">
        <v>4847</v>
      </c>
      <c r="D10" s="73">
        <v>240042</v>
      </c>
      <c r="E10" s="73">
        <v>8437</v>
      </c>
      <c r="F10" s="73">
        <v>13906</v>
      </c>
      <c r="G10" s="73">
        <v>121158</v>
      </c>
      <c r="H10" s="73">
        <v>516509</v>
      </c>
      <c r="I10" s="73">
        <v>212316</v>
      </c>
      <c r="J10" s="73">
        <v>194375</v>
      </c>
      <c r="K10" s="73">
        <v>210924</v>
      </c>
      <c r="L10" s="73">
        <v>327168</v>
      </c>
      <c r="M10" s="73">
        <v>60557</v>
      </c>
      <c r="N10" s="73">
        <v>337070</v>
      </c>
      <c r="O10" s="73">
        <v>344275</v>
      </c>
      <c r="P10" s="73">
        <v>222741</v>
      </c>
      <c r="Q10" s="73">
        <v>210035</v>
      </c>
      <c r="R10" s="73">
        <v>318918</v>
      </c>
      <c r="S10" s="73">
        <v>96007</v>
      </c>
      <c r="T10" s="73">
        <v>79606</v>
      </c>
      <c r="U10" s="73">
        <v>0</v>
      </c>
    </row>
    <row r="11" spans="1:21" x14ac:dyDescent="0.25">
      <c r="A11" s="72" t="s">
        <v>30</v>
      </c>
      <c r="B11" s="73">
        <v>3395</v>
      </c>
      <c r="C11" s="73">
        <v>4620</v>
      </c>
      <c r="D11" s="73">
        <v>243014</v>
      </c>
      <c r="E11" s="73">
        <v>7959</v>
      </c>
      <c r="F11" s="73">
        <v>15133</v>
      </c>
      <c r="G11" s="73">
        <v>121441</v>
      </c>
      <c r="H11" s="73">
        <v>517447</v>
      </c>
      <c r="I11" s="73">
        <v>212849</v>
      </c>
      <c r="J11" s="73">
        <v>192815</v>
      </c>
      <c r="K11" s="73">
        <v>216592</v>
      </c>
      <c r="L11" s="73">
        <v>336855</v>
      </c>
      <c r="M11" s="73">
        <v>60494</v>
      </c>
      <c r="N11" s="73">
        <v>336196</v>
      </c>
      <c r="O11" s="73">
        <v>344771</v>
      </c>
      <c r="P11" s="73">
        <v>222292</v>
      </c>
      <c r="Q11" s="73">
        <v>219074</v>
      </c>
      <c r="R11" s="73">
        <v>325908</v>
      </c>
      <c r="S11" s="73">
        <v>93396</v>
      </c>
      <c r="T11" s="73">
        <v>79090</v>
      </c>
      <c r="U11" s="73">
        <v>0</v>
      </c>
    </row>
    <row r="12" spans="1:21" x14ac:dyDescent="0.25">
      <c r="A12" s="72" t="s">
        <v>31</v>
      </c>
      <c r="B12" s="73">
        <v>3302</v>
      </c>
      <c r="C12" s="73">
        <v>4759</v>
      </c>
      <c r="D12" s="73">
        <v>237980</v>
      </c>
      <c r="E12" s="73">
        <v>7468</v>
      </c>
      <c r="F12" s="73">
        <v>14781</v>
      </c>
      <c r="G12" s="73">
        <v>118010</v>
      </c>
      <c r="H12" s="73">
        <v>517729</v>
      </c>
      <c r="I12" s="73">
        <v>223558</v>
      </c>
      <c r="J12" s="73">
        <v>195856</v>
      </c>
      <c r="K12" s="73">
        <v>229213</v>
      </c>
      <c r="L12" s="73">
        <v>328739</v>
      </c>
      <c r="M12" s="73">
        <v>56363</v>
      </c>
      <c r="N12" s="73">
        <v>332377</v>
      </c>
      <c r="O12" s="73">
        <v>351171</v>
      </c>
      <c r="P12" s="73">
        <v>221404</v>
      </c>
      <c r="Q12" s="73">
        <v>218454</v>
      </c>
      <c r="R12" s="73">
        <v>327012</v>
      </c>
      <c r="S12" s="73">
        <v>96995</v>
      </c>
      <c r="T12" s="73">
        <v>83863</v>
      </c>
      <c r="U12" s="73">
        <v>0</v>
      </c>
    </row>
    <row r="13" spans="1:21" x14ac:dyDescent="0.25">
      <c r="A13" s="72" t="s">
        <v>32</v>
      </c>
      <c r="B13" s="73">
        <v>3326</v>
      </c>
      <c r="C13" s="73">
        <v>5166</v>
      </c>
      <c r="D13" s="73">
        <v>239284</v>
      </c>
      <c r="E13" s="73">
        <v>7388</v>
      </c>
      <c r="F13" s="73">
        <v>14685</v>
      </c>
      <c r="G13" s="73">
        <v>123073</v>
      </c>
      <c r="H13" s="73">
        <v>523033</v>
      </c>
      <c r="I13" s="73">
        <v>219685</v>
      </c>
      <c r="J13" s="73">
        <v>199891</v>
      </c>
      <c r="K13" s="73">
        <v>238498</v>
      </c>
      <c r="L13" s="73">
        <v>331551</v>
      </c>
      <c r="M13" s="73">
        <v>58896</v>
      </c>
      <c r="N13" s="73">
        <v>344337</v>
      </c>
      <c r="O13" s="73">
        <v>359255</v>
      </c>
      <c r="P13" s="73">
        <v>219998</v>
      </c>
      <c r="Q13" s="73">
        <v>220807</v>
      </c>
      <c r="R13" s="73">
        <v>322756</v>
      </c>
      <c r="S13" s="73">
        <v>89743</v>
      </c>
      <c r="T13" s="73">
        <v>85097</v>
      </c>
      <c r="U13" s="73">
        <v>0</v>
      </c>
    </row>
    <row r="14" spans="1:21" x14ac:dyDescent="0.25">
      <c r="A14" s="72" t="s">
        <v>33</v>
      </c>
      <c r="B14" s="73">
        <v>3674</v>
      </c>
      <c r="C14" s="73">
        <v>4548</v>
      </c>
      <c r="D14" s="73">
        <v>244302</v>
      </c>
      <c r="E14" s="73">
        <v>7500</v>
      </c>
      <c r="F14" s="73">
        <v>13726</v>
      </c>
      <c r="G14" s="73">
        <v>115960</v>
      </c>
      <c r="H14" s="73">
        <v>537584</v>
      </c>
      <c r="I14" s="73">
        <v>223883</v>
      </c>
      <c r="J14" s="73">
        <v>210037</v>
      </c>
      <c r="K14" s="73">
        <v>241324</v>
      </c>
      <c r="L14" s="73">
        <v>334587</v>
      </c>
      <c r="M14" s="73">
        <v>57377</v>
      </c>
      <c r="N14" s="73">
        <v>344784</v>
      </c>
      <c r="O14" s="73">
        <v>367920</v>
      </c>
      <c r="P14" s="73">
        <v>218954</v>
      </c>
      <c r="Q14" s="73">
        <v>223828</v>
      </c>
      <c r="R14" s="73">
        <v>325594</v>
      </c>
      <c r="S14" s="73">
        <v>91607</v>
      </c>
      <c r="T14" s="73">
        <v>90576</v>
      </c>
      <c r="U14" s="73">
        <v>0</v>
      </c>
    </row>
    <row r="15" spans="1:21" x14ac:dyDescent="0.25">
      <c r="A15" s="72" t="s">
        <v>34</v>
      </c>
      <c r="B15" s="73">
        <v>4053</v>
      </c>
      <c r="C15" s="73">
        <v>4194</v>
      </c>
      <c r="D15" s="73">
        <v>244861</v>
      </c>
      <c r="E15" s="73">
        <v>6716</v>
      </c>
      <c r="F15" s="73">
        <v>13218</v>
      </c>
      <c r="G15" s="73">
        <v>138303</v>
      </c>
      <c r="H15" s="73">
        <v>547666</v>
      </c>
      <c r="I15" s="73">
        <v>225691</v>
      </c>
      <c r="J15" s="73">
        <v>218883</v>
      </c>
      <c r="K15" s="73">
        <v>232141</v>
      </c>
      <c r="L15" s="73">
        <v>322672</v>
      </c>
      <c r="M15" s="73">
        <v>56345</v>
      </c>
      <c r="N15" s="73">
        <v>349557</v>
      </c>
      <c r="O15" s="73">
        <v>368871</v>
      </c>
      <c r="P15" s="73">
        <v>218475</v>
      </c>
      <c r="Q15" s="73">
        <v>225697</v>
      </c>
      <c r="R15" s="73">
        <v>329354</v>
      </c>
      <c r="S15" s="73">
        <v>94546</v>
      </c>
      <c r="T15" s="73">
        <v>92314</v>
      </c>
      <c r="U15" s="73">
        <v>0</v>
      </c>
    </row>
    <row r="16" spans="1:21" x14ac:dyDescent="0.25">
      <c r="A16" s="72" t="s">
        <v>35</v>
      </c>
      <c r="B16" s="73">
        <v>3847</v>
      </c>
      <c r="C16" s="73">
        <v>4360</v>
      </c>
      <c r="D16" s="73">
        <v>242062</v>
      </c>
      <c r="E16" s="73">
        <v>6738</v>
      </c>
      <c r="F16" s="73">
        <v>16179</v>
      </c>
      <c r="G16" s="73">
        <v>154309</v>
      </c>
      <c r="H16" s="73">
        <v>558872</v>
      </c>
      <c r="I16" s="73">
        <v>232602</v>
      </c>
      <c r="J16" s="73">
        <v>230846</v>
      </c>
      <c r="K16" s="73">
        <v>243618</v>
      </c>
      <c r="L16" s="73">
        <v>327465</v>
      </c>
      <c r="M16" s="73">
        <v>56940</v>
      </c>
      <c r="N16" s="73">
        <v>358578</v>
      </c>
      <c r="O16" s="73">
        <v>385926</v>
      </c>
      <c r="P16" s="73">
        <v>217229</v>
      </c>
      <c r="Q16" s="73">
        <v>223079</v>
      </c>
      <c r="R16" s="73">
        <v>322248</v>
      </c>
      <c r="S16" s="73">
        <v>94844</v>
      </c>
      <c r="T16" s="73">
        <v>93973</v>
      </c>
      <c r="U16" s="73">
        <v>0</v>
      </c>
    </row>
    <row r="17" spans="1:21" x14ac:dyDescent="0.25">
      <c r="A17" s="72" t="s">
        <v>36</v>
      </c>
      <c r="B17" s="73">
        <v>7813</v>
      </c>
      <c r="C17" s="73">
        <v>4453</v>
      </c>
      <c r="D17" s="73">
        <v>238785</v>
      </c>
      <c r="E17" s="73">
        <v>6599</v>
      </c>
      <c r="F17" s="73">
        <v>15154</v>
      </c>
      <c r="G17" s="73">
        <v>167651</v>
      </c>
      <c r="H17" s="73">
        <v>567710</v>
      </c>
      <c r="I17" s="73">
        <v>235251</v>
      </c>
      <c r="J17" s="73">
        <v>238213</v>
      </c>
      <c r="K17" s="73">
        <v>247265</v>
      </c>
      <c r="L17" s="73">
        <v>326222</v>
      </c>
      <c r="M17" s="73">
        <v>56831</v>
      </c>
      <c r="N17" s="73">
        <v>358317</v>
      </c>
      <c r="O17" s="73">
        <v>384501</v>
      </c>
      <c r="P17" s="73">
        <v>216632</v>
      </c>
      <c r="Q17" s="73">
        <v>224444</v>
      </c>
      <c r="R17" s="73">
        <v>317373</v>
      </c>
      <c r="S17" s="73">
        <v>89224</v>
      </c>
      <c r="T17" s="73">
        <v>94426</v>
      </c>
      <c r="U17" s="73">
        <v>0</v>
      </c>
    </row>
    <row r="18" spans="1:21" x14ac:dyDescent="0.25">
      <c r="A18" s="72" t="s">
        <v>37</v>
      </c>
      <c r="B18" s="73">
        <v>6308</v>
      </c>
      <c r="C18" s="73">
        <v>4438</v>
      </c>
      <c r="D18" s="73">
        <v>232947</v>
      </c>
      <c r="E18" s="73">
        <v>6489</v>
      </c>
      <c r="F18" s="73">
        <v>15644</v>
      </c>
      <c r="G18" s="73">
        <v>161179</v>
      </c>
      <c r="H18" s="73">
        <v>570214</v>
      </c>
      <c r="I18" s="73">
        <v>237527</v>
      </c>
      <c r="J18" s="73">
        <v>236712</v>
      </c>
      <c r="K18" s="73">
        <v>247214</v>
      </c>
      <c r="L18" s="73">
        <v>328620</v>
      </c>
      <c r="M18" s="73">
        <v>56435</v>
      </c>
      <c r="N18" s="73">
        <v>365215</v>
      </c>
      <c r="O18" s="73">
        <v>396397</v>
      </c>
      <c r="P18" s="73">
        <v>216570</v>
      </c>
      <c r="Q18" s="73">
        <v>227116</v>
      </c>
      <c r="R18" s="73">
        <v>312705</v>
      </c>
      <c r="S18" s="73">
        <v>86418</v>
      </c>
      <c r="T18" s="73">
        <v>94158</v>
      </c>
      <c r="U18" s="73">
        <v>0</v>
      </c>
    </row>
    <row r="19" spans="1:21" x14ac:dyDescent="0.25">
      <c r="A19" s="72" t="s">
        <v>38</v>
      </c>
      <c r="B19" s="73">
        <v>4238</v>
      </c>
      <c r="C19" s="73">
        <v>4549</v>
      </c>
      <c r="D19" s="73">
        <v>229883</v>
      </c>
      <c r="E19" s="73">
        <v>6637</v>
      </c>
      <c r="F19" s="73">
        <v>16406</v>
      </c>
      <c r="G19" s="73">
        <v>146151</v>
      </c>
      <c r="H19" s="73">
        <v>578071</v>
      </c>
      <c r="I19" s="73">
        <v>239267</v>
      </c>
      <c r="J19" s="73">
        <v>241299</v>
      </c>
      <c r="K19" s="73">
        <v>245201</v>
      </c>
      <c r="L19" s="73">
        <v>333276</v>
      </c>
      <c r="M19" s="73">
        <v>59615</v>
      </c>
      <c r="N19" s="73">
        <v>374959</v>
      </c>
      <c r="O19" s="73">
        <v>406283</v>
      </c>
      <c r="P19" s="73">
        <v>217409</v>
      </c>
      <c r="Q19" s="73">
        <v>231524</v>
      </c>
      <c r="R19" s="73">
        <v>310856</v>
      </c>
      <c r="S19" s="73">
        <v>87624</v>
      </c>
      <c r="T19" s="73">
        <v>95570</v>
      </c>
      <c r="U19" s="73">
        <v>0</v>
      </c>
    </row>
    <row r="20" spans="1:21" x14ac:dyDescent="0.25">
      <c r="A20" s="72" t="s">
        <v>39</v>
      </c>
      <c r="B20" s="73">
        <v>3629</v>
      </c>
      <c r="C20" s="73">
        <v>5079</v>
      </c>
      <c r="D20" s="73">
        <v>230431</v>
      </c>
      <c r="E20" s="73">
        <v>6779</v>
      </c>
      <c r="F20" s="73">
        <v>18073</v>
      </c>
      <c r="G20" s="73">
        <v>161412</v>
      </c>
      <c r="H20" s="73">
        <v>586755</v>
      </c>
      <c r="I20" s="73">
        <v>237874</v>
      </c>
      <c r="J20" s="73">
        <v>249022</v>
      </c>
      <c r="K20" s="73">
        <v>269395</v>
      </c>
      <c r="L20" s="73">
        <v>320665</v>
      </c>
      <c r="M20" s="73">
        <v>59780</v>
      </c>
      <c r="N20" s="73">
        <v>379347</v>
      </c>
      <c r="O20" s="73">
        <v>415124</v>
      </c>
      <c r="P20" s="73">
        <v>216356</v>
      </c>
      <c r="Q20" s="73">
        <v>241819</v>
      </c>
      <c r="R20" s="73">
        <v>314758</v>
      </c>
      <c r="S20" s="73">
        <v>90066</v>
      </c>
      <c r="T20" s="73">
        <v>97467</v>
      </c>
      <c r="U20" s="73">
        <v>0</v>
      </c>
    </row>
    <row r="21" spans="1:21" x14ac:dyDescent="0.25">
      <c r="A21" s="72" t="s">
        <v>40</v>
      </c>
      <c r="B21" s="73">
        <v>7896</v>
      </c>
      <c r="C21" s="73">
        <v>4685</v>
      </c>
      <c r="D21" s="73">
        <v>234732</v>
      </c>
      <c r="E21" s="73">
        <v>6752</v>
      </c>
      <c r="F21" s="73">
        <v>17363</v>
      </c>
      <c r="G21" s="73">
        <v>145099</v>
      </c>
      <c r="H21" s="73">
        <v>595368</v>
      </c>
      <c r="I21" s="73">
        <v>241098</v>
      </c>
      <c r="J21" s="73">
        <v>252912</v>
      </c>
      <c r="K21" s="73">
        <v>269086</v>
      </c>
      <c r="L21" s="73">
        <v>326478</v>
      </c>
      <c r="M21" s="73">
        <v>59969</v>
      </c>
      <c r="N21" s="73">
        <v>387785</v>
      </c>
      <c r="O21" s="73">
        <v>417177</v>
      </c>
      <c r="P21" s="73">
        <v>223015</v>
      </c>
      <c r="Q21" s="73">
        <v>245335</v>
      </c>
      <c r="R21" s="73">
        <v>312599</v>
      </c>
      <c r="S21" s="73">
        <v>98088</v>
      </c>
      <c r="T21" s="73">
        <v>101366</v>
      </c>
      <c r="U21" s="73">
        <v>0</v>
      </c>
    </row>
    <row r="22" spans="1:21" x14ac:dyDescent="0.25">
      <c r="A22" s="72" t="s">
        <v>41</v>
      </c>
      <c r="B22" s="73">
        <v>3150</v>
      </c>
      <c r="C22" s="73">
        <v>4141</v>
      </c>
      <c r="D22" s="73">
        <v>236632</v>
      </c>
      <c r="E22" s="73">
        <v>6931</v>
      </c>
      <c r="F22" s="73">
        <v>16750</v>
      </c>
      <c r="G22" s="73">
        <v>140844</v>
      </c>
      <c r="H22" s="73">
        <v>604653</v>
      </c>
      <c r="I22" s="73">
        <v>238965</v>
      </c>
      <c r="J22" s="73">
        <v>262914</v>
      </c>
      <c r="K22" s="73">
        <v>276565</v>
      </c>
      <c r="L22" s="73">
        <v>329060</v>
      </c>
      <c r="M22" s="73">
        <v>59916</v>
      </c>
      <c r="N22" s="73">
        <v>389145</v>
      </c>
      <c r="O22" s="73">
        <v>413986</v>
      </c>
      <c r="P22" s="73">
        <v>224002</v>
      </c>
      <c r="Q22" s="73">
        <v>247534</v>
      </c>
      <c r="R22" s="73">
        <v>307987</v>
      </c>
      <c r="S22" s="73">
        <v>103601</v>
      </c>
      <c r="T22" s="73">
        <v>104300</v>
      </c>
      <c r="U22" s="73">
        <v>0</v>
      </c>
    </row>
    <row r="23" spans="1:21" x14ac:dyDescent="0.25">
      <c r="A23" s="72" t="s">
        <v>42</v>
      </c>
      <c r="B23" s="73">
        <v>7224</v>
      </c>
      <c r="C23" s="73">
        <v>4041</v>
      </c>
      <c r="D23" s="73">
        <v>238410</v>
      </c>
      <c r="E23" s="73">
        <v>7183</v>
      </c>
      <c r="F23" s="73">
        <v>16077</v>
      </c>
      <c r="G23" s="73">
        <v>147339</v>
      </c>
      <c r="H23" s="73">
        <v>625937</v>
      </c>
      <c r="I23" s="73">
        <v>241776</v>
      </c>
      <c r="J23" s="73">
        <v>273226</v>
      </c>
      <c r="K23" s="73">
        <v>282862</v>
      </c>
      <c r="L23" s="73">
        <v>332947</v>
      </c>
      <c r="M23" s="73">
        <v>61863</v>
      </c>
      <c r="N23" s="73">
        <v>385752</v>
      </c>
      <c r="O23" s="73">
        <v>428727</v>
      </c>
      <c r="P23" s="73">
        <v>223895</v>
      </c>
      <c r="Q23" s="73">
        <v>249660</v>
      </c>
      <c r="R23" s="73">
        <v>309502</v>
      </c>
      <c r="S23" s="73">
        <v>102908</v>
      </c>
      <c r="T23" s="73">
        <v>106198</v>
      </c>
      <c r="U23" s="73">
        <v>0</v>
      </c>
    </row>
    <row r="24" spans="1:21" x14ac:dyDescent="0.25">
      <c r="A24" s="72" t="s">
        <v>43</v>
      </c>
      <c r="B24" s="73">
        <v>4428</v>
      </c>
      <c r="C24" s="73">
        <v>3822</v>
      </c>
      <c r="D24" s="73">
        <v>237797</v>
      </c>
      <c r="E24" s="73">
        <v>7191</v>
      </c>
      <c r="F24" s="73">
        <v>14090</v>
      </c>
      <c r="G24" s="73">
        <v>161804</v>
      </c>
      <c r="H24" s="73">
        <v>633791</v>
      </c>
      <c r="I24" s="73">
        <v>241765</v>
      </c>
      <c r="J24" s="73">
        <v>280837</v>
      </c>
      <c r="K24" s="73">
        <v>286224</v>
      </c>
      <c r="L24" s="73">
        <v>347860</v>
      </c>
      <c r="M24" s="73">
        <v>64034</v>
      </c>
      <c r="N24" s="73">
        <v>389812</v>
      </c>
      <c r="O24" s="73">
        <v>433960</v>
      </c>
      <c r="P24" s="73">
        <v>225152</v>
      </c>
      <c r="Q24" s="73">
        <v>249587</v>
      </c>
      <c r="R24" s="73">
        <v>312992</v>
      </c>
      <c r="S24" s="73">
        <v>105240</v>
      </c>
      <c r="T24" s="73">
        <v>107408</v>
      </c>
      <c r="U24" s="73">
        <v>0</v>
      </c>
    </row>
    <row r="25" spans="1:21" x14ac:dyDescent="0.25">
      <c r="A25" s="72" t="s">
        <v>44</v>
      </c>
      <c r="B25" s="73">
        <v>7675</v>
      </c>
      <c r="C25" s="73">
        <v>3738</v>
      </c>
      <c r="D25" s="73">
        <v>233843</v>
      </c>
      <c r="E25" s="73">
        <v>7520</v>
      </c>
      <c r="F25" s="73">
        <v>14602</v>
      </c>
      <c r="G25" s="73">
        <v>163702</v>
      </c>
      <c r="H25" s="73">
        <v>629654</v>
      </c>
      <c r="I25" s="73">
        <v>239114</v>
      </c>
      <c r="J25" s="73">
        <v>273620</v>
      </c>
      <c r="K25" s="73">
        <v>288761</v>
      </c>
      <c r="L25" s="73">
        <v>343864</v>
      </c>
      <c r="M25" s="73">
        <v>65802</v>
      </c>
      <c r="N25" s="73">
        <v>394376</v>
      </c>
      <c r="O25" s="73">
        <v>434666</v>
      </c>
      <c r="P25" s="73">
        <v>226371</v>
      </c>
      <c r="Q25" s="73">
        <v>251542</v>
      </c>
      <c r="R25" s="73">
        <v>312133</v>
      </c>
      <c r="S25" s="73">
        <v>104347</v>
      </c>
      <c r="T25" s="73">
        <v>109901</v>
      </c>
      <c r="U25" s="73">
        <v>0</v>
      </c>
    </row>
    <row r="26" spans="1:21" x14ac:dyDescent="0.25">
      <c r="A26" s="72" t="s">
        <v>45</v>
      </c>
      <c r="B26" s="73">
        <v>5308</v>
      </c>
      <c r="C26" s="73">
        <v>3896</v>
      </c>
      <c r="D26" s="73">
        <v>233791</v>
      </c>
      <c r="E26" s="73">
        <v>7613</v>
      </c>
      <c r="F26" s="73">
        <v>16369</v>
      </c>
      <c r="G26" s="73">
        <v>160976</v>
      </c>
      <c r="H26" s="73">
        <v>628658</v>
      </c>
      <c r="I26" s="73">
        <v>239317</v>
      </c>
      <c r="J26" s="73">
        <v>271866</v>
      </c>
      <c r="K26" s="73">
        <v>297613</v>
      </c>
      <c r="L26" s="73">
        <v>342734</v>
      </c>
      <c r="M26" s="73">
        <v>68705</v>
      </c>
      <c r="N26" s="73">
        <v>403926</v>
      </c>
      <c r="O26" s="73">
        <v>446941</v>
      </c>
      <c r="P26" s="73">
        <v>225029</v>
      </c>
      <c r="Q26" s="73">
        <v>253980</v>
      </c>
      <c r="R26" s="73">
        <v>310359</v>
      </c>
      <c r="S26" s="73">
        <v>104787</v>
      </c>
      <c r="T26" s="73">
        <v>108808</v>
      </c>
      <c r="U26" s="73">
        <v>0</v>
      </c>
    </row>
    <row r="27" spans="1:21" x14ac:dyDescent="0.25">
      <c r="A27" s="72" t="s">
        <v>46</v>
      </c>
      <c r="B27" s="73">
        <v>9016</v>
      </c>
      <c r="C27" s="73">
        <v>3971</v>
      </c>
      <c r="D27" s="73">
        <v>229582</v>
      </c>
      <c r="E27" s="73">
        <v>7805</v>
      </c>
      <c r="F27" s="73">
        <v>17880</v>
      </c>
      <c r="G27" s="73">
        <v>169284</v>
      </c>
      <c r="H27" s="73">
        <v>627187</v>
      </c>
      <c r="I27" s="73">
        <v>241613</v>
      </c>
      <c r="J27" s="73">
        <v>270302</v>
      </c>
      <c r="K27" s="73">
        <v>304365</v>
      </c>
      <c r="L27" s="73">
        <v>346471</v>
      </c>
      <c r="M27" s="73">
        <v>67989</v>
      </c>
      <c r="N27" s="73">
        <v>417330</v>
      </c>
      <c r="O27" s="73">
        <v>465841</v>
      </c>
      <c r="P27" s="73">
        <v>224790</v>
      </c>
      <c r="Q27" s="73">
        <v>259125</v>
      </c>
      <c r="R27" s="73">
        <v>325486</v>
      </c>
      <c r="S27" s="73">
        <v>102982</v>
      </c>
      <c r="T27" s="73">
        <v>109732</v>
      </c>
      <c r="U27" s="73">
        <v>0</v>
      </c>
    </row>
    <row r="28" spans="1:21" x14ac:dyDescent="0.25">
      <c r="A28" s="72" t="s">
        <v>47</v>
      </c>
      <c r="B28" s="73">
        <v>8856</v>
      </c>
      <c r="C28" s="73">
        <v>4234</v>
      </c>
      <c r="D28" s="73">
        <v>227398</v>
      </c>
      <c r="E28" s="73">
        <v>8173</v>
      </c>
      <c r="F28" s="73">
        <v>19470</v>
      </c>
      <c r="G28" s="73">
        <v>162799</v>
      </c>
      <c r="H28" s="73">
        <v>621355</v>
      </c>
      <c r="I28" s="73">
        <v>243797</v>
      </c>
      <c r="J28" s="73">
        <v>270989</v>
      </c>
      <c r="K28" s="73">
        <v>310799</v>
      </c>
      <c r="L28" s="73">
        <v>352078</v>
      </c>
      <c r="M28" s="73">
        <v>69954</v>
      </c>
      <c r="N28" s="73">
        <v>428177</v>
      </c>
      <c r="O28" s="73">
        <v>475969</v>
      </c>
      <c r="P28" s="73">
        <v>224126</v>
      </c>
      <c r="Q28" s="73">
        <v>255218</v>
      </c>
      <c r="R28" s="73">
        <v>332934</v>
      </c>
      <c r="S28" s="73">
        <v>102885</v>
      </c>
      <c r="T28" s="73">
        <v>109364</v>
      </c>
      <c r="U28" s="73">
        <v>0</v>
      </c>
    </row>
    <row r="29" spans="1:21" x14ac:dyDescent="0.25">
      <c r="A29" s="72" t="s">
        <v>48</v>
      </c>
      <c r="B29" s="73">
        <v>8218</v>
      </c>
      <c r="C29" s="73">
        <v>3907</v>
      </c>
      <c r="D29" s="73">
        <v>224669</v>
      </c>
      <c r="E29" s="73">
        <v>8213</v>
      </c>
      <c r="F29" s="73">
        <v>18488</v>
      </c>
      <c r="G29" s="73">
        <v>161272</v>
      </c>
      <c r="H29" s="73">
        <v>625477</v>
      </c>
      <c r="I29" s="73">
        <v>240138</v>
      </c>
      <c r="J29" s="73">
        <v>277647</v>
      </c>
      <c r="K29" s="73">
        <v>314085</v>
      </c>
      <c r="L29" s="73">
        <v>352023</v>
      </c>
      <c r="M29" s="73">
        <v>70027</v>
      </c>
      <c r="N29" s="73">
        <v>420806</v>
      </c>
      <c r="O29" s="73">
        <v>462873</v>
      </c>
      <c r="P29" s="73">
        <v>211920</v>
      </c>
      <c r="Q29" s="73">
        <v>244638</v>
      </c>
      <c r="R29" s="73">
        <v>324366</v>
      </c>
      <c r="S29" s="73">
        <v>106006</v>
      </c>
      <c r="T29" s="73">
        <v>110524</v>
      </c>
      <c r="U29" s="73">
        <v>0</v>
      </c>
    </row>
    <row r="30" spans="1:21" x14ac:dyDescent="0.25">
      <c r="A30" s="72" t="s">
        <v>49</v>
      </c>
      <c r="B30" s="73">
        <v>6792</v>
      </c>
      <c r="C30" s="73">
        <v>3530</v>
      </c>
      <c r="D30" s="73">
        <v>219210</v>
      </c>
      <c r="E30" s="73">
        <v>8132</v>
      </c>
      <c r="F30" s="73">
        <v>17876</v>
      </c>
      <c r="G30" s="73">
        <v>172413</v>
      </c>
      <c r="H30" s="73">
        <v>621093</v>
      </c>
      <c r="I30" s="73">
        <v>243191</v>
      </c>
      <c r="J30" s="73">
        <v>280968</v>
      </c>
      <c r="K30" s="73">
        <v>313503</v>
      </c>
      <c r="L30" s="73">
        <v>355782</v>
      </c>
      <c r="M30" s="73">
        <v>69209</v>
      </c>
      <c r="N30" s="73">
        <v>418934</v>
      </c>
      <c r="O30" s="73">
        <v>467219</v>
      </c>
      <c r="P30" s="73">
        <v>212230</v>
      </c>
      <c r="Q30" s="73">
        <v>245229</v>
      </c>
      <c r="R30" s="73">
        <v>326771</v>
      </c>
      <c r="S30" s="73">
        <v>107236</v>
      </c>
      <c r="T30" s="73">
        <v>110420</v>
      </c>
      <c r="U30" s="73">
        <v>0</v>
      </c>
    </row>
    <row r="31" spans="1:21" x14ac:dyDescent="0.25">
      <c r="A31" s="72" t="s">
        <v>50</v>
      </c>
      <c r="B31" s="73">
        <v>7514</v>
      </c>
      <c r="C31" s="73">
        <v>3095</v>
      </c>
      <c r="D31" s="73">
        <v>212077</v>
      </c>
      <c r="E31" s="73">
        <v>8149</v>
      </c>
      <c r="F31" s="73">
        <v>17217</v>
      </c>
      <c r="G31" s="73">
        <v>167648</v>
      </c>
      <c r="H31" s="73">
        <v>615719</v>
      </c>
      <c r="I31" s="73">
        <v>240461</v>
      </c>
      <c r="J31" s="73">
        <v>281891</v>
      </c>
      <c r="K31" s="73">
        <v>314377</v>
      </c>
      <c r="L31" s="73">
        <v>364266</v>
      </c>
      <c r="M31" s="73">
        <v>66979</v>
      </c>
      <c r="N31" s="73">
        <v>422630</v>
      </c>
      <c r="O31" s="73">
        <v>469158</v>
      </c>
      <c r="P31" s="73">
        <v>212744</v>
      </c>
      <c r="Q31" s="73">
        <v>246372</v>
      </c>
      <c r="R31" s="73">
        <v>335213</v>
      </c>
      <c r="S31" s="73">
        <v>109829</v>
      </c>
      <c r="T31" s="73">
        <v>113424</v>
      </c>
      <c r="U31" s="73">
        <v>16132</v>
      </c>
    </row>
    <row r="32" spans="1:21" x14ac:dyDescent="0.25">
      <c r="A32" s="72" t="s">
        <v>51</v>
      </c>
      <c r="B32" s="73">
        <v>3962</v>
      </c>
      <c r="C32" s="73">
        <v>2749</v>
      </c>
      <c r="D32" s="73">
        <v>202460</v>
      </c>
      <c r="E32" s="73">
        <v>7500</v>
      </c>
      <c r="F32" s="73">
        <v>16810</v>
      </c>
      <c r="G32" s="73">
        <v>167600</v>
      </c>
      <c r="H32" s="73">
        <v>612314</v>
      </c>
      <c r="I32" s="73">
        <v>239288</v>
      </c>
      <c r="J32" s="73">
        <v>280009</v>
      </c>
      <c r="K32" s="73">
        <v>314138</v>
      </c>
      <c r="L32" s="73">
        <v>351915</v>
      </c>
      <c r="M32" s="73">
        <v>64736</v>
      </c>
      <c r="N32" s="73">
        <v>420432</v>
      </c>
      <c r="O32" s="73">
        <v>460531</v>
      </c>
      <c r="P32" s="73">
        <v>213520</v>
      </c>
      <c r="Q32" s="73">
        <v>252319</v>
      </c>
      <c r="R32" s="73">
        <v>321796</v>
      </c>
      <c r="S32" s="73">
        <v>114932</v>
      </c>
      <c r="T32" s="73">
        <v>115496</v>
      </c>
      <c r="U32" s="73">
        <v>12354</v>
      </c>
    </row>
    <row r="33" spans="1:21" x14ac:dyDescent="0.25">
      <c r="A33" s="72" t="s">
        <v>52</v>
      </c>
      <c r="B33" s="73">
        <v>4806</v>
      </c>
      <c r="C33" s="73">
        <v>2660</v>
      </c>
      <c r="D33" s="73">
        <v>199170</v>
      </c>
      <c r="E33" s="73">
        <v>7187</v>
      </c>
      <c r="F33" s="73">
        <v>15618</v>
      </c>
      <c r="G33" s="73">
        <v>155967</v>
      </c>
      <c r="H33" s="73">
        <v>612007</v>
      </c>
      <c r="I33" s="73">
        <v>234322</v>
      </c>
      <c r="J33" s="73">
        <v>282520</v>
      </c>
      <c r="K33" s="73">
        <v>308936</v>
      </c>
      <c r="L33" s="73">
        <v>350162</v>
      </c>
      <c r="M33" s="73">
        <v>64691</v>
      </c>
      <c r="N33" s="73">
        <v>415739</v>
      </c>
      <c r="O33" s="73">
        <v>450092</v>
      </c>
      <c r="P33" s="73">
        <v>229594</v>
      </c>
      <c r="Q33" s="73">
        <v>258971</v>
      </c>
      <c r="R33" s="73">
        <v>325607</v>
      </c>
      <c r="S33" s="73">
        <v>116877</v>
      </c>
      <c r="T33" s="73">
        <v>113546</v>
      </c>
      <c r="U33" s="73">
        <v>8822</v>
      </c>
    </row>
    <row r="34" spans="1:21" x14ac:dyDescent="0.25">
      <c r="A34" s="72" t="s">
        <v>53</v>
      </c>
      <c r="B34" s="73">
        <v>4839</v>
      </c>
      <c r="C34" s="73">
        <v>2558</v>
      </c>
      <c r="D34" s="73">
        <v>192601</v>
      </c>
      <c r="E34" s="73">
        <v>6845</v>
      </c>
      <c r="F34" s="73">
        <v>15440</v>
      </c>
      <c r="G34" s="73">
        <v>151177</v>
      </c>
      <c r="H34" s="73">
        <v>606833</v>
      </c>
      <c r="I34" s="73">
        <v>231503</v>
      </c>
      <c r="J34" s="73">
        <v>288308</v>
      </c>
      <c r="K34" s="73">
        <v>301925</v>
      </c>
      <c r="L34" s="73">
        <v>347242</v>
      </c>
      <c r="M34" s="73">
        <v>64177</v>
      </c>
      <c r="N34" s="73">
        <v>411969</v>
      </c>
      <c r="O34" s="73">
        <v>445177</v>
      </c>
      <c r="P34" s="73">
        <v>230549</v>
      </c>
      <c r="Q34" s="73">
        <v>263364</v>
      </c>
      <c r="R34" s="73">
        <v>329629</v>
      </c>
      <c r="S34" s="73">
        <v>118642</v>
      </c>
      <c r="T34" s="73">
        <v>112976</v>
      </c>
      <c r="U34" s="73">
        <v>11442</v>
      </c>
    </row>
    <row r="35" spans="1:21" x14ac:dyDescent="0.25">
      <c r="A35" s="72" t="s">
        <v>54</v>
      </c>
      <c r="B35" s="73">
        <v>4051</v>
      </c>
      <c r="C35" s="73">
        <v>2607</v>
      </c>
      <c r="D35" s="73">
        <v>187361</v>
      </c>
      <c r="E35" s="73">
        <v>6612</v>
      </c>
      <c r="F35" s="73">
        <v>14884</v>
      </c>
      <c r="G35" s="73">
        <v>145372</v>
      </c>
      <c r="H35" s="73">
        <v>600561</v>
      </c>
      <c r="I35" s="73">
        <v>228193</v>
      </c>
      <c r="J35" s="73">
        <v>293419</v>
      </c>
      <c r="K35" s="73">
        <v>294721</v>
      </c>
      <c r="L35" s="73">
        <v>346506</v>
      </c>
      <c r="M35" s="73">
        <v>64704</v>
      </c>
      <c r="N35" s="73">
        <v>412011</v>
      </c>
      <c r="O35" s="73">
        <v>441461</v>
      </c>
      <c r="P35" s="73">
        <v>230538</v>
      </c>
      <c r="Q35" s="73">
        <v>268303</v>
      </c>
      <c r="R35" s="73">
        <v>337852</v>
      </c>
      <c r="S35" s="73">
        <v>118056</v>
      </c>
      <c r="T35" s="73">
        <v>111837</v>
      </c>
      <c r="U35" s="73">
        <v>15510</v>
      </c>
    </row>
    <row r="36" spans="1:21" x14ac:dyDescent="0.25">
      <c r="A36" s="72" t="s">
        <v>55</v>
      </c>
      <c r="B36" s="73">
        <v>1877</v>
      </c>
      <c r="C36" s="73">
        <v>2492</v>
      </c>
      <c r="D36" s="73">
        <v>182233</v>
      </c>
      <c r="E36" s="73">
        <v>6163</v>
      </c>
      <c r="F36" s="73">
        <v>14595</v>
      </c>
      <c r="G36" s="73">
        <v>159043</v>
      </c>
      <c r="H36" s="73">
        <v>601320</v>
      </c>
      <c r="I36" s="73">
        <v>224251</v>
      </c>
      <c r="J36" s="73">
        <v>294638</v>
      </c>
      <c r="K36" s="73">
        <v>290450</v>
      </c>
      <c r="L36" s="73">
        <v>344746</v>
      </c>
      <c r="M36" s="73">
        <v>63669</v>
      </c>
      <c r="N36" s="73">
        <v>406780</v>
      </c>
      <c r="O36" s="73">
        <v>434785</v>
      </c>
      <c r="P36" s="73">
        <v>232960</v>
      </c>
      <c r="Q36" s="73">
        <v>270629</v>
      </c>
      <c r="R36" s="73">
        <v>341804</v>
      </c>
      <c r="S36" s="73">
        <v>112435</v>
      </c>
      <c r="T36" s="73">
        <v>110572</v>
      </c>
      <c r="U36" s="73">
        <v>13191</v>
      </c>
    </row>
    <row r="37" spans="1:21" x14ac:dyDescent="0.25">
      <c r="A37" s="72" t="s">
        <v>56</v>
      </c>
      <c r="B37" s="73">
        <v>1577</v>
      </c>
      <c r="C37" s="73">
        <v>2350</v>
      </c>
      <c r="D37" s="73">
        <v>180229</v>
      </c>
      <c r="E37" s="73">
        <v>5765</v>
      </c>
      <c r="F37" s="73">
        <v>14011</v>
      </c>
      <c r="G37" s="73">
        <v>153233</v>
      </c>
      <c r="H37" s="73">
        <v>591341</v>
      </c>
      <c r="I37" s="73">
        <v>223287</v>
      </c>
      <c r="J37" s="73">
        <v>296851</v>
      </c>
      <c r="K37" s="73">
        <v>288447</v>
      </c>
      <c r="L37" s="73">
        <v>349588</v>
      </c>
      <c r="M37" s="73">
        <v>64230</v>
      </c>
      <c r="N37" s="73">
        <v>404067</v>
      </c>
      <c r="O37" s="73">
        <v>431053</v>
      </c>
      <c r="P37" s="73">
        <v>237360</v>
      </c>
      <c r="Q37" s="73">
        <v>271137</v>
      </c>
      <c r="R37" s="73">
        <v>347487</v>
      </c>
      <c r="S37" s="73">
        <v>108412</v>
      </c>
      <c r="T37" s="73">
        <v>110710</v>
      </c>
      <c r="U37" s="73">
        <v>17549</v>
      </c>
    </row>
    <row r="38" spans="1:21" x14ac:dyDescent="0.25">
      <c r="A38" s="72" t="s">
        <v>57</v>
      </c>
      <c r="B38" s="73">
        <v>1683</v>
      </c>
      <c r="C38" s="73">
        <v>2466</v>
      </c>
      <c r="D38" s="73">
        <v>176989</v>
      </c>
      <c r="E38" s="73">
        <v>5961</v>
      </c>
      <c r="F38" s="73">
        <v>13683</v>
      </c>
      <c r="G38" s="73">
        <v>153535</v>
      </c>
      <c r="H38" s="73">
        <v>589505</v>
      </c>
      <c r="I38" s="73">
        <v>224976</v>
      </c>
      <c r="J38" s="73">
        <v>296325</v>
      </c>
      <c r="K38" s="73">
        <v>288658</v>
      </c>
      <c r="L38" s="73">
        <v>353442</v>
      </c>
      <c r="M38" s="73">
        <v>64055</v>
      </c>
      <c r="N38" s="73">
        <v>409981</v>
      </c>
      <c r="O38" s="73">
        <v>428423</v>
      </c>
      <c r="P38" s="73">
        <v>238195</v>
      </c>
      <c r="Q38" s="73">
        <v>274408</v>
      </c>
      <c r="R38" s="73">
        <v>349248</v>
      </c>
      <c r="S38" s="73">
        <v>110816</v>
      </c>
      <c r="T38" s="73">
        <v>112187</v>
      </c>
      <c r="U38" s="73">
        <v>18982</v>
      </c>
    </row>
    <row r="39" spans="1:21" x14ac:dyDescent="0.25">
      <c r="A39" s="72" t="s">
        <v>58</v>
      </c>
      <c r="B39" s="73">
        <v>2768</v>
      </c>
      <c r="C39" s="73">
        <v>2454</v>
      </c>
      <c r="D39" s="73">
        <v>173361</v>
      </c>
      <c r="E39" s="73">
        <v>5918</v>
      </c>
      <c r="F39" s="73">
        <v>13841</v>
      </c>
      <c r="G39" s="73">
        <v>156127</v>
      </c>
      <c r="H39" s="73">
        <v>587608</v>
      </c>
      <c r="I39" s="73">
        <v>224486</v>
      </c>
      <c r="J39" s="73">
        <v>299262</v>
      </c>
      <c r="K39" s="73">
        <v>284873</v>
      </c>
      <c r="L39" s="73">
        <v>353785</v>
      </c>
      <c r="M39" s="73">
        <v>65272</v>
      </c>
      <c r="N39" s="73">
        <v>418688</v>
      </c>
      <c r="O39" s="73">
        <v>426608</v>
      </c>
      <c r="P39" s="73">
        <v>238230</v>
      </c>
      <c r="Q39" s="73">
        <v>275701</v>
      </c>
      <c r="R39" s="73">
        <v>353244</v>
      </c>
      <c r="S39" s="73">
        <v>111241</v>
      </c>
      <c r="T39" s="73">
        <v>108331</v>
      </c>
      <c r="U39" s="73">
        <v>16055</v>
      </c>
    </row>
    <row r="40" spans="1:21" x14ac:dyDescent="0.25">
      <c r="A40" s="72" t="s">
        <v>59</v>
      </c>
      <c r="B40" s="73">
        <v>1416</v>
      </c>
      <c r="C40" s="73">
        <v>2300</v>
      </c>
      <c r="D40" s="73">
        <v>170025</v>
      </c>
      <c r="E40" s="73">
        <v>5517</v>
      </c>
      <c r="F40" s="73">
        <v>13914</v>
      </c>
      <c r="G40" s="73">
        <v>156485</v>
      </c>
      <c r="H40" s="73">
        <v>587300</v>
      </c>
      <c r="I40" s="73">
        <v>228398</v>
      </c>
      <c r="J40" s="73">
        <v>302970</v>
      </c>
      <c r="K40" s="73">
        <v>282174</v>
      </c>
      <c r="L40" s="73">
        <v>336233</v>
      </c>
      <c r="M40" s="73">
        <v>64796</v>
      </c>
      <c r="N40" s="73">
        <v>425125</v>
      </c>
      <c r="O40" s="73">
        <v>418731</v>
      </c>
      <c r="P40" s="73">
        <v>237345</v>
      </c>
      <c r="Q40" s="73">
        <v>278438</v>
      </c>
      <c r="R40" s="73">
        <v>346768</v>
      </c>
      <c r="S40" s="73">
        <v>106402</v>
      </c>
      <c r="T40" s="73">
        <v>111267</v>
      </c>
      <c r="U40" s="73">
        <v>13191</v>
      </c>
    </row>
    <row r="41" spans="1:21" x14ac:dyDescent="0.25">
      <c r="A41" s="72" t="s">
        <v>60</v>
      </c>
      <c r="B41" s="73">
        <v>1894</v>
      </c>
      <c r="C41" s="73">
        <v>2700</v>
      </c>
      <c r="D41" s="73">
        <v>170344</v>
      </c>
      <c r="E41" s="73">
        <v>5200</v>
      </c>
      <c r="F41" s="73">
        <v>13836</v>
      </c>
      <c r="G41" s="73">
        <v>161117</v>
      </c>
      <c r="H41" s="73">
        <v>584600</v>
      </c>
      <c r="I41" s="73">
        <v>220751</v>
      </c>
      <c r="J41" s="73">
        <v>303100</v>
      </c>
      <c r="K41" s="73">
        <v>282901</v>
      </c>
      <c r="L41" s="73">
        <v>331524</v>
      </c>
      <c r="M41" s="73">
        <v>63605</v>
      </c>
      <c r="N41" s="73">
        <v>425182</v>
      </c>
      <c r="O41" s="73">
        <v>418368</v>
      </c>
      <c r="P41" s="73">
        <v>233339</v>
      </c>
      <c r="Q41" s="73">
        <v>283078</v>
      </c>
      <c r="R41" s="73">
        <v>353107</v>
      </c>
      <c r="S41" s="73">
        <v>109269</v>
      </c>
      <c r="T41" s="73">
        <v>108694</v>
      </c>
      <c r="U41" s="73">
        <v>20059</v>
      </c>
    </row>
    <row r="42" spans="1:21" x14ac:dyDescent="0.25">
      <c r="A42" s="72" t="s">
        <v>61</v>
      </c>
      <c r="B42" s="73">
        <v>170</v>
      </c>
      <c r="C42" s="73">
        <v>2916</v>
      </c>
      <c r="D42" s="73">
        <v>171167</v>
      </c>
      <c r="E42" s="73">
        <v>4903</v>
      </c>
      <c r="F42" s="73">
        <v>14247</v>
      </c>
      <c r="G42" s="73">
        <v>159055</v>
      </c>
      <c r="H42" s="73">
        <v>585847</v>
      </c>
      <c r="I42" s="73">
        <v>219342</v>
      </c>
      <c r="J42" s="73">
        <v>302735</v>
      </c>
      <c r="K42" s="73">
        <v>278744</v>
      </c>
      <c r="L42" s="73">
        <v>333623</v>
      </c>
      <c r="M42" s="73">
        <v>64744</v>
      </c>
      <c r="N42" s="73">
        <v>428656</v>
      </c>
      <c r="O42" s="73">
        <v>425896</v>
      </c>
      <c r="P42" s="73">
        <v>232881</v>
      </c>
      <c r="Q42" s="73">
        <v>286831</v>
      </c>
      <c r="R42" s="73">
        <v>356051</v>
      </c>
      <c r="S42" s="73">
        <v>112372</v>
      </c>
      <c r="T42" s="73">
        <v>111981</v>
      </c>
      <c r="U42" s="73">
        <v>22083</v>
      </c>
    </row>
    <row r="43" spans="1:21" x14ac:dyDescent="0.25">
      <c r="A43" s="72" t="s">
        <v>62</v>
      </c>
      <c r="B43" s="73">
        <v>1762</v>
      </c>
      <c r="C43" s="73">
        <v>3225</v>
      </c>
      <c r="D43" s="73">
        <v>166101</v>
      </c>
      <c r="E43" s="73">
        <v>4372</v>
      </c>
      <c r="F43" s="73">
        <v>15089</v>
      </c>
      <c r="G43" s="73">
        <v>144249</v>
      </c>
      <c r="H43" s="73">
        <v>585757</v>
      </c>
      <c r="I43" s="73">
        <v>221924</v>
      </c>
      <c r="J43" s="73">
        <v>298062</v>
      </c>
      <c r="K43" s="73">
        <v>277884</v>
      </c>
      <c r="L43" s="73">
        <v>331895</v>
      </c>
      <c r="M43" s="73">
        <v>65292</v>
      </c>
      <c r="N43" s="73">
        <v>432981</v>
      </c>
      <c r="O43" s="73">
        <v>433987</v>
      </c>
      <c r="P43" s="73">
        <v>233492</v>
      </c>
      <c r="Q43" s="73">
        <v>288856</v>
      </c>
      <c r="R43" s="73">
        <v>362733</v>
      </c>
      <c r="S43" s="73">
        <v>112168</v>
      </c>
      <c r="T43" s="73">
        <v>115846</v>
      </c>
      <c r="U43" s="73">
        <v>18016</v>
      </c>
    </row>
    <row r="44" spans="1:21" x14ac:dyDescent="0.25">
      <c r="A44" s="72" t="s">
        <v>63</v>
      </c>
      <c r="B44" s="73">
        <v>2795</v>
      </c>
      <c r="C44" s="73">
        <v>3568</v>
      </c>
      <c r="D44" s="73">
        <v>163539</v>
      </c>
      <c r="E44" s="73">
        <v>4181</v>
      </c>
      <c r="F44" s="73">
        <v>15130</v>
      </c>
      <c r="G44" s="73">
        <v>146555</v>
      </c>
      <c r="H44" s="73">
        <v>585769</v>
      </c>
      <c r="I44" s="73">
        <v>231916</v>
      </c>
      <c r="J44" s="73">
        <v>294487</v>
      </c>
      <c r="K44" s="73">
        <v>276977</v>
      </c>
      <c r="L44" s="73">
        <v>322994</v>
      </c>
      <c r="M44" s="73">
        <v>66466</v>
      </c>
      <c r="N44" s="73">
        <v>435110</v>
      </c>
      <c r="O44" s="73">
        <v>439839</v>
      </c>
      <c r="P44" s="73">
        <v>231720</v>
      </c>
      <c r="Q44" s="73">
        <v>291816</v>
      </c>
      <c r="R44" s="73">
        <v>365455</v>
      </c>
      <c r="S44" s="73">
        <v>112700</v>
      </c>
      <c r="T44" s="73">
        <v>118660</v>
      </c>
      <c r="U44" s="73">
        <v>17382</v>
      </c>
    </row>
    <row r="45" spans="1:21" x14ac:dyDescent="0.25">
      <c r="A45" s="72" t="s">
        <v>64</v>
      </c>
      <c r="B45" s="73">
        <v>2886</v>
      </c>
      <c r="C45" s="73">
        <v>3496</v>
      </c>
      <c r="D45" s="73">
        <v>162543</v>
      </c>
      <c r="E45" s="73">
        <v>3853</v>
      </c>
      <c r="F45" s="73">
        <v>15035</v>
      </c>
      <c r="G45" s="73">
        <v>153108</v>
      </c>
      <c r="H45" s="73">
        <v>586462</v>
      </c>
      <c r="I45" s="73">
        <v>232692</v>
      </c>
      <c r="J45" s="73">
        <v>298079</v>
      </c>
      <c r="K45" s="73">
        <v>279635</v>
      </c>
      <c r="L45" s="73">
        <v>324393</v>
      </c>
      <c r="M45" s="73">
        <v>67624</v>
      </c>
      <c r="N45" s="73">
        <v>442246</v>
      </c>
      <c r="O45" s="73">
        <v>436742</v>
      </c>
      <c r="P45" s="73">
        <v>248905</v>
      </c>
      <c r="Q45" s="73">
        <v>282471</v>
      </c>
      <c r="R45" s="73">
        <v>372632</v>
      </c>
      <c r="S45" s="73">
        <v>112022</v>
      </c>
      <c r="T45" s="73">
        <v>118632</v>
      </c>
      <c r="U45" s="73">
        <v>13118</v>
      </c>
    </row>
    <row r="46" spans="1:21" x14ac:dyDescent="0.25">
      <c r="A46" s="72" t="s">
        <v>65</v>
      </c>
      <c r="B46" s="73">
        <v>2969</v>
      </c>
      <c r="C46" s="73">
        <v>3463</v>
      </c>
      <c r="D46" s="73">
        <v>158424</v>
      </c>
      <c r="E46" s="73">
        <v>3514</v>
      </c>
      <c r="F46" s="73">
        <v>14956</v>
      </c>
      <c r="G46" s="73">
        <v>145730</v>
      </c>
      <c r="H46" s="73">
        <v>586023</v>
      </c>
      <c r="I46" s="73">
        <v>233234</v>
      </c>
      <c r="J46" s="73">
        <v>301412</v>
      </c>
      <c r="K46" s="73">
        <v>280620</v>
      </c>
      <c r="L46" s="73">
        <v>323044</v>
      </c>
      <c r="M46" s="73">
        <v>68254</v>
      </c>
      <c r="N46" s="73">
        <v>450821</v>
      </c>
      <c r="O46" s="73">
        <v>441469</v>
      </c>
      <c r="P46" s="73">
        <v>248650</v>
      </c>
      <c r="Q46" s="73">
        <v>285081</v>
      </c>
      <c r="R46" s="73">
        <v>376630</v>
      </c>
      <c r="S46" s="73">
        <v>113887</v>
      </c>
      <c r="T46" s="73">
        <v>115313</v>
      </c>
      <c r="U46" s="73">
        <v>12151</v>
      </c>
    </row>
    <row r="47" spans="1:21" x14ac:dyDescent="0.25">
      <c r="A47" s="72" t="s">
        <v>66</v>
      </c>
      <c r="B47" s="73">
        <v>2970</v>
      </c>
      <c r="C47" s="73">
        <v>3498</v>
      </c>
      <c r="D47" s="73">
        <v>154174</v>
      </c>
      <c r="E47" s="73">
        <v>3283</v>
      </c>
      <c r="F47" s="73">
        <v>14872</v>
      </c>
      <c r="G47" s="73">
        <v>148233</v>
      </c>
      <c r="H47" s="73">
        <v>588477</v>
      </c>
      <c r="I47" s="73">
        <v>238615</v>
      </c>
      <c r="J47" s="73">
        <v>304858</v>
      </c>
      <c r="K47" s="73">
        <v>285229</v>
      </c>
      <c r="L47" s="73">
        <v>322217</v>
      </c>
      <c r="M47" s="73">
        <v>70434</v>
      </c>
      <c r="N47" s="73">
        <v>458469</v>
      </c>
      <c r="O47" s="73">
        <v>443844</v>
      </c>
      <c r="P47" s="73">
        <v>246387</v>
      </c>
      <c r="Q47" s="73">
        <v>290676</v>
      </c>
      <c r="R47" s="73">
        <v>379722</v>
      </c>
      <c r="S47" s="73">
        <v>111256</v>
      </c>
      <c r="T47" s="73">
        <v>114524</v>
      </c>
      <c r="U47" s="73">
        <v>15417</v>
      </c>
    </row>
    <row r="48" spans="1:21" x14ac:dyDescent="0.25">
      <c r="A48" s="72" t="s">
        <v>67</v>
      </c>
      <c r="B48" s="73">
        <v>652</v>
      </c>
      <c r="C48" s="73">
        <v>3452</v>
      </c>
      <c r="D48" s="73">
        <v>154005</v>
      </c>
      <c r="E48" s="73">
        <v>3160</v>
      </c>
      <c r="F48" s="73">
        <v>14944</v>
      </c>
      <c r="G48" s="73">
        <v>155380</v>
      </c>
      <c r="H48" s="73">
        <v>583464</v>
      </c>
      <c r="I48" s="73">
        <v>239626</v>
      </c>
      <c r="J48" s="73">
        <v>305320</v>
      </c>
      <c r="K48" s="73">
        <v>290225</v>
      </c>
      <c r="L48" s="73">
        <v>321736</v>
      </c>
      <c r="M48" s="73">
        <v>72233</v>
      </c>
      <c r="N48" s="73">
        <v>467670</v>
      </c>
      <c r="O48" s="73">
        <v>453748</v>
      </c>
      <c r="P48" s="73">
        <v>244184</v>
      </c>
      <c r="Q48" s="73">
        <v>287598</v>
      </c>
      <c r="R48" s="73">
        <v>377863</v>
      </c>
      <c r="S48" s="73">
        <v>110626</v>
      </c>
      <c r="T48" s="73">
        <v>110967</v>
      </c>
      <c r="U48" s="73">
        <v>14006</v>
      </c>
    </row>
    <row r="49" spans="1:21" x14ac:dyDescent="0.25">
      <c r="A49" s="72" t="s">
        <v>68</v>
      </c>
      <c r="B49" s="73">
        <v>3722</v>
      </c>
      <c r="C49" s="73">
        <v>3654</v>
      </c>
      <c r="D49" s="73">
        <v>147980</v>
      </c>
      <c r="E49" s="73">
        <v>3857</v>
      </c>
      <c r="F49" s="73">
        <v>14939</v>
      </c>
      <c r="G49" s="73">
        <v>158370</v>
      </c>
      <c r="H49" s="73">
        <v>586972</v>
      </c>
      <c r="I49" s="73">
        <v>240726</v>
      </c>
      <c r="J49" s="73">
        <v>305323</v>
      </c>
      <c r="K49" s="73">
        <v>291268</v>
      </c>
      <c r="L49" s="73">
        <v>323858</v>
      </c>
      <c r="M49" s="73">
        <v>74994</v>
      </c>
      <c r="N49" s="73">
        <v>466195</v>
      </c>
      <c r="O49" s="73">
        <v>444101</v>
      </c>
      <c r="P49" s="73">
        <v>239361</v>
      </c>
      <c r="Q49" s="73">
        <v>277708</v>
      </c>
      <c r="R49" s="73">
        <v>373859</v>
      </c>
      <c r="S49" s="73">
        <v>111127</v>
      </c>
      <c r="T49" s="73">
        <v>113021</v>
      </c>
      <c r="U49" s="73">
        <v>13192</v>
      </c>
    </row>
    <row r="50" spans="1:21" x14ac:dyDescent="0.25">
      <c r="A50" s="72" t="s">
        <v>69</v>
      </c>
      <c r="B50" s="73">
        <v>4227</v>
      </c>
      <c r="C50" s="73">
        <v>4013</v>
      </c>
      <c r="D50" s="73">
        <v>144414</v>
      </c>
      <c r="E50" s="73">
        <v>5083</v>
      </c>
      <c r="F50" s="73">
        <v>14561</v>
      </c>
      <c r="G50" s="73">
        <v>163805</v>
      </c>
      <c r="H50" s="73">
        <v>588287</v>
      </c>
      <c r="I50" s="73">
        <v>237254</v>
      </c>
      <c r="J50" s="73">
        <v>301008</v>
      </c>
      <c r="K50" s="73">
        <v>292932</v>
      </c>
      <c r="L50" s="73">
        <v>327921</v>
      </c>
      <c r="M50" s="73">
        <v>76473</v>
      </c>
      <c r="N50" s="73">
        <v>468062</v>
      </c>
      <c r="O50" s="73">
        <v>445762</v>
      </c>
      <c r="P50" s="73">
        <v>237471</v>
      </c>
      <c r="Q50" s="73">
        <v>280804</v>
      </c>
      <c r="R50" s="73">
        <v>374048</v>
      </c>
      <c r="S50" s="73">
        <v>114612</v>
      </c>
      <c r="T50" s="73">
        <v>113507</v>
      </c>
      <c r="U50" s="73">
        <v>13200</v>
      </c>
    </row>
    <row r="51" spans="1:21" x14ac:dyDescent="0.25">
      <c r="A51" s="72" t="s">
        <v>70</v>
      </c>
      <c r="B51" s="73">
        <v>1108</v>
      </c>
      <c r="C51" s="73">
        <v>4270</v>
      </c>
      <c r="D51" s="73">
        <v>145017</v>
      </c>
      <c r="E51" s="73">
        <v>5879</v>
      </c>
      <c r="F51" s="73">
        <v>15060</v>
      </c>
      <c r="G51" s="73">
        <v>155379</v>
      </c>
      <c r="H51" s="73">
        <v>585733</v>
      </c>
      <c r="I51" s="73">
        <v>232388</v>
      </c>
      <c r="J51" s="73">
        <v>300907</v>
      </c>
      <c r="K51" s="73">
        <v>291510</v>
      </c>
      <c r="L51" s="73">
        <v>332922</v>
      </c>
      <c r="M51" s="73">
        <v>74166</v>
      </c>
      <c r="N51" s="73">
        <v>478678</v>
      </c>
      <c r="O51" s="73">
        <v>450817</v>
      </c>
      <c r="P51" s="73">
        <v>236480</v>
      </c>
      <c r="Q51" s="73">
        <v>283518</v>
      </c>
      <c r="R51" s="73">
        <v>374534</v>
      </c>
      <c r="S51" s="73">
        <v>112851</v>
      </c>
      <c r="T51" s="73">
        <v>112285</v>
      </c>
      <c r="U51" s="73">
        <v>13569</v>
      </c>
    </row>
    <row r="52" spans="1:21" x14ac:dyDescent="0.25">
      <c r="A52" s="72" t="s">
        <v>71</v>
      </c>
      <c r="B52" s="73">
        <v>179</v>
      </c>
      <c r="C52" s="73">
        <v>4534</v>
      </c>
      <c r="D52" s="73">
        <v>142241</v>
      </c>
      <c r="E52" s="73">
        <v>6109</v>
      </c>
      <c r="F52" s="73">
        <v>14377</v>
      </c>
      <c r="G52" s="73">
        <v>157387</v>
      </c>
      <c r="H52" s="73">
        <v>585290</v>
      </c>
      <c r="I52" s="73">
        <v>234776</v>
      </c>
      <c r="J52" s="73">
        <v>301492</v>
      </c>
      <c r="K52" s="73">
        <v>291371</v>
      </c>
      <c r="L52" s="73">
        <v>337693</v>
      </c>
      <c r="M52" s="73">
        <v>74436</v>
      </c>
      <c r="N52" s="73">
        <v>487036</v>
      </c>
      <c r="O52" s="73">
        <v>459472</v>
      </c>
      <c r="P52" s="73">
        <v>234103</v>
      </c>
      <c r="Q52" s="73">
        <v>283437</v>
      </c>
      <c r="R52" s="73">
        <v>364000</v>
      </c>
      <c r="S52" s="73">
        <v>111394</v>
      </c>
      <c r="T52" s="73">
        <v>115158</v>
      </c>
      <c r="U52" s="73">
        <v>12704</v>
      </c>
    </row>
    <row r="53" spans="1:21" x14ac:dyDescent="0.25">
      <c r="A53" s="72" t="s">
        <v>72</v>
      </c>
      <c r="B53" s="73">
        <v>1204</v>
      </c>
      <c r="C53" s="73">
        <v>3932</v>
      </c>
      <c r="D53" s="73">
        <v>141451</v>
      </c>
      <c r="E53" s="73">
        <v>6436</v>
      </c>
      <c r="F53" s="73">
        <v>13461</v>
      </c>
      <c r="G53" s="73">
        <v>156368</v>
      </c>
      <c r="H53" s="73">
        <v>587462</v>
      </c>
      <c r="I53" s="73">
        <v>238700</v>
      </c>
      <c r="J53" s="73">
        <v>296720</v>
      </c>
      <c r="K53" s="73">
        <v>290653</v>
      </c>
      <c r="L53" s="73">
        <v>339161</v>
      </c>
      <c r="M53" s="73">
        <v>77033</v>
      </c>
      <c r="N53" s="73">
        <v>494157</v>
      </c>
      <c r="O53" s="73">
        <v>456179</v>
      </c>
      <c r="P53" s="73">
        <v>228744</v>
      </c>
      <c r="Q53" s="73">
        <v>292044</v>
      </c>
      <c r="R53" s="73">
        <v>357913</v>
      </c>
      <c r="S53" s="73">
        <v>111985</v>
      </c>
      <c r="T53" s="73">
        <v>116457</v>
      </c>
      <c r="U53" s="73">
        <v>11841</v>
      </c>
    </row>
    <row r="54" spans="1:21" x14ac:dyDescent="0.25">
      <c r="A54" s="72" t="s">
        <v>73</v>
      </c>
      <c r="B54" s="73">
        <v>2050</v>
      </c>
      <c r="C54" s="73">
        <v>3967</v>
      </c>
      <c r="D54" s="73">
        <v>141089</v>
      </c>
      <c r="E54" s="73">
        <v>6667</v>
      </c>
      <c r="F54" s="73">
        <v>14433</v>
      </c>
      <c r="G54" s="73">
        <v>161999</v>
      </c>
      <c r="H54" s="73">
        <v>586650</v>
      </c>
      <c r="I54" s="73">
        <v>242341</v>
      </c>
      <c r="J54" s="73">
        <v>298972</v>
      </c>
      <c r="K54" s="73">
        <v>295129</v>
      </c>
      <c r="L54" s="73">
        <v>340761</v>
      </c>
      <c r="M54" s="73">
        <v>78160</v>
      </c>
      <c r="N54" s="73">
        <v>501097</v>
      </c>
      <c r="O54" s="73">
        <v>462256</v>
      </c>
      <c r="P54" s="73">
        <v>226533</v>
      </c>
      <c r="Q54" s="73">
        <v>292129</v>
      </c>
      <c r="R54" s="73">
        <v>349886</v>
      </c>
      <c r="S54" s="73">
        <v>115632</v>
      </c>
      <c r="T54" s="73">
        <v>116763</v>
      </c>
      <c r="U54" s="73">
        <v>10976</v>
      </c>
    </row>
    <row r="55" spans="1:21" x14ac:dyDescent="0.25">
      <c r="A55" s="72" t="s">
        <v>74</v>
      </c>
      <c r="B55" s="73">
        <v>1609</v>
      </c>
      <c r="C55" s="73">
        <v>4435</v>
      </c>
      <c r="D55" s="73">
        <v>138718</v>
      </c>
      <c r="E55" s="73">
        <v>6877</v>
      </c>
      <c r="F55" s="73">
        <v>14066</v>
      </c>
      <c r="G55" s="73">
        <v>159442</v>
      </c>
      <c r="H55" s="73">
        <v>585211</v>
      </c>
      <c r="I55" s="73">
        <v>241666</v>
      </c>
      <c r="J55" s="73">
        <v>304221</v>
      </c>
      <c r="K55" s="73">
        <v>301332</v>
      </c>
      <c r="L55" s="73">
        <v>347083</v>
      </c>
      <c r="M55" s="73">
        <v>79090</v>
      </c>
      <c r="N55" s="73">
        <v>510310</v>
      </c>
      <c r="O55" s="73">
        <v>468619</v>
      </c>
      <c r="P55" s="73">
        <v>224454</v>
      </c>
      <c r="Q55" s="73">
        <v>293343</v>
      </c>
      <c r="R55" s="73">
        <v>355384</v>
      </c>
      <c r="S55" s="73">
        <v>115531</v>
      </c>
      <c r="T55" s="73">
        <v>115576</v>
      </c>
      <c r="U55" s="73">
        <v>13332</v>
      </c>
    </row>
    <row r="56" spans="1:21" x14ac:dyDescent="0.25">
      <c r="A56" s="72" t="s">
        <v>75</v>
      </c>
      <c r="B56" s="73">
        <v>1976</v>
      </c>
      <c r="C56" s="73">
        <v>4168</v>
      </c>
      <c r="D56" s="73">
        <v>137519</v>
      </c>
      <c r="E56" s="73">
        <v>6862</v>
      </c>
      <c r="F56" s="73">
        <v>14404</v>
      </c>
      <c r="G56" s="73">
        <v>159560</v>
      </c>
      <c r="H56" s="73">
        <v>585255</v>
      </c>
      <c r="I56" s="73">
        <v>243112</v>
      </c>
      <c r="J56" s="73">
        <v>304808</v>
      </c>
      <c r="K56" s="73">
        <v>307409</v>
      </c>
      <c r="L56" s="73">
        <v>349475</v>
      </c>
      <c r="M56" s="73">
        <v>78751</v>
      </c>
      <c r="N56" s="73">
        <v>515059</v>
      </c>
      <c r="O56" s="73">
        <v>472604</v>
      </c>
      <c r="P56" s="73">
        <v>221392</v>
      </c>
      <c r="Q56" s="73">
        <v>292126</v>
      </c>
      <c r="R56" s="73">
        <v>362373</v>
      </c>
      <c r="S56" s="73">
        <v>115845</v>
      </c>
      <c r="T56" s="73">
        <v>117809</v>
      </c>
      <c r="U56" s="73">
        <v>16705</v>
      </c>
    </row>
    <row r="57" spans="1:21" x14ac:dyDescent="0.25">
      <c r="A57" s="72" t="s">
        <v>76</v>
      </c>
      <c r="B57" s="73">
        <v>1275</v>
      </c>
      <c r="C57" s="73">
        <v>4170</v>
      </c>
      <c r="D57" s="73">
        <v>138266</v>
      </c>
      <c r="E57" s="73">
        <v>6911</v>
      </c>
      <c r="F57" s="73">
        <v>14728</v>
      </c>
      <c r="G57" s="73">
        <v>170190</v>
      </c>
      <c r="H57" s="73">
        <v>588724</v>
      </c>
      <c r="I57" s="73">
        <v>241149</v>
      </c>
      <c r="J57" s="73">
        <v>309574</v>
      </c>
      <c r="K57" s="73">
        <v>314289</v>
      </c>
      <c r="L57" s="73">
        <v>355001</v>
      </c>
      <c r="M57" s="73">
        <v>80760</v>
      </c>
      <c r="N57" s="73">
        <v>514876</v>
      </c>
      <c r="O57" s="73">
        <v>467648</v>
      </c>
      <c r="P57" s="73">
        <v>224038</v>
      </c>
      <c r="Q57" s="73">
        <v>289636</v>
      </c>
      <c r="R57" s="73">
        <v>374532</v>
      </c>
      <c r="S57" s="73">
        <v>117102</v>
      </c>
      <c r="T57" s="73">
        <v>117668</v>
      </c>
      <c r="U57" s="73">
        <v>17624</v>
      </c>
    </row>
    <row r="58" spans="1:21" x14ac:dyDescent="0.25">
      <c r="A58" s="72" t="s">
        <v>77</v>
      </c>
      <c r="B58" s="73">
        <v>3446</v>
      </c>
      <c r="C58" s="73">
        <v>3833</v>
      </c>
      <c r="D58" s="73">
        <v>137790</v>
      </c>
      <c r="E58" s="73">
        <v>6927</v>
      </c>
      <c r="F58" s="73">
        <v>14955</v>
      </c>
      <c r="G58" s="73">
        <v>165184</v>
      </c>
      <c r="H58" s="73">
        <v>587289</v>
      </c>
      <c r="I58" s="73">
        <v>240086</v>
      </c>
      <c r="J58" s="73">
        <v>317997</v>
      </c>
      <c r="K58" s="73">
        <v>323164</v>
      </c>
      <c r="L58" s="73">
        <v>353843</v>
      </c>
      <c r="M58" s="73">
        <v>83409</v>
      </c>
      <c r="N58" s="73">
        <v>519422</v>
      </c>
      <c r="O58" s="73">
        <v>474905</v>
      </c>
      <c r="P58" s="73">
        <v>221257</v>
      </c>
      <c r="Q58" s="73">
        <v>291550</v>
      </c>
      <c r="R58" s="73">
        <v>390796</v>
      </c>
      <c r="S58" s="73">
        <v>120050</v>
      </c>
      <c r="T58" s="73">
        <v>116426</v>
      </c>
      <c r="U58" s="73">
        <v>17862</v>
      </c>
    </row>
    <row r="59" spans="1:21" x14ac:dyDescent="0.25">
      <c r="A59" s="72" t="s">
        <v>78</v>
      </c>
      <c r="B59" s="73">
        <v>1373</v>
      </c>
      <c r="C59" s="73">
        <v>3410</v>
      </c>
      <c r="D59" s="73">
        <v>134991</v>
      </c>
      <c r="E59" s="73">
        <v>6829</v>
      </c>
      <c r="F59" s="73">
        <v>16220</v>
      </c>
      <c r="G59" s="73">
        <v>163262</v>
      </c>
      <c r="H59" s="73">
        <v>586610</v>
      </c>
      <c r="I59" s="73">
        <v>239806</v>
      </c>
      <c r="J59" s="73">
        <v>319378</v>
      </c>
      <c r="K59" s="73">
        <v>322518</v>
      </c>
      <c r="L59" s="73">
        <v>353314</v>
      </c>
      <c r="M59" s="73">
        <v>85423</v>
      </c>
      <c r="N59" s="73">
        <v>523301</v>
      </c>
      <c r="O59" s="73">
        <v>469676</v>
      </c>
      <c r="P59" s="73">
        <v>216352</v>
      </c>
      <c r="Q59" s="73">
        <v>296330</v>
      </c>
      <c r="R59" s="73">
        <v>405262</v>
      </c>
      <c r="S59" s="73">
        <v>119479</v>
      </c>
      <c r="T59" s="73">
        <v>114656</v>
      </c>
      <c r="U59" s="73">
        <v>15256</v>
      </c>
    </row>
    <row r="60" spans="1:21" x14ac:dyDescent="0.25">
      <c r="A60" s="72" t="s">
        <v>79</v>
      </c>
      <c r="B60" s="73">
        <v>1414</v>
      </c>
      <c r="C60" s="73">
        <v>2492</v>
      </c>
      <c r="D60" s="73">
        <v>125656</v>
      </c>
      <c r="E60" s="73">
        <v>6622</v>
      </c>
      <c r="F60" s="73">
        <v>15807</v>
      </c>
      <c r="G60" s="73">
        <v>146899</v>
      </c>
      <c r="H60" s="73">
        <v>584089</v>
      </c>
      <c r="I60" s="73">
        <v>243176</v>
      </c>
      <c r="J60" s="73">
        <v>318862</v>
      </c>
      <c r="K60" s="73">
        <v>318342</v>
      </c>
      <c r="L60" s="73">
        <v>360493</v>
      </c>
      <c r="M60" s="73">
        <v>94248</v>
      </c>
      <c r="N60" s="73">
        <v>541022</v>
      </c>
      <c r="O60" s="73">
        <v>450999</v>
      </c>
      <c r="P60" s="73">
        <v>233330</v>
      </c>
      <c r="Q60" s="73">
        <v>306468</v>
      </c>
      <c r="R60" s="73">
        <v>416685</v>
      </c>
      <c r="S60" s="73">
        <v>115087</v>
      </c>
      <c r="T60" s="73">
        <v>112747</v>
      </c>
      <c r="U60" s="73">
        <v>13347</v>
      </c>
    </row>
    <row r="61" spans="1:21" x14ac:dyDescent="0.25">
      <c r="A61" s="72" t="s">
        <v>80</v>
      </c>
      <c r="B61" s="73">
        <v>429</v>
      </c>
      <c r="C61" s="73">
        <v>3747</v>
      </c>
      <c r="D61" s="73">
        <v>126109</v>
      </c>
      <c r="E61" s="73">
        <v>6602</v>
      </c>
      <c r="F61" s="73">
        <v>15685</v>
      </c>
      <c r="G61" s="73">
        <v>147496</v>
      </c>
      <c r="H61" s="73">
        <v>568677</v>
      </c>
      <c r="I61" s="73">
        <v>234180</v>
      </c>
      <c r="J61" s="73">
        <v>314537</v>
      </c>
      <c r="K61" s="73">
        <v>316880</v>
      </c>
      <c r="L61" s="73">
        <v>353119</v>
      </c>
      <c r="M61" s="73">
        <v>88136</v>
      </c>
      <c r="N61" s="73">
        <v>505769</v>
      </c>
      <c r="O61" s="73">
        <v>450405</v>
      </c>
      <c r="P61" s="73">
        <v>234877</v>
      </c>
      <c r="Q61" s="73">
        <v>312950</v>
      </c>
      <c r="R61" s="73">
        <v>414631</v>
      </c>
      <c r="S61" s="73">
        <v>115433</v>
      </c>
      <c r="T61" s="73">
        <v>107738</v>
      </c>
      <c r="U61" s="73">
        <v>11436</v>
      </c>
    </row>
    <row r="62" spans="1:21" x14ac:dyDescent="0.25">
      <c r="A62" s="72" t="s">
        <v>81</v>
      </c>
      <c r="B62" s="73">
        <v>1534</v>
      </c>
      <c r="C62" s="73">
        <v>2285</v>
      </c>
      <c r="D62" s="73">
        <v>114583</v>
      </c>
      <c r="E62" s="73">
        <v>6510</v>
      </c>
      <c r="F62" s="73">
        <v>15082</v>
      </c>
      <c r="G62" s="73">
        <v>143873</v>
      </c>
      <c r="H62" s="73">
        <v>565447</v>
      </c>
      <c r="I62" s="73">
        <v>223857</v>
      </c>
      <c r="J62" s="73">
        <v>309781</v>
      </c>
      <c r="K62" s="73">
        <v>311899</v>
      </c>
      <c r="L62" s="73">
        <v>341713</v>
      </c>
      <c r="M62" s="73">
        <v>97570</v>
      </c>
      <c r="N62" s="73">
        <v>508816</v>
      </c>
      <c r="O62" s="73">
        <v>436486</v>
      </c>
      <c r="P62" s="73">
        <v>233482</v>
      </c>
      <c r="Q62" s="73">
        <v>314915</v>
      </c>
      <c r="R62" s="73">
        <v>426444</v>
      </c>
      <c r="S62" s="73">
        <v>107860</v>
      </c>
      <c r="T62" s="73">
        <v>110113</v>
      </c>
      <c r="U62" s="73">
        <v>17445</v>
      </c>
    </row>
    <row r="63" spans="1:21" x14ac:dyDescent="0.25">
      <c r="A63" s="72" t="s">
        <v>82</v>
      </c>
      <c r="B63" s="73">
        <v>670</v>
      </c>
      <c r="C63" s="73">
        <v>2270</v>
      </c>
      <c r="D63" s="73">
        <v>116037</v>
      </c>
      <c r="E63" s="73">
        <v>5551</v>
      </c>
      <c r="F63" s="73">
        <v>14760</v>
      </c>
      <c r="G63" s="73">
        <v>131849</v>
      </c>
      <c r="H63" s="73">
        <v>558497</v>
      </c>
      <c r="I63" s="73">
        <v>222720</v>
      </c>
      <c r="J63" s="73">
        <v>297898</v>
      </c>
      <c r="K63" s="73">
        <v>292906</v>
      </c>
      <c r="L63" s="73">
        <v>322740</v>
      </c>
      <c r="M63" s="73">
        <v>100841</v>
      </c>
      <c r="N63" s="73">
        <v>515542</v>
      </c>
      <c r="O63" s="73">
        <v>419845</v>
      </c>
      <c r="P63" s="73">
        <v>235159</v>
      </c>
      <c r="Q63" s="73">
        <v>328137</v>
      </c>
      <c r="R63" s="73">
        <v>428524</v>
      </c>
      <c r="S63" s="73">
        <v>104190</v>
      </c>
      <c r="T63" s="73">
        <v>109489</v>
      </c>
      <c r="U63" s="73">
        <v>15042</v>
      </c>
    </row>
    <row r="64" spans="1:21" x14ac:dyDescent="0.25">
      <c r="A64" s="72" t="s">
        <v>83</v>
      </c>
      <c r="B64" s="73">
        <v>53</v>
      </c>
      <c r="C64" s="73">
        <v>1640</v>
      </c>
      <c r="D64" s="73">
        <v>118744</v>
      </c>
      <c r="E64" s="73">
        <v>4773</v>
      </c>
      <c r="F64" s="73">
        <v>14983</v>
      </c>
      <c r="G64" s="73">
        <v>146581</v>
      </c>
      <c r="H64" s="73">
        <v>549270</v>
      </c>
      <c r="I64" s="73">
        <v>223784</v>
      </c>
      <c r="J64" s="73">
        <v>298746</v>
      </c>
      <c r="K64" s="73">
        <v>294287</v>
      </c>
      <c r="L64" s="73">
        <v>322491</v>
      </c>
      <c r="M64" s="73">
        <v>95312</v>
      </c>
      <c r="N64" s="73">
        <v>511701</v>
      </c>
      <c r="O64" s="73">
        <v>439353</v>
      </c>
      <c r="P64" s="73">
        <v>233970</v>
      </c>
      <c r="Q64" s="73">
        <v>322779</v>
      </c>
      <c r="R64" s="73">
        <v>425501</v>
      </c>
      <c r="S64" s="73">
        <v>100619</v>
      </c>
      <c r="T64" s="73">
        <v>107264</v>
      </c>
      <c r="U64" s="73">
        <v>12853</v>
      </c>
    </row>
    <row r="65" spans="1:21" x14ac:dyDescent="0.25">
      <c r="A65" s="72" t="s">
        <v>84</v>
      </c>
      <c r="B65" s="73">
        <v>55</v>
      </c>
      <c r="C65" s="73">
        <v>1767</v>
      </c>
      <c r="D65" s="73">
        <v>115584</v>
      </c>
      <c r="E65" s="73">
        <v>5267</v>
      </c>
      <c r="F65" s="73">
        <v>17953</v>
      </c>
      <c r="G65" s="73">
        <v>127417</v>
      </c>
      <c r="H65" s="73">
        <v>545925</v>
      </c>
      <c r="I65" s="73">
        <v>222822</v>
      </c>
      <c r="J65" s="73">
        <v>318760</v>
      </c>
      <c r="K65" s="73">
        <v>288676</v>
      </c>
      <c r="L65" s="73">
        <v>325778</v>
      </c>
      <c r="M65" s="73">
        <v>102347</v>
      </c>
      <c r="N65" s="73">
        <v>529717</v>
      </c>
      <c r="O65" s="73">
        <v>430400</v>
      </c>
      <c r="P65" s="73">
        <v>227896</v>
      </c>
      <c r="Q65" s="73">
        <v>325552</v>
      </c>
      <c r="R65" s="73">
        <v>424244</v>
      </c>
      <c r="S65" s="73">
        <v>103780</v>
      </c>
      <c r="T65" s="73">
        <v>111662</v>
      </c>
      <c r="U65" s="73">
        <v>10428</v>
      </c>
    </row>
    <row r="66" spans="1:21" x14ac:dyDescent="0.25">
      <c r="A66" s="72" t="s">
        <v>85</v>
      </c>
      <c r="B66" s="73">
        <v>56</v>
      </c>
      <c r="C66" s="73">
        <v>1829</v>
      </c>
      <c r="D66" s="73">
        <v>115222</v>
      </c>
      <c r="E66" s="73">
        <v>5502</v>
      </c>
      <c r="F66" s="73">
        <v>17719</v>
      </c>
      <c r="G66" s="73">
        <v>131323</v>
      </c>
      <c r="H66" s="73">
        <v>542748</v>
      </c>
      <c r="I66" s="73">
        <v>218722</v>
      </c>
      <c r="J66" s="73">
        <v>309949</v>
      </c>
      <c r="K66" s="73">
        <v>299557</v>
      </c>
      <c r="L66" s="73">
        <v>330971</v>
      </c>
      <c r="M66" s="73">
        <v>103467</v>
      </c>
      <c r="N66" s="73">
        <v>528812</v>
      </c>
      <c r="O66" s="73">
        <v>440539</v>
      </c>
      <c r="P66" s="73">
        <v>228018</v>
      </c>
      <c r="Q66" s="73">
        <v>331193</v>
      </c>
      <c r="R66" s="73">
        <v>417494</v>
      </c>
      <c r="S66" s="73">
        <v>105214</v>
      </c>
      <c r="T66" s="73">
        <v>113053</v>
      </c>
      <c r="U66" s="73">
        <v>9419</v>
      </c>
    </row>
    <row r="67" spans="1:21" x14ac:dyDescent="0.25">
      <c r="A67" s="72" t="s">
        <v>86</v>
      </c>
      <c r="B67" s="73">
        <v>618</v>
      </c>
      <c r="C67" s="73">
        <v>1984</v>
      </c>
      <c r="D67" s="73">
        <v>111846</v>
      </c>
      <c r="E67" s="73">
        <v>5709</v>
      </c>
      <c r="F67" s="73">
        <v>18384</v>
      </c>
      <c r="G67" s="73">
        <v>133144</v>
      </c>
      <c r="H67" s="73">
        <v>538030</v>
      </c>
      <c r="I67" s="73">
        <v>218626</v>
      </c>
      <c r="J67" s="73">
        <v>301258</v>
      </c>
      <c r="K67" s="73">
        <v>304098</v>
      </c>
      <c r="L67" s="73">
        <v>330829</v>
      </c>
      <c r="M67" s="73">
        <v>93208</v>
      </c>
      <c r="N67" s="73">
        <v>514497</v>
      </c>
      <c r="O67" s="73">
        <v>452402</v>
      </c>
      <c r="P67" s="73">
        <v>225974</v>
      </c>
      <c r="Q67" s="73">
        <v>316846</v>
      </c>
      <c r="R67" s="73">
        <v>415003</v>
      </c>
      <c r="S67" s="73">
        <v>109843</v>
      </c>
      <c r="T67" s="73">
        <v>114937</v>
      </c>
      <c r="U67" s="73">
        <v>11587</v>
      </c>
    </row>
    <row r="68" spans="1:21" x14ac:dyDescent="0.25">
      <c r="A68" s="72" t="s">
        <v>87</v>
      </c>
      <c r="B68" s="73">
        <v>1043</v>
      </c>
      <c r="C68" s="73">
        <v>2189</v>
      </c>
      <c r="D68" s="73">
        <v>105602</v>
      </c>
      <c r="E68" s="73">
        <v>6510</v>
      </c>
      <c r="F68" s="73">
        <v>18560</v>
      </c>
      <c r="G68" s="73">
        <v>136657</v>
      </c>
      <c r="H68" s="73">
        <v>543591</v>
      </c>
      <c r="I68" s="73">
        <v>214477</v>
      </c>
      <c r="J68" s="73">
        <v>307092</v>
      </c>
      <c r="K68" s="73">
        <v>300272</v>
      </c>
      <c r="L68" s="73">
        <v>345278</v>
      </c>
      <c r="M68" s="73">
        <v>98133</v>
      </c>
      <c r="N68" s="73">
        <v>535817</v>
      </c>
      <c r="O68" s="73">
        <v>446712</v>
      </c>
      <c r="P68" s="73">
        <v>221917</v>
      </c>
      <c r="Q68" s="73">
        <v>317157</v>
      </c>
      <c r="R68" s="73">
        <v>416225</v>
      </c>
      <c r="S68" s="73">
        <v>109250</v>
      </c>
      <c r="T68" s="73">
        <v>114856</v>
      </c>
      <c r="U68" s="73">
        <v>10718</v>
      </c>
    </row>
    <row r="69" spans="1:21" x14ac:dyDescent="0.25">
      <c r="A69" s="72" t="s">
        <v>88</v>
      </c>
      <c r="B69" s="73">
        <v>389</v>
      </c>
      <c r="C69" s="73">
        <v>2719</v>
      </c>
      <c r="D69" s="73">
        <v>106402</v>
      </c>
      <c r="E69" s="73">
        <v>11077</v>
      </c>
      <c r="F69" s="73">
        <v>18383</v>
      </c>
      <c r="G69" s="73">
        <v>137844</v>
      </c>
      <c r="H69" s="73">
        <v>540230</v>
      </c>
      <c r="I69" s="73">
        <v>216071</v>
      </c>
      <c r="J69" s="73">
        <v>293692</v>
      </c>
      <c r="K69" s="73">
        <v>318384</v>
      </c>
      <c r="L69" s="73">
        <v>347335</v>
      </c>
      <c r="M69" s="73">
        <v>92197</v>
      </c>
      <c r="N69" s="73">
        <v>528792</v>
      </c>
      <c r="O69" s="73">
        <v>464771</v>
      </c>
      <c r="P69" s="73">
        <v>224960</v>
      </c>
      <c r="Q69" s="73">
        <v>320006</v>
      </c>
      <c r="R69" s="73">
        <v>431662</v>
      </c>
      <c r="S69" s="73">
        <v>114276</v>
      </c>
      <c r="T69" s="73">
        <v>112443</v>
      </c>
      <c r="U69" s="73">
        <v>7247</v>
      </c>
    </row>
    <row r="70" spans="1:21" x14ac:dyDescent="0.25">
      <c r="A70" s="72" t="s">
        <v>89</v>
      </c>
      <c r="B70" s="73">
        <v>797</v>
      </c>
      <c r="C70" s="73">
        <v>2657</v>
      </c>
      <c r="D70" s="73">
        <v>109451</v>
      </c>
      <c r="E70" s="73">
        <v>6536</v>
      </c>
      <c r="F70" s="73">
        <v>16952</v>
      </c>
      <c r="G70" s="73">
        <v>129139</v>
      </c>
      <c r="H70" s="73">
        <v>543528</v>
      </c>
      <c r="I70" s="73">
        <v>218067</v>
      </c>
      <c r="J70" s="73">
        <v>306994</v>
      </c>
      <c r="K70" s="73">
        <v>324862</v>
      </c>
      <c r="L70" s="73">
        <v>354292</v>
      </c>
      <c r="M70" s="73">
        <v>96204</v>
      </c>
      <c r="N70" s="73">
        <v>525998</v>
      </c>
      <c r="O70" s="73">
        <v>455189</v>
      </c>
      <c r="P70" s="73">
        <v>216066</v>
      </c>
      <c r="Q70" s="73">
        <v>325696</v>
      </c>
      <c r="R70" s="73">
        <v>430677</v>
      </c>
      <c r="S70" s="73">
        <v>110699</v>
      </c>
      <c r="T70" s="73">
        <v>112623</v>
      </c>
      <c r="U70" s="73">
        <v>10459</v>
      </c>
    </row>
    <row r="71" spans="1:21" x14ac:dyDescent="0.25">
      <c r="A71" s="72" t="s">
        <v>90</v>
      </c>
      <c r="B71" s="73">
        <v>34</v>
      </c>
      <c r="C71" s="73">
        <v>2977</v>
      </c>
      <c r="D71" s="73">
        <v>104698</v>
      </c>
      <c r="E71" s="73">
        <v>7323</v>
      </c>
      <c r="F71" s="73">
        <v>17431</v>
      </c>
      <c r="G71" s="73">
        <v>128705</v>
      </c>
      <c r="H71" s="73">
        <v>554740</v>
      </c>
      <c r="I71" s="73">
        <v>210100</v>
      </c>
      <c r="J71" s="73">
        <v>313309</v>
      </c>
      <c r="K71" s="73">
        <v>327833</v>
      </c>
      <c r="L71" s="73">
        <v>354971</v>
      </c>
      <c r="M71" s="73">
        <v>102032</v>
      </c>
      <c r="N71" s="73">
        <v>534598</v>
      </c>
      <c r="O71" s="73">
        <v>457464</v>
      </c>
      <c r="P71" s="73">
        <v>218877</v>
      </c>
      <c r="Q71" s="73">
        <v>320729</v>
      </c>
      <c r="R71" s="73">
        <v>435108</v>
      </c>
      <c r="S71" s="73">
        <v>114857</v>
      </c>
      <c r="T71" s="73">
        <v>114147</v>
      </c>
      <c r="U71" s="73">
        <v>12504</v>
      </c>
    </row>
    <row r="72" spans="1:21" x14ac:dyDescent="0.25">
      <c r="A72" s="72" t="s">
        <v>91</v>
      </c>
      <c r="B72" s="73">
        <v>1038</v>
      </c>
      <c r="C72" s="73">
        <v>3388</v>
      </c>
      <c r="D72" s="73">
        <v>106585</v>
      </c>
      <c r="E72" s="73">
        <v>6660</v>
      </c>
      <c r="F72" s="73">
        <v>18115</v>
      </c>
      <c r="G72" s="73">
        <v>137302</v>
      </c>
      <c r="H72" s="73">
        <v>548319</v>
      </c>
      <c r="I72" s="73">
        <v>211673</v>
      </c>
      <c r="J72" s="73">
        <v>326880</v>
      </c>
      <c r="K72" s="73">
        <v>314815</v>
      </c>
      <c r="L72" s="73">
        <v>351576</v>
      </c>
      <c r="M72" s="73">
        <v>107945</v>
      </c>
      <c r="N72" s="73">
        <v>514856</v>
      </c>
      <c r="O72" s="73">
        <v>461047</v>
      </c>
      <c r="P72" s="73">
        <v>214977</v>
      </c>
      <c r="Q72" s="73">
        <v>328167</v>
      </c>
      <c r="R72" s="73">
        <v>442641</v>
      </c>
      <c r="S72" s="73">
        <v>123561</v>
      </c>
      <c r="T72" s="73">
        <v>114880</v>
      </c>
      <c r="U72" s="73">
        <v>9506</v>
      </c>
    </row>
    <row r="73" spans="1:21" x14ac:dyDescent="0.25">
      <c r="A73" s="72" t="s">
        <v>92</v>
      </c>
      <c r="B73" s="73">
        <v>1787</v>
      </c>
      <c r="C73" s="73">
        <v>3897</v>
      </c>
      <c r="D73" s="73">
        <v>105806</v>
      </c>
      <c r="E73" s="73">
        <v>6340</v>
      </c>
      <c r="F73" s="73">
        <v>18349</v>
      </c>
      <c r="G73" s="73">
        <v>143632</v>
      </c>
      <c r="H73" s="73">
        <v>586805</v>
      </c>
      <c r="I73" s="73">
        <v>213970</v>
      </c>
      <c r="J73" s="73">
        <v>325015</v>
      </c>
      <c r="K73" s="73">
        <v>324082</v>
      </c>
      <c r="L73" s="73">
        <v>361819</v>
      </c>
      <c r="M73" s="73">
        <v>111399</v>
      </c>
      <c r="N73" s="73">
        <v>524722</v>
      </c>
      <c r="O73" s="73">
        <v>470591</v>
      </c>
      <c r="P73" s="73">
        <v>215773</v>
      </c>
      <c r="Q73" s="73">
        <v>330739</v>
      </c>
      <c r="R73" s="73">
        <v>464389</v>
      </c>
      <c r="S73" s="73">
        <v>121603</v>
      </c>
      <c r="T73" s="73">
        <v>124128</v>
      </c>
      <c r="U73" s="73">
        <v>12518</v>
      </c>
    </row>
    <row r="74" spans="1:21" x14ac:dyDescent="0.25">
      <c r="A74" s="72" t="s">
        <v>93</v>
      </c>
      <c r="B74" s="73">
        <v>1893</v>
      </c>
      <c r="C74" s="73">
        <v>4101</v>
      </c>
      <c r="D74" s="73">
        <v>111064</v>
      </c>
      <c r="E74" s="73">
        <v>6308</v>
      </c>
      <c r="F74" s="73">
        <v>18341</v>
      </c>
      <c r="G74" s="73">
        <v>150105</v>
      </c>
      <c r="H74" s="73">
        <v>588474</v>
      </c>
      <c r="I74" s="73">
        <v>218494</v>
      </c>
      <c r="J74" s="73">
        <v>328539</v>
      </c>
      <c r="K74" s="73">
        <v>313889</v>
      </c>
      <c r="L74" s="73">
        <v>351692</v>
      </c>
      <c r="M74" s="73">
        <v>112370</v>
      </c>
      <c r="N74" s="73">
        <v>536755</v>
      </c>
      <c r="O74" s="73">
        <v>469022</v>
      </c>
      <c r="P74" s="73">
        <v>216414</v>
      </c>
      <c r="Q74" s="73">
        <v>331377</v>
      </c>
      <c r="R74" s="73">
        <v>448862</v>
      </c>
      <c r="S74" s="73">
        <v>117307</v>
      </c>
      <c r="T74" s="73">
        <v>108649</v>
      </c>
      <c r="U74" s="73">
        <v>10186</v>
      </c>
    </row>
    <row r="75" spans="1:21" x14ac:dyDescent="0.25">
      <c r="A75" s="72" t="s">
        <v>94</v>
      </c>
      <c r="B75" s="73">
        <v>67</v>
      </c>
      <c r="C75" s="73">
        <v>4558</v>
      </c>
      <c r="D75" s="73">
        <v>111144</v>
      </c>
      <c r="E75" s="73">
        <v>5628</v>
      </c>
      <c r="F75" s="73">
        <v>18381</v>
      </c>
      <c r="G75" s="73">
        <v>155335</v>
      </c>
      <c r="H75" s="73">
        <v>567137</v>
      </c>
      <c r="I75" s="73">
        <v>219941</v>
      </c>
      <c r="J75" s="73">
        <v>339685</v>
      </c>
      <c r="K75" s="73">
        <v>312197</v>
      </c>
      <c r="L75" s="73">
        <v>355379</v>
      </c>
      <c r="M75" s="73">
        <v>111975</v>
      </c>
      <c r="N75" s="73">
        <v>541188</v>
      </c>
      <c r="O75" s="73">
        <v>464427</v>
      </c>
      <c r="P75" s="73">
        <v>213473</v>
      </c>
      <c r="Q75" s="73">
        <v>342925</v>
      </c>
      <c r="R75" s="73">
        <v>459889</v>
      </c>
      <c r="S75" s="73">
        <v>118851</v>
      </c>
      <c r="T75" s="73">
        <v>110047</v>
      </c>
      <c r="U75" s="73">
        <v>8332</v>
      </c>
    </row>
    <row r="76" spans="1:21" x14ac:dyDescent="0.25">
      <c r="A76" s="72" t="s">
        <v>95</v>
      </c>
      <c r="B76" s="73">
        <v>92</v>
      </c>
      <c r="C76" s="73">
        <v>4402</v>
      </c>
      <c r="D76" s="73">
        <v>105100</v>
      </c>
      <c r="E76" s="73">
        <v>5338</v>
      </c>
      <c r="F76" s="73">
        <v>16881</v>
      </c>
      <c r="G76" s="73">
        <v>152642</v>
      </c>
      <c r="H76" s="73">
        <v>578306</v>
      </c>
      <c r="I76" s="73">
        <v>223364</v>
      </c>
      <c r="J76" s="73">
        <v>325225</v>
      </c>
      <c r="K76" s="73">
        <v>319843</v>
      </c>
      <c r="L76" s="73">
        <v>358322</v>
      </c>
      <c r="M76" s="73">
        <v>113012</v>
      </c>
      <c r="N76" s="73">
        <v>551947</v>
      </c>
      <c r="O76" s="73">
        <v>455299</v>
      </c>
      <c r="P76" s="73">
        <v>214027</v>
      </c>
      <c r="Q76" s="73">
        <v>336402</v>
      </c>
      <c r="R76" s="73">
        <v>471297</v>
      </c>
      <c r="S76" s="73">
        <v>118086</v>
      </c>
      <c r="T76" s="73">
        <v>109274</v>
      </c>
      <c r="U76" s="73">
        <v>11131</v>
      </c>
    </row>
    <row r="77" spans="1:21" x14ac:dyDescent="0.25">
      <c r="A77" s="72" t="s">
        <v>96</v>
      </c>
      <c r="B77" s="73">
        <v>124</v>
      </c>
      <c r="C77" s="73">
        <v>4520</v>
      </c>
      <c r="D77" s="73">
        <v>108894</v>
      </c>
      <c r="E77" s="73">
        <v>6186</v>
      </c>
      <c r="F77" s="73">
        <v>17176</v>
      </c>
      <c r="G77" s="73">
        <v>151324</v>
      </c>
      <c r="H77" s="73">
        <v>581211</v>
      </c>
      <c r="I77" s="73">
        <v>221309</v>
      </c>
      <c r="J77" s="73">
        <v>341996</v>
      </c>
      <c r="K77" s="73">
        <v>332875</v>
      </c>
      <c r="L77" s="73">
        <v>357002</v>
      </c>
      <c r="M77" s="73">
        <v>106402</v>
      </c>
      <c r="N77" s="73">
        <v>582074</v>
      </c>
      <c r="O77" s="73">
        <v>471905</v>
      </c>
      <c r="P77" s="73">
        <v>213819</v>
      </c>
      <c r="Q77" s="73">
        <v>335059</v>
      </c>
      <c r="R77" s="73">
        <v>475973</v>
      </c>
      <c r="S77" s="73">
        <v>112484</v>
      </c>
      <c r="T77" s="73">
        <v>115723</v>
      </c>
      <c r="U77" s="73">
        <v>9923</v>
      </c>
    </row>
    <row r="78" spans="1:21" x14ac:dyDescent="0.25">
      <c r="A78" s="72" t="s">
        <v>97</v>
      </c>
      <c r="B78" s="73">
        <v>146</v>
      </c>
      <c r="C78" s="73">
        <v>3969</v>
      </c>
      <c r="D78" s="73">
        <v>106940</v>
      </c>
      <c r="E78" s="73">
        <v>6311</v>
      </c>
      <c r="F78" s="73">
        <v>15630</v>
      </c>
      <c r="G78" s="73">
        <v>146819</v>
      </c>
      <c r="H78" s="73">
        <v>574271</v>
      </c>
      <c r="I78" s="73">
        <v>217818</v>
      </c>
      <c r="J78" s="73">
        <v>348358</v>
      </c>
      <c r="K78" s="73">
        <v>341209</v>
      </c>
      <c r="L78" s="73">
        <v>346795</v>
      </c>
      <c r="M78" s="73">
        <v>105991</v>
      </c>
      <c r="N78" s="73">
        <v>604283</v>
      </c>
      <c r="O78" s="73">
        <v>466496</v>
      </c>
      <c r="P78" s="73">
        <v>214494</v>
      </c>
      <c r="Q78" s="73">
        <v>333340</v>
      </c>
      <c r="R78" s="73">
        <v>472323</v>
      </c>
      <c r="S78" s="73">
        <v>117173</v>
      </c>
      <c r="T78" s="73">
        <v>120190</v>
      </c>
      <c r="U78" s="73">
        <v>8397</v>
      </c>
    </row>
    <row r="79" spans="1:21" x14ac:dyDescent="0.25">
      <c r="A79" s="72" t="s">
        <v>98</v>
      </c>
      <c r="B79" s="73">
        <v>1526</v>
      </c>
      <c r="C79" s="73">
        <v>3692</v>
      </c>
      <c r="D79" s="73">
        <v>107950</v>
      </c>
      <c r="E79" s="73">
        <v>6358</v>
      </c>
      <c r="F79" s="73">
        <v>14622</v>
      </c>
      <c r="G79" s="73">
        <v>142308</v>
      </c>
      <c r="H79" s="73">
        <v>587504</v>
      </c>
      <c r="I79" s="73">
        <v>220263</v>
      </c>
      <c r="J79" s="73">
        <v>350401</v>
      </c>
      <c r="K79" s="73">
        <v>350220</v>
      </c>
      <c r="L79" s="73">
        <v>336677</v>
      </c>
      <c r="M79" s="73">
        <v>109552</v>
      </c>
      <c r="N79" s="73">
        <v>614679</v>
      </c>
      <c r="O79" s="73">
        <v>468088</v>
      </c>
      <c r="P79" s="73">
        <v>217112</v>
      </c>
      <c r="Q79" s="73">
        <v>341294</v>
      </c>
      <c r="R79" s="73">
        <v>478457</v>
      </c>
      <c r="S79" s="73">
        <v>115229</v>
      </c>
      <c r="T79" s="73">
        <v>123133</v>
      </c>
      <c r="U79" s="73">
        <v>12049</v>
      </c>
    </row>
    <row r="80" spans="1:21" x14ac:dyDescent="0.25">
      <c r="A80" s="72" t="s">
        <v>99</v>
      </c>
      <c r="B80" s="73">
        <v>1770</v>
      </c>
      <c r="C80" s="73">
        <v>3456</v>
      </c>
      <c r="D80" s="73">
        <v>103407</v>
      </c>
      <c r="E80" s="73">
        <v>5432</v>
      </c>
      <c r="F80" s="73">
        <v>16336</v>
      </c>
      <c r="G80" s="73">
        <v>145590</v>
      </c>
      <c r="H80" s="73">
        <v>597187</v>
      </c>
      <c r="I80" s="73">
        <v>214337</v>
      </c>
      <c r="J80" s="73">
        <v>347914</v>
      </c>
      <c r="K80" s="73">
        <v>363056</v>
      </c>
      <c r="L80" s="73">
        <v>343158</v>
      </c>
      <c r="M80" s="73">
        <v>111607</v>
      </c>
      <c r="N80" s="73">
        <v>619907</v>
      </c>
      <c r="O80" s="73">
        <v>465414</v>
      </c>
      <c r="P80" s="73">
        <v>217194</v>
      </c>
      <c r="Q80" s="73">
        <v>346184</v>
      </c>
      <c r="R80" s="73">
        <v>482280</v>
      </c>
      <c r="S80" s="73">
        <v>120203</v>
      </c>
      <c r="T80" s="73">
        <v>123539</v>
      </c>
      <c r="U80" s="73">
        <v>15634</v>
      </c>
    </row>
    <row r="81" spans="1:21" x14ac:dyDescent="0.25">
      <c r="A81" s="72" t="s">
        <v>100</v>
      </c>
      <c r="B81" s="73">
        <v>446</v>
      </c>
      <c r="C81" s="73">
        <v>3561</v>
      </c>
      <c r="D81" s="73">
        <v>108423</v>
      </c>
      <c r="E81" s="73">
        <v>6443</v>
      </c>
      <c r="F81" s="73">
        <v>18482</v>
      </c>
      <c r="G81" s="73">
        <v>145239</v>
      </c>
      <c r="H81" s="73">
        <v>586447</v>
      </c>
      <c r="I81" s="73">
        <v>215722</v>
      </c>
      <c r="J81" s="73">
        <v>348222</v>
      </c>
      <c r="K81" s="73">
        <v>369038</v>
      </c>
      <c r="L81" s="73">
        <v>346559</v>
      </c>
      <c r="M81" s="73">
        <v>107654</v>
      </c>
      <c r="N81" s="73">
        <v>614347</v>
      </c>
      <c r="O81" s="73">
        <v>469554</v>
      </c>
      <c r="P81" s="73">
        <v>218380</v>
      </c>
      <c r="Q81" s="73">
        <v>348793</v>
      </c>
      <c r="R81" s="73">
        <v>483022</v>
      </c>
      <c r="S81" s="73">
        <v>127307</v>
      </c>
      <c r="T81" s="73">
        <v>117398</v>
      </c>
      <c r="U81" s="73">
        <v>13332</v>
      </c>
    </row>
    <row r="82" spans="1:21" x14ac:dyDescent="0.25">
      <c r="A82" s="72" t="s">
        <v>101</v>
      </c>
      <c r="B82" s="73">
        <v>1137</v>
      </c>
      <c r="C82" s="73">
        <v>3030</v>
      </c>
      <c r="D82" s="73">
        <v>113555</v>
      </c>
      <c r="E82" s="73">
        <v>6814</v>
      </c>
      <c r="F82" s="73">
        <v>18438</v>
      </c>
      <c r="G82" s="73">
        <v>147190</v>
      </c>
      <c r="H82" s="73">
        <v>594982</v>
      </c>
      <c r="I82" s="73">
        <v>220701</v>
      </c>
      <c r="J82" s="73">
        <v>364132</v>
      </c>
      <c r="K82" s="73">
        <v>371444</v>
      </c>
      <c r="L82" s="73">
        <v>350968</v>
      </c>
      <c r="M82" s="73">
        <v>107589</v>
      </c>
      <c r="N82" s="73">
        <v>626148</v>
      </c>
      <c r="O82" s="73">
        <v>486871</v>
      </c>
      <c r="P82" s="73">
        <v>218464</v>
      </c>
      <c r="Q82" s="73">
        <v>356972</v>
      </c>
      <c r="R82" s="73">
        <v>481130</v>
      </c>
      <c r="S82" s="73">
        <v>123674</v>
      </c>
      <c r="T82" s="73">
        <v>111394</v>
      </c>
      <c r="U82" s="73">
        <v>11624</v>
      </c>
    </row>
    <row r="83" spans="1:21" x14ac:dyDescent="0.25">
      <c r="A83" s="72" t="s">
        <v>102</v>
      </c>
      <c r="B83" s="73">
        <v>768</v>
      </c>
      <c r="C83" s="73">
        <v>3636</v>
      </c>
      <c r="D83" s="73">
        <v>113940</v>
      </c>
      <c r="E83" s="73">
        <v>7014</v>
      </c>
      <c r="F83" s="73">
        <v>18004</v>
      </c>
      <c r="G83" s="73">
        <v>148521</v>
      </c>
      <c r="H83" s="73">
        <v>603212</v>
      </c>
      <c r="I83" s="73">
        <v>229996</v>
      </c>
      <c r="J83" s="73">
        <v>361604</v>
      </c>
      <c r="K83" s="73">
        <v>377364</v>
      </c>
      <c r="L83" s="73">
        <v>352972</v>
      </c>
      <c r="M83" s="73">
        <v>108801</v>
      </c>
      <c r="N83" s="73">
        <v>619985</v>
      </c>
      <c r="O83" s="73">
        <v>498567</v>
      </c>
      <c r="P83" s="73">
        <v>216635</v>
      </c>
      <c r="Q83" s="73">
        <v>357106</v>
      </c>
      <c r="R83" s="73">
        <v>486241</v>
      </c>
      <c r="S83" s="73">
        <v>125982</v>
      </c>
      <c r="T83" s="73">
        <v>117798</v>
      </c>
      <c r="U83" s="73">
        <v>8957</v>
      </c>
    </row>
    <row r="84" spans="1:21" x14ac:dyDescent="0.25">
      <c r="A84" s="72" t="s">
        <v>103</v>
      </c>
      <c r="B84" s="73">
        <v>1801</v>
      </c>
      <c r="C84" s="73">
        <v>3626</v>
      </c>
      <c r="D84" s="73">
        <v>112297</v>
      </c>
      <c r="E84" s="73">
        <v>7361</v>
      </c>
      <c r="F84" s="73">
        <v>16884</v>
      </c>
      <c r="G84" s="73">
        <v>143697</v>
      </c>
      <c r="H84" s="73">
        <v>610421</v>
      </c>
      <c r="I84" s="73">
        <v>230056</v>
      </c>
      <c r="J84" s="73">
        <v>362160</v>
      </c>
      <c r="K84" s="73">
        <v>373418</v>
      </c>
      <c r="L84" s="73">
        <v>340314</v>
      </c>
      <c r="M84" s="73">
        <v>114849</v>
      </c>
      <c r="N84" s="73">
        <v>624431</v>
      </c>
      <c r="O84" s="73">
        <v>520127</v>
      </c>
      <c r="P84" s="73">
        <v>217905</v>
      </c>
      <c r="Q84" s="73">
        <v>358826</v>
      </c>
      <c r="R84" s="73">
        <v>496091</v>
      </c>
      <c r="S84" s="73">
        <v>125461</v>
      </c>
      <c r="T84" s="73">
        <v>117159</v>
      </c>
      <c r="U84" s="73">
        <v>9431</v>
      </c>
    </row>
    <row r="85" spans="1:21" x14ac:dyDescent="0.25">
      <c r="A85" s="72" t="s">
        <v>104</v>
      </c>
      <c r="B85" s="73">
        <v>1795</v>
      </c>
      <c r="C85" s="73">
        <v>3550</v>
      </c>
      <c r="D85" s="73">
        <v>108237</v>
      </c>
      <c r="E85" s="73">
        <v>7254</v>
      </c>
      <c r="F85" s="73">
        <v>16871</v>
      </c>
      <c r="G85" s="73">
        <v>145627</v>
      </c>
      <c r="H85" s="73">
        <v>622264</v>
      </c>
      <c r="I85" s="73">
        <v>223990</v>
      </c>
      <c r="J85" s="73">
        <v>362802</v>
      </c>
      <c r="K85" s="73">
        <v>386018</v>
      </c>
      <c r="L85" s="73">
        <v>353554</v>
      </c>
      <c r="M85" s="73">
        <v>117444</v>
      </c>
      <c r="N85" s="73">
        <v>650442</v>
      </c>
      <c r="O85" s="73">
        <v>519200</v>
      </c>
      <c r="P85" s="73">
        <v>216631</v>
      </c>
      <c r="Q85" s="73">
        <v>363528</v>
      </c>
      <c r="R85" s="73">
        <v>489433</v>
      </c>
      <c r="S85" s="73">
        <v>132032</v>
      </c>
      <c r="T85" s="73">
        <v>123227</v>
      </c>
      <c r="U85" s="73">
        <v>5042</v>
      </c>
    </row>
    <row r="86" spans="1:21" x14ac:dyDescent="0.25">
      <c r="A86" s="72" t="s">
        <v>105</v>
      </c>
      <c r="B86" s="73">
        <v>1710</v>
      </c>
      <c r="C86" s="73">
        <v>3282</v>
      </c>
      <c r="D86" s="73">
        <v>110197</v>
      </c>
      <c r="E86" s="73">
        <v>8910</v>
      </c>
      <c r="F86" s="73">
        <v>15829</v>
      </c>
      <c r="G86" s="73">
        <v>144047</v>
      </c>
      <c r="H86" s="73">
        <v>625265</v>
      </c>
      <c r="I86" s="73">
        <v>230942</v>
      </c>
      <c r="J86" s="73">
        <v>362346</v>
      </c>
      <c r="K86" s="73">
        <v>374855</v>
      </c>
      <c r="L86" s="73">
        <v>354671</v>
      </c>
      <c r="M86" s="73">
        <v>123380</v>
      </c>
      <c r="N86" s="73">
        <v>646112</v>
      </c>
      <c r="O86" s="73">
        <v>520381</v>
      </c>
      <c r="P86" s="73">
        <v>214528</v>
      </c>
      <c r="Q86" s="73">
        <v>362204</v>
      </c>
      <c r="R86" s="73">
        <v>498283</v>
      </c>
      <c r="S86" s="73">
        <v>136192</v>
      </c>
      <c r="T86" s="73">
        <v>118137</v>
      </c>
      <c r="U86" s="73">
        <v>5482</v>
      </c>
    </row>
    <row r="87" spans="1:21" x14ac:dyDescent="0.25">
      <c r="A87" s="72" t="s">
        <v>106</v>
      </c>
      <c r="B87" s="73">
        <v>1135</v>
      </c>
      <c r="C87" s="73">
        <v>3129</v>
      </c>
      <c r="D87" s="73">
        <v>111018</v>
      </c>
      <c r="E87" s="73">
        <v>8022</v>
      </c>
      <c r="F87" s="73">
        <v>14970</v>
      </c>
      <c r="G87" s="73">
        <v>143048</v>
      </c>
      <c r="H87" s="73">
        <v>627820</v>
      </c>
      <c r="I87" s="73">
        <v>231020</v>
      </c>
      <c r="J87" s="73">
        <v>372143</v>
      </c>
      <c r="K87" s="73">
        <v>379914</v>
      </c>
      <c r="L87" s="73">
        <v>354798</v>
      </c>
      <c r="M87" s="73">
        <v>131706</v>
      </c>
      <c r="N87" s="73">
        <v>664447</v>
      </c>
      <c r="O87" s="73">
        <v>526200</v>
      </c>
      <c r="P87" s="73">
        <v>214279</v>
      </c>
      <c r="Q87" s="73">
        <v>363318</v>
      </c>
      <c r="R87" s="73">
        <v>510247</v>
      </c>
      <c r="S87" s="73">
        <v>128351</v>
      </c>
      <c r="T87" s="73">
        <v>114678</v>
      </c>
      <c r="U87" s="73">
        <v>7396</v>
      </c>
    </row>
    <row r="88" spans="1:21" x14ac:dyDescent="0.25">
      <c r="A88" s="72" t="s">
        <v>107</v>
      </c>
      <c r="B88" s="73">
        <v>2463</v>
      </c>
      <c r="C88" s="73">
        <v>3283</v>
      </c>
      <c r="D88" s="73">
        <v>104777</v>
      </c>
      <c r="E88" s="73">
        <v>9379</v>
      </c>
      <c r="F88" s="73">
        <v>16702</v>
      </c>
      <c r="G88" s="73">
        <v>152892</v>
      </c>
      <c r="H88" s="73">
        <v>606830</v>
      </c>
      <c r="I88" s="73">
        <v>229426</v>
      </c>
      <c r="J88" s="73">
        <v>382922</v>
      </c>
      <c r="K88" s="73">
        <v>385519</v>
      </c>
      <c r="L88" s="73">
        <v>364928</v>
      </c>
      <c r="M88" s="73">
        <v>128244</v>
      </c>
      <c r="N88" s="73">
        <v>680554</v>
      </c>
      <c r="O88" s="73">
        <v>526108</v>
      </c>
      <c r="P88" s="73">
        <v>213042</v>
      </c>
      <c r="Q88" s="73">
        <v>361488</v>
      </c>
      <c r="R88" s="73">
        <v>502786</v>
      </c>
      <c r="S88" s="73">
        <v>131161</v>
      </c>
      <c r="T88" s="73">
        <v>117427</v>
      </c>
      <c r="U88" s="73">
        <v>11127</v>
      </c>
    </row>
    <row r="89" spans="1:21" x14ac:dyDescent="0.25">
      <c r="A89" s="72" t="s">
        <v>108</v>
      </c>
      <c r="B89" s="73">
        <v>2084</v>
      </c>
      <c r="C89" s="73">
        <v>2900</v>
      </c>
      <c r="D89" s="73">
        <v>108200</v>
      </c>
      <c r="E89" s="73">
        <v>9043</v>
      </c>
      <c r="F89" s="73">
        <v>16331</v>
      </c>
      <c r="G89" s="73">
        <v>160013</v>
      </c>
      <c r="H89" s="73">
        <v>597862</v>
      </c>
      <c r="I89" s="73">
        <v>220394</v>
      </c>
      <c r="J89" s="73">
        <v>378189</v>
      </c>
      <c r="K89" s="73">
        <v>396545</v>
      </c>
      <c r="L89" s="73">
        <v>364720</v>
      </c>
      <c r="M89" s="73">
        <v>129444</v>
      </c>
      <c r="N89" s="73">
        <v>686815</v>
      </c>
      <c r="O89" s="73">
        <v>524605</v>
      </c>
      <c r="P89" s="73">
        <v>212278</v>
      </c>
      <c r="Q89" s="73">
        <v>351446</v>
      </c>
      <c r="R89" s="73">
        <v>505662</v>
      </c>
      <c r="S89" s="73">
        <v>133462</v>
      </c>
      <c r="T89" s="73">
        <v>116422</v>
      </c>
      <c r="U89" s="73">
        <v>14246</v>
      </c>
    </row>
    <row r="90" spans="1:21" x14ac:dyDescent="0.25">
      <c r="A90" s="72" t="s">
        <v>109</v>
      </c>
      <c r="B90" s="73">
        <v>118</v>
      </c>
      <c r="C90" s="73">
        <v>3321</v>
      </c>
      <c r="D90" s="73">
        <v>111160</v>
      </c>
      <c r="E90" s="73">
        <v>9683</v>
      </c>
      <c r="F90" s="73">
        <v>14610</v>
      </c>
      <c r="G90" s="73">
        <v>168549</v>
      </c>
      <c r="H90" s="73">
        <v>588433</v>
      </c>
      <c r="I90" s="73">
        <v>227686</v>
      </c>
      <c r="J90" s="73">
        <v>395597</v>
      </c>
      <c r="K90" s="73">
        <v>404614</v>
      </c>
      <c r="L90" s="73">
        <v>369855</v>
      </c>
      <c r="M90" s="73">
        <v>125004</v>
      </c>
      <c r="N90" s="73">
        <v>715465</v>
      </c>
      <c r="O90" s="73">
        <v>543010</v>
      </c>
      <c r="P90" s="73">
        <v>211997</v>
      </c>
      <c r="Q90" s="73">
        <v>355381</v>
      </c>
      <c r="R90" s="73">
        <v>498930</v>
      </c>
      <c r="S90" s="73">
        <v>133969</v>
      </c>
      <c r="T90" s="73">
        <v>123454</v>
      </c>
      <c r="U90" s="73">
        <v>15307</v>
      </c>
    </row>
    <row r="91" spans="1:21" x14ac:dyDescent="0.25">
      <c r="A91" s="72" t="s">
        <v>110</v>
      </c>
      <c r="B91" s="73">
        <v>815</v>
      </c>
      <c r="C91" s="73">
        <v>3450</v>
      </c>
      <c r="D91" s="73">
        <v>109080</v>
      </c>
      <c r="E91" s="73">
        <v>9292</v>
      </c>
      <c r="F91" s="73">
        <v>17008</v>
      </c>
      <c r="G91" s="73">
        <v>179069</v>
      </c>
      <c r="H91" s="73">
        <v>582131</v>
      </c>
      <c r="I91" s="73">
        <v>235073</v>
      </c>
      <c r="J91" s="73">
        <v>397104</v>
      </c>
      <c r="K91" s="73">
        <v>397818</v>
      </c>
      <c r="L91" s="73">
        <v>377913</v>
      </c>
      <c r="M91" s="73">
        <v>113459</v>
      </c>
      <c r="N91" s="73">
        <v>739285</v>
      </c>
      <c r="O91" s="73">
        <v>535895</v>
      </c>
      <c r="P91" s="73">
        <v>211085</v>
      </c>
      <c r="Q91" s="73">
        <v>350440</v>
      </c>
      <c r="R91" s="73">
        <v>493709</v>
      </c>
      <c r="S91" s="73">
        <v>130030</v>
      </c>
      <c r="T91" s="73">
        <v>129048</v>
      </c>
      <c r="U91" s="73">
        <v>15196</v>
      </c>
    </row>
    <row r="92" spans="1:21" x14ac:dyDescent="0.25">
      <c r="A92" s="72" t="s">
        <v>111</v>
      </c>
      <c r="B92" s="73">
        <v>111</v>
      </c>
      <c r="C92" s="73">
        <v>3152</v>
      </c>
      <c r="D92" s="73">
        <v>109503</v>
      </c>
      <c r="E92" s="73">
        <v>13356</v>
      </c>
      <c r="F92" s="73">
        <v>16341</v>
      </c>
      <c r="G92" s="73">
        <v>182917</v>
      </c>
      <c r="H92" s="73">
        <v>593954</v>
      </c>
      <c r="I92" s="73">
        <v>226938</v>
      </c>
      <c r="J92" s="73">
        <v>397256</v>
      </c>
      <c r="K92" s="73">
        <v>397856</v>
      </c>
      <c r="L92" s="73">
        <v>374417</v>
      </c>
      <c r="M92" s="73">
        <v>107765</v>
      </c>
      <c r="N92" s="73">
        <v>719394</v>
      </c>
      <c r="O92" s="73">
        <v>545539</v>
      </c>
      <c r="P92" s="73">
        <v>212166</v>
      </c>
      <c r="Q92" s="73">
        <v>355217</v>
      </c>
      <c r="R92" s="73">
        <v>497834</v>
      </c>
      <c r="S92" s="73">
        <v>136667</v>
      </c>
      <c r="T92" s="73">
        <v>125247</v>
      </c>
      <c r="U92" s="73">
        <v>14958</v>
      </c>
    </row>
    <row r="93" spans="1:21" x14ac:dyDescent="0.25">
      <c r="A93" s="72" t="s">
        <v>112</v>
      </c>
      <c r="B93" s="73">
        <v>196</v>
      </c>
      <c r="C93" s="73">
        <v>2844</v>
      </c>
      <c r="D93" s="73">
        <v>106228</v>
      </c>
      <c r="E93" s="73">
        <v>10184</v>
      </c>
      <c r="F93" s="73">
        <v>17317</v>
      </c>
      <c r="G93" s="73">
        <v>193652</v>
      </c>
      <c r="H93" s="73">
        <v>599417</v>
      </c>
      <c r="I93" s="73">
        <v>239818</v>
      </c>
      <c r="J93" s="73">
        <v>400544</v>
      </c>
      <c r="K93" s="73">
        <v>402810</v>
      </c>
      <c r="L93" s="73">
        <v>375349</v>
      </c>
      <c r="M93" s="73">
        <v>114394</v>
      </c>
      <c r="N93" s="73">
        <v>709795</v>
      </c>
      <c r="O93" s="73">
        <v>529565</v>
      </c>
      <c r="P93" s="73">
        <v>209636</v>
      </c>
      <c r="Q93" s="73">
        <v>360817</v>
      </c>
      <c r="R93" s="73">
        <v>516164</v>
      </c>
      <c r="S93" s="73">
        <v>131989</v>
      </c>
      <c r="T93" s="73">
        <v>124590</v>
      </c>
      <c r="U93" s="73">
        <v>10105</v>
      </c>
    </row>
    <row r="94" spans="1:21" x14ac:dyDescent="0.25">
      <c r="A94" s="72" t="s">
        <v>113</v>
      </c>
      <c r="B94" s="73">
        <v>114</v>
      </c>
      <c r="C94" s="73">
        <v>2611</v>
      </c>
      <c r="D94" s="73">
        <v>106504</v>
      </c>
      <c r="E94" s="73">
        <v>9201</v>
      </c>
      <c r="F94" s="73">
        <v>16862</v>
      </c>
      <c r="G94" s="73">
        <v>196156</v>
      </c>
      <c r="H94" s="73">
        <v>613258</v>
      </c>
      <c r="I94" s="73">
        <v>240558</v>
      </c>
      <c r="J94" s="73">
        <v>388883</v>
      </c>
      <c r="K94" s="73">
        <v>420486</v>
      </c>
      <c r="L94" s="73">
        <v>376985</v>
      </c>
      <c r="M94" s="73">
        <v>103563</v>
      </c>
      <c r="N94" s="73">
        <v>689245</v>
      </c>
      <c r="O94" s="73">
        <v>559042</v>
      </c>
      <c r="P94" s="73">
        <v>215672</v>
      </c>
      <c r="Q94" s="73">
        <v>367009</v>
      </c>
      <c r="R94" s="73">
        <v>529944</v>
      </c>
      <c r="S94" s="73">
        <v>132665</v>
      </c>
      <c r="T94" s="73">
        <v>121316</v>
      </c>
      <c r="U94" s="73">
        <v>7637</v>
      </c>
    </row>
    <row r="95" spans="1:21" x14ac:dyDescent="0.25">
      <c r="A95" s="72" t="s">
        <v>114</v>
      </c>
      <c r="B95" s="73">
        <v>949</v>
      </c>
      <c r="C95" s="73">
        <v>2307</v>
      </c>
      <c r="D95" s="73">
        <v>102501</v>
      </c>
      <c r="E95" s="73">
        <v>10192</v>
      </c>
      <c r="F95" s="73">
        <v>15664</v>
      </c>
      <c r="G95" s="73">
        <v>205376</v>
      </c>
      <c r="H95" s="73">
        <v>618706</v>
      </c>
      <c r="I95" s="73">
        <v>240332</v>
      </c>
      <c r="J95" s="73">
        <v>384624</v>
      </c>
      <c r="K95" s="73">
        <v>417149</v>
      </c>
      <c r="L95" s="73">
        <v>366688</v>
      </c>
      <c r="M95" s="73">
        <v>117800</v>
      </c>
      <c r="N95" s="73">
        <v>674022</v>
      </c>
      <c r="O95" s="73">
        <v>574683</v>
      </c>
      <c r="P95" s="73">
        <v>216405</v>
      </c>
      <c r="Q95" s="73">
        <v>369857</v>
      </c>
      <c r="R95" s="73">
        <v>539678</v>
      </c>
      <c r="S95" s="73">
        <v>139486</v>
      </c>
      <c r="T95" s="73">
        <v>116360</v>
      </c>
      <c r="U95" s="73">
        <v>11774</v>
      </c>
    </row>
    <row r="96" spans="1:21" x14ac:dyDescent="0.25">
      <c r="A96" s="72" t="s">
        <v>115</v>
      </c>
      <c r="B96" s="73">
        <v>210</v>
      </c>
      <c r="C96" s="73">
        <v>2179</v>
      </c>
      <c r="D96" s="73">
        <v>110459</v>
      </c>
      <c r="E96" s="73">
        <v>12762</v>
      </c>
      <c r="F96" s="73">
        <v>16484</v>
      </c>
      <c r="G96" s="73">
        <v>203450</v>
      </c>
      <c r="H96" s="73">
        <v>628682</v>
      </c>
      <c r="I96" s="73">
        <v>238408</v>
      </c>
      <c r="J96" s="73">
        <v>396707</v>
      </c>
      <c r="K96" s="73">
        <v>417228</v>
      </c>
      <c r="L96" s="73">
        <v>355264</v>
      </c>
      <c r="M96" s="73">
        <v>119650</v>
      </c>
      <c r="N96" s="73">
        <v>671865</v>
      </c>
      <c r="O96" s="73">
        <v>575658</v>
      </c>
      <c r="P96" s="73">
        <v>217395</v>
      </c>
      <c r="Q96" s="73">
        <v>363630</v>
      </c>
      <c r="R96" s="73">
        <v>535077</v>
      </c>
      <c r="S96" s="73">
        <v>134763</v>
      </c>
      <c r="T96" s="73">
        <v>119945</v>
      </c>
      <c r="U96" s="73">
        <v>6217</v>
      </c>
    </row>
    <row r="97" spans="1:21" x14ac:dyDescent="0.25">
      <c r="A97" s="72" t="s">
        <v>116</v>
      </c>
      <c r="B97" s="73">
        <v>435</v>
      </c>
      <c r="C97" s="73">
        <v>2429</v>
      </c>
      <c r="D97" s="73">
        <v>105222</v>
      </c>
      <c r="E97" s="73">
        <v>15508</v>
      </c>
      <c r="F97" s="73">
        <v>15376</v>
      </c>
      <c r="G97" s="73">
        <v>198925</v>
      </c>
      <c r="H97" s="73">
        <v>632595</v>
      </c>
      <c r="I97" s="73">
        <v>223375</v>
      </c>
      <c r="J97" s="73">
        <v>408180</v>
      </c>
      <c r="K97" s="73">
        <v>413052</v>
      </c>
      <c r="L97" s="73">
        <v>365553</v>
      </c>
      <c r="M97" s="73">
        <v>130177</v>
      </c>
      <c r="N97" s="73">
        <v>676344</v>
      </c>
      <c r="O97" s="73">
        <v>564255</v>
      </c>
      <c r="P97" s="73">
        <v>218622</v>
      </c>
      <c r="Q97" s="73">
        <v>364630</v>
      </c>
      <c r="R97" s="73">
        <v>532114</v>
      </c>
      <c r="S97" s="73">
        <v>131716</v>
      </c>
      <c r="T97" s="73">
        <v>123663</v>
      </c>
      <c r="U97" s="73">
        <v>7969</v>
      </c>
    </row>
    <row r="98" spans="1:21" x14ac:dyDescent="0.25">
      <c r="A98" s="72" t="s">
        <v>117</v>
      </c>
      <c r="B98" s="73">
        <v>113</v>
      </c>
      <c r="C98" s="73">
        <v>2412</v>
      </c>
      <c r="D98" s="73">
        <v>110434</v>
      </c>
      <c r="E98" s="73">
        <v>16693</v>
      </c>
      <c r="F98" s="73">
        <v>14979</v>
      </c>
      <c r="G98" s="73">
        <v>187813</v>
      </c>
      <c r="H98" s="73">
        <v>623840</v>
      </c>
      <c r="I98" s="73">
        <v>221713</v>
      </c>
      <c r="J98" s="73">
        <v>419763</v>
      </c>
      <c r="K98" s="73">
        <v>411566</v>
      </c>
      <c r="L98" s="73">
        <v>360696</v>
      </c>
      <c r="M98" s="73">
        <v>127723</v>
      </c>
      <c r="N98" s="73">
        <v>689122</v>
      </c>
      <c r="O98" s="73">
        <v>553813</v>
      </c>
      <c r="P98" s="73">
        <v>223194</v>
      </c>
      <c r="Q98" s="73">
        <v>360621</v>
      </c>
      <c r="R98" s="73">
        <v>519393</v>
      </c>
      <c r="S98" s="73">
        <v>130386</v>
      </c>
      <c r="T98" s="73">
        <v>121238</v>
      </c>
      <c r="U98" s="73">
        <v>10194</v>
      </c>
    </row>
    <row r="99" spans="1:21" x14ac:dyDescent="0.25">
      <c r="A99" s="72" t="s">
        <v>118</v>
      </c>
      <c r="B99" s="73">
        <v>852</v>
      </c>
      <c r="C99" s="73">
        <v>2756</v>
      </c>
      <c r="D99" s="73">
        <v>111891</v>
      </c>
      <c r="E99" s="73">
        <v>18574</v>
      </c>
      <c r="F99" s="73">
        <v>15103</v>
      </c>
      <c r="G99" s="73">
        <v>186214</v>
      </c>
      <c r="H99" s="73">
        <v>626600</v>
      </c>
      <c r="I99" s="73">
        <v>218322</v>
      </c>
      <c r="J99" s="73">
        <v>434899</v>
      </c>
      <c r="K99" s="73">
        <v>408838</v>
      </c>
      <c r="L99" s="73">
        <v>363416</v>
      </c>
      <c r="M99" s="73">
        <v>136917</v>
      </c>
      <c r="N99" s="73">
        <v>704804</v>
      </c>
      <c r="O99" s="73">
        <v>549310</v>
      </c>
      <c r="P99" s="73">
        <v>226660</v>
      </c>
      <c r="Q99" s="73">
        <v>357622</v>
      </c>
      <c r="R99" s="73">
        <v>527695</v>
      </c>
      <c r="S99" s="73">
        <v>128380</v>
      </c>
      <c r="T99" s="73">
        <v>121288</v>
      </c>
      <c r="U99" s="73">
        <v>7246</v>
      </c>
    </row>
    <row r="100" spans="1:21" x14ac:dyDescent="0.25">
      <c r="A100" s="72" t="s">
        <v>119</v>
      </c>
      <c r="B100" s="73">
        <v>3115</v>
      </c>
      <c r="C100" s="73">
        <v>2504</v>
      </c>
      <c r="D100" s="73">
        <v>115209</v>
      </c>
      <c r="E100" s="73">
        <v>18090</v>
      </c>
      <c r="F100" s="73">
        <v>16229</v>
      </c>
      <c r="G100" s="73">
        <v>192984</v>
      </c>
      <c r="H100" s="73">
        <v>611002</v>
      </c>
      <c r="I100" s="73">
        <v>234287</v>
      </c>
      <c r="J100" s="73">
        <v>434217</v>
      </c>
      <c r="K100" s="73">
        <v>420981</v>
      </c>
      <c r="L100" s="73">
        <v>369360</v>
      </c>
      <c r="M100" s="73">
        <v>136617</v>
      </c>
      <c r="N100" s="73">
        <v>706743</v>
      </c>
      <c r="O100" s="73">
        <v>564161</v>
      </c>
      <c r="P100" s="73">
        <v>229582</v>
      </c>
      <c r="Q100" s="73">
        <v>352100</v>
      </c>
      <c r="R100" s="73">
        <v>525897</v>
      </c>
      <c r="S100" s="73">
        <v>128652</v>
      </c>
      <c r="T100" s="73">
        <v>121439</v>
      </c>
      <c r="U100" s="73">
        <v>6083</v>
      </c>
    </row>
    <row r="101" spans="1:21" x14ac:dyDescent="0.25">
      <c r="A101" s="72" t="s">
        <v>120</v>
      </c>
      <c r="B101" s="73">
        <v>5181</v>
      </c>
      <c r="C101" s="73">
        <v>2386</v>
      </c>
      <c r="D101" s="73">
        <v>117804</v>
      </c>
      <c r="E101" s="73">
        <v>15676</v>
      </c>
      <c r="F101" s="73">
        <v>15594</v>
      </c>
      <c r="G101" s="73">
        <v>198728</v>
      </c>
      <c r="H101" s="73">
        <v>613810</v>
      </c>
      <c r="I101" s="73">
        <v>239919</v>
      </c>
      <c r="J101" s="73">
        <v>426892</v>
      </c>
      <c r="K101" s="73">
        <v>420876</v>
      </c>
      <c r="L101" s="73">
        <v>377997</v>
      </c>
      <c r="M101" s="73">
        <v>126382</v>
      </c>
      <c r="N101" s="73">
        <v>708084</v>
      </c>
      <c r="O101" s="73">
        <v>552626</v>
      </c>
      <c r="P101" s="73">
        <v>232867</v>
      </c>
      <c r="Q101" s="73">
        <v>355742</v>
      </c>
      <c r="R101" s="73">
        <v>527717</v>
      </c>
      <c r="S101" s="73">
        <v>136233</v>
      </c>
      <c r="T101" s="73">
        <v>125215</v>
      </c>
      <c r="U101" s="73">
        <v>13536</v>
      </c>
    </row>
    <row r="102" spans="1:21" x14ac:dyDescent="0.25">
      <c r="A102" s="72" t="s">
        <v>121</v>
      </c>
      <c r="B102" s="73">
        <v>2768</v>
      </c>
      <c r="C102" s="73">
        <v>2214</v>
      </c>
      <c r="D102" s="73">
        <v>120050</v>
      </c>
      <c r="E102" s="73">
        <v>13782</v>
      </c>
      <c r="F102" s="73">
        <v>15529</v>
      </c>
      <c r="G102" s="73">
        <v>199551</v>
      </c>
      <c r="H102" s="73">
        <v>613392</v>
      </c>
      <c r="I102" s="73">
        <v>252317</v>
      </c>
      <c r="J102" s="73">
        <v>433753</v>
      </c>
      <c r="K102" s="73">
        <v>430553</v>
      </c>
      <c r="L102" s="73">
        <v>386742</v>
      </c>
      <c r="M102" s="73">
        <v>122364</v>
      </c>
      <c r="N102" s="73">
        <v>695443</v>
      </c>
      <c r="O102" s="73">
        <v>558977</v>
      </c>
      <c r="P102" s="73">
        <v>231376</v>
      </c>
      <c r="Q102" s="73">
        <v>357012</v>
      </c>
      <c r="R102" s="73">
        <v>533444</v>
      </c>
      <c r="S102" s="73">
        <v>138038</v>
      </c>
      <c r="T102" s="73">
        <v>121155</v>
      </c>
      <c r="U102" s="73">
        <v>8538</v>
      </c>
    </row>
    <row r="103" spans="1:21" x14ac:dyDescent="0.25">
      <c r="A103" s="72" t="s">
        <v>122</v>
      </c>
      <c r="B103" s="73">
        <v>881</v>
      </c>
      <c r="C103" s="73">
        <v>2674</v>
      </c>
      <c r="D103" s="73">
        <v>121809</v>
      </c>
      <c r="E103" s="73">
        <v>11100</v>
      </c>
      <c r="F103" s="73">
        <v>15498</v>
      </c>
      <c r="G103" s="73">
        <v>199340</v>
      </c>
      <c r="H103" s="73">
        <v>616450</v>
      </c>
      <c r="I103" s="73">
        <v>261331</v>
      </c>
      <c r="J103" s="73">
        <v>425454</v>
      </c>
      <c r="K103" s="73">
        <v>441948</v>
      </c>
      <c r="L103" s="73">
        <v>388151</v>
      </c>
      <c r="M103" s="73">
        <v>139889</v>
      </c>
      <c r="N103" s="73">
        <v>679314</v>
      </c>
      <c r="O103" s="73">
        <v>564857</v>
      </c>
      <c r="P103" s="73">
        <v>232950</v>
      </c>
      <c r="Q103" s="73">
        <v>354640</v>
      </c>
      <c r="R103" s="73">
        <v>529231</v>
      </c>
      <c r="S103" s="73">
        <v>141493</v>
      </c>
      <c r="T103" s="73">
        <v>123315</v>
      </c>
      <c r="U103" s="73">
        <v>7593</v>
      </c>
    </row>
    <row r="104" spans="1:21" x14ac:dyDescent="0.25">
      <c r="A104" s="72" t="s">
        <v>123</v>
      </c>
      <c r="B104" s="73">
        <v>2086</v>
      </c>
      <c r="C104" s="73">
        <v>2131</v>
      </c>
      <c r="D104" s="73">
        <v>116540</v>
      </c>
      <c r="E104" s="73">
        <v>11872</v>
      </c>
      <c r="F104" s="73">
        <v>16271</v>
      </c>
      <c r="G104" s="73">
        <v>196320</v>
      </c>
      <c r="H104" s="73">
        <v>625806</v>
      </c>
      <c r="I104" s="73">
        <v>259272</v>
      </c>
      <c r="J104" s="73">
        <v>430967</v>
      </c>
      <c r="K104" s="73">
        <v>449011</v>
      </c>
      <c r="L104" s="73">
        <v>375487</v>
      </c>
      <c r="M104" s="73">
        <v>139114</v>
      </c>
      <c r="N104" s="73">
        <v>686182</v>
      </c>
      <c r="O104" s="73">
        <v>544659</v>
      </c>
      <c r="P104" s="73">
        <v>234979</v>
      </c>
      <c r="Q104" s="73">
        <v>356847</v>
      </c>
      <c r="R104" s="73">
        <v>541615</v>
      </c>
      <c r="S104" s="73">
        <v>135471</v>
      </c>
      <c r="T104" s="73">
        <v>121630</v>
      </c>
      <c r="U104" s="73">
        <v>2765</v>
      </c>
    </row>
    <row r="105" spans="1:21" x14ac:dyDescent="0.25">
      <c r="A105" s="72" t="s">
        <v>124</v>
      </c>
      <c r="B105" s="73">
        <v>114</v>
      </c>
      <c r="C105" s="73">
        <v>2167</v>
      </c>
      <c r="D105" s="73">
        <v>114882</v>
      </c>
      <c r="E105" s="73">
        <v>12543</v>
      </c>
      <c r="F105" s="73">
        <v>16056</v>
      </c>
      <c r="G105" s="73">
        <v>190104</v>
      </c>
      <c r="H105" s="73">
        <v>637116</v>
      </c>
      <c r="I105" s="73">
        <v>265965</v>
      </c>
      <c r="J105" s="73">
        <v>437071</v>
      </c>
      <c r="K105" s="73">
        <v>440926</v>
      </c>
      <c r="L105" s="73">
        <v>375900</v>
      </c>
      <c r="M105" s="73">
        <v>141134</v>
      </c>
      <c r="N105" s="73">
        <v>698935</v>
      </c>
      <c r="O105" s="73">
        <v>524207</v>
      </c>
      <c r="P105" s="73">
        <v>240104</v>
      </c>
      <c r="Q105" s="73">
        <v>357111</v>
      </c>
      <c r="R105" s="73">
        <v>561218</v>
      </c>
      <c r="S105" s="73">
        <v>133180</v>
      </c>
      <c r="T105" s="73">
        <v>119152</v>
      </c>
      <c r="U105" s="73">
        <v>6393</v>
      </c>
    </row>
    <row r="106" spans="1:21" x14ac:dyDescent="0.25">
      <c r="A106" s="72" t="s">
        <v>125</v>
      </c>
      <c r="B106" s="73">
        <v>100</v>
      </c>
      <c r="C106" s="73">
        <v>2644</v>
      </c>
      <c r="D106" s="73">
        <v>113772</v>
      </c>
      <c r="E106" s="73">
        <v>13137</v>
      </c>
      <c r="F106" s="73">
        <v>17539</v>
      </c>
      <c r="G106" s="73">
        <v>183784</v>
      </c>
      <c r="H106" s="73">
        <v>648095</v>
      </c>
      <c r="I106" s="73">
        <v>268447</v>
      </c>
      <c r="J106" s="73">
        <v>403608</v>
      </c>
      <c r="K106" s="73">
        <v>434993</v>
      </c>
      <c r="L106" s="73">
        <v>378923</v>
      </c>
      <c r="M106" s="73">
        <v>137623</v>
      </c>
      <c r="N106" s="73">
        <v>688143</v>
      </c>
      <c r="O106" s="73">
        <v>500673</v>
      </c>
      <c r="P106" s="73">
        <v>243502</v>
      </c>
      <c r="Q106" s="73">
        <v>358523</v>
      </c>
      <c r="R106" s="73">
        <v>559794</v>
      </c>
      <c r="S106" s="73">
        <v>122083</v>
      </c>
      <c r="T106" s="73">
        <v>120630</v>
      </c>
      <c r="U106" s="73">
        <v>4931</v>
      </c>
    </row>
    <row r="107" spans="1:21" x14ac:dyDescent="0.25">
      <c r="A107" s="72" t="s">
        <v>126</v>
      </c>
      <c r="B107" s="73">
        <v>621</v>
      </c>
      <c r="C107" s="73">
        <v>2589</v>
      </c>
      <c r="D107" s="73">
        <v>113592</v>
      </c>
      <c r="E107" s="73">
        <v>13096</v>
      </c>
      <c r="F107" s="73">
        <v>18753</v>
      </c>
      <c r="G107" s="73">
        <v>172199</v>
      </c>
      <c r="H107" s="73">
        <v>634157</v>
      </c>
      <c r="I107" s="73">
        <v>258632</v>
      </c>
      <c r="J107" s="73">
        <v>383049</v>
      </c>
      <c r="K107" s="73">
        <v>405992</v>
      </c>
      <c r="L107" s="73">
        <v>384055</v>
      </c>
      <c r="M107" s="73">
        <v>127504</v>
      </c>
      <c r="N107" s="73">
        <v>679689</v>
      </c>
      <c r="O107" s="73">
        <v>499152</v>
      </c>
      <c r="P107" s="73">
        <v>244267</v>
      </c>
      <c r="Q107" s="73">
        <v>363552</v>
      </c>
      <c r="R107" s="73">
        <v>571945</v>
      </c>
      <c r="S107" s="73">
        <v>118455</v>
      </c>
      <c r="T107" s="73">
        <v>117965</v>
      </c>
      <c r="U107" s="73">
        <v>11927</v>
      </c>
    </row>
    <row r="108" spans="1:21" x14ac:dyDescent="0.25">
      <c r="A108" s="72" t="s">
        <v>127</v>
      </c>
      <c r="B108" s="73">
        <v>3203</v>
      </c>
      <c r="C108" s="73">
        <v>2518</v>
      </c>
      <c r="D108" s="73">
        <v>111304</v>
      </c>
      <c r="E108" s="73">
        <v>13765</v>
      </c>
      <c r="F108" s="73">
        <v>18670</v>
      </c>
      <c r="G108" s="73">
        <v>170322</v>
      </c>
      <c r="H108" s="73">
        <v>630239</v>
      </c>
      <c r="I108" s="73">
        <v>245799</v>
      </c>
      <c r="J108" s="73">
        <v>374975</v>
      </c>
      <c r="K108" s="73">
        <v>408422</v>
      </c>
      <c r="L108" s="73">
        <v>398277</v>
      </c>
      <c r="M108" s="73">
        <v>129205</v>
      </c>
      <c r="N108" s="73">
        <v>694025</v>
      </c>
      <c r="O108" s="73">
        <v>475883</v>
      </c>
      <c r="P108" s="73">
        <v>247879</v>
      </c>
      <c r="Q108" s="73">
        <v>368154</v>
      </c>
      <c r="R108" s="73">
        <v>578399</v>
      </c>
      <c r="S108" s="73">
        <v>119375</v>
      </c>
      <c r="T108" s="73">
        <v>120361</v>
      </c>
      <c r="U108" s="73">
        <v>3206</v>
      </c>
    </row>
    <row r="109" spans="1:21" x14ac:dyDescent="0.25">
      <c r="A109" s="72" t="s">
        <v>128</v>
      </c>
      <c r="B109" s="73">
        <v>811</v>
      </c>
      <c r="C109" s="73">
        <v>2423</v>
      </c>
      <c r="D109" s="73">
        <v>112566</v>
      </c>
      <c r="E109" s="73">
        <v>13489</v>
      </c>
      <c r="F109" s="73">
        <v>17891</v>
      </c>
      <c r="G109" s="73">
        <v>169591</v>
      </c>
      <c r="H109" s="73">
        <v>628681</v>
      </c>
      <c r="I109" s="73">
        <v>243840</v>
      </c>
      <c r="J109" s="73">
        <v>373489</v>
      </c>
      <c r="K109" s="73">
        <v>415977</v>
      </c>
      <c r="L109" s="73">
        <v>410966</v>
      </c>
      <c r="M109" s="73">
        <v>133705</v>
      </c>
      <c r="N109" s="73">
        <v>702148</v>
      </c>
      <c r="O109" s="73">
        <v>496481</v>
      </c>
      <c r="P109" s="73">
        <v>255675</v>
      </c>
      <c r="Q109" s="73">
        <v>370278</v>
      </c>
      <c r="R109" s="73">
        <v>589748</v>
      </c>
      <c r="S109" s="73">
        <v>121842</v>
      </c>
      <c r="T109" s="73">
        <v>119810</v>
      </c>
      <c r="U109" s="73">
        <v>8633</v>
      </c>
    </row>
    <row r="110" spans="1:21" x14ac:dyDescent="0.25">
      <c r="A110" s="72" t="s">
        <v>129</v>
      </c>
      <c r="B110" s="73">
        <v>1868</v>
      </c>
      <c r="C110" s="73">
        <v>2453</v>
      </c>
      <c r="D110" s="73">
        <v>111240</v>
      </c>
      <c r="E110" s="73">
        <v>15956</v>
      </c>
      <c r="F110" s="73">
        <v>17822</v>
      </c>
      <c r="G110" s="73">
        <v>175001</v>
      </c>
      <c r="H110" s="73">
        <v>624356</v>
      </c>
      <c r="I110" s="73">
        <v>238791</v>
      </c>
      <c r="J110" s="73">
        <v>381482</v>
      </c>
      <c r="K110" s="73">
        <v>428947</v>
      </c>
      <c r="L110" s="73">
        <v>423869</v>
      </c>
      <c r="M110" s="73">
        <v>132244</v>
      </c>
      <c r="N110" s="73">
        <v>726991</v>
      </c>
      <c r="O110" s="73">
        <v>501604</v>
      </c>
      <c r="P110" s="73">
        <v>255561</v>
      </c>
      <c r="Q110" s="73">
        <v>370798</v>
      </c>
      <c r="R110" s="73">
        <v>588858</v>
      </c>
      <c r="S110" s="73">
        <v>138584</v>
      </c>
      <c r="T110" s="73">
        <v>120633</v>
      </c>
      <c r="U110" s="73">
        <v>13452</v>
      </c>
    </row>
    <row r="111" spans="1:21" x14ac:dyDescent="0.25">
      <c r="A111" s="72" t="s">
        <v>130</v>
      </c>
      <c r="B111" s="73">
        <v>1304</v>
      </c>
      <c r="C111" s="73">
        <v>2084</v>
      </c>
      <c r="D111" s="73">
        <v>109867</v>
      </c>
      <c r="E111" s="73">
        <v>17125</v>
      </c>
      <c r="F111" s="73">
        <v>17239</v>
      </c>
      <c r="G111" s="73">
        <v>169212</v>
      </c>
      <c r="H111" s="73">
        <v>622087</v>
      </c>
      <c r="I111" s="73">
        <v>234045</v>
      </c>
      <c r="J111" s="73">
        <v>391260</v>
      </c>
      <c r="K111" s="73">
        <v>446948</v>
      </c>
      <c r="L111" s="73">
        <v>424781</v>
      </c>
      <c r="M111" s="73">
        <v>135040</v>
      </c>
      <c r="N111" s="73">
        <v>756281</v>
      </c>
      <c r="O111" s="73">
        <v>517271</v>
      </c>
      <c r="P111" s="73">
        <v>257375</v>
      </c>
      <c r="Q111" s="73">
        <v>364628</v>
      </c>
      <c r="R111" s="73">
        <v>577239</v>
      </c>
      <c r="S111" s="73">
        <v>147185</v>
      </c>
      <c r="T111" s="73">
        <v>132287</v>
      </c>
      <c r="U111" s="73">
        <v>15178</v>
      </c>
    </row>
    <row r="112" spans="1:21" x14ac:dyDescent="0.25">
      <c r="A112" s="72" t="s">
        <v>196</v>
      </c>
      <c r="B112" s="73">
        <v>242</v>
      </c>
      <c r="C112" s="73">
        <v>2264</v>
      </c>
      <c r="D112" s="73">
        <v>111005</v>
      </c>
      <c r="E112" s="73">
        <v>17330</v>
      </c>
      <c r="F112" s="73">
        <v>17697</v>
      </c>
      <c r="G112" s="73">
        <v>173806</v>
      </c>
      <c r="H112" s="73">
        <v>620237</v>
      </c>
      <c r="I112" s="73">
        <v>239261</v>
      </c>
      <c r="J112" s="73">
        <v>387748</v>
      </c>
      <c r="K112" s="73">
        <v>465272</v>
      </c>
      <c r="L112" s="73">
        <v>424909</v>
      </c>
      <c r="M112" s="73">
        <v>135725</v>
      </c>
      <c r="N112" s="73">
        <v>755735</v>
      </c>
      <c r="O112" s="73">
        <v>531354</v>
      </c>
      <c r="P112" s="73">
        <v>256877</v>
      </c>
      <c r="Q112" s="73">
        <v>381844</v>
      </c>
      <c r="R112" s="73">
        <v>571646</v>
      </c>
      <c r="S112" s="73">
        <v>150463</v>
      </c>
      <c r="T112" s="73">
        <v>116291</v>
      </c>
      <c r="U112" s="73">
        <v>11374</v>
      </c>
    </row>
    <row r="113" spans="1:21" x14ac:dyDescent="0.25">
      <c r="A113" s="72" t="s">
        <v>197</v>
      </c>
      <c r="B113" s="73">
        <v>752</v>
      </c>
      <c r="C113" s="73">
        <v>2396</v>
      </c>
      <c r="D113" s="73">
        <v>112455</v>
      </c>
      <c r="E113" s="73">
        <v>14516</v>
      </c>
      <c r="F113" s="73">
        <v>18242</v>
      </c>
      <c r="G113" s="73">
        <v>179374</v>
      </c>
      <c r="H113" s="73">
        <v>618460</v>
      </c>
      <c r="I113" s="73">
        <v>229317</v>
      </c>
      <c r="J113" s="73">
        <v>396722</v>
      </c>
      <c r="K113" s="73">
        <v>487145</v>
      </c>
      <c r="L113" s="73">
        <v>429737</v>
      </c>
      <c r="M113" s="73">
        <v>147901</v>
      </c>
      <c r="N113" s="73">
        <v>786764</v>
      </c>
      <c r="O113" s="73">
        <v>523582</v>
      </c>
      <c r="P113" s="73">
        <v>254711</v>
      </c>
      <c r="Q113" s="73">
        <v>380436</v>
      </c>
      <c r="R113" s="73">
        <v>564358</v>
      </c>
      <c r="S113" s="73">
        <v>157099</v>
      </c>
      <c r="T113" s="73">
        <v>111790</v>
      </c>
      <c r="U113" s="73">
        <v>12432</v>
      </c>
    </row>
    <row r="114" spans="1:21" x14ac:dyDescent="0.25">
      <c r="A114" s="72" t="s">
        <v>198</v>
      </c>
      <c r="B114" s="73">
        <v>1511</v>
      </c>
      <c r="C114" s="73">
        <v>2231</v>
      </c>
      <c r="D114" s="73">
        <v>125222</v>
      </c>
      <c r="E114" s="73">
        <v>13604</v>
      </c>
      <c r="F114" s="73">
        <v>18944</v>
      </c>
      <c r="G114" s="73">
        <v>185848</v>
      </c>
      <c r="H114" s="73">
        <v>623648</v>
      </c>
      <c r="I114" s="73">
        <v>225732</v>
      </c>
      <c r="J114" s="73">
        <v>398076</v>
      </c>
      <c r="K114" s="73">
        <v>504408</v>
      </c>
      <c r="L114" s="73">
        <v>432585</v>
      </c>
      <c r="M114" s="73">
        <v>141505</v>
      </c>
      <c r="N114" s="73">
        <v>801770</v>
      </c>
      <c r="O114" s="73">
        <v>534355</v>
      </c>
      <c r="P114" s="73">
        <v>255955</v>
      </c>
      <c r="Q114" s="73">
        <v>381088</v>
      </c>
      <c r="R114" s="73">
        <v>567911</v>
      </c>
      <c r="S114" s="73">
        <v>164966</v>
      </c>
      <c r="T114" s="73">
        <v>111945</v>
      </c>
      <c r="U114" s="73">
        <v>17224</v>
      </c>
    </row>
    <row r="115" spans="1:21" x14ac:dyDescent="0.25">
      <c r="A115" s="72" t="s">
        <v>199</v>
      </c>
      <c r="B115" s="73">
        <v>528</v>
      </c>
      <c r="C115" s="73">
        <v>2151</v>
      </c>
      <c r="D115" s="73">
        <v>119103</v>
      </c>
      <c r="E115" s="73">
        <v>14349</v>
      </c>
      <c r="F115" s="73">
        <v>19347</v>
      </c>
      <c r="G115" s="73">
        <v>187910</v>
      </c>
      <c r="H115" s="73">
        <v>630934</v>
      </c>
      <c r="I115" s="73">
        <v>238508</v>
      </c>
      <c r="J115" s="73">
        <v>399450</v>
      </c>
      <c r="K115" s="73">
        <v>521201</v>
      </c>
      <c r="L115" s="73">
        <v>431631</v>
      </c>
      <c r="M115" s="73">
        <v>149211</v>
      </c>
      <c r="N115" s="73">
        <v>817048</v>
      </c>
      <c r="O115" s="73">
        <v>546338</v>
      </c>
      <c r="P115" s="73">
        <v>257227</v>
      </c>
      <c r="Q115" s="73">
        <v>375771</v>
      </c>
      <c r="R115" s="73">
        <v>568119</v>
      </c>
      <c r="S115" s="73">
        <v>162908</v>
      </c>
      <c r="T115" s="73">
        <v>114039</v>
      </c>
      <c r="U115" s="73">
        <v>18345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AD9F-5CFA-4C13-8693-7E5FDF290781}">
  <sheetPr>
    <tabColor theme="1"/>
  </sheetPr>
  <dimension ref="A1:AB47"/>
  <sheetViews>
    <sheetView topLeftCell="B1" zoomScale="80" zoomScaleNormal="80" workbookViewId="0">
      <selection activeCell="AB5" sqref="AB5"/>
    </sheetView>
  </sheetViews>
  <sheetFormatPr defaultRowHeight="15" x14ac:dyDescent="0.2"/>
  <cols>
    <col min="1" max="1" width="91.7109375" style="68" customWidth="1"/>
    <col min="2" max="2" width="88.5703125" style="68" customWidth="1"/>
    <col min="3" max="26" width="6" style="68" bestFit="1" customWidth="1"/>
    <col min="27" max="27" width="6.85546875" style="68" bestFit="1" customWidth="1"/>
    <col min="28" max="28" width="7.28515625" style="68" bestFit="1" customWidth="1"/>
    <col min="29" max="256" width="9.140625" style="68"/>
    <col min="257" max="257" width="91.7109375" style="68" customWidth="1"/>
    <col min="258" max="258" width="88.5703125" style="68" customWidth="1"/>
    <col min="259" max="282" width="6" style="68" bestFit="1" customWidth="1"/>
    <col min="283" max="283" width="6.85546875" style="68" bestFit="1" customWidth="1"/>
    <col min="284" max="284" width="7.28515625" style="68" bestFit="1" customWidth="1"/>
    <col min="285" max="512" width="9.140625" style="68"/>
    <col min="513" max="513" width="91.7109375" style="68" customWidth="1"/>
    <col min="514" max="514" width="88.5703125" style="68" customWidth="1"/>
    <col min="515" max="538" width="6" style="68" bestFit="1" customWidth="1"/>
    <col min="539" max="539" width="6.85546875" style="68" bestFit="1" customWidth="1"/>
    <col min="540" max="540" width="7.28515625" style="68" bestFit="1" customWidth="1"/>
    <col min="541" max="768" width="9.140625" style="68"/>
    <col min="769" max="769" width="91.7109375" style="68" customWidth="1"/>
    <col min="770" max="770" width="88.5703125" style="68" customWidth="1"/>
    <col min="771" max="794" width="6" style="68" bestFit="1" customWidth="1"/>
    <col min="795" max="795" width="6.85546875" style="68" bestFit="1" customWidth="1"/>
    <col min="796" max="796" width="7.28515625" style="68" bestFit="1" customWidth="1"/>
    <col min="797" max="1024" width="9.140625" style="68"/>
    <col min="1025" max="1025" width="91.7109375" style="68" customWidth="1"/>
    <col min="1026" max="1026" width="88.5703125" style="68" customWidth="1"/>
    <col min="1027" max="1050" width="6" style="68" bestFit="1" customWidth="1"/>
    <col min="1051" max="1051" width="6.85546875" style="68" bestFit="1" customWidth="1"/>
    <col min="1052" max="1052" width="7.28515625" style="68" bestFit="1" customWidth="1"/>
    <col min="1053" max="1280" width="9.140625" style="68"/>
    <col min="1281" max="1281" width="91.7109375" style="68" customWidth="1"/>
    <col min="1282" max="1282" width="88.5703125" style="68" customWidth="1"/>
    <col min="1283" max="1306" width="6" style="68" bestFit="1" customWidth="1"/>
    <col min="1307" max="1307" width="6.85546875" style="68" bestFit="1" customWidth="1"/>
    <col min="1308" max="1308" width="7.28515625" style="68" bestFit="1" customWidth="1"/>
    <col min="1309" max="1536" width="9.140625" style="68"/>
    <col min="1537" max="1537" width="91.7109375" style="68" customWidth="1"/>
    <col min="1538" max="1538" width="88.5703125" style="68" customWidth="1"/>
    <col min="1539" max="1562" width="6" style="68" bestFit="1" customWidth="1"/>
    <col min="1563" max="1563" width="6.85546875" style="68" bestFit="1" customWidth="1"/>
    <col min="1564" max="1564" width="7.28515625" style="68" bestFit="1" customWidth="1"/>
    <col min="1565" max="1792" width="9.140625" style="68"/>
    <col min="1793" max="1793" width="91.7109375" style="68" customWidth="1"/>
    <col min="1794" max="1794" width="88.5703125" style="68" customWidth="1"/>
    <col min="1795" max="1818" width="6" style="68" bestFit="1" customWidth="1"/>
    <col min="1819" max="1819" width="6.85546875" style="68" bestFit="1" customWidth="1"/>
    <col min="1820" max="1820" width="7.28515625" style="68" bestFit="1" customWidth="1"/>
    <col min="1821" max="2048" width="9.140625" style="68"/>
    <col min="2049" max="2049" width="91.7109375" style="68" customWidth="1"/>
    <col min="2050" max="2050" width="88.5703125" style="68" customWidth="1"/>
    <col min="2051" max="2074" width="6" style="68" bestFit="1" customWidth="1"/>
    <col min="2075" max="2075" width="6.85546875" style="68" bestFit="1" customWidth="1"/>
    <col min="2076" max="2076" width="7.28515625" style="68" bestFit="1" customWidth="1"/>
    <col min="2077" max="2304" width="9.140625" style="68"/>
    <col min="2305" max="2305" width="91.7109375" style="68" customWidth="1"/>
    <col min="2306" max="2306" width="88.5703125" style="68" customWidth="1"/>
    <col min="2307" max="2330" width="6" style="68" bestFit="1" customWidth="1"/>
    <col min="2331" max="2331" width="6.85546875" style="68" bestFit="1" customWidth="1"/>
    <col min="2332" max="2332" width="7.28515625" style="68" bestFit="1" customWidth="1"/>
    <col min="2333" max="2560" width="9.140625" style="68"/>
    <col min="2561" max="2561" width="91.7109375" style="68" customWidth="1"/>
    <col min="2562" max="2562" width="88.5703125" style="68" customWidth="1"/>
    <col min="2563" max="2586" width="6" style="68" bestFit="1" customWidth="1"/>
    <col min="2587" max="2587" width="6.85546875" style="68" bestFit="1" customWidth="1"/>
    <col min="2588" max="2588" width="7.28515625" style="68" bestFit="1" customWidth="1"/>
    <col min="2589" max="2816" width="9.140625" style="68"/>
    <col min="2817" max="2817" width="91.7109375" style="68" customWidth="1"/>
    <col min="2818" max="2818" width="88.5703125" style="68" customWidth="1"/>
    <col min="2819" max="2842" width="6" style="68" bestFit="1" customWidth="1"/>
    <col min="2843" max="2843" width="6.85546875" style="68" bestFit="1" customWidth="1"/>
    <col min="2844" max="2844" width="7.28515625" style="68" bestFit="1" customWidth="1"/>
    <col min="2845" max="3072" width="9.140625" style="68"/>
    <col min="3073" max="3073" width="91.7109375" style="68" customWidth="1"/>
    <col min="3074" max="3074" width="88.5703125" style="68" customWidth="1"/>
    <col min="3075" max="3098" width="6" style="68" bestFit="1" customWidth="1"/>
    <col min="3099" max="3099" width="6.85546875" style="68" bestFit="1" customWidth="1"/>
    <col min="3100" max="3100" width="7.28515625" style="68" bestFit="1" customWidth="1"/>
    <col min="3101" max="3328" width="9.140625" style="68"/>
    <col min="3329" max="3329" width="91.7109375" style="68" customWidth="1"/>
    <col min="3330" max="3330" width="88.5703125" style="68" customWidth="1"/>
    <col min="3331" max="3354" width="6" style="68" bestFit="1" customWidth="1"/>
    <col min="3355" max="3355" width="6.85546875" style="68" bestFit="1" customWidth="1"/>
    <col min="3356" max="3356" width="7.28515625" style="68" bestFit="1" customWidth="1"/>
    <col min="3357" max="3584" width="9.140625" style="68"/>
    <col min="3585" max="3585" width="91.7109375" style="68" customWidth="1"/>
    <col min="3586" max="3586" width="88.5703125" style="68" customWidth="1"/>
    <col min="3587" max="3610" width="6" style="68" bestFit="1" customWidth="1"/>
    <col min="3611" max="3611" width="6.85546875" style="68" bestFit="1" customWidth="1"/>
    <col min="3612" max="3612" width="7.28515625" style="68" bestFit="1" customWidth="1"/>
    <col min="3613" max="3840" width="9.140625" style="68"/>
    <col min="3841" max="3841" width="91.7109375" style="68" customWidth="1"/>
    <col min="3842" max="3842" width="88.5703125" style="68" customWidth="1"/>
    <col min="3843" max="3866" width="6" style="68" bestFit="1" customWidth="1"/>
    <col min="3867" max="3867" width="6.85546875" style="68" bestFit="1" customWidth="1"/>
    <col min="3868" max="3868" width="7.28515625" style="68" bestFit="1" customWidth="1"/>
    <col min="3869" max="4096" width="9.140625" style="68"/>
    <col min="4097" max="4097" width="91.7109375" style="68" customWidth="1"/>
    <col min="4098" max="4098" width="88.5703125" style="68" customWidth="1"/>
    <col min="4099" max="4122" width="6" style="68" bestFit="1" customWidth="1"/>
    <col min="4123" max="4123" width="6.85546875" style="68" bestFit="1" customWidth="1"/>
    <col min="4124" max="4124" width="7.28515625" style="68" bestFit="1" customWidth="1"/>
    <col min="4125" max="4352" width="9.140625" style="68"/>
    <col min="4353" max="4353" width="91.7109375" style="68" customWidth="1"/>
    <col min="4354" max="4354" width="88.5703125" style="68" customWidth="1"/>
    <col min="4355" max="4378" width="6" style="68" bestFit="1" customWidth="1"/>
    <col min="4379" max="4379" width="6.85546875" style="68" bestFit="1" customWidth="1"/>
    <col min="4380" max="4380" width="7.28515625" style="68" bestFit="1" customWidth="1"/>
    <col min="4381" max="4608" width="9.140625" style="68"/>
    <col min="4609" max="4609" width="91.7109375" style="68" customWidth="1"/>
    <col min="4610" max="4610" width="88.5703125" style="68" customWidth="1"/>
    <col min="4611" max="4634" width="6" style="68" bestFit="1" customWidth="1"/>
    <col min="4635" max="4635" width="6.85546875" style="68" bestFit="1" customWidth="1"/>
    <col min="4636" max="4636" width="7.28515625" style="68" bestFit="1" customWidth="1"/>
    <col min="4637" max="4864" width="9.140625" style="68"/>
    <col min="4865" max="4865" width="91.7109375" style="68" customWidth="1"/>
    <col min="4866" max="4866" width="88.5703125" style="68" customWidth="1"/>
    <col min="4867" max="4890" width="6" style="68" bestFit="1" customWidth="1"/>
    <col min="4891" max="4891" width="6.85546875" style="68" bestFit="1" customWidth="1"/>
    <col min="4892" max="4892" width="7.28515625" style="68" bestFit="1" customWidth="1"/>
    <col min="4893" max="5120" width="9.140625" style="68"/>
    <col min="5121" max="5121" width="91.7109375" style="68" customWidth="1"/>
    <col min="5122" max="5122" width="88.5703125" style="68" customWidth="1"/>
    <col min="5123" max="5146" width="6" style="68" bestFit="1" customWidth="1"/>
    <col min="5147" max="5147" width="6.85546875" style="68" bestFit="1" customWidth="1"/>
    <col min="5148" max="5148" width="7.28515625" style="68" bestFit="1" customWidth="1"/>
    <col min="5149" max="5376" width="9.140625" style="68"/>
    <col min="5377" max="5377" width="91.7109375" style="68" customWidth="1"/>
    <col min="5378" max="5378" width="88.5703125" style="68" customWidth="1"/>
    <col min="5379" max="5402" width="6" style="68" bestFit="1" customWidth="1"/>
    <col min="5403" max="5403" width="6.85546875" style="68" bestFit="1" customWidth="1"/>
    <col min="5404" max="5404" width="7.28515625" style="68" bestFit="1" customWidth="1"/>
    <col min="5405" max="5632" width="9.140625" style="68"/>
    <col min="5633" max="5633" width="91.7109375" style="68" customWidth="1"/>
    <col min="5634" max="5634" width="88.5703125" style="68" customWidth="1"/>
    <col min="5635" max="5658" width="6" style="68" bestFit="1" customWidth="1"/>
    <col min="5659" max="5659" width="6.85546875" style="68" bestFit="1" customWidth="1"/>
    <col min="5660" max="5660" width="7.28515625" style="68" bestFit="1" customWidth="1"/>
    <col min="5661" max="5888" width="9.140625" style="68"/>
    <col min="5889" max="5889" width="91.7109375" style="68" customWidth="1"/>
    <col min="5890" max="5890" width="88.5703125" style="68" customWidth="1"/>
    <col min="5891" max="5914" width="6" style="68" bestFit="1" customWidth="1"/>
    <col min="5915" max="5915" width="6.85546875" style="68" bestFit="1" customWidth="1"/>
    <col min="5916" max="5916" width="7.28515625" style="68" bestFit="1" customWidth="1"/>
    <col min="5917" max="6144" width="9.140625" style="68"/>
    <col min="6145" max="6145" width="91.7109375" style="68" customWidth="1"/>
    <col min="6146" max="6146" width="88.5703125" style="68" customWidth="1"/>
    <col min="6147" max="6170" width="6" style="68" bestFit="1" customWidth="1"/>
    <col min="6171" max="6171" width="6.85546875" style="68" bestFit="1" customWidth="1"/>
    <col min="6172" max="6172" width="7.28515625" style="68" bestFit="1" customWidth="1"/>
    <col min="6173" max="6400" width="9.140625" style="68"/>
    <col min="6401" max="6401" width="91.7109375" style="68" customWidth="1"/>
    <col min="6402" max="6402" width="88.5703125" style="68" customWidth="1"/>
    <col min="6403" max="6426" width="6" style="68" bestFit="1" customWidth="1"/>
    <col min="6427" max="6427" width="6.85546875" style="68" bestFit="1" customWidth="1"/>
    <col min="6428" max="6428" width="7.28515625" style="68" bestFit="1" customWidth="1"/>
    <col min="6429" max="6656" width="9.140625" style="68"/>
    <col min="6657" max="6657" width="91.7109375" style="68" customWidth="1"/>
    <col min="6658" max="6658" width="88.5703125" style="68" customWidth="1"/>
    <col min="6659" max="6682" width="6" style="68" bestFit="1" customWidth="1"/>
    <col min="6683" max="6683" width="6.85546875" style="68" bestFit="1" customWidth="1"/>
    <col min="6684" max="6684" width="7.28515625" style="68" bestFit="1" customWidth="1"/>
    <col min="6685" max="6912" width="9.140625" style="68"/>
    <col min="6913" max="6913" width="91.7109375" style="68" customWidth="1"/>
    <col min="6914" max="6914" width="88.5703125" style="68" customWidth="1"/>
    <col min="6915" max="6938" width="6" style="68" bestFit="1" customWidth="1"/>
    <col min="6939" max="6939" width="6.85546875" style="68" bestFit="1" customWidth="1"/>
    <col min="6940" max="6940" width="7.28515625" style="68" bestFit="1" customWidth="1"/>
    <col min="6941" max="7168" width="9.140625" style="68"/>
    <col min="7169" max="7169" width="91.7109375" style="68" customWidth="1"/>
    <col min="7170" max="7170" width="88.5703125" style="68" customWidth="1"/>
    <col min="7171" max="7194" width="6" style="68" bestFit="1" customWidth="1"/>
    <col min="7195" max="7195" width="6.85546875" style="68" bestFit="1" customWidth="1"/>
    <col min="7196" max="7196" width="7.28515625" style="68" bestFit="1" customWidth="1"/>
    <col min="7197" max="7424" width="9.140625" style="68"/>
    <col min="7425" max="7425" width="91.7109375" style="68" customWidth="1"/>
    <col min="7426" max="7426" width="88.5703125" style="68" customWidth="1"/>
    <col min="7427" max="7450" width="6" style="68" bestFit="1" customWidth="1"/>
    <col min="7451" max="7451" width="6.85546875" style="68" bestFit="1" customWidth="1"/>
    <col min="7452" max="7452" width="7.28515625" style="68" bestFit="1" customWidth="1"/>
    <col min="7453" max="7680" width="9.140625" style="68"/>
    <col min="7681" max="7681" width="91.7109375" style="68" customWidth="1"/>
    <col min="7682" max="7682" width="88.5703125" style="68" customWidth="1"/>
    <col min="7683" max="7706" width="6" style="68" bestFit="1" customWidth="1"/>
    <col min="7707" max="7707" width="6.85546875" style="68" bestFit="1" customWidth="1"/>
    <col min="7708" max="7708" width="7.28515625" style="68" bestFit="1" customWidth="1"/>
    <col min="7709" max="7936" width="9.140625" style="68"/>
    <col min="7937" max="7937" width="91.7109375" style="68" customWidth="1"/>
    <col min="7938" max="7938" width="88.5703125" style="68" customWidth="1"/>
    <col min="7939" max="7962" width="6" style="68" bestFit="1" customWidth="1"/>
    <col min="7963" max="7963" width="6.85546875" style="68" bestFit="1" customWidth="1"/>
    <col min="7964" max="7964" width="7.28515625" style="68" bestFit="1" customWidth="1"/>
    <col min="7965" max="8192" width="9.140625" style="68"/>
    <col min="8193" max="8193" width="91.7109375" style="68" customWidth="1"/>
    <col min="8194" max="8194" width="88.5703125" style="68" customWidth="1"/>
    <col min="8195" max="8218" width="6" style="68" bestFit="1" customWidth="1"/>
    <col min="8219" max="8219" width="6.85546875" style="68" bestFit="1" customWidth="1"/>
    <col min="8220" max="8220" width="7.28515625" style="68" bestFit="1" customWidth="1"/>
    <col min="8221" max="8448" width="9.140625" style="68"/>
    <col min="8449" max="8449" width="91.7109375" style="68" customWidth="1"/>
    <col min="8450" max="8450" width="88.5703125" style="68" customWidth="1"/>
    <col min="8451" max="8474" width="6" style="68" bestFit="1" customWidth="1"/>
    <col min="8475" max="8475" width="6.85546875" style="68" bestFit="1" customWidth="1"/>
    <col min="8476" max="8476" width="7.28515625" style="68" bestFit="1" customWidth="1"/>
    <col min="8477" max="8704" width="9.140625" style="68"/>
    <col min="8705" max="8705" width="91.7109375" style="68" customWidth="1"/>
    <col min="8706" max="8706" width="88.5703125" style="68" customWidth="1"/>
    <col min="8707" max="8730" width="6" style="68" bestFit="1" customWidth="1"/>
    <col min="8731" max="8731" width="6.85546875" style="68" bestFit="1" customWidth="1"/>
    <col min="8732" max="8732" width="7.28515625" style="68" bestFit="1" customWidth="1"/>
    <col min="8733" max="8960" width="9.140625" style="68"/>
    <col min="8961" max="8961" width="91.7109375" style="68" customWidth="1"/>
    <col min="8962" max="8962" width="88.5703125" style="68" customWidth="1"/>
    <col min="8963" max="8986" width="6" style="68" bestFit="1" customWidth="1"/>
    <col min="8987" max="8987" width="6.85546875" style="68" bestFit="1" customWidth="1"/>
    <col min="8988" max="8988" width="7.28515625" style="68" bestFit="1" customWidth="1"/>
    <col min="8989" max="9216" width="9.140625" style="68"/>
    <col min="9217" max="9217" width="91.7109375" style="68" customWidth="1"/>
    <col min="9218" max="9218" width="88.5703125" style="68" customWidth="1"/>
    <col min="9219" max="9242" width="6" style="68" bestFit="1" customWidth="1"/>
    <col min="9243" max="9243" width="6.85546875" style="68" bestFit="1" customWidth="1"/>
    <col min="9244" max="9244" width="7.28515625" style="68" bestFit="1" customWidth="1"/>
    <col min="9245" max="9472" width="9.140625" style="68"/>
    <col min="9473" max="9473" width="91.7109375" style="68" customWidth="1"/>
    <col min="9474" max="9474" width="88.5703125" style="68" customWidth="1"/>
    <col min="9475" max="9498" width="6" style="68" bestFit="1" customWidth="1"/>
    <col min="9499" max="9499" width="6.85546875" style="68" bestFit="1" customWidth="1"/>
    <col min="9500" max="9500" width="7.28515625" style="68" bestFit="1" customWidth="1"/>
    <col min="9501" max="9728" width="9.140625" style="68"/>
    <col min="9729" max="9729" width="91.7109375" style="68" customWidth="1"/>
    <col min="9730" max="9730" width="88.5703125" style="68" customWidth="1"/>
    <col min="9731" max="9754" width="6" style="68" bestFit="1" customWidth="1"/>
    <col min="9755" max="9755" width="6.85546875" style="68" bestFit="1" customWidth="1"/>
    <col min="9756" max="9756" width="7.28515625" style="68" bestFit="1" customWidth="1"/>
    <col min="9757" max="9984" width="9.140625" style="68"/>
    <col min="9985" max="9985" width="91.7109375" style="68" customWidth="1"/>
    <col min="9986" max="9986" width="88.5703125" style="68" customWidth="1"/>
    <col min="9987" max="10010" width="6" style="68" bestFit="1" customWidth="1"/>
    <col min="10011" max="10011" width="6.85546875" style="68" bestFit="1" customWidth="1"/>
    <col min="10012" max="10012" width="7.28515625" style="68" bestFit="1" customWidth="1"/>
    <col min="10013" max="10240" width="9.140625" style="68"/>
    <col min="10241" max="10241" width="91.7109375" style="68" customWidth="1"/>
    <col min="10242" max="10242" width="88.5703125" style="68" customWidth="1"/>
    <col min="10243" max="10266" width="6" style="68" bestFit="1" customWidth="1"/>
    <col min="10267" max="10267" width="6.85546875" style="68" bestFit="1" customWidth="1"/>
    <col min="10268" max="10268" width="7.28515625" style="68" bestFit="1" customWidth="1"/>
    <col min="10269" max="10496" width="9.140625" style="68"/>
    <col min="10497" max="10497" width="91.7109375" style="68" customWidth="1"/>
    <col min="10498" max="10498" width="88.5703125" style="68" customWidth="1"/>
    <col min="10499" max="10522" width="6" style="68" bestFit="1" customWidth="1"/>
    <col min="10523" max="10523" width="6.85546875" style="68" bestFit="1" customWidth="1"/>
    <col min="10524" max="10524" width="7.28515625" style="68" bestFit="1" customWidth="1"/>
    <col min="10525" max="10752" width="9.140625" style="68"/>
    <col min="10753" max="10753" width="91.7109375" style="68" customWidth="1"/>
    <col min="10754" max="10754" width="88.5703125" style="68" customWidth="1"/>
    <col min="10755" max="10778" width="6" style="68" bestFit="1" customWidth="1"/>
    <col min="10779" max="10779" width="6.85546875" style="68" bestFit="1" customWidth="1"/>
    <col min="10780" max="10780" width="7.28515625" style="68" bestFit="1" customWidth="1"/>
    <col min="10781" max="11008" width="9.140625" style="68"/>
    <col min="11009" max="11009" width="91.7109375" style="68" customWidth="1"/>
    <col min="11010" max="11010" width="88.5703125" style="68" customWidth="1"/>
    <col min="11011" max="11034" width="6" style="68" bestFit="1" customWidth="1"/>
    <col min="11035" max="11035" width="6.85546875" style="68" bestFit="1" customWidth="1"/>
    <col min="11036" max="11036" width="7.28515625" style="68" bestFit="1" customWidth="1"/>
    <col min="11037" max="11264" width="9.140625" style="68"/>
    <col min="11265" max="11265" width="91.7109375" style="68" customWidth="1"/>
    <col min="11266" max="11266" width="88.5703125" style="68" customWidth="1"/>
    <col min="11267" max="11290" width="6" style="68" bestFit="1" customWidth="1"/>
    <col min="11291" max="11291" width="6.85546875" style="68" bestFit="1" customWidth="1"/>
    <col min="11292" max="11292" width="7.28515625" style="68" bestFit="1" customWidth="1"/>
    <col min="11293" max="11520" width="9.140625" style="68"/>
    <col min="11521" max="11521" width="91.7109375" style="68" customWidth="1"/>
    <col min="11522" max="11522" width="88.5703125" style="68" customWidth="1"/>
    <col min="11523" max="11546" width="6" style="68" bestFit="1" customWidth="1"/>
    <col min="11547" max="11547" width="6.85546875" style="68" bestFit="1" customWidth="1"/>
    <col min="11548" max="11548" width="7.28515625" style="68" bestFit="1" customWidth="1"/>
    <col min="11549" max="11776" width="9.140625" style="68"/>
    <col min="11777" max="11777" width="91.7109375" style="68" customWidth="1"/>
    <col min="11778" max="11778" width="88.5703125" style="68" customWidth="1"/>
    <col min="11779" max="11802" width="6" style="68" bestFit="1" customWidth="1"/>
    <col min="11803" max="11803" width="6.85546875" style="68" bestFit="1" customWidth="1"/>
    <col min="11804" max="11804" width="7.28515625" style="68" bestFit="1" customWidth="1"/>
    <col min="11805" max="12032" width="9.140625" style="68"/>
    <col min="12033" max="12033" width="91.7109375" style="68" customWidth="1"/>
    <col min="12034" max="12034" width="88.5703125" style="68" customWidth="1"/>
    <col min="12035" max="12058" width="6" style="68" bestFit="1" customWidth="1"/>
    <col min="12059" max="12059" width="6.85546875" style="68" bestFit="1" customWidth="1"/>
    <col min="12060" max="12060" width="7.28515625" style="68" bestFit="1" customWidth="1"/>
    <col min="12061" max="12288" width="9.140625" style="68"/>
    <col min="12289" max="12289" width="91.7109375" style="68" customWidth="1"/>
    <col min="12290" max="12290" width="88.5703125" style="68" customWidth="1"/>
    <col min="12291" max="12314" width="6" style="68" bestFit="1" customWidth="1"/>
    <col min="12315" max="12315" width="6.85546875" style="68" bestFit="1" customWidth="1"/>
    <col min="12316" max="12316" width="7.28515625" style="68" bestFit="1" customWidth="1"/>
    <col min="12317" max="12544" width="9.140625" style="68"/>
    <col min="12545" max="12545" width="91.7109375" style="68" customWidth="1"/>
    <col min="12546" max="12546" width="88.5703125" style="68" customWidth="1"/>
    <col min="12547" max="12570" width="6" style="68" bestFit="1" customWidth="1"/>
    <col min="12571" max="12571" width="6.85546875" style="68" bestFit="1" customWidth="1"/>
    <col min="12572" max="12572" width="7.28515625" style="68" bestFit="1" customWidth="1"/>
    <col min="12573" max="12800" width="9.140625" style="68"/>
    <col min="12801" max="12801" width="91.7109375" style="68" customWidth="1"/>
    <col min="12802" max="12802" width="88.5703125" style="68" customWidth="1"/>
    <col min="12803" max="12826" width="6" style="68" bestFit="1" customWidth="1"/>
    <col min="12827" max="12827" width="6.85546875" style="68" bestFit="1" customWidth="1"/>
    <col min="12828" max="12828" width="7.28515625" style="68" bestFit="1" customWidth="1"/>
    <col min="12829" max="13056" width="9.140625" style="68"/>
    <col min="13057" max="13057" width="91.7109375" style="68" customWidth="1"/>
    <col min="13058" max="13058" width="88.5703125" style="68" customWidth="1"/>
    <col min="13059" max="13082" width="6" style="68" bestFit="1" customWidth="1"/>
    <col min="13083" max="13083" width="6.85546875" style="68" bestFit="1" customWidth="1"/>
    <col min="13084" max="13084" width="7.28515625" style="68" bestFit="1" customWidth="1"/>
    <col min="13085" max="13312" width="9.140625" style="68"/>
    <col min="13313" max="13313" width="91.7109375" style="68" customWidth="1"/>
    <col min="13314" max="13314" width="88.5703125" style="68" customWidth="1"/>
    <col min="13315" max="13338" width="6" style="68" bestFit="1" customWidth="1"/>
    <col min="13339" max="13339" width="6.85546875" style="68" bestFit="1" customWidth="1"/>
    <col min="13340" max="13340" width="7.28515625" style="68" bestFit="1" customWidth="1"/>
    <col min="13341" max="13568" width="9.140625" style="68"/>
    <col min="13569" max="13569" width="91.7109375" style="68" customWidth="1"/>
    <col min="13570" max="13570" width="88.5703125" style="68" customWidth="1"/>
    <col min="13571" max="13594" width="6" style="68" bestFit="1" customWidth="1"/>
    <col min="13595" max="13595" width="6.85546875" style="68" bestFit="1" customWidth="1"/>
    <col min="13596" max="13596" width="7.28515625" style="68" bestFit="1" customWidth="1"/>
    <col min="13597" max="13824" width="9.140625" style="68"/>
    <col min="13825" max="13825" width="91.7109375" style="68" customWidth="1"/>
    <col min="13826" max="13826" width="88.5703125" style="68" customWidth="1"/>
    <col min="13827" max="13850" width="6" style="68" bestFit="1" customWidth="1"/>
    <col min="13851" max="13851" width="6.85546875" style="68" bestFit="1" customWidth="1"/>
    <col min="13852" max="13852" width="7.28515625" style="68" bestFit="1" customWidth="1"/>
    <col min="13853" max="14080" width="9.140625" style="68"/>
    <col min="14081" max="14081" width="91.7109375" style="68" customWidth="1"/>
    <col min="14082" max="14082" width="88.5703125" style="68" customWidth="1"/>
    <col min="14083" max="14106" width="6" style="68" bestFit="1" customWidth="1"/>
    <col min="14107" max="14107" width="6.85546875" style="68" bestFit="1" customWidth="1"/>
    <col min="14108" max="14108" width="7.28515625" style="68" bestFit="1" customWidth="1"/>
    <col min="14109" max="14336" width="9.140625" style="68"/>
    <col min="14337" max="14337" width="91.7109375" style="68" customWidth="1"/>
    <col min="14338" max="14338" width="88.5703125" style="68" customWidth="1"/>
    <col min="14339" max="14362" width="6" style="68" bestFit="1" customWidth="1"/>
    <col min="14363" max="14363" width="6.85546875" style="68" bestFit="1" customWidth="1"/>
    <col min="14364" max="14364" width="7.28515625" style="68" bestFit="1" customWidth="1"/>
    <col min="14365" max="14592" width="9.140625" style="68"/>
    <col min="14593" max="14593" width="91.7109375" style="68" customWidth="1"/>
    <col min="14594" max="14594" width="88.5703125" style="68" customWidth="1"/>
    <col min="14595" max="14618" width="6" style="68" bestFit="1" customWidth="1"/>
    <col min="14619" max="14619" width="6.85546875" style="68" bestFit="1" customWidth="1"/>
    <col min="14620" max="14620" width="7.28515625" style="68" bestFit="1" customWidth="1"/>
    <col min="14621" max="14848" width="9.140625" style="68"/>
    <col min="14849" max="14849" width="91.7109375" style="68" customWidth="1"/>
    <col min="14850" max="14850" width="88.5703125" style="68" customWidth="1"/>
    <col min="14851" max="14874" width="6" style="68" bestFit="1" customWidth="1"/>
    <col min="14875" max="14875" width="6.85546875" style="68" bestFit="1" customWidth="1"/>
    <col min="14876" max="14876" width="7.28515625" style="68" bestFit="1" customWidth="1"/>
    <col min="14877" max="15104" width="9.140625" style="68"/>
    <col min="15105" max="15105" width="91.7109375" style="68" customWidth="1"/>
    <col min="15106" max="15106" width="88.5703125" style="68" customWidth="1"/>
    <col min="15107" max="15130" width="6" style="68" bestFit="1" customWidth="1"/>
    <col min="15131" max="15131" width="6.85546875" style="68" bestFit="1" customWidth="1"/>
    <col min="15132" max="15132" width="7.28515625" style="68" bestFit="1" customWidth="1"/>
    <col min="15133" max="15360" width="9.140625" style="68"/>
    <col min="15361" max="15361" width="91.7109375" style="68" customWidth="1"/>
    <col min="15362" max="15362" width="88.5703125" style="68" customWidth="1"/>
    <col min="15363" max="15386" width="6" style="68" bestFit="1" customWidth="1"/>
    <col min="15387" max="15387" width="6.85546875" style="68" bestFit="1" customWidth="1"/>
    <col min="15388" max="15388" width="7.28515625" style="68" bestFit="1" customWidth="1"/>
    <col min="15389" max="15616" width="9.140625" style="68"/>
    <col min="15617" max="15617" width="91.7109375" style="68" customWidth="1"/>
    <col min="15618" max="15618" width="88.5703125" style="68" customWidth="1"/>
    <col min="15619" max="15642" width="6" style="68" bestFit="1" customWidth="1"/>
    <col min="15643" max="15643" width="6.85546875" style="68" bestFit="1" customWidth="1"/>
    <col min="15644" max="15644" width="7.28515625" style="68" bestFit="1" customWidth="1"/>
    <col min="15645" max="15872" width="9.140625" style="68"/>
    <col min="15873" max="15873" width="91.7109375" style="68" customWidth="1"/>
    <col min="15874" max="15874" width="88.5703125" style="68" customWidth="1"/>
    <col min="15875" max="15898" width="6" style="68" bestFit="1" customWidth="1"/>
    <col min="15899" max="15899" width="6.85546875" style="68" bestFit="1" customWidth="1"/>
    <col min="15900" max="15900" width="7.28515625" style="68" bestFit="1" customWidth="1"/>
    <col min="15901" max="16128" width="9.140625" style="68"/>
    <col min="16129" max="16129" width="91.7109375" style="68" customWidth="1"/>
    <col min="16130" max="16130" width="88.5703125" style="68" customWidth="1"/>
    <col min="16131" max="16154" width="6" style="68" bestFit="1" customWidth="1"/>
    <col min="16155" max="16155" width="6.85546875" style="68" bestFit="1" customWidth="1"/>
    <col min="16156" max="16156" width="7.28515625" style="68" bestFit="1" customWidth="1"/>
    <col min="16157" max="16384" width="9.140625" style="68"/>
  </cols>
  <sheetData>
    <row r="1" spans="1:28" ht="15.75" x14ac:dyDescent="0.25">
      <c r="A1" s="14" t="s">
        <v>200</v>
      </c>
      <c r="B1" s="14"/>
    </row>
    <row r="2" spans="1:28" ht="15.75" x14ac:dyDescent="0.25">
      <c r="A2" s="68" t="s">
        <v>140</v>
      </c>
      <c r="B2" s="14"/>
    </row>
    <row r="4" spans="1:28" s="18" customFormat="1" ht="19.5" thickBot="1" x14ac:dyDescent="0.3">
      <c r="A4" s="15" t="s">
        <v>141</v>
      </c>
      <c r="B4" s="15"/>
      <c r="C4" s="16">
        <v>1996</v>
      </c>
      <c r="D4" s="17">
        <v>1997</v>
      </c>
      <c r="E4" s="17">
        <v>1998</v>
      </c>
      <c r="F4" s="17">
        <v>1999</v>
      </c>
      <c r="G4" s="17">
        <v>2000</v>
      </c>
      <c r="H4" s="17">
        <v>2001</v>
      </c>
      <c r="I4" s="17">
        <v>2002</v>
      </c>
      <c r="J4" s="17">
        <v>2003</v>
      </c>
      <c r="K4" s="17">
        <v>2004</v>
      </c>
      <c r="L4" s="17">
        <v>2005</v>
      </c>
      <c r="M4" s="17">
        <v>2006</v>
      </c>
      <c r="N4" s="17">
        <v>2007</v>
      </c>
      <c r="O4" s="17">
        <v>2008</v>
      </c>
      <c r="P4" s="17">
        <v>2009</v>
      </c>
      <c r="Q4" s="17">
        <v>2010</v>
      </c>
      <c r="R4" s="17">
        <v>2011</v>
      </c>
      <c r="S4" s="17">
        <v>2012</v>
      </c>
      <c r="T4" s="17">
        <v>2013</v>
      </c>
      <c r="U4" s="17">
        <v>2014</v>
      </c>
      <c r="V4" s="17">
        <v>2015</v>
      </c>
      <c r="W4" s="17">
        <v>2016</v>
      </c>
      <c r="X4" s="17">
        <v>2017</v>
      </c>
      <c r="Y4" s="17">
        <v>2018</v>
      </c>
      <c r="Z4" s="17">
        <v>2019</v>
      </c>
      <c r="AA4" s="17">
        <v>2020</v>
      </c>
      <c r="AB4" s="88">
        <v>2021</v>
      </c>
    </row>
    <row r="5" spans="1:28" ht="15.75" x14ac:dyDescent="0.25">
      <c r="A5" s="19"/>
      <c r="B5" s="19"/>
      <c r="C5" s="20"/>
      <c r="D5" s="19"/>
      <c r="E5" s="19"/>
      <c r="F5" s="19"/>
      <c r="G5" s="19"/>
      <c r="H5" s="19"/>
      <c r="I5" s="19"/>
      <c r="J5" s="19"/>
      <c r="K5" s="19"/>
      <c r="L5" s="19"/>
      <c r="M5" s="19"/>
      <c r="N5" s="19"/>
      <c r="O5" s="19"/>
      <c r="P5" s="19"/>
      <c r="Q5" s="19"/>
      <c r="R5" s="19"/>
      <c r="S5" s="19"/>
      <c r="T5" s="19"/>
      <c r="U5" s="19"/>
      <c r="V5" s="19"/>
      <c r="W5" s="19"/>
      <c r="X5" s="19"/>
      <c r="AB5" s="21"/>
    </row>
    <row r="6" spans="1:28" ht="15.75" x14ac:dyDescent="0.25">
      <c r="A6" s="19" t="s">
        <v>142</v>
      </c>
      <c r="B6" s="22"/>
      <c r="C6" s="23"/>
      <c r="D6" s="24"/>
      <c r="E6" s="24"/>
      <c r="F6" s="24"/>
      <c r="G6" s="24"/>
      <c r="H6" s="24"/>
      <c r="I6" s="24"/>
      <c r="J6" s="24"/>
      <c r="K6" s="24"/>
      <c r="L6" s="24"/>
      <c r="M6" s="24"/>
      <c r="N6" s="24"/>
      <c r="O6" s="24"/>
      <c r="P6" s="24"/>
      <c r="Q6" s="24"/>
      <c r="R6" s="24"/>
      <c r="S6" s="24"/>
      <c r="T6" s="24"/>
      <c r="U6" s="24"/>
      <c r="V6" s="24"/>
      <c r="W6" s="24"/>
      <c r="X6" s="24"/>
      <c r="AB6" s="21"/>
    </row>
    <row r="7" spans="1:28" x14ac:dyDescent="0.2">
      <c r="A7" s="22" t="s">
        <v>143</v>
      </c>
      <c r="B7" s="22"/>
      <c r="C7" s="23">
        <v>516</v>
      </c>
      <c r="D7" s="24">
        <v>542</v>
      </c>
      <c r="E7" s="24">
        <v>576</v>
      </c>
      <c r="F7" s="24">
        <v>615</v>
      </c>
      <c r="G7" s="24">
        <v>627</v>
      </c>
      <c r="H7" s="24">
        <v>619</v>
      </c>
      <c r="I7" s="24">
        <v>605</v>
      </c>
      <c r="J7" s="24">
        <v>589</v>
      </c>
      <c r="K7" s="24">
        <v>585</v>
      </c>
      <c r="L7" s="24">
        <v>586</v>
      </c>
      <c r="M7" s="24">
        <v>587</v>
      </c>
      <c r="N7" s="24">
        <v>586</v>
      </c>
      <c r="O7" s="24">
        <v>587</v>
      </c>
      <c r="P7" s="24">
        <v>560</v>
      </c>
      <c r="Q7" s="24">
        <v>543</v>
      </c>
      <c r="R7" s="24">
        <v>547</v>
      </c>
      <c r="S7" s="24">
        <v>580</v>
      </c>
      <c r="T7" s="24">
        <v>585</v>
      </c>
      <c r="U7" s="24">
        <v>599</v>
      </c>
      <c r="V7" s="24">
        <v>621</v>
      </c>
      <c r="W7" s="24">
        <v>591</v>
      </c>
      <c r="X7" s="24">
        <v>615</v>
      </c>
      <c r="Y7" s="68">
        <v>624</v>
      </c>
      <c r="Z7" s="68">
        <v>617</v>
      </c>
      <c r="AA7" s="68">
        <v>637</v>
      </c>
      <c r="AB7" s="21">
        <v>624</v>
      </c>
    </row>
    <row r="8" spans="1:28" x14ac:dyDescent="0.2">
      <c r="A8" s="22"/>
      <c r="B8" s="25" t="s">
        <v>144</v>
      </c>
      <c r="C8" s="23"/>
      <c r="D8" s="24"/>
      <c r="E8" s="24"/>
      <c r="F8" s="24"/>
      <c r="G8" s="24"/>
      <c r="H8" s="24"/>
      <c r="I8" s="24"/>
      <c r="J8" s="24"/>
      <c r="K8" s="24"/>
      <c r="L8" s="24"/>
      <c r="M8" s="24"/>
      <c r="N8" s="24"/>
      <c r="O8" s="24"/>
      <c r="P8" s="24"/>
      <c r="Q8" s="24"/>
      <c r="R8" s="24"/>
      <c r="S8" s="24"/>
      <c r="T8" s="24"/>
      <c r="U8" s="24"/>
      <c r="V8" s="24"/>
      <c r="W8" s="24"/>
      <c r="X8" s="24"/>
      <c r="AB8" s="21"/>
    </row>
    <row r="9" spans="1:28" x14ac:dyDescent="0.2">
      <c r="A9" s="22"/>
      <c r="B9" s="22" t="s">
        <v>145</v>
      </c>
      <c r="C9" s="23">
        <v>314</v>
      </c>
      <c r="D9" s="24">
        <v>324</v>
      </c>
      <c r="E9" s="24">
        <v>353</v>
      </c>
      <c r="F9" s="24">
        <v>376</v>
      </c>
      <c r="G9" s="24">
        <v>385</v>
      </c>
      <c r="H9" s="24">
        <v>384</v>
      </c>
      <c r="I9" s="24">
        <v>381</v>
      </c>
      <c r="J9" s="24">
        <v>374</v>
      </c>
      <c r="K9" s="24">
        <v>374</v>
      </c>
      <c r="L9" s="24">
        <v>380</v>
      </c>
      <c r="M9" s="24">
        <v>387</v>
      </c>
      <c r="N9" s="24">
        <v>390</v>
      </c>
      <c r="O9" s="24">
        <v>394</v>
      </c>
      <c r="P9" s="24">
        <v>381</v>
      </c>
      <c r="Q9" s="24">
        <v>370</v>
      </c>
      <c r="R9" s="24">
        <v>371</v>
      </c>
      <c r="S9" s="24">
        <v>392</v>
      </c>
      <c r="T9" s="24">
        <v>391</v>
      </c>
      <c r="U9" s="24">
        <v>408</v>
      </c>
      <c r="V9" s="24">
        <v>428</v>
      </c>
      <c r="W9" s="24">
        <v>402</v>
      </c>
      <c r="X9" s="24">
        <v>419</v>
      </c>
      <c r="Y9" s="68">
        <v>423</v>
      </c>
      <c r="Z9" s="68">
        <v>404</v>
      </c>
      <c r="AA9" s="68">
        <v>433</v>
      </c>
      <c r="AB9" s="21">
        <v>425</v>
      </c>
    </row>
    <row r="10" spans="1:28" x14ac:dyDescent="0.2">
      <c r="A10" s="22"/>
      <c r="B10" s="22" t="s">
        <v>146</v>
      </c>
      <c r="C10" s="23">
        <v>202</v>
      </c>
      <c r="D10" s="24">
        <v>218</v>
      </c>
      <c r="E10" s="24">
        <v>223</v>
      </c>
      <c r="F10" s="24">
        <v>239</v>
      </c>
      <c r="G10" s="24">
        <v>241</v>
      </c>
      <c r="H10" s="24">
        <v>234</v>
      </c>
      <c r="I10" s="24">
        <v>225</v>
      </c>
      <c r="J10" s="24">
        <v>215</v>
      </c>
      <c r="K10" s="24">
        <v>211</v>
      </c>
      <c r="L10" s="24">
        <v>206</v>
      </c>
      <c r="M10" s="24">
        <v>199</v>
      </c>
      <c r="N10" s="24">
        <v>196</v>
      </c>
      <c r="O10" s="24">
        <v>192</v>
      </c>
      <c r="P10" s="24">
        <v>179</v>
      </c>
      <c r="Q10" s="24">
        <v>173</v>
      </c>
      <c r="R10" s="24">
        <v>176</v>
      </c>
      <c r="S10" s="24">
        <v>188</v>
      </c>
      <c r="T10" s="24">
        <v>194</v>
      </c>
      <c r="U10" s="24">
        <v>191</v>
      </c>
      <c r="V10" s="24">
        <v>193</v>
      </c>
      <c r="W10" s="24">
        <v>188</v>
      </c>
      <c r="X10" s="24">
        <v>196</v>
      </c>
      <c r="Y10" s="68">
        <v>200</v>
      </c>
      <c r="Z10" s="68">
        <v>214</v>
      </c>
      <c r="AA10" s="68">
        <v>205</v>
      </c>
      <c r="AB10" s="21">
        <v>199</v>
      </c>
    </row>
    <row r="11" spans="1:28" x14ac:dyDescent="0.2">
      <c r="A11" s="22"/>
      <c r="B11" s="25" t="s">
        <v>144</v>
      </c>
      <c r="C11" s="23"/>
      <c r="D11" s="24"/>
      <c r="E11" s="24"/>
      <c r="F11" s="24"/>
      <c r="G11" s="24"/>
      <c r="H11" s="24"/>
      <c r="I11" s="24"/>
      <c r="J11" s="24"/>
      <c r="K11" s="24"/>
      <c r="L11" s="24"/>
      <c r="M11" s="24"/>
      <c r="N11" s="24"/>
      <c r="O11" s="24"/>
      <c r="P11" s="24"/>
      <c r="Q11" s="24"/>
      <c r="R11" s="24"/>
      <c r="S11" s="24"/>
      <c r="T11" s="24"/>
      <c r="U11" s="24"/>
      <c r="V11" s="24"/>
      <c r="W11" s="24"/>
      <c r="X11" s="24"/>
      <c r="AB11" s="21"/>
    </row>
    <row r="12" spans="1:28" x14ac:dyDescent="0.2">
      <c r="A12" s="22"/>
      <c r="B12" s="26" t="s">
        <v>147</v>
      </c>
      <c r="C12" s="23">
        <v>52</v>
      </c>
      <c r="D12" s="24">
        <v>54</v>
      </c>
      <c r="E12" s="24">
        <v>49</v>
      </c>
      <c r="F12" s="24">
        <v>51</v>
      </c>
      <c r="G12" s="24">
        <v>50</v>
      </c>
      <c r="H12" s="24">
        <v>49</v>
      </c>
      <c r="I12" s="24">
        <v>52</v>
      </c>
      <c r="J12" s="24">
        <v>49</v>
      </c>
      <c r="K12" s="24">
        <v>47</v>
      </c>
      <c r="L12" s="24">
        <v>47</v>
      </c>
      <c r="M12" s="24">
        <v>44</v>
      </c>
      <c r="N12" s="24">
        <v>42</v>
      </c>
      <c r="O12" s="24">
        <v>43</v>
      </c>
      <c r="P12" s="24">
        <v>42</v>
      </c>
      <c r="Q12" s="24">
        <v>37</v>
      </c>
      <c r="R12" s="24">
        <v>33</v>
      </c>
      <c r="S12" s="24">
        <v>32</v>
      </c>
      <c r="T12" s="24">
        <v>34</v>
      </c>
      <c r="U12" s="24">
        <v>36</v>
      </c>
      <c r="V12" s="24">
        <v>41</v>
      </c>
      <c r="W12" s="24">
        <v>36</v>
      </c>
      <c r="X12" s="24">
        <v>39</v>
      </c>
      <c r="Y12" s="68">
        <v>41</v>
      </c>
      <c r="Z12" s="68">
        <v>49</v>
      </c>
      <c r="AA12" s="68">
        <v>38</v>
      </c>
      <c r="AB12" s="21">
        <v>36</v>
      </c>
    </row>
    <row r="13" spans="1:28" x14ac:dyDescent="0.2">
      <c r="A13" s="22"/>
      <c r="B13" s="27" t="s">
        <v>148</v>
      </c>
      <c r="C13" s="23">
        <v>150</v>
      </c>
      <c r="D13" s="24">
        <v>164</v>
      </c>
      <c r="E13" s="24">
        <v>174</v>
      </c>
      <c r="F13" s="24">
        <v>188</v>
      </c>
      <c r="G13" s="24">
        <v>191</v>
      </c>
      <c r="H13" s="24">
        <v>185</v>
      </c>
      <c r="I13" s="24">
        <v>173</v>
      </c>
      <c r="J13" s="24">
        <v>165</v>
      </c>
      <c r="K13" s="24">
        <v>164</v>
      </c>
      <c r="L13" s="24">
        <v>159</v>
      </c>
      <c r="M13" s="24">
        <v>155</v>
      </c>
      <c r="N13" s="24">
        <v>154</v>
      </c>
      <c r="O13" s="24">
        <v>149</v>
      </c>
      <c r="P13" s="24">
        <v>138</v>
      </c>
      <c r="Q13" s="24">
        <v>136</v>
      </c>
      <c r="R13" s="24">
        <v>143</v>
      </c>
      <c r="S13" s="24">
        <v>156</v>
      </c>
      <c r="T13" s="24">
        <v>160</v>
      </c>
      <c r="U13" s="24">
        <v>155</v>
      </c>
      <c r="V13" s="24">
        <v>152</v>
      </c>
      <c r="W13" s="24">
        <v>152</v>
      </c>
      <c r="X13" s="24">
        <v>157</v>
      </c>
      <c r="Y13" s="68">
        <v>160</v>
      </c>
      <c r="Z13" s="68">
        <v>165</v>
      </c>
      <c r="AA13" s="68">
        <v>167</v>
      </c>
      <c r="AB13" s="21">
        <v>163</v>
      </c>
    </row>
    <row r="14" spans="1:28" x14ac:dyDescent="0.2">
      <c r="A14" s="22"/>
      <c r="B14" s="22"/>
      <c r="C14" s="23"/>
      <c r="D14" s="24"/>
      <c r="E14" s="24"/>
      <c r="F14" s="24"/>
      <c r="G14" s="24"/>
      <c r="H14" s="24"/>
      <c r="I14" s="24"/>
      <c r="J14" s="24"/>
      <c r="K14" s="24"/>
      <c r="L14" s="24"/>
      <c r="M14" s="24"/>
      <c r="N14" s="24"/>
      <c r="O14" s="24"/>
      <c r="P14" s="24"/>
      <c r="Q14" s="24"/>
      <c r="R14" s="24"/>
      <c r="S14" s="24"/>
      <c r="T14" s="24"/>
      <c r="U14" s="24"/>
      <c r="V14" s="24"/>
      <c r="W14" s="24"/>
      <c r="X14" s="24"/>
      <c r="AB14" s="21"/>
    </row>
    <row r="15" spans="1:28" ht="15.75" x14ac:dyDescent="0.25">
      <c r="A15" s="19" t="s">
        <v>149</v>
      </c>
      <c r="B15" s="22"/>
      <c r="C15" s="23"/>
      <c r="D15" s="24"/>
      <c r="E15" s="24"/>
      <c r="F15" s="24"/>
      <c r="G15" s="24"/>
      <c r="H15" s="24"/>
      <c r="I15" s="24"/>
      <c r="J15" s="24"/>
      <c r="K15" s="24"/>
      <c r="L15" s="24"/>
      <c r="M15" s="24"/>
      <c r="N15" s="24"/>
      <c r="O15" s="24"/>
      <c r="P15" s="24"/>
      <c r="Q15" s="24"/>
      <c r="R15" s="24"/>
      <c r="S15" s="24"/>
      <c r="T15" s="24"/>
      <c r="U15" s="24"/>
      <c r="V15" s="24"/>
      <c r="W15" s="24"/>
      <c r="X15" s="24"/>
      <c r="AB15" s="21"/>
    </row>
    <row r="16" spans="1:28" x14ac:dyDescent="0.2">
      <c r="A16" s="22" t="s">
        <v>143</v>
      </c>
      <c r="B16" s="22"/>
      <c r="C16" s="23">
        <v>51</v>
      </c>
      <c r="D16" s="24">
        <v>52</v>
      </c>
      <c r="E16" s="24">
        <v>56</v>
      </c>
      <c r="F16" s="24">
        <v>47</v>
      </c>
      <c r="G16" s="24">
        <v>51</v>
      </c>
      <c r="H16" s="24">
        <v>47</v>
      </c>
      <c r="I16" s="24">
        <v>46</v>
      </c>
      <c r="J16" s="24">
        <v>51</v>
      </c>
      <c r="K16" s="24">
        <v>51</v>
      </c>
      <c r="L16" s="24">
        <v>49</v>
      </c>
      <c r="M16" s="24">
        <v>48</v>
      </c>
      <c r="N16" s="24">
        <v>46</v>
      </c>
      <c r="O16" s="24">
        <v>44</v>
      </c>
      <c r="P16" s="24">
        <v>41</v>
      </c>
      <c r="Q16" s="24">
        <v>38</v>
      </c>
      <c r="R16" s="24">
        <v>42</v>
      </c>
      <c r="S16" s="24">
        <v>51</v>
      </c>
      <c r="T16" s="24">
        <v>39</v>
      </c>
      <c r="U16" s="24">
        <v>44</v>
      </c>
      <c r="V16" s="24">
        <v>49</v>
      </c>
      <c r="W16" s="24">
        <v>47</v>
      </c>
      <c r="X16" s="24">
        <v>48</v>
      </c>
      <c r="Y16" s="68">
        <v>44</v>
      </c>
      <c r="Z16" s="68">
        <v>31</v>
      </c>
      <c r="AA16" s="68">
        <v>25</v>
      </c>
      <c r="AB16" s="21">
        <v>27</v>
      </c>
    </row>
    <row r="17" spans="1:28" x14ac:dyDescent="0.2">
      <c r="A17" s="22"/>
      <c r="B17" s="25" t="s">
        <v>144</v>
      </c>
      <c r="C17" s="23"/>
      <c r="D17" s="24"/>
      <c r="E17" s="24"/>
      <c r="F17" s="24"/>
      <c r="G17" s="24"/>
      <c r="H17" s="24"/>
      <c r="I17" s="24"/>
      <c r="J17" s="24"/>
      <c r="K17" s="24"/>
      <c r="L17" s="24"/>
      <c r="M17" s="24"/>
      <c r="N17" s="24"/>
      <c r="O17" s="24"/>
      <c r="P17" s="24"/>
      <c r="Q17" s="24"/>
      <c r="R17" s="24"/>
      <c r="S17" s="24"/>
      <c r="T17" s="24"/>
      <c r="U17" s="24"/>
      <c r="V17" s="24"/>
      <c r="W17" s="24"/>
      <c r="X17" s="24"/>
      <c r="AB17" s="21"/>
    </row>
    <row r="18" spans="1:28" x14ac:dyDescent="0.2">
      <c r="A18" s="22"/>
      <c r="B18" s="22" t="s">
        <v>145</v>
      </c>
      <c r="C18" s="23">
        <v>33</v>
      </c>
      <c r="D18" s="24">
        <v>35</v>
      </c>
      <c r="E18" s="24">
        <v>38</v>
      </c>
      <c r="F18" s="24">
        <v>34</v>
      </c>
      <c r="G18" s="24">
        <v>33</v>
      </c>
      <c r="H18" s="24">
        <v>32</v>
      </c>
      <c r="I18" s="24">
        <v>25</v>
      </c>
      <c r="J18" s="24">
        <v>33</v>
      </c>
      <c r="K18" s="24">
        <v>33</v>
      </c>
      <c r="L18" s="24">
        <v>35</v>
      </c>
      <c r="M18" s="24">
        <v>31</v>
      </c>
      <c r="N18" s="24">
        <v>29</v>
      </c>
      <c r="O18" s="24">
        <v>29</v>
      </c>
      <c r="P18" s="24">
        <v>29</v>
      </c>
      <c r="Q18" s="24">
        <v>29</v>
      </c>
      <c r="R18" s="24">
        <v>32</v>
      </c>
      <c r="S18" s="24">
        <v>32</v>
      </c>
      <c r="T18" s="24">
        <v>27</v>
      </c>
      <c r="U18" s="24">
        <v>33</v>
      </c>
      <c r="V18" s="24">
        <v>34</v>
      </c>
      <c r="W18" s="24">
        <v>34</v>
      </c>
      <c r="X18" s="24">
        <v>36</v>
      </c>
      <c r="Y18" s="68">
        <v>28</v>
      </c>
      <c r="Z18" s="68">
        <v>21</v>
      </c>
      <c r="AA18" s="68">
        <v>19</v>
      </c>
      <c r="AB18" s="21">
        <v>19</v>
      </c>
    </row>
    <row r="19" spans="1:28" x14ac:dyDescent="0.2">
      <c r="A19" s="22"/>
      <c r="B19" s="22" t="s">
        <v>146</v>
      </c>
      <c r="C19" s="23">
        <v>18</v>
      </c>
      <c r="D19" s="24">
        <v>17</v>
      </c>
      <c r="E19" s="24">
        <v>18</v>
      </c>
      <c r="F19" s="24">
        <v>13</v>
      </c>
      <c r="G19" s="24">
        <v>18</v>
      </c>
      <c r="H19" s="24">
        <v>16</v>
      </c>
      <c r="I19" s="24">
        <v>21</v>
      </c>
      <c r="J19" s="24">
        <v>18</v>
      </c>
      <c r="K19" s="24">
        <v>18</v>
      </c>
      <c r="L19" s="24">
        <v>14</v>
      </c>
      <c r="M19" s="24">
        <v>17</v>
      </c>
      <c r="N19" s="24">
        <v>17</v>
      </c>
      <c r="O19" s="24">
        <v>14</v>
      </c>
      <c r="P19" s="24">
        <v>12</v>
      </c>
      <c r="Q19" s="24">
        <v>9</v>
      </c>
      <c r="R19" s="24">
        <v>10</v>
      </c>
      <c r="S19" s="24">
        <v>19</v>
      </c>
      <c r="T19" s="24">
        <v>12</v>
      </c>
      <c r="U19" s="24">
        <v>12</v>
      </c>
      <c r="V19" s="24">
        <v>16</v>
      </c>
      <c r="W19" s="24">
        <v>13</v>
      </c>
      <c r="X19" s="24">
        <v>12</v>
      </c>
      <c r="Y19" s="68">
        <v>16</v>
      </c>
      <c r="Z19" s="68">
        <v>10</v>
      </c>
      <c r="AA19" s="68">
        <v>6</v>
      </c>
      <c r="AB19" s="21">
        <v>8</v>
      </c>
    </row>
    <row r="20" spans="1:28" x14ac:dyDescent="0.2">
      <c r="A20" s="22"/>
      <c r="B20" s="25" t="s">
        <v>144</v>
      </c>
      <c r="C20" s="23"/>
      <c r="D20" s="24"/>
      <c r="E20" s="24"/>
      <c r="F20" s="24"/>
      <c r="G20" s="24"/>
      <c r="H20" s="24"/>
      <c r="I20" s="24"/>
      <c r="J20" s="24"/>
      <c r="K20" s="24"/>
      <c r="L20" s="24"/>
      <c r="M20" s="24"/>
      <c r="N20" s="24"/>
      <c r="O20" s="24"/>
      <c r="P20" s="24"/>
      <c r="Q20" s="24"/>
      <c r="R20" s="24"/>
      <c r="S20" s="24"/>
      <c r="T20" s="24"/>
      <c r="U20" s="24"/>
      <c r="V20" s="24"/>
      <c r="W20" s="24"/>
      <c r="X20" s="24"/>
      <c r="AB20" s="21"/>
    </row>
    <row r="21" spans="1:28" x14ac:dyDescent="0.2">
      <c r="A21" s="22"/>
      <c r="B21" s="26" t="s">
        <v>147</v>
      </c>
      <c r="C21" s="23">
        <v>8</v>
      </c>
      <c r="D21" s="24">
        <v>8</v>
      </c>
      <c r="E21" s="24">
        <v>8</v>
      </c>
      <c r="F21" s="24">
        <v>5</v>
      </c>
      <c r="G21" s="24">
        <v>6</v>
      </c>
      <c r="H21" s="24">
        <v>6</v>
      </c>
      <c r="I21" s="24">
        <v>9</v>
      </c>
      <c r="J21" s="24">
        <v>8</v>
      </c>
      <c r="K21" s="24">
        <v>6</v>
      </c>
      <c r="L21" s="24">
        <v>4</v>
      </c>
      <c r="M21" s="24">
        <v>6</v>
      </c>
      <c r="N21" s="24">
        <v>6</v>
      </c>
      <c r="O21" s="24">
        <v>6</v>
      </c>
      <c r="P21" s="24">
        <v>6</v>
      </c>
      <c r="Q21" s="24">
        <v>3</v>
      </c>
      <c r="R21" s="24">
        <v>3</v>
      </c>
      <c r="S21" s="24">
        <v>8</v>
      </c>
      <c r="T21" s="24">
        <v>6</v>
      </c>
      <c r="U21" s="24">
        <v>3</v>
      </c>
      <c r="V21" s="24">
        <v>6</v>
      </c>
      <c r="W21" s="24">
        <v>5</v>
      </c>
      <c r="X21" s="24">
        <v>5</v>
      </c>
      <c r="Y21" s="68">
        <v>5</v>
      </c>
      <c r="Z21" s="68">
        <v>2</v>
      </c>
      <c r="AA21" s="68">
        <v>3</v>
      </c>
      <c r="AB21" s="21">
        <v>1</v>
      </c>
    </row>
    <row r="22" spans="1:28" x14ac:dyDescent="0.2">
      <c r="A22" s="22"/>
      <c r="B22" s="27" t="s">
        <v>148</v>
      </c>
      <c r="C22" s="23">
        <v>10</v>
      </c>
      <c r="D22" s="24">
        <v>9</v>
      </c>
      <c r="E22" s="24">
        <v>9</v>
      </c>
      <c r="F22" s="24">
        <v>8</v>
      </c>
      <c r="G22" s="24">
        <v>12</v>
      </c>
      <c r="H22" s="24">
        <v>10</v>
      </c>
      <c r="I22" s="24">
        <v>12</v>
      </c>
      <c r="J22" s="24">
        <v>9</v>
      </c>
      <c r="K22" s="24">
        <v>11</v>
      </c>
      <c r="L22" s="24">
        <v>11</v>
      </c>
      <c r="M22" s="24">
        <v>10</v>
      </c>
      <c r="N22" s="24">
        <v>11</v>
      </c>
      <c r="O22" s="24">
        <v>8</v>
      </c>
      <c r="P22" s="24">
        <v>7</v>
      </c>
      <c r="Q22" s="24">
        <v>6</v>
      </c>
      <c r="R22" s="24">
        <v>7</v>
      </c>
      <c r="S22" s="24">
        <v>11</v>
      </c>
      <c r="T22" s="24">
        <v>6</v>
      </c>
      <c r="U22" s="24">
        <v>8</v>
      </c>
      <c r="V22" s="24">
        <v>10</v>
      </c>
      <c r="W22" s="24">
        <v>8</v>
      </c>
      <c r="X22" s="24">
        <v>6</v>
      </c>
      <c r="Y22" s="68">
        <v>11</v>
      </c>
      <c r="Z22" s="68">
        <v>8</v>
      </c>
      <c r="AA22" s="68">
        <v>3</v>
      </c>
      <c r="AB22" s="21">
        <v>6</v>
      </c>
    </row>
    <row r="23" spans="1:28" x14ac:dyDescent="0.2">
      <c r="A23" s="22"/>
      <c r="B23" s="22"/>
      <c r="C23" s="23"/>
      <c r="D23" s="24"/>
      <c r="E23" s="24"/>
      <c r="F23" s="24"/>
      <c r="G23" s="24"/>
      <c r="H23" s="24"/>
      <c r="I23" s="24"/>
      <c r="J23" s="24"/>
      <c r="K23" s="24"/>
      <c r="L23" s="24"/>
      <c r="M23" s="24"/>
      <c r="N23" s="24"/>
      <c r="O23" s="24"/>
      <c r="P23" s="24"/>
      <c r="Q23" s="24"/>
      <c r="R23" s="24"/>
      <c r="S23" s="24"/>
      <c r="T23" s="24"/>
      <c r="U23" s="24"/>
      <c r="V23" s="24"/>
      <c r="W23" s="24"/>
      <c r="X23" s="24"/>
      <c r="AB23" s="21"/>
    </row>
    <row r="24" spans="1:28" ht="15.75" x14ac:dyDescent="0.25">
      <c r="A24" s="19" t="s">
        <v>150</v>
      </c>
      <c r="B24" s="22"/>
      <c r="C24" s="23"/>
      <c r="D24" s="24"/>
      <c r="E24" s="24"/>
      <c r="F24" s="24"/>
      <c r="G24" s="24"/>
      <c r="H24" s="24"/>
      <c r="I24" s="24"/>
      <c r="J24" s="24"/>
      <c r="K24" s="24"/>
      <c r="L24" s="24"/>
      <c r="M24" s="24"/>
      <c r="N24" s="24"/>
      <c r="O24" s="24"/>
      <c r="P24" s="24"/>
      <c r="Q24" s="24"/>
      <c r="R24" s="24"/>
      <c r="S24" s="24"/>
      <c r="T24" s="24"/>
      <c r="U24" s="24"/>
      <c r="V24" s="24"/>
      <c r="W24" s="24"/>
      <c r="X24" s="24"/>
      <c r="AB24" s="21"/>
    </row>
    <row r="25" spans="1:28" x14ac:dyDescent="0.2">
      <c r="A25" s="22" t="s">
        <v>143</v>
      </c>
      <c r="B25" s="22"/>
      <c r="C25" s="23">
        <v>567</v>
      </c>
      <c r="D25" s="24">
        <v>594</v>
      </c>
      <c r="E25" s="24">
        <v>632</v>
      </c>
      <c r="F25" s="24">
        <v>662</v>
      </c>
      <c r="G25" s="24">
        <v>678</v>
      </c>
      <c r="H25" s="24">
        <v>666</v>
      </c>
      <c r="I25" s="24">
        <v>651</v>
      </c>
      <c r="J25" s="24">
        <v>640</v>
      </c>
      <c r="K25" s="24">
        <v>636</v>
      </c>
      <c r="L25" s="24">
        <v>635</v>
      </c>
      <c r="M25" s="24">
        <v>634</v>
      </c>
      <c r="N25" s="24">
        <v>632</v>
      </c>
      <c r="O25" s="24">
        <v>630</v>
      </c>
      <c r="P25" s="24">
        <v>602</v>
      </c>
      <c r="Q25" s="24">
        <v>581</v>
      </c>
      <c r="R25" s="24">
        <v>589</v>
      </c>
      <c r="S25" s="24">
        <v>631</v>
      </c>
      <c r="T25" s="24">
        <v>624</v>
      </c>
      <c r="U25" s="24">
        <v>643</v>
      </c>
      <c r="V25" s="24">
        <v>670</v>
      </c>
      <c r="W25" s="24">
        <v>638</v>
      </c>
      <c r="X25" s="24">
        <v>663</v>
      </c>
      <c r="Y25" s="68">
        <v>667</v>
      </c>
      <c r="Z25" s="68">
        <v>649</v>
      </c>
      <c r="AA25" s="68">
        <v>663</v>
      </c>
      <c r="AB25" s="21">
        <v>651</v>
      </c>
    </row>
    <row r="26" spans="1:28" x14ac:dyDescent="0.2">
      <c r="A26" s="22"/>
      <c r="B26" s="25" t="s">
        <v>144</v>
      </c>
      <c r="C26" s="23"/>
      <c r="D26" s="24"/>
      <c r="E26" s="24"/>
      <c r="F26" s="24"/>
      <c r="G26" s="24"/>
      <c r="H26" s="24"/>
      <c r="I26" s="24"/>
      <c r="J26" s="24"/>
      <c r="K26" s="24"/>
      <c r="L26" s="24"/>
      <c r="M26" s="24"/>
      <c r="N26" s="24"/>
      <c r="O26" s="24"/>
      <c r="P26" s="24"/>
      <c r="Q26" s="24"/>
      <c r="R26" s="24"/>
      <c r="S26" s="24"/>
      <c r="T26" s="24"/>
      <c r="U26" s="24"/>
      <c r="V26" s="24"/>
      <c r="W26" s="24"/>
      <c r="X26" s="24"/>
      <c r="AB26" s="21"/>
    </row>
    <row r="27" spans="1:28" x14ac:dyDescent="0.2">
      <c r="A27" s="22"/>
      <c r="B27" s="22" t="s">
        <v>145</v>
      </c>
      <c r="C27" s="23">
        <v>347</v>
      </c>
      <c r="D27" s="24">
        <v>360</v>
      </c>
      <c r="E27" s="24">
        <v>391</v>
      </c>
      <c r="F27" s="24">
        <v>410</v>
      </c>
      <c r="G27" s="24">
        <v>418</v>
      </c>
      <c r="H27" s="24">
        <v>416</v>
      </c>
      <c r="I27" s="24">
        <v>406</v>
      </c>
      <c r="J27" s="24">
        <v>407</v>
      </c>
      <c r="K27" s="24">
        <v>407</v>
      </c>
      <c r="L27" s="24">
        <v>414</v>
      </c>
      <c r="M27" s="24">
        <v>418</v>
      </c>
      <c r="N27" s="24">
        <v>419</v>
      </c>
      <c r="O27" s="24">
        <v>424</v>
      </c>
      <c r="P27" s="24">
        <v>410</v>
      </c>
      <c r="Q27" s="24">
        <v>399</v>
      </c>
      <c r="R27" s="24">
        <v>403</v>
      </c>
      <c r="S27" s="24">
        <v>424</v>
      </c>
      <c r="T27" s="24">
        <v>418</v>
      </c>
      <c r="U27" s="24">
        <v>441</v>
      </c>
      <c r="V27" s="24">
        <v>462</v>
      </c>
      <c r="W27" s="24">
        <v>436</v>
      </c>
      <c r="X27" s="24">
        <v>455</v>
      </c>
      <c r="Y27" s="68">
        <v>451</v>
      </c>
      <c r="Z27" s="68">
        <v>425</v>
      </c>
      <c r="AA27" s="68">
        <v>452</v>
      </c>
      <c r="AB27" s="21">
        <v>445</v>
      </c>
    </row>
    <row r="28" spans="1:28" x14ac:dyDescent="0.2">
      <c r="A28" s="22"/>
      <c r="B28" s="22" t="s">
        <v>146</v>
      </c>
      <c r="C28" s="23">
        <v>220</v>
      </c>
      <c r="D28" s="24">
        <v>234</v>
      </c>
      <c r="E28" s="24">
        <v>241</v>
      </c>
      <c r="F28" s="24">
        <v>252</v>
      </c>
      <c r="G28" s="24">
        <v>260</v>
      </c>
      <c r="H28" s="24">
        <v>250</v>
      </c>
      <c r="I28" s="24">
        <v>245</v>
      </c>
      <c r="J28" s="24">
        <v>233</v>
      </c>
      <c r="K28" s="24">
        <v>229</v>
      </c>
      <c r="L28" s="24">
        <v>220</v>
      </c>
      <c r="M28" s="24">
        <v>216</v>
      </c>
      <c r="N28" s="24">
        <v>213</v>
      </c>
      <c r="O28" s="24">
        <v>207</v>
      </c>
      <c r="P28" s="24">
        <v>192</v>
      </c>
      <c r="Q28" s="24">
        <v>182</v>
      </c>
      <c r="R28" s="24">
        <v>186</v>
      </c>
      <c r="S28" s="24">
        <v>207</v>
      </c>
      <c r="T28" s="24">
        <v>205</v>
      </c>
      <c r="U28" s="24">
        <v>203</v>
      </c>
      <c r="V28" s="24">
        <v>208</v>
      </c>
      <c r="W28" s="24">
        <v>201</v>
      </c>
      <c r="X28" s="24">
        <v>208</v>
      </c>
      <c r="Y28" s="68">
        <v>216</v>
      </c>
      <c r="Z28" s="68">
        <v>224</v>
      </c>
      <c r="AA28" s="68">
        <v>211</v>
      </c>
      <c r="AB28" s="21">
        <v>206</v>
      </c>
    </row>
    <row r="29" spans="1:28" x14ac:dyDescent="0.2">
      <c r="A29" s="22"/>
      <c r="B29" s="25" t="s">
        <v>144</v>
      </c>
      <c r="C29" s="23"/>
      <c r="D29" s="24"/>
      <c r="E29" s="24"/>
      <c r="F29" s="24"/>
      <c r="G29" s="24"/>
      <c r="H29" s="24"/>
      <c r="I29" s="24"/>
      <c r="J29" s="24"/>
      <c r="K29" s="24"/>
      <c r="L29" s="24"/>
      <c r="M29" s="24"/>
      <c r="N29" s="24"/>
      <c r="O29" s="24"/>
      <c r="P29" s="24"/>
      <c r="Q29" s="24"/>
      <c r="R29" s="24"/>
      <c r="S29" s="24"/>
      <c r="T29" s="24"/>
      <c r="U29" s="24"/>
      <c r="V29" s="24"/>
      <c r="W29" s="24"/>
      <c r="X29" s="24"/>
      <c r="AB29" s="21"/>
    </row>
    <row r="30" spans="1:28" x14ac:dyDescent="0.2">
      <c r="A30" s="22"/>
      <c r="B30" s="26" t="s">
        <v>147</v>
      </c>
      <c r="C30" s="23">
        <v>60</v>
      </c>
      <c r="D30" s="24">
        <v>62</v>
      </c>
      <c r="E30" s="24">
        <v>58</v>
      </c>
      <c r="F30" s="24">
        <v>56</v>
      </c>
      <c r="G30" s="24">
        <v>56</v>
      </c>
      <c r="H30" s="24">
        <v>55</v>
      </c>
      <c r="I30" s="24">
        <v>60</v>
      </c>
      <c r="J30" s="24">
        <v>58</v>
      </c>
      <c r="K30" s="24">
        <v>54</v>
      </c>
      <c r="L30" s="24">
        <v>51</v>
      </c>
      <c r="M30" s="24">
        <v>50</v>
      </c>
      <c r="N30" s="24">
        <v>48</v>
      </c>
      <c r="O30" s="24">
        <v>49</v>
      </c>
      <c r="P30" s="24">
        <v>47</v>
      </c>
      <c r="Q30" s="24">
        <v>40</v>
      </c>
      <c r="R30" s="24">
        <v>36</v>
      </c>
      <c r="S30" s="24">
        <v>40</v>
      </c>
      <c r="T30" s="24">
        <v>40</v>
      </c>
      <c r="U30" s="24">
        <v>39</v>
      </c>
      <c r="V30" s="24">
        <v>46</v>
      </c>
      <c r="W30" s="24">
        <v>41</v>
      </c>
      <c r="X30" s="24">
        <v>44</v>
      </c>
      <c r="Y30" s="68">
        <v>45</v>
      </c>
      <c r="Z30" s="68">
        <v>51</v>
      </c>
      <c r="AA30" s="68">
        <v>40</v>
      </c>
      <c r="AB30" s="21">
        <v>37</v>
      </c>
    </row>
    <row r="31" spans="1:28" x14ac:dyDescent="0.2">
      <c r="A31" s="22"/>
      <c r="B31" s="27" t="s">
        <v>148</v>
      </c>
      <c r="C31" s="23">
        <v>161</v>
      </c>
      <c r="D31" s="24">
        <v>173</v>
      </c>
      <c r="E31" s="24">
        <v>183</v>
      </c>
      <c r="F31" s="24">
        <v>196</v>
      </c>
      <c r="G31" s="24">
        <v>204</v>
      </c>
      <c r="H31" s="24">
        <v>195</v>
      </c>
      <c r="I31" s="24">
        <v>185</v>
      </c>
      <c r="J31" s="24">
        <v>175</v>
      </c>
      <c r="K31" s="24">
        <v>175</v>
      </c>
      <c r="L31" s="24">
        <v>170</v>
      </c>
      <c r="M31" s="24">
        <v>166</v>
      </c>
      <c r="N31" s="24">
        <v>165</v>
      </c>
      <c r="O31" s="24">
        <v>158</v>
      </c>
      <c r="P31" s="24">
        <v>145</v>
      </c>
      <c r="Q31" s="24">
        <v>142</v>
      </c>
      <c r="R31" s="24">
        <v>150</v>
      </c>
      <c r="S31" s="24">
        <v>167</v>
      </c>
      <c r="T31" s="24">
        <v>166</v>
      </c>
      <c r="U31" s="24">
        <v>163</v>
      </c>
      <c r="V31" s="24">
        <v>162</v>
      </c>
      <c r="W31" s="24">
        <v>161</v>
      </c>
      <c r="X31" s="24">
        <v>164</v>
      </c>
      <c r="Y31" s="68">
        <v>171</v>
      </c>
      <c r="Z31" s="68">
        <v>172</v>
      </c>
      <c r="AA31" s="68">
        <v>171</v>
      </c>
      <c r="AB31" s="21">
        <v>169</v>
      </c>
    </row>
    <row r="32" spans="1:28" x14ac:dyDescent="0.2">
      <c r="A32" s="22"/>
      <c r="B32" s="25"/>
      <c r="C32" s="23"/>
      <c r="D32" s="24"/>
      <c r="E32" s="24"/>
      <c r="F32" s="24"/>
      <c r="G32" s="24"/>
      <c r="H32" s="24"/>
      <c r="I32" s="24"/>
      <c r="J32" s="24"/>
      <c r="K32" s="24"/>
      <c r="L32" s="24"/>
      <c r="M32" s="24"/>
      <c r="N32" s="24"/>
      <c r="O32" s="24"/>
      <c r="P32" s="24"/>
      <c r="Q32" s="24"/>
      <c r="R32" s="24"/>
      <c r="S32" s="24"/>
      <c r="T32" s="24"/>
      <c r="U32" s="24"/>
      <c r="V32" s="24"/>
      <c r="W32" s="24"/>
      <c r="X32" s="24"/>
      <c r="AB32" s="21"/>
    </row>
    <row r="33" spans="1:28" ht="15.75" thickBot="1" x14ac:dyDescent="0.25">
      <c r="A33" s="28"/>
      <c r="B33" s="28"/>
      <c r="C33" s="29"/>
      <c r="D33" s="30"/>
      <c r="E33" s="30"/>
      <c r="F33" s="30"/>
      <c r="G33" s="30"/>
      <c r="H33" s="30"/>
      <c r="I33" s="30"/>
      <c r="J33" s="30"/>
      <c r="K33" s="30"/>
      <c r="L33" s="30"/>
      <c r="M33" s="30"/>
      <c r="N33" s="30"/>
      <c r="O33" s="30"/>
      <c r="P33" s="30"/>
      <c r="Q33" s="30"/>
      <c r="R33" s="30"/>
      <c r="S33" s="30"/>
      <c r="T33" s="30"/>
      <c r="U33" s="30"/>
      <c r="V33" s="30"/>
      <c r="W33" s="30"/>
      <c r="X33" s="30"/>
      <c r="Y33" s="30"/>
      <c r="Z33" s="30"/>
      <c r="AA33" s="30"/>
      <c r="AB33" s="31"/>
    </row>
    <row r="35" spans="1:28" x14ac:dyDescent="0.2">
      <c r="A35" s="84" t="s">
        <v>201</v>
      </c>
      <c r="B35" s="84"/>
      <c r="C35" s="32"/>
    </row>
    <row r="37" spans="1:28" ht="15.75" x14ac:dyDescent="0.25">
      <c r="A37" s="85" t="s">
        <v>151</v>
      </c>
      <c r="B37" s="85"/>
    </row>
    <row r="38" spans="1:28" ht="15.75" x14ac:dyDescent="0.25">
      <c r="A38" s="69" t="s">
        <v>152</v>
      </c>
      <c r="B38" s="14"/>
      <c r="C38" s="33"/>
      <c r="D38" s="33"/>
      <c r="E38" s="33"/>
      <c r="F38" s="33"/>
    </row>
    <row r="39" spans="1:28" ht="15.75" x14ac:dyDescent="0.25">
      <c r="A39" s="68" t="s">
        <v>153</v>
      </c>
      <c r="B39" s="14"/>
      <c r="C39" s="33"/>
      <c r="D39" s="33"/>
      <c r="E39" s="33"/>
      <c r="F39" s="33"/>
    </row>
    <row r="40" spans="1:28" ht="15.75" x14ac:dyDescent="0.25">
      <c r="A40" s="14" t="s">
        <v>202</v>
      </c>
      <c r="C40" s="89"/>
      <c r="D40" s="33"/>
      <c r="E40" s="33"/>
    </row>
    <row r="41" spans="1:28" ht="48.6" customHeight="1" x14ac:dyDescent="0.2">
      <c r="A41" s="86" t="s">
        <v>154</v>
      </c>
      <c r="B41" s="86"/>
      <c r="C41" s="33"/>
      <c r="D41" s="33"/>
      <c r="E41" s="33"/>
      <c r="F41" s="33"/>
    </row>
    <row r="42" spans="1:28" x14ac:dyDescent="0.2">
      <c r="A42" s="87" t="s">
        <v>203</v>
      </c>
      <c r="B42" s="83"/>
      <c r="C42" s="33"/>
      <c r="D42" s="33"/>
      <c r="E42" s="33"/>
      <c r="F42" s="33"/>
    </row>
    <row r="43" spans="1:28" ht="49.5" customHeight="1" x14ac:dyDescent="0.2">
      <c r="A43" s="80" t="s">
        <v>155</v>
      </c>
      <c r="B43" s="81"/>
      <c r="C43" s="33"/>
      <c r="D43" s="33"/>
      <c r="E43" s="33"/>
      <c r="F43" s="33"/>
    </row>
    <row r="44" spans="1:28" ht="15" customHeight="1" x14ac:dyDescent="0.2">
      <c r="A44" s="80" t="s">
        <v>156</v>
      </c>
      <c r="B44" s="81"/>
      <c r="C44" s="33"/>
      <c r="D44" s="33"/>
      <c r="E44" s="33"/>
      <c r="F44" s="33"/>
    </row>
    <row r="45" spans="1:28" x14ac:dyDescent="0.2">
      <c r="A45" s="82" t="s">
        <v>157</v>
      </c>
      <c r="B45" s="83"/>
      <c r="C45" s="33"/>
      <c r="D45" s="33"/>
      <c r="E45" s="33"/>
      <c r="F45" s="33"/>
    </row>
    <row r="46" spans="1:28" ht="33.6" customHeight="1" x14ac:dyDescent="0.2">
      <c r="A46" s="80" t="s">
        <v>158</v>
      </c>
      <c r="B46" s="81"/>
      <c r="C46" s="33"/>
      <c r="D46" s="33"/>
      <c r="E46" s="33"/>
      <c r="F46" s="33"/>
    </row>
    <row r="47" spans="1:28" x14ac:dyDescent="0.2">
      <c r="A47" s="81"/>
      <c r="B47" s="81"/>
      <c r="C47" s="33"/>
      <c r="D47" s="33"/>
      <c r="E47" s="33"/>
      <c r="F47" s="33"/>
    </row>
  </sheetData>
  <mergeCells count="9">
    <mergeCell ref="A44:B44"/>
    <mergeCell ref="A45:B45"/>
    <mergeCell ref="A46:B46"/>
    <mergeCell ref="A47:B47"/>
    <mergeCell ref="A35:B35"/>
    <mergeCell ref="A37:B37"/>
    <mergeCell ref="A41:B41"/>
    <mergeCell ref="A42:B42"/>
    <mergeCell ref="A43:B43"/>
  </mergeCells>
  <hyperlinks>
    <hyperlink ref="A45" r:id="rId1" xr:uid="{EADC8F92-B1DF-483E-80B8-7CC8BAC7D82E}"/>
  </hyperlinks>
  <pageMargins left="0.25" right="0.25" top="0.75" bottom="0.75" header="0.3" footer="0.3"/>
  <pageSetup paperSize="9"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6" ma:contentTypeDescription="Create a new document." ma:contentTypeScope="" ma:versionID="58db4c0cb4a6c8574584e2b7e3b481f7">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7f205f5aa0458c3a5f4d8c0367cd4bd4"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624587A0-F4B6-40A6-9C01-751F2A9C2074}"/>
</file>

<file path=customXml/itemProps2.xml><?xml version="1.0" encoding="utf-8"?>
<ds:datastoreItem xmlns:ds="http://schemas.openxmlformats.org/officeDocument/2006/customXml" ds:itemID="{4E633EB9-19B1-4CA7-8313-42E2D352BE1C}">
  <ds:schemaRefs>
    <ds:schemaRef ds:uri="http://schemas.microsoft.com/sharepoint/v3/contenttype/forms"/>
  </ds:schemaRefs>
</ds:datastoreItem>
</file>

<file path=customXml/itemProps3.xml><?xml version="1.0" encoding="utf-8"?>
<ds:datastoreItem xmlns:ds="http://schemas.openxmlformats.org/officeDocument/2006/customXml" ds:itemID="{A0C1B9CB-1605-4488-9E4B-11707AF247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Info</vt:lpstr>
      <vt:lpstr>Analysis-&gt;</vt:lpstr>
      <vt:lpstr>Final table wide</vt:lpstr>
      <vt:lpstr>Final table</vt:lpstr>
      <vt:lpstr>Split section G</vt:lpstr>
      <vt:lpstr>Totals and averages</vt:lpstr>
      <vt:lpstr>Raw-&gt;</vt:lpstr>
      <vt:lpstr>WFJ data</vt:lpstr>
      <vt:lpstr>Section G, Emp SE breakdown</vt:lpstr>
      <vt:lpstr>section_g_split_raw</vt:lpstr>
      <vt:lpstr>wfj_averages_table</vt:lpstr>
      <vt:lpstr>wfj_raw</vt:lpstr>
      <vt:lpstr>wfj_raw_data</vt:lpstr>
      <vt:lpstr>wfj_raw_dates</vt:lpstr>
      <vt:lpstr>wfj_raw_sections</vt:lpstr>
      <vt:lpstr>wfj_split_table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Ammar Ljubijankic</cp:lastModifiedBy>
  <dcterms:created xsi:type="dcterms:W3CDTF">2022-02-15T16:41:11Z</dcterms:created>
  <dcterms:modified xsi:type="dcterms:W3CDTF">2023-02-10T09:27:54Z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0x010100535EDF9DD8DBB143AE8CD71BDB6B0E3B</vt:lpwstr>
  </property>
</Properties>
</file>