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ng7\Desktop\Class\CSC478 SP20 Software Engineering Capstone\"/>
    </mc:Choice>
  </mc:AlternateContent>
  <xr:revisionPtr revIDLastSave="0" documentId="13_ncr:1_{B4F55580-B05B-4612-BEA6-A8B3A9AE6AE0}" xr6:coauthVersionLast="44" xr6:coauthVersionMax="45" xr10:uidLastSave="{00000000-0000-0000-0000-000000000000}"/>
  <bookViews>
    <workbookView xWindow="-110" yWindow="-110" windowWidth="19420" windowHeight="105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GanttChart!$A$1:$BN$54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3" i="9" l="1"/>
  <c r="I43" i="9" s="1"/>
  <c r="F44" i="9"/>
  <c r="I44" i="9" s="1"/>
  <c r="F45" i="9"/>
  <c r="I45" i="9"/>
  <c r="F47" i="9"/>
  <c r="I47" i="9" s="1"/>
  <c r="F46" i="9"/>
  <c r="I46" i="9" s="1"/>
  <c r="F42" i="9"/>
  <c r="I42" i="9" s="1"/>
  <c r="F41" i="9"/>
  <c r="I41" i="9" s="1"/>
  <c r="F37" i="9" l="1"/>
  <c r="I37" i="9" s="1"/>
  <c r="F36" i="9"/>
  <c r="I36" i="9" s="1"/>
  <c r="F35" i="9"/>
  <c r="I35" i="9" s="1"/>
  <c r="F34" i="9"/>
  <c r="I34" i="9" s="1"/>
  <c r="F33" i="9"/>
  <c r="I33" i="9" s="1"/>
  <c r="F32" i="9"/>
  <c r="I32" i="9" s="1"/>
  <c r="F31" i="9"/>
  <c r="I31" i="9" s="1"/>
  <c r="F40" i="9"/>
  <c r="I40" i="9" s="1"/>
  <c r="I39" i="9"/>
  <c r="F39" i="9"/>
  <c r="F38" i="9"/>
  <c r="I38" i="9" s="1"/>
  <c r="I50" i="9"/>
  <c r="I49" i="9"/>
  <c r="I53" i="9"/>
  <c r="F28" i="9"/>
  <c r="F27" i="9"/>
  <c r="F25" i="9"/>
  <c r="I25" i="9" s="1"/>
  <c r="I54" i="9"/>
  <c r="A57" i="9"/>
  <c r="A58" i="9" s="1"/>
  <c r="A59" i="9" s="1"/>
  <c r="A60" i="9" s="1"/>
  <c r="F57" i="9"/>
  <c r="I57" i="9" s="1"/>
  <c r="F58" i="9"/>
  <c r="I58" i="9" s="1"/>
  <c r="F59" i="9"/>
  <c r="I59" i="9" s="1"/>
  <c r="I51" i="9"/>
  <c r="F60" i="9"/>
  <c r="I60" i="9" s="1"/>
  <c r="F17" i="9" l="1"/>
  <c r="I17" i="9" s="1"/>
  <c r="F15" i="9"/>
  <c r="I15" i="9" s="1"/>
  <c r="F14" i="9"/>
  <c r="F16" i="9"/>
  <c r="I16" i="9" s="1"/>
  <c r="F13" i="9"/>
  <c r="F12" i="9"/>
  <c r="F11" i="9"/>
  <c r="I11" i="9" s="1"/>
  <c r="F9" i="9"/>
  <c r="A61" i="9" l="1"/>
  <c r="F8" i="9" l="1"/>
  <c r="I8" i="9" s="1"/>
  <c r="F26" i="9"/>
  <c r="I26" i="9" s="1"/>
  <c r="F23" i="9"/>
  <c r="I23" i="9" s="1"/>
  <c r="F18" i="9"/>
  <c r="I18" i="9" s="1"/>
  <c r="K6" i="9" l="1"/>
  <c r="I12" i="9" l="1"/>
  <c r="F10" i="9"/>
  <c r="I10" i="9" s="1"/>
  <c r="I9" i="9"/>
  <c r="K7" i="9"/>
  <c r="K4" i="9"/>
  <c r="A8" i="9"/>
  <c r="I13" i="9" l="1"/>
  <c r="I14" i="9" l="1"/>
  <c r="L6" i="9" l="1"/>
  <c r="F19" i="9" l="1"/>
  <c r="I19" i="9" s="1"/>
  <c r="F24" i="9"/>
  <c r="I24" i="9" s="1"/>
  <c r="I28" i="9"/>
  <c r="I27" i="9"/>
  <c r="M6" i="9"/>
  <c r="F29" i="9" l="1"/>
  <c r="I29" i="9" s="1"/>
  <c r="N6" i="9"/>
  <c r="F30" i="9" l="1"/>
  <c r="I30" i="9" s="1"/>
  <c r="O6" i="9"/>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l="1"/>
  <c r="A16" i="9" s="1"/>
  <c r="A17" i="9" s="1"/>
  <c r="A18" i="9" s="1"/>
  <c r="A19" i="9" s="1"/>
  <c r="A20" i="9" s="1"/>
  <c r="A21" i="9" s="1"/>
  <c r="A22" i="9" s="1"/>
  <c r="A23" i="9" s="1"/>
  <c r="A24" i="9" s="1"/>
  <c r="A25" i="9" l="1"/>
  <c r="A26" i="9" s="1"/>
  <c r="A27" i="9" s="1"/>
  <c r="A28" i="9" s="1"/>
  <c r="A29" i="9" s="1"/>
  <c r="A30" i="9" s="1"/>
  <c r="A31" i="9" s="1"/>
  <c r="A32" i="9" s="1"/>
  <c r="A33" i="9" s="1"/>
  <c r="A34" i="9" s="1"/>
  <c r="A35" i="9" s="1"/>
  <c r="F20" i="9"/>
  <c r="A36" i="9" l="1"/>
  <c r="A37" i="9" s="1"/>
  <c r="A38" i="9" s="1"/>
  <c r="A39" i="9" s="1"/>
  <c r="A40" i="9" s="1"/>
  <c r="A41" i="9" s="1"/>
  <c r="A42" i="9" s="1"/>
  <c r="I20" i="9"/>
  <c r="F21" i="9"/>
  <c r="A43" i="9" l="1"/>
  <c r="A44" i="9" s="1"/>
  <c r="A45" i="9" s="1"/>
  <c r="A46" i="9" s="1"/>
  <c r="A47" i="9" s="1"/>
  <c r="I21" i="9"/>
  <c r="F22" i="9"/>
  <c r="I2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<sst xmlns="http://schemas.openxmlformats.org/spreadsheetml/2006/main" count="183" uniqueCount="174">
  <si>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</si>
  <si>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</si>
  <si>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</si>
  <si>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</si>
  <si>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</si>
  <si>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</si>
  <si>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</si>
  <si>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</si>
  <si>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</si>
  <si>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</si>
  <si>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</si>
  <si>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</si>
  <si>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</si>
  <si>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</si>
  <si>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</si>
  <si>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</si>
  <si>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</si>
  <si>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</si>
  <si>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</si>
  <si>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</si>
  <si>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</si>
  <si>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</si>
  <si>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</si>
  <si>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</si>
  <si>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</si>
  <si>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</si>
  <si>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</si>
  <si>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</si>
  <si>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</si>
  <si>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</si>
  <si>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</si>
  <si>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</si>
  <si>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</si>
  <si>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</si>
  <si>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</si>
  <si>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</si>
  <si>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</si>
  <si>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</si>
  <si>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</si>
  <si>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</si>
  <si>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</si>
  <si>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</si>
  <si>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</si>
  <si>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</si>
  <si>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</si>
  <si>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</si>
  <si>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</si>
  <si>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</si>
  <si>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</si>
  <si>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</si>
  <si>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</si>
  <si>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</si>
  <si>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</si>
  <si>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</si>
  <si>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</si>
  <si>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</si>
  <si>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</si>
  <si>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</si>
  <si>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</si>
  <si>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</si>
  <si>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</si>
  <si>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</si>
  <si>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</si>
  <si>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</si>
  <si>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</si>
  <si>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</si>
  <si>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</si>
  <si>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</si>
  <si>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</si>
  <si>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</si>
  <si>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</si>
  <si>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</si>
  <si>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</si>
  <si>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</si>
  <si>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</si>
  <si>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</si>
  <si>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</si>
  <si>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</si>
  <si>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</si>
  <si>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</si>
  <si>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</si>
  <si>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</si>
  <si>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</si>
  <si>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</si>
  <si>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</si>
  <si>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</si>
  <si>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</si>
  <si>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</si>
  <si>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</si>
  <si>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</si>
  <si>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</si>
  <si>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</si>
  <si>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</si>
  <si>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</si>
  <si>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</si>
  <si>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</si>
  <si>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</si>
  <si>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</si>
  <si>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</si>
  <si>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</si>
  <si>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</si>
  <si>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</si>
  <si>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</si>
  <si>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</si>
  <si>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</si>
  <si>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</si>
  <si>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</si>
  <si>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</si>
  <si>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</si>
  <si>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</si>
  <si>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</si>
  <si>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</si>
  <si>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</si>
  <si>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</si>
  <si>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</si>
  <si>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</si>
  <si>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</si>
  <si>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</si>
  <si>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</si>
  <si>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</si>
  <si>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</si>
  <si>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</si>
  <si>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</si>
  <si>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</si>
  <si>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</si>
  <si>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</si>
  <si>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</si>
  <si>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</si>
  <si>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</si>
  <si>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</si>
  <si>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</si>
  <si>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</si>
  <si>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</si>
  <si>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</si>
  <si>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</si>
  <si>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[Innovative Technology Designs] Project Schedule</t>
  </si>
  <si>
    <t>[CSC 478 Software Engineering Capstone]</t>
  </si>
  <si>
    <t>Yiqing Zhu</t>
  </si>
  <si>
    <t>Draft Resume</t>
  </si>
  <si>
    <t>Select Team Member</t>
  </si>
  <si>
    <t>Discuss Team Name</t>
  </si>
  <si>
    <t>Gantt Chart Template © 2006-2020 by Vertex42.com.</t>
  </si>
  <si>
    <t>Form Team &amp; Project</t>
  </si>
  <si>
    <t>Prepare Project Scope Statement</t>
  </si>
  <si>
    <t>Idea Brainstroming</t>
  </si>
  <si>
    <t>Determine Project</t>
  </si>
  <si>
    <t>Source Collection</t>
  </si>
  <si>
    <t>Design Software</t>
  </si>
  <si>
    <t>Draft Scope Statement</t>
  </si>
  <si>
    <t>Preparation</t>
  </si>
  <si>
    <t>Review Project Guideline</t>
  </si>
  <si>
    <t>Course Requirment Analysis</t>
  </si>
  <si>
    <t>Setup Project Timeline</t>
  </si>
  <si>
    <t>Identify Responsibility</t>
  </si>
  <si>
    <t>Database Design</t>
  </si>
  <si>
    <t>Client-side Database</t>
  </si>
  <si>
    <t>Server-side Database</t>
  </si>
  <si>
    <t>Function Design</t>
  </si>
  <si>
    <t>Customer Service</t>
  </si>
  <si>
    <t>Admin Management</t>
  </si>
  <si>
    <t>Design Table</t>
  </si>
  <si>
    <t>Create Flow Chart</t>
  </si>
  <si>
    <t>Documentation</t>
  </si>
  <si>
    <t>Mid-term Presentation</t>
  </si>
  <si>
    <t>Test Cases</t>
  </si>
  <si>
    <t>Table Functionality Test Cases</t>
  </si>
  <si>
    <t>Project Plan</t>
  </si>
  <si>
    <t>Program Manual</t>
  </si>
  <si>
    <t>Use Documentation</t>
  </si>
  <si>
    <t>Code</t>
  </si>
  <si>
    <t xml:space="preserve">Back end </t>
  </si>
  <si>
    <t>Front end</t>
  </si>
  <si>
    <t>Function</t>
  </si>
  <si>
    <t>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</si>
</sst>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1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127000</xdr:rowOff>
        </xdr:from>
        <xdr:to>
          <xdr:col>27</xdr:col>
          <xdr:colOff>107950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61"/>
  <sheetViews>
    <sheetView showGridLines="0" tabSelected="1" zoomScale="70" zoomScaleNormal="70" workbookViewId="0">
      <pane ySplit="7" topLeftCell="A38" activePane="bottomLeft" state="frozen"/>
      <selection pane="bottomLeft" activeCell="G44" sqref="G44"/>
    </sheetView>
  </sheetViews>
  <sheetFormatPr defaultColWidth="9.1796875" defaultRowHeight="12.5" x14ac:dyDescent="0.25"/>
  <cols>
    <col min="1" max="1" width="6.81640625" style="5" customWidth="1"/>
    <col min="2" max="2" width="19" style="1" customWidth="1"/>
    <col min="3" max="3" width="7.7265625" style="1" customWidth="1"/>
    <col min="4" max="4" width="6.81640625" style="6" hidden="1" customWidth="1"/>
    <col min="5" max="6" width="12" style="1" customWidth="1"/>
    <col min="7" max="7" width="6" style="1" customWidth="1"/>
    <col min="8" max="8" width="6.7265625" style="1" customWidth="1"/>
    <col min="9" max="9" width="6.453125" style="1" customWidth="1"/>
    <col min="10" max="10" width="1.81640625" style="1" customWidth="1"/>
    <col min="11" max="66" width="2.453125" style="1" customWidth="1"/>
    <col min="67" max="16384" width="9.1796875" style="3"/>
  </cols>
  <sheetData>
    <row r="1" spans="1:66" ht="30" customHeight="1" x14ac:dyDescent="0.25">
      <c r="A1" s="124" t="s">
        <v>135</v>
      </c>
      <c r="B1" s="46"/>
      <c r="C1" s="46"/>
      <c r="D1" s="46"/>
      <c r="E1" s="46"/>
      <c r="F1" s="46"/>
      <c r="I1" s="131"/>
      <c r="K1" s="169" t="s">
        <v>141</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5">
      <c r="A2" s="51" t="s">
        <v>136</v>
      </c>
      <c r="B2" s="22"/>
      <c r="C2" s="22"/>
      <c r="D2" s="33"/>
      <c r="E2" s="159"/>
      <c r="F2" s="159"/>
      <c r="H2" s="2"/>
    </row>
    <row r="3" spans="1:66" ht="14"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9"/>
      <c r="B4" s="113" t="s">
        <v>74</v>
      </c>
      <c r="C4" s="171">
        <v>43843</v>
      </c>
      <c r="D4" s="171"/>
      <c r="E4" s="171"/>
      <c r="F4" s="110"/>
      <c r="G4" s="113" t="s">
        <v>73</v>
      </c>
      <c r="H4" s="128">
        <v>11</v>
      </c>
      <c r="I4" s="111"/>
      <c r="J4" s="49"/>
      <c r="K4" s="163" t="str">
        <f>"Week "&amp;(K6-($C$4-WEEKDAY($C$4,1)+2))/7+1</f>
        <v>Week 11</v>
      </c>
      <c r="L4" s="164"/>
      <c r="M4" s="164"/>
      <c r="N4" s="164"/>
      <c r="O4" s="164"/>
      <c r="P4" s="164"/>
      <c r="Q4" s="165"/>
      <c r="R4" s="163" t="str">
        <f>"Week "&amp;(R6-($C$4-WEEKDAY($C$4,1)+2))/7+1</f>
        <v>Week 12</v>
      </c>
      <c r="S4" s="164"/>
      <c r="T4" s="164"/>
      <c r="U4" s="164"/>
      <c r="V4" s="164"/>
      <c r="W4" s="164"/>
      <c r="X4" s="165"/>
      <c r="Y4" s="163" t="str">
        <f>"Week "&amp;(Y6-($C$4-WEEKDAY($C$4,1)+2))/7+1</f>
        <v>Week 13</v>
      </c>
      <c r="Z4" s="164"/>
      <c r="AA4" s="164"/>
      <c r="AB4" s="164"/>
      <c r="AC4" s="164"/>
      <c r="AD4" s="164"/>
      <c r="AE4" s="165"/>
      <c r="AF4" s="163" t="str">
        <f>"Week "&amp;(AF6-($C$4-WEEKDAY($C$4,1)+2))/7+1</f>
        <v>Week 14</v>
      </c>
      <c r="AG4" s="164"/>
      <c r="AH4" s="164"/>
      <c r="AI4" s="164"/>
      <c r="AJ4" s="164"/>
      <c r="AK4" s="164"/>
      <c r="AL4" s="165"/>
      <c r="AM4" s="163" t="str">
        <f>"Week "&amp;(AM6-($C$4-WEEKDAY($C$4,1)+2))/7+1</f>
        <v>Week 15</v>
      </c>
      <c r="AN4" s="164"/>
      <c r="AO4" s="164"/>
      <c r="AP4" s="164"/>
      <c r="AQ4" s="164"/>
      <c r="AR4" s="164"/>
      <c r="AS4" s="165"/>
      <c r="AT4" s="163" t="str">
        <f>"Week "&amp;(AT6-($C$4-WEEKDAY($C$4,1)+2))/7+1</f>
        <v>Week 16</v>
      </c>
      <c r="AU4" s="164"/>
      <c r="AV4" s="164"/>
      <c r="AW4" s="164"/>
      <c r="AX4" s="164"/>
      <c r="AY4" s="164"/>
      <c r="AZ4" s="165"/>
      <c r="BA4" s="163" t="str">
        <f>"Week "&amp;(BA6-($C$4-WEEKDAY($C$4,1)+2))/7+1</f>
        <v>Week 17</v>
      </c>
      <c r="BB4" s="164"/>
      <c r="BC4" s="164"/>
      <c r="BD4" s="164"/>
      <c r="BE4" s="164"/>
      <c r="BF4" s="164"/>
      <c r="BG4" s="165"/>
      <c r="BH4" s="163" t="str">
        <f>"Week "&amp;(BH6-($C$4-WEEKDAY($C$4,1)+2))/7+1</f>
        <v>Week 18</v>
      </c>
      <c r="BI4" s="164"/>
      <c r="BJ4" s="164"/>
      <c r="BK4" s="164"/>
      <c r="BL4" s="164"/>
      <c r="BM4" s="164"/>
      <c r="BN4" s="165"/>
    </row>
    <row r="5" spans="1:66" ht="17.25" customHeight="1" x14ac:dyDescent="0.25">
      <c r="A5" s="109"/>
      <c r="B5" s="113" t="s">
        <v>75</v>
      </c>
      <c r="C5" s="170" t="s">
        <v>137</v>
      </c>
      <c r="D5" s="170"/>
      <c r="E5" s="170"/>
      <c r="F5" s="112"/>
      <c r="G5" s="112"/>
      <c r="H5" s="112"/>
      <c r="I5" s="112"/>
      <c r="J5" s="49"/>
      <c r="K5" s="166">
        <f>K6</f>
        <v>43913</v>
      </c>
      <c r="L5" s="167"/>
      <c r="M5" s="167"/>
      <c r="N5" s="167"/>
      <c r="O5" s="167"/>
      <c r="P5" s="167"/>
      <c r="Q5" s="168"/>
      <c r="R5" s="166">
        <f>R6</f>
        <v>43920</v>
      </c>
      <c r="S5" s="167"/>
      <c r="T5" s="167"/>
      <c r="U5" s="167"/>
      <c r="V5" s="167"/>
      <c r="W5" s="167"/>
      <c r="X5" s="168"/>
      <c r="Y5" s="166">
        <f>Y6</f>
        <v>43927</v>
      </c>
      <c r="Z5" s="167"/>
      <c r="AA5" s="167"/>
      <c r="AB5" s="167"/>
      <c r="AC5" s="167"/>
      <c r="AD5" s="167"/>
      <c r="AE5" s="168"/>
      <c r="AF5" s="166">
        <f>AF6</f>
        <v>43934</v>
      </c>
      <c r="AG5" s="167"/>
      <c r="AH5" s="167"/>
      <c r="AI5" s="167"/>
      <c r="AJ5" s="167"/>
      <c r="AK5" s="167"/>
      <c r="AL5" s="168"/>
      <c r="AM5" s="166">
        <f>AM6</f>
        <v>43941</v>
      </c>
      <c r="AN5" s="167"/>
      <c r="AO5" s="167"/>
      <c r="AP5" s="167"/>
      <c r="AQ5" s="167"/>
      <c r="AR5" s="167"/>
      <c r="AS5" s="168"/>
      <c r="AT5" s="166">
        <f>AT6</f>
        <v>43948</v>
      </c>
      <c r="AU5" s="167"/>
      <c r="AV5" s="167"/>
      <c r="AW5" s="167"/>
      <c r="AX5" s="167"/>
      <c r="AY5" s="167"/>
      <c r="AZ5" s="168"/>
      <c r="BA5" s="166">
        <f>BA6</f>
        <v>43955</v>
      </c>
      <c r="BB5" s="167"/>
      <c r="BC5" s="167"/>
      <c r="BD5" s="167"/>
      <c r="BE5" s="167"/>
      <c r="BF5" s="167"/>
      <c r="BG5" s="168"/>
      <c r="BH5" s="166">
        <f>BH6</f>
        <v>43962</v>
      </c>
      <c r="BI5" s="167"/>
      <c r="BJ5" s="167"/>
      <c r="BK5" s="167"/>
      <c r="BL5" s="167"/>
      <c r="BM5" s="167"/>
      <c r="BN5" s="168"/>
    </row>
    <row r="6" spans="1:66" x14ac:dyDescent="0.25">
      <c r="A6" s="48"/>
      <c r="B6" s="49"/>
      <c r="C6" s="49"/>
      <c r="D6" s="50"/>
      <c r="E6" s="49"/>
      <c r="F6" s="49"/>
      <c r="G6" s="49"/>
      <c r="H6" s="49"/>
      <c r="I6" s="49"/>
      <c r="J6" s="49"/>
      <c r="K6" s="91">
        <f>C4-WEEKDAY(C4,1)+2+7*(H4-1)</f>
        <v>43913</v>
      </c>
      <c r="L6" s="82">
        <f t="shared" ref="L6:AQ6" si="0">K6+1</f>
        <v>43914</v>
      </c>
      <c r="M6" s="82">
        <f t="shared" si="0"/>
        <v>43915</v>
      </c>
      <c r="N6" s="82">
        <f t="shared" si="0"/>
        <v>43916</v>
      </c>
      <c r="O6" s="82">
        <f t="shared" si="0"/>
        <v>43917</v>
      </c>
      <c r="P6" s="82">
        <f t="shared" si="0"/>
        <v>43918</v>
      </c>
      <c r="Q6" s="92">
        <f t="shared" si="0"/>
        <v>43919</v>
      </c>
      <c r="R6" s="91">
        <f t="shared" si="0"/>
        <v>43920</v>
      </c>
      <c r="S6" s="82">
        <f t="shared" si="0"/>
        <v>43921</v>
      </c>
      <c r="T6" s="82">
        <f t="shared" si="0"/>
        <v>43922</v>
      </c>
      <c r="U6" s="82">
        <f t="shared" si="0"/>
        <v>43923</v>
      </c>
      <c r="V6" s="82">
        <f t="shared" si="0"/>
        <v>43924</v>
      </c>
      <c r="W6" s="82">
        <f t="shared" si="0"/>
        <v>43925</v>
      </c>
      <c r="X6" s="92">
        <f t="shared" si="0"/>
        <v>43926</v>
      </c>
      <c r="Y6" s="91">
        <f t="shared" si="0"/>
        <v>43927</v>
      </c>
      <c r="Z6" s="82">
        <f t="shared" si="0"/>
        <v>43928</v>
      </c>
      <c r="AA6" s="82">
        <f t="shared" si="0"/>
        <v>43929</v>
      </c>
      <c r="AB6" s="82">
        <f t="shared" si="0"/>
        <v>43930</v>
      </c>
      <c r="AC6" s="82">
        <f t="shared" si="0"/>
        <v>43931</v>
      </c>
      <c r="AD6" s="82">
        <f t="shared" si="0"/>
        <v>43932</v>
      </c>
      <c r="AE6" s="92">
        <f t="shared" si="0"/>
        <v>43933</v>
      </c>
      <c r="AF6" s="91">
        <f t="shared" si="0"/>
        <v>43934</v>
      </c>
      <c r="AG6" s="82">
        <f t="shared" si="0"/>
        <v>43935</v>
      </c>
      <c r="AH6" s="82">
        <f t="shared" si="0"/>
        <v>43936</v>
      </c>
      <c r="AI6" s="82">
        <f t="shared" si="0"/>
        <v>43937</v>
      </c>
      <c r="AJ6" s="82">
        <f t="shared" si="0"/>
        <v>43938</v>
      </c>
      <c r="AK6" s="82">
        <f t="shared" si="0"/>
        <v>43939</v>
      </c>
      <c r="AL6" s="92">
        <f t="shared" si="0"/>
        <v>43940</v>
      </c>
      <c r="AM6" s="91">
        <f t="shared" si="0"/>
        <v>43941</v>
      </c>
      <c r="AN6" s="82">
        <f t="shared" si="0"/>
        <v>43942</v>
      </c>
      <c r="AO6" s="82">
        <f t="shared" si="0"/>
        <v>43943</v>
      </c>
      <c r="AP6" s="82">
        <f t="shared" si="0"/>
        <v>43944</v>
      </c>
      <c r="AQ6" s="82">
        <f t="shared" si="0"/>
        <v>43945</v>
      </c>
      <c r="AR6" s="82">
        <f t="shared" ref="AR6:BN6" si="1">AQ6+1</f>
        <v>43946</v>
      </c>
      <c r="AS6" s="92">
        <f t="shared" si="1"/>
        <v>43947</v>
      </c>
      <c r="AT6" s="91">
        <f t="shared" si="1"/>
        <v>43948</v>
      </c>
      <c r="AU6" s="82">
        <f t="shared" si="1"/>
        <v>43949</v>
      </c>
      <c r="AV6" s="82">
        <f t="shared" si="1"/>
        <v>43950</v>
      </c>
      <c r="AW6" s="82">
        <f t="shared" si="1"/>
        <v>43951</v>
      </c>
      <c r="AX6" s="82">
        <f t="shared" si="1"/>
        <v>43952</v>
      </c>
      <c r="AY6" s="82">
        <f t="shared" si="1"/>
        <v>43953</v>
      </c>
      <c r="AZ6" s="92">
        <f t="shared" si="1"/>
        <v>43954</v>
      </c>
      <c r="BA6" s="91">
        <f t="shared" si="1"/>
        <v>43955</v>
      </c>
      <c r="BB6" s="82">
        <f t="shared" si="1"/>
        <v>43956</v>
      </c>
      <c r="BC6" s="82">
        <f t="shared" si="1"/>
        <v>43957</v>
      </c>
      <c r="BD6" s="82">
        <f t="shared" si="1"/>
        <v>43958</v>
      </c>
      <c r="BE6" s="82">
        <f t="shared" si="1"/>
        <v>43959</v>
      </c>
      <c r="BF6" s="82">
        <f t="shared" si="1"/>
        <v>43960</v>
      </c>
      <c r="BG6" s="92">
        <f t="shared" si="1"/>
        <v>43961</v>
      </c>
      <c r="BH6" s="91">
        <f t="shared" si="1"/>
        <v>43962</v>
      </c>
      <c r="BI6" s="82">
        <f t="shared" si="1"/>
        <v>43963</v>
      </c>
      <c r="BJ6" s="82">
        <f t="shared" si="1"/>
        <v>43964</v>
      </c>
      <c r="BK6" s="82">
        <f t="shared" si="1"/>
        <v>43965</v>
      </c>
      <c r="BL6" s="82">
        <f t="shared" si="1"/>
        <v>43966</v>
      </c>
      <c r="BM6" s="82">
        <f t="shared" si="1"/>
        <v>43967</v>
      </c>
      <c r="BN6" s="92">
        <f t="shared" si="1"/>
        <v>43968</v>
      </c>
    </row>
    <row r="7" spans="1:66" s="123" customFormat="1" ht="32" thickBot="1" x14ac:dyDescent="0.3">
      <c r="A7" s="115" t="s">
        <v>0</v>
      </c>
      <c r="B7" s="116" t="s">
        <v>65</v>
      </c>
      <c r="C7" s="117" t="s">
        <v>66</v>
      </c>
      <c r="D7" s="118" t="s">
        <v>72</v>
      </c>
      <c r="E7" s="119" t="s">
        <v>67</v>
      </c>
      <c r="F7" s="119" t="s">
        <v>68</v>
      </c>
      <c r="G7" s="117" t="s">
        <v>69</v>
      </c>
      <c r="H7" s="117" t="s">
        <v>70</v>
      </c>
      <c r="I7" s="117" t="s">
        <v>71</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7.5" x14ac:dyDescent="0.25">
      <c r="A8" s="83" t="str">
        <f>IF(ISERROR(VALUE(SUBSTITUTE(prevWBS,".",""))),"1",IF(ISERROR(FIND("`",SUBSTITUTE(prevWBS,".","`",1))),TEXT(VALUE(prevWBS)+1,"#"),TEXT(VALUE(LEFT(prevWBS,FIND("`",SUBSTITUTE(prevWBS,".","`",1))-1))+1,"#")))</f>
        <v>1</v>
      </c>
      <c r="B8" s="84" t="s">
        <v>142</v>
      </c>
      <c r="C8" s="85"/>
      <c r="D8" s="86"/>
      <c r="E8" s="87"/>
      <c r="F8" s="114" t="str">
        <f>IF(ISBLANK(E8)," - ",IF(G8=0,E8,E8+G8-1))</f>
        <v xml:space="preserve"> - </v>
      </c>
      <c r="G8" s="88"/>
      <c r="H8" s="89"/>
      <c r="I8" s="90" t="str">
        <f t="shared" ref="I8:I54"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5" x14ac:dyDescent="0.25">
      <c r="A9" s="59"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138</v>
      </c>
      <c r="D9" s="126"/>
      <c r="E9" s="99">
        <v>43843</v>
      </c>
      <c r="F9" s="100">
        <f>IF(ISBLANK(E9)," - ",IF(G9=0,E9,E9+G9-1))</f>
        <v>43855</v>
      </c>
      <c r="G9" s="61">
        <v>13</v>
      </c>
      <c r="H9" s="62">
        <v>1</v>
      </c>
      <c r="I9" s="63">
        <f t="shared" si="4"/>
        <v>10</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5" x14ac:dyDescent="0.25">
      <c r="A10" s="59" t="str">
        <f t="shared" si="5"/>
        <v>1.2</v>
      </c>
      <c r="B10" s="125" t="s">
        <v>139</v>
      </c>
      <c r="D10" s="126"/>
      <c r="E10" s="99">
        <v>43856</v>
      </c>
      <c r="F10" s="100">
        <f t="shared" ref="F10:F30" si="6">IF(ISBLANK(E10)," - ",IF(G10=0,E10,E10+G10-1))</f>
        <v>43863</v>
      </c>
      <c r="G10" s="61">
        <v>8</v>
      </c>
      <c r="H10" s="62">
        <v>1</v>
      </c>
      <c r="I10" s="63">
        <f t="shared" si="4"/>
        <v>5</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5" x14ac:dyDescent="0.25">
      <c r="A11" s="59" t="str">
        <f t="shared" si="5"/>
        <v>1.3</v>
      </c>
      <c r="B11" s="125" t="s">
        <v>140</v>
      </c>
      <c r="D11" s="126"/>
      <c r="E11" s="99">
        <v>43864</v>
      </c>
      <c r="F11" s="100">
        <f>IF(ISBLANK(E11)," - ",IF(G11=0,E11,E11+G11-1))</f>
        <v>43867</v>
      </c>
      <c r="G11" s="61">
        <v>4</v>
      </c>
      <c r="H11" s="62">
        <v>1</v>
      </c>
      <c r="I11" s="63">
        <f>IF(OR(F11=0,E11=0)," - ",NETWORKDAYS(E11,F11))</f>
        <v>4</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23" x14ac:dyDescent="0.25">
      <c r="A12" s="59" t="str">
        <f t="shared" si="5"/>
        <v>1.4</v>
      </c>
      <c r="B12" s="125" t="s">
        <v>143</v>
      </c>
      <c r="D12" s="126"/>
      <c r="E12" s="99">
        <v>43862</v>
      </c>
      <c r="F12" s="100">
        <f>IF(ISBLANK(E12)," - ",IF(G12=0,E12,E12+G12-1))</f>
        <v>43877</v>
      </c>
      <c r="G12" s="61">
        <v>16</v>
      </c>
      <c r="H12" s="62">
        <v>1</v>
      </c>
      <c r="I12" s="63">
        <f t="shared" si="4"/>
        <v>10</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7.5" x14ac:dyDescent="0.2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144</v>
      </c>
      <c r="D13" s="126"/>
      <c r="E13" s="99">
        <v>43862</v>
      </c>
      <c r="F13" s="100">
        <f>IF(ISBLANK(E13)," - ",IF(G13=0,E13,E13+G13-1))</f>
        <v>43864</v>
      </c>
      <c r="G13" s="61">
        <v>3</v>
      </c>
      <c r="H13" s="62">
        <v>1</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7.5" x14ac:dyDescent="0.25">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145</v>
      </c>
      <c r="D14" s="126"/>
      <c r="E14" s="99">
        <v>43865</v>
      </c>
      <c r="F14" s="100">
        <f>IF(ISBLANK(E14)," - ",IF(G14=0,E14,E14+G14-1))</f>
        <v>43867</v>
      </c>
      <c r="G14" s="61">
        <v>3</v>
      </c>
      <c r="H14" s="62">
        <v>1</v>
      </c>
      <c r="I14" s="63">
        <f t="shared" si="4"/>
        <v>3</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5" x14ac:dyDescent="0.25">
      <c r="A15"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1.4.3</v>
      </c>
      <c r="B15" s="127" t="s">
        <v>146</v>
      </c>
      <c r="D15" s="126"/>
      <c r="E15" s="99">
        <v>43867</v>
      </c>
      <c r="F15" s="100">
        <f t="shared" ref="F15:F16" si="7">IF(ISBLANK(E15)," - ",IF(G15=0,E15,E15+G15-1))</f>
        <v>43869</v>
      </c>
      <c r="G15" s="61">
        <v>3</v>
      </c>
      <c r="H15" s="62">
        <v>1</v>
      </c>
      <c r="I15" s="63">
        <f t="shared" ref="I15:I16" si="8">IF(OR(F15=0,E15=0)," - ",NETWORKDAYS(E15,F15))</f>
        <v>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5" x14ac:dyDescent="0.25">
      <c r="A16"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1.4.4</v>
      </c>
      <c r="B16" s="127" t="s">
        <v>147</v>
      </c>
      <c r="D16" s="126"/>
      <c r="E16" s="99">
        <v>43870</v>
      </c>
      <c r="F16" s="100">
        <f t="shared" si="7"/>
        <v>43874</v>
      </c>
      <c r="G16" s="61">
        <v>5</v>
      </c>
      <c r="H16" s="62">
        <v>1</v>
      </c>
      <c r="I16" s="63">
        <f t="shared" si="8"/>
        <v>4</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23" x14ac:dyDescent="0.25">
      <c r="A1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1.4.5</v>
      </c>
      <c r="B17" s="127" t="s">
        <v>148</v>
      </c>
      <c r="D17" s="126"/>
      <c r="E17" s="99">
        <v>43875</v>
      </c>
      <c r="F17" s="100">
        <f t="shared" ref="F17" si="9">IF(ISBLANK(E17)," - ",IF(G17=0,E17,E17+G17-1))</f>
        <v>43877</v>
      </c>
      <c r="G17" s="61">
        <v>3</v>
      </c>
      <c r="H17" s="62">
        <v>1</v>
      </c>
      <c r="I17" s="63">
        <f t="shared" ref="I17" si="10">IF(OR(F17=0,E17=0)," - ",NETWORKDAYS(E17,F17))</f>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7.5" x14ac:dyDescent="0.25">
      <c r="A18" s="52" t="str">
        <f>IF(ISERROR(VALUE(SUBSTITUTE(prevWBS,".",""))),"1",IF(ISERROR(FIND("`",SUBSTITUTE(prevWBS,".","`",1))),TEXT(VALUE(prevWBS)+1,"#"),TEXT(VALUE(LEFT(prevWBS,FIND("`",SUBSTITUTE(prevWBS,".","`",1))-1))+1,"#")))</f>
        <v>2</v>
      </c>
      <c r="B18" s="53" t="s">
        <v>149</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23" x14ac:dyDescent="0.2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151</v>
      </c>
      <c r="D19" s="126"/>
      <c r="E19" s="99">
        <v>43878</v>
      </c>
      <c r="F19" s="100">
        <f t="shared" si="6"/>
        <v>43880</v>
      </c>
      <c r="G19" s="61">
        <v>3</v>
      </c>
      <c r="H19" s="62">
        <v>1</v>
      </c>
      <c r="I19" s="63">
        <f t="shared" si="4"/>
        <v>3</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23" x14ac:dyDescent="0.2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150</v>
      </c>
      <c r="D20" s="126"/>
      <c r="E20" s="99">
        <v>43881</v>
      </c>
      <c r="F20" s="100">
        <f t="shared" si="6"/>
        <v>43883</v>
      </c>
      <c r="G20" s="61">
        <v>3</v>
      </c>
      <c r="H20" s="62">
        <v>1</v>
      </c>
      <c r="I20" s="63">
        <f t="shared" si="4"/>
        <v>2</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7.5" x14ac:dyDescent="0.2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152</v>
      </c>
      <c r="D21" s="126"/>
      <c r="E21" s="99">
        <v>43884</v>
      </c>
      <c r="F21" s="100">
        <f t="shared" si="6"/>
        <v>43886</v>
      </c>
      <c r="G21" s="61">
        <v>3</v>
      </c>
      <c r="H21" s="62">
        <v>1</v>
      </c>
      <c r="I21" s="63">
        <f t="shared" si="4"/>
        <v>2</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5" x14ac:dyDescent="0.2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153</v>
      </c>
      <c r="D22" s="126"/>
      <c r="E22" s="99">
        <v>43884</v>
      </c>
      <c r="F22" s="100">
        <f t="shared" si="6"/>
        <v>43886</v>
      </c>
      <c r="G22" s="61">
        <v>3</v>
      </c>
      <c r="H22" s="62">
        <v>1</v>
      </c>
      <c r="I22" s="63">
        <f t="shared" si="4"/>
        <v>2</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54" customFormat="1" ht="17.5" x14ac:dyDescent="0.25">
      <c r="A23" s="52" t="str">
        <f>IF(ISERROR(VALUE(SUBSTITUTE(prevWBS,".",""))),"1",IF(ISERROR(FIND("`",SUBSTITUTE(prevWBS,".","`",1))),TEXT(VALUE(prevWBS)+1,"#"),TEXT(VALUE(LEFT(prevWBS,FIND("`",SUBSTITUTE(prevWBS,".","`",1))-1))+1,"#")))</f>
        <v>3</v>
      </c>
      <c r="B23" s="53" t="s">
        <v>157</v>
      </c>
      <c r="D23" s="55"/>
      <c r="E23" s="101"/>
      <c r="F23" s="101" t="str">
        <f t="shared" si="6"/>
        <v xml:space="preserve"> - </v>
      </c>
      <c r="G23" s="56"/>
      <c r="H23" s="57"/>
      <c r="I23" s="58" t="str">
        <f t="shared" si="4"/>
        <v xml:space="preserve"> - </v>
      </c>
      <c r="J23" s="95"/>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row>
    <row r="24" spans="1:66" s="60" customFormat="1" ht="17.5" x14ac:dyDescent="0.25">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125" t="s">
        <v>158</v>
      </c>
      <c r="D24" s="126"/>
      <c r="E24" s="99">
        <v>43887</v>
      </c>
      <c r="F24" s="100">
        <f t="shared" si="6"/>
        <v>43893</v>
      </c>
      <c r="G24" s="61">
        <v>7</v>
      </c>
      <c r="H24" s="62">
        <v>1</v>
      </c>
      <c r="I24" s="63">
        <f t="shared" si="4"/>
        <v>5</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7.5" x14ac:dyDescent="0.25">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125" t="s">
        <v>159</v>
      </c>
      <c r="D25" s="126"/>
      <c r="E25" s="99">
        <v>43894</v>
      </c>
      <c r="F25" s="100">
        <f t="shared" si="6"/>
        <v>43900</v>
      </c>
      <c r="G25" s="61">
        <v>7</v>
      </c>
      <c r="H25" s="62">
        <v>1</v>
      </c>
      <c r="I25" s="63">
        <f t="shared" si="4"/>
        <v>5</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54" customFormat="1" ht="17.5" x14ac:dyDescent="0.25">
      <c r="A26" s="52" t="str">
        <f>IF(ISERROR(VALUE(SUBSTITUTE(prevWBS,".",""))),"1",IF(ISERROR(FIND("`",SUBSTITUTE(prevWBS,".","`",1))),TEXT(VALUE(prevWBS)+1,"#"),TEXT(VALUE(LEFT(prevWBS,FIND("`",SUBSTITUTE(prevWBS,".","`",1))-1))+1,"#")))</f>
        <v>4</v>
      </c>
      <c r="B26" s="53" t="s">
        <v>154</v>
      </c>
      <c r="D26" s="55"/>
      <c r="E26" s="101"/>
      <c r="F26" s="101" t="str">
        <f t="shared" si="6"/>
        <v xml:space="preserve"> - </v>
      </c>
      <c r="G26" s="56"/>
      <c r="H26" s="57"/>
      <c r="I26" s="58" t="str">
        <f t="shared" si="4"/>
        <v xml:space="preserve"> - </v>
      </c>
      <c r="J26" s="95"/>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row>
    <row r="27" spans="1:66" s="60" customFormat="1" ht="17.5"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125" t="s">
        <v>155</v>
      </c>
      <c r="D27" s="126"/>
      <c r="E27" s="99">
        <v>43901</v>
      </c>
      <c r="F27" s="100">
        <f>IF(ISBLANK(E27)," - ",IF(G27=0,E27,E27+G27-1))</f>
        <v>43903</v>
      </c>
      <c r="G27" s="61">
        <v>3</v>
      </c>
      <c r="H27" s="62">
        <v>1</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5" x14ac:dyDescent="0.2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8" s="125" t="s">
        <v>156</v>
      </c>
      <c r="D28" s="126"/>
      <c r="E28" s="99">
        <v>43906</v>
      </c>
      <c r="F28" s="100">
        <f>IF(ISBLANK(E28)," - ",IF(G28=0,E28,E28+G28-1))</f>
        <v>43908</v>
      </c>
      <c r="G28" s="61">
        <v>3</v>
      </c>
      <c r="H28" s="62">
        <v>1</v>
      </c>
      <c r="I28" s="63">
        <f t="shared" si="4"/>
        <v>3</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7.5" x14ac:dyDescent="0.2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9" s="125" t="s">
        <v>160</v>
      </c>
      <c r="D29" s="126"/>
      <c r="E29" s="99">
        <v>43909</v>
      </c>
      <c r="F29" s="100">
        <f t="shared" si="6"/>
        <v>43915</v>
      </c>
      <c r="G29" s="61">
        <v>7</v>
      </c>
      <c r="H29" s="62">
        <v>1</v>
      </c>
      <c r="I29" s="63">
        <f t="shared" si="4"/>
        <v>5</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7.5" x14ac:dyDescent="0.25">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0" s="125" t="s">
        <v>161</v>
      </c>
      <c r="D30" s="126"/>
      <c r="E30" s="99">
        <v>43916</v>
      </c>
      <c r="F30" s="100">
        <f t="shared" si="6"/>
        <v>43920</v>
      </c>
      <c r="G30" s="61">
        <v>5</v>
      </c>
      <c r="H30" s="62">
        <v>1</v>
      </c>
      <c r="I30" s="63">
        <f t="shared" si="4"/>
        <v>3</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54" customFormat="1" ht="17.5" x14ac:dyDescent="0.25">
      <c r="A31" s="52" t="str">
        <f>IF(ISERROR(VALUE(SUBSTITUTE(prevWBS,".",""))),"1",IF(ISERROR(FIND("`",SUBSTITUTE(prevWBS,".","`",1))),TEXT(VALUE(prevWBS)+1,"#"),TEXT(VALUE(LEFT(prevWBS,FIND("`",SUBSTITUTE(prevWBS,".","`",1))-1))+1,"#")))</f>
        <v>5</v>
      </c>
      <c r="B31" s="53" t="s">
        <v>162</v>
      </c>
      <c r="D31" s="55"/>
      <c r="E31" s="101"/>
      <c r="F31" s="101" t="str">
        <f t="shared" ref="F31" si="11">IF(ISBLANK(E31)," - ",IF(G31=0,E31,E31+G31-1))</f>
        <v xml:space="preserve"> - </v>
      </c>
      <c r="G31" s="56"/>
      <c r="H31" s="57"/>
      <c r="I31" s="58" t="str">
        <f t="shared" ref="I31:I35" si="12">IF(OR(F31=0,E31=0)," - ",NETWORKDAYS(E31,F31))</f>
        <v xml:space="preserve"> - </v>
      </c>
      <c r="J31" s="95"/>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row>
    <row r="32" spans="1:66" s="60" customFormat="1" ht="17.5" x14ac:dyDescent="0.2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2" s="125" t="s">
        <v>163</v>
      </c>
      <c r="D32" s="126"/>
      <c r="E32" s="99">
        <v>43899</v>
      </c>
      <c r="F32" s="100">
        <f>IF(ISBLANK(E32)," - ",IF(G32=0,E32,E32+G32-1))</f>
        <v>43913</v>
      </c>
      <c r="G32" s="61">
        <v>15</v>
      </c>
      <c r="H32" s="62">
        <v>1</v>
      </c>
      <c r="I32" s="63">
        <f t="shared" si="12"/>
        <v>11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7.5" x14ac:dyDescent="0.25">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3" s="125" t="s">
        <v>166</v>
      </c>
      <c r="D33" s="126"/>
      <c r="E33" s="99">
        <v>43906</v>
      </c>
      <c r="F33" s="100">
        <f>IF(ISBLANK(E33)," - ",IF(G33=0,E33,E33+G33-1))</f>
        <v>43908</v>
      </c>
      <c r="G33" s="61">
        <v>3</v>
      </c>
      <c r="H33" s="62">
        <v>1</v>
      </c>
      <c r="I33" s="63">
        <f t="shared" si="12"/>
        <v>3</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7.5" x14ac:dyDescent="0.2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4" s="125" t="s">
        <v>167</v>
      </c>
      <c r="D34" s="126"/>
      <c r="E34" s="99">
        <v>43909</v>
      </c>
      <c r="F34" s="100">
        <f t="shared" ref="F34:F36" si="13">IF(ISBLANK(E34)," - ",IF(G34=0,E34,E34+G34-1))</f>
        <v>43911</v>
      </c>
      <c r="G34" s="61">
        <v>3</v>
      </c>
      <c r="H34" s="62">
        <v>1</v>
      </c>
      <c r="I34" s="63">
        <f t="shared" si="12"/>
        <v>2</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7.5" x14ac:dyDescent="0.2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5" s="125" t="s">
        <v>168</v>
      </c>
      <c r="D35" s="126"/>
      <c r="E35" s="99">
        <v>43913</v>
      </c>
      <c r="F35" s="100">
        <f t="shared" si="13"/>
        <v>43914</v>
      </c>
      <c r="G35" s="61">
        <v>2</v>
      </c>
      <c r="H35" s="62">
        <v>1</v>
      </c>
      <c r="I35" s="63">
        <f t="shared" si="12"/>
        <v>2</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54" customFormat="1" ht="17.5" x14ac:dyDescent="0.25">
      <c r="A36" s="52" t="str">
        <f>IF(ISERROR(VALUE(SUBSTITUTE(prevWBS,".",""))),"1",IF(ISERROR(FIND("`",SUBSTITUTE(prevWBS,".","`",1))),TEXT(VALUE(prevWBS)+1,"#"),TEXT(VALUE(LEFT(prevWBS,FIND("`",SUBSTITUTE(prevWBS,".","`",1))-1))+1,"#")))</f>
        <v>6</v>
      </c>
      <c r="B36" s="53" t="s">
        <v>164</v>
      </c>
      <c r="D36" s="55"/>
      <c r="E36" s="101"/>
      <c r="F36" s="101" t="str">
        <f t="shared" si="13"/>
        <v xml:space="preserve"> - </v>
      </c>
      <c r="G36" s="56"/>
      <c r="H36" s="57"/>
      <c r="I36" s="58" t="str">
        <f t="shared" ref="I36" si="14">IF(OR(F36=0,E36=0)," - ",NETWORKDAYS(E36,F36))</f>
        <v xml:space="preserve"> - </v>
      </c>
      <c r="J36" s="95"/>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row>
    <row r="37" spans="1:66" s="69" customFormat="1" ht="23" x14ac:dyDescent="0.25">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7" s="125" t="s">
        <v>165</v>
      </c>
      <c r="C37" s="60"/>
      <c r="D37" s="126"/>
      <c r="E37" s="99">
        <v>43906</v>
      </c>
      <c r="F37" s="100">
        <f>IF(ISBLANK(E37)," - ",IF(G37=0,E37,E37+G37-1))</f>
        <v>43920</v>
      </c>
      <c r="G37" s="61">
        <v>15</v>
      </c>
      <c r="H37" s="62">
        <v>0.8</v>
      </c>
      <c r="I37" s="63">
        <f t="shared" ref="I37:I41" si="15">IF(OR(F37=0,E37=0)," - ",NETWORKDAYS(E37,F37))</f>
        <v>11</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7.5" x14ac:dyDescent="0.25">
      <c r="A3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38" s="125"/>
      <c r="C38" s="60"/>
      <c r="D38" s="126"/>
      <c r="E38" s="99">
        <v>43906</v>
      </c>
      <c r="F38" s="100">
        <f>IF(ISBLANK(E38)," - ",IF(G38=0,E38,E38+G38-1))</f>
        <v>43908</v>
      </c>
      <c r="G38" s="61">
        <v>3</v>
      </c>
      <c r="H38" s="62">
        <v>1</v>
      </c>
      <c r="I38" s="63">
        <f t="shared" si="15"/>
        <v>3</v>
      </c>
      <c r="J38" s="9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7.5" x14ac:dyDescent="0.25">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39" s="125"/>
      <c r="C39" s="60"/>
      <c r="D39" s="126"/>
      <c r="E39" s="99">
        <v>43909</v>
      </c>
      <c r="F39" s="100">
        <f t="shared" ref="F39:F41" si="16">IF(ISBLANK(E39)," - ",IF(G39=0,E39,E39+G39-1))</f>
        <v>43911</v>
      </c>
      <c r="G39" s="61">
        <v>3</v>
      </c>
      <c r="H39" s="62">
        <v>1</v>
      </c>
      <c r="I39" s="63">
        <f t="shared" si="15"/>
        <v>2</v>
      </c>
      <c r="J39" s="9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7.5" x14ac:dyDescent="0.25">
      <c r="A4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0" s="125"/>
      <c r="C40" s="60"/>
      <c r="D40" s="126"/>
      <c r="E40" s="99">
        <v>43913</v>
      </c>
      <c r="F40" s="100">
        <f t="shared" si="16"/>
        <v>43914</v>
      </c>
      <c r="G40" s="61">
        <v>2</v>
      </c>
      <c r="H40" s="62">
        <v>1</v>
      </c>
      <c r="I40" s="63">
        <f t="shared" si="15"/>
        <v>2</v>
      </c>
      <c r="J40" s="9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7.5" x14ac:dyDescent="0.25">
      <c r="A41" s="52" t="str">
        <f>IF(ISERROR(VALUE(SUBSTITUTE(prevWBS,".",""))),"1",IF(ISERROR(FIND("`",SUBSTITUTE(prevWBS,".","`",1))),TEXT(VALUE(prevWBS)+1,"#"),TEXT(VALUE(LEFT(prevWBS,FIND("`",SUBSTITUTE(prevWBS,".","`",1))-1))+1,"#")))</f>
        <v>7</v>
      </c>
      <c r="B41" s="53" t="s">
        <v>169</v>
      </c>
      <c r="C41" s="54"/>
      <c r="D41" s="55"/>
      <c r="E41" s="101"/>
      <c r="F41" s="101" t="str">
        <f t="shared" si="16"/>
        <v xml:space="preserve"> - </v>
      </c>
      <c r="G41" s="56"/>
      <c r="H41" s="57"/>
      <c r="I41" s="58" t="str">
        <f t="shared" si="15"/>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7.5" x14ac:dyDescent="0.25">
      <c r="A4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125" t="s">
        <v>170</v>
      </c>
      <c r="C42" s="60"/>
      <c r="D42" s="126"/>
      <c r="E42" s="99">
        <v>43864</v>
      </c>
      <c r="F42" s="100">
        <f>IF(ISBLANK(E42)," - ",IF(G42=0,E42,E42+G42-1))</f>
        <v>43864</v>
      </c>
      <c r="G42" s="61"/>
      <c r="H42" s="62">
        <v>0.8</v>
      </c>
      <c r="I42" s="63">
        <f t="shared" ref="I42:I47" si="17">IF(OR(F42=0,E42=0)," - ",NETWORKDAYS(E42,F42))</f>
        <v>1</v>
      </c>
      <c r="J42" s="9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0" customFormat="1" ht="17.5" x14ac:dyDescent="0.25">
      <c r="A4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7.1.1</v>
      </c>
      <c r="B43" s="127" t="s">
        <v>172</v>
      </c>
      <c r="D43" s="126"/>
      <c r="E43" s="99">
        <v>43862</v>
      </c>
      <c r="F43" s="100">
        <f>IF(ISBLANK(E43)," - ",IF(G43=0,E43,E43+G43-1))</f>
        <v>43862</v>
      </c>
      <c r="G43" s="61"/>
      <c r="H43" s="62">
        <v>1</v>
      </c>
      <c r="I43" s="63">
        <f t="shared" ref="I43" si="18">IF(OR(F43=0,E43=0)," - ",NETWORKDAYS(E43,F43))</f>
        <v>0</v>
      </c>
      <c r="J43" s="94"/>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0" customFormat="1" ht="17.5" x14ac:dyDescent="0.25">
      <c r="A4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7.1.2</v>
      </c>
      <c r="B44" s="127" t="s">
        <v>173</v>
      </c>
      <c r="D44" s="126"/>
      <c r="E44" s="99">
        <v>43862</v>
      </c>
      <c r="F44" s="100">
        <f>IF(ISBLANK(E44)," - ",IF(G44=0,E44,E44+G44-1))</f>
        <v>43864</v>
      </c>
      <c r="G44" s="61">
        <v>3</v>
      </c>
      <c r="H44" s="62">
        <v>1</v>
      </c>
      <c r="I44" s="63">
        <f t="shared" si="17"/>
        <v>1</v>
      </c>
      <c r="J44" s="94"/>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69" customFormat="1" ht="17.5" x14ac:dyDescent="0.25">
      <c r="A4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45" s="125" t="s">
        <v>171</v>
      </c>
      <c r="C45" s="60"/>
      <c r="D45" s="126"/>
      <c r="E45" s="99">
        <v>43906</v>
      </c>
      <c r="F45" s="100">
        <f>IF(ISBLANK(E45)," - ",IF(G45=0,E45,E45+G45-1))</f>
        <v>43908</v>
      </c>
      <c r="G45" s="61">
        <v>3</v>
      </c>
      <c r="H45" s="62">
        <v>1</v>
      </c>
      <c r="I45" s="63">
        <f t="shared" si="17"/>
        <v>3</v>
      </c>
      <c r="J45" s="9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row>
    <row r="46" spans="1:66" s="69" customFormat="1" ht="17.5" x14ac:dyDescent="0.25">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46" s="125"/>
      <c r="C46" s="60"/>
      <c r="D46" s="126"/>
      <c r="E46" s="99">
        <v>43909</v>
      </c>
      <c r="F46" s="100">
        <f t="shared" ref="F46:F47" si="19">IF(ISBLANK(E46)," - ",IF(G46=0,E46,E46+G46-1))</f>
        <v>43911</v>
      </c>
      <c r="G46" s="61">
        <v>3</v>
      </c>
      <c r="H46" s="62">
        <v>1</v>
      </c>
      <c r="I46" s="63">
        <f t="shared" si="17"/>
        <v>2</v>
      </c>
      <c r="J46" s="9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row>
    <row r="47" spans="1:66" s="69" customFormat="1" ht="17.5" x14ac:dyDescent="0.25">
      <c r="A4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47" s="125"/>
      <c r="C47" s="60"/>
      <c r="D47" s="126"/>
      <c r="E47" s="99">
        <v>43913</v>
      </c>
      <c r="F47" s="100">
        <f t="shared" si="19"/>
        <v>43914</v>
      </c>
      <c r="G47" s="61">
        <v>2</v>
      </c>
      <c r="H47" s="62">
        <v>1</v>
      </c>
      <c r="I47" s="63">
        <f t="shared" si="17"/>
        <v>2</v>
      </c>
      <c r="J47" s="9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row>
    <row r="48" spans="1:66" s="69" customFormat="1" ht="17.5" x14ac:dyDescent="0.25">
      <c r="A48" s="59"/>
      <c r="B48" s="64"/>
      <c r="C48" s="64"/>
      <c r="D48" s="65"/>
      <c r="E48" s="102"/>
      <c r="F48" s="102"/>
      <c r="G48" s="66"/>
      <c r="H48" s="67"/>
      <c r="I48" s="68"/>
      <c r="J48" s="9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106"/>
      <c r="BI48" s="106"/>
      <c r="BJ48" s="106"/>
      <c r="BK48" s="106"/>
      <c r="BL48" s="106"/>
      <c r="BM48" s="106"/>
      <c r="BN48" s="106"/>
    </row>
    <row r="49" spans="1:66" s="69" customFormat="1" ht="17.5" x14ac:dyDescent="0.25">
      <c r="A49" s="59"/>
      <c r="B49" s="64"/>
      <c r="C49" s="64"/>
      <c r="D49" s="65"/>
      <c r="E49" s="102"/>
      <c r="F49" s="102"/>
      <c r="G49" s="66"/>
      <c r="H49" s="67"/>
      <c r="I49" s="68" t="str">
        <f t="shared" ref="I49:I50" si="20">IF(OR(F49=0,E49=0)," - ",NETWORKDAYS(E49,F49))</f>
        <v xml:space="preserve"> - </v>
      </c>
      <c r="J49" s="9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row>
    <row r="50" spans="1:66" s="69" customFormat="1" ht="17.5" x14ac:dyDescent="0.25">
      <c r="A50" s="59"/>
      <c r="B50" s="64"/>
      <c r="C50" s="64"/>
      <c r="D50" s="65"/>
      <c r="E50" s="102"/>
      <c r="F50" s="102"/>
      <c r="G50" s="66"/>
      <c r="H50" s="67"/>
      <c r="I50" s="68" t="str">
        <f t="shared" si="20"/>
        <v xml:space="preserve"> - </v>
      </c>
      <c r="J50" s="9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row>
    <row r="51" spans="1:66" s="69" customFormat="1" ht="17.5" x14ac:dyDescent="0.25">
      <c r="A51" s="59"/>
      <c r="B51" s="64"/>
      <c r="C51" s="64"/>
      <c r="D51" s="65"/>
      <c r="E51" s="102"/>
      <c r="F51" s="102"/>
      <c r="G51" s="66"/>
      <c r="H51" s="67"/>
      <c r="I51" s="68" t="str">
        <f t="shared" si="4"/>
        <v xml:space="preserve"> - </v>
      </c>
      <c r="J51" s="9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row>
    <row r="52" spans="1:66" s="69" customFormat="1" ht="17.5" x14ac:dyDescent="0.25">
      <c r="A52" s="59"/>
      <c r="B52" s="64"/>
      <c r="C52" s="64"/>
      <c r="D52" s="65"/>
      <c r="E52" s="102"/>
      <c r="F52" s="102"/>
      <c r="G52" s="66"/>
      <c r="H52" s="67"/>
      <c r="I52" s="68"/>
      <c r="J52" s="9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row>
    <row r="53" spans="1:66" s="69" customFormat="1" ht="17.5" x14ac:dyDescent="0.25">
      <c r="A53" s="59"/>
      <c r="B53" s="64"/>
      <c r="C53" s="64"/>
      <c r="D53" s="65"/>
      <c r="E53" s="102"/>
      <c r="F53" s="102"/>
      <c r="G53" s="66"/>
      <c r="H53" s="67"/>
      <c r="I53" s="68" t="str">
        <f t="shared" ref="I53" si="21">IF(OR(F53=0,E53=0)," - ",NETWORKDAYS(E53,F53))</f>
        <v xml:space="preserve"> - </v>
      </c>
      <c r="J53" s="9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row>
    <row r="54" spans="1:66" s="69" customFormat="1" ht="17.5" x14ac:dyDescent="0.25">
      <c r="A54" s="59"/>
      <c r="B54" s="64"/>
      <c r="C54" s="64"/>
      <c r="D54" s="65"/>
      <c r="E54" s="102"/>
      <c r="F54" s="102"/>
      <c r="G54" s="66"/>
      <c r="H54" s="67"/>
      <c r="I54" s="68" t="str">
        <f t="shared" si="4"/>
        <v xml:space="preserve"> - </v>
      </c>
      <c r="J54" s="9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4" customFormat="1" ht="17.5" x14ac:dyDescent="0.25">
      <c r="A55" s="70" t="s">
        <v>1</v>
      </c>
      <c r="B55" s="71"/>
      <c r="C55" s="72"/>
      <c r="D55" s="72"/>
      <c r="E55" s="103"/>
      <c r="F55" s="103"/>
      <c r="G55" s="73"/>
      <c r="H55" s="73"/>
      <c r="I55" s="73"/>
      <c r="J55" s="97"/>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69" customFormat="1" ht="17.5" x14ac:dyDescent="0.25">
      <c r="A56" s="75" t="s">
        <v>37</v>
      </c>
      <c r="B56" s="76"/>
      <c r="C56" s="76"/>
      <c r="D56" s="76"/>
      <c r="E56" s="104"/>
      <c r="F56" s="104"/>
      <c r="G56" s="76"/>
      <c r="H56" s="76"/>
      <c r="I56" s="76"/>
      <c r="J56" s="97"/>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69" customFormat="1" ht="17.5" x14ac:dyDescent="0.25">
      <c r="A57" s="129" t="str">
        <f>IF(ISERROR(VALUE(SUBSTITUTE(prevWBS,".",""))),"1",IF(ISERROR(FIND("`",SUBSTITUTE(prevWBS,".","`",1))),TEXT(VALUE(prevWBS)+1,"#"),TEXT(VALUE(LEFT(prevWBS,FIND("`",SUBSTITUTE(prevWBS,".","`",1))-1))+1,"#")))</f>
        <v>1</v>
      </c>
      <c r="B57" s="130" t="s">
        <v>76</v>
      </c>
      <c r="C57" s="77"/>
      <c r="D57" s="78"/>
      <c r="E57" s="99"/>
      <c r="F57" s="100" t="str">
        <f t="shared" ref="F57:F60" si="22">IF(ISBLANK(E57)," - ",IF(G57=0,E57,E57+G57-1))</f>
        <v xml:space="preserve"> - </v>
      </c>
      <c r="G57" s="61"/>
      <c r="H57" s="62"/>
      <c r="I57" s="79" t="str">
        <f>IF(OR(F57=0,E57=0)," - ",NETWORKDAYS(E57,F57))</f>
        <v xml:space="preserve"> - </v>
      </c>
      <c r="J57" s="98"/>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row>
    <row r="58" spans="1:66" s="69" customFormat="1" ht="17.5" x14ac:dyDescent="0.25">
      <c r="A5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8" s="80" t="s">
        <v>62</v>
      </c>
      <c r="C58" s="80"/>
      <c r="D58" s="78"/>
      <c r="E58" s="99"/>
      <c r="F58" s="100" t="str">
        <f t="shared" si="22"/>
        <v xml:space="preserve"> - </v>
      </c>
      <c r="G58" s="61"/>
      <c r="H58" s="62"/>
      <c r="I58" s="79" t="str">
        <f t="shared" ref="I58:I60" si="23">IF(OR(F58=0,E58=0)," - ",NETWORKDAYS(E58,F58))</f>
        <v xml:space="preserve"> - </v>
      </c>
      <c r="J58" s="98"/>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row>
    <row r="59" spans="1:66" s="69" customFormat="1" ht="17.5" x14ac:dyDescent="0.25">
      <c r="A5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9" s="81" t="s">
        <v>63</v>
      </c>
      <c r="C59" s="80"/>
      <c r="D59" s="78"/>
      <c r="E59" s="99"/>
      <c r="F59" s="100" t="str">
        <f t="shared" si="22"/>
        <v xml:space="preserve"> - </v>
      </c>
      <c r="G59" s="61"/>
      <c r="H59" s="62"/>
      <c r="I59" s="79" t="str">
        <f t="shared" si="23"/>
        <v xml:space="preserve"> - </v>
      </c>
      <c r="J59" s="98"/>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69" customFormat="1" ht="17.5" x14ac:dyDescent="0.25">
      <c r="A60"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0" s="81" t="s">
        <v>64</v>
      </c>
      <c r="C60" s="80"/>
      <c r="D60" s="78"/>
      <c r="E60" s="99"/>
      <c r="F60" s="100" t="str">
        <f t="shared" si="22"/>
        <v xml:space="preserve"> - </v>
      </c>
      <c r="G60" s="61"/>
      <c r="H60" s="62"/>
      <c r="I60" s="79" t="str">
        <f t="shared" si="23"/>
        <v xml:space="preserve"> - </v>
      </c>
      <c r="J60" s="98"/>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row>
    <row r="61" spans="1:66" s="32" customFormat="1" x14ac:dyDescent="0.25">
      <c r="A61" s="162" t="str">
        <f>HYPERLINK("https://vertex42.link/HowToCreateAGanttChart","► Watch How to Create a Gantt Chart in Excel")</f>
        <v>► Watch How to Create a Gantt Chart in Excel</v>
      </c>
      <c r="B61" s="30"/>
      <c r="C61" s="30"/>
      <c r="D61" s="31"/>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4 H18:H30 H54:H60 H51:H52">
    <cfRule type="dataBar" priority="8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4" priority="124">
      <formula>K$6=TODAY()</formula>
    </cfRule>
  </conditionalFormatting>
  <conditionalFormatting sqref="K8:BN14 K18:BN30 K37:BN42 K45:BN60">
    <cfRule type="expression" dxfId="33" priority="127">
      <formula>AND($E8&lt;=K$6,ROUNDDOWN(($F8-$E8+1)*$H8,0)+$E8-1&gt;=K$6)</formula>
    </cfRule>
    <cfRule type="expression" dxfId="32" priority="128">
      <formula>AND(NOT(ISBLANK($E8)),$E8&lt;=K$6,$F8&gt;=K$6)</formula>
    </cfRule>
  </conditionalFormatting>
  <conditionalFormatting sqref="K6:BN14 K18:BN30 K54:BN60 K51:BN52 K46:BN46">
    <cfRule type="expression" dxfId="31" priority="87">
      <formula>K$6=TODAY()</formula>
    </cfRule>
  </conditionalFormatting>
  <conditionalFormatting sqref="H15">
    <cfRule type="dataBar" priority="76">
      <dataBar>
        <cfvo type="num" val="0"/>
        <cfvo type="num" val="1"/>
        <color theme="0" tint="-0.34998626667073579"/>
      </dataBar>
      <extLst>
        <ext xmlns:x14="http://schemas.microsoft.com/office/spreadsheetml/2009/9/main" uri="{B025F937-C7B1-47D3-B67F-A62EFF666E3E}">
          <x14:id>{5C4647B7-64F0-4641-BF27-9C032313F147}</x14:id>
        </ext>
      </extLst>
    </cfRule>
  </conditionalFormatting>
  <conditionalFormatting sqref="K15:BN15">
    <cfRule type="expression" dxfId="30" priority="78">
      <formula>AND($E15&lt;=K$6,ROUNDDOWN(($F15-$E15+1)*$H15,0)+$E15-1&gt;=K$6)</formula>
    </cfRule>
    <cfRule type="expression" dxfId="29" priority="79">
      <formula>AND(NOT(ISBLANK($E15)),$E15&lt;=K$6,$F15&gt;=K$6)</formula>
    </cfRule>
  </conditionalFormatting>
  <conditionalFormatting sqref="K15:BN15">
    <cfRule type="expression" dxfId="28" priority="77">
      <formula>K$6=TODAY()</formula>
    </cfRule>
  </conditionalFormatting>
  <conditionalFormatting sqref="H16">
    <cfRule type="dataBar" priority="72">
      <dataBar>
        <cfvo type="num" val="0"/>
        <cfvo type="num" val="1"/>
        <color theme="0" tint="-0.34998626667073579"/>
      </dataBar>
      <extLst>
        <ext xmlns:x14="http://schemas.microsoft.com/office/spreadsheetml/2009/9/main" uri="{B025F937-C7B1-47D3-B67F-A62EFF666E3E}">
          <x14:id>{D511EA65-D449-4323-BFC9-B13E0EC903B3}</x14:id>
        </ext>
      </extLst>
    </cfRule>
  </conditionalFormatting>
  <conditionalFormatting sqref="K16:BN16">
    <cfRule type="expression" dxfId="27" priority="74">
      <formula>AND($E16&lt;=K$6,ROUNDDOWN(($F16-$E16+1)*$H16,0)+$E16-1&gt;=K$6)</formula>
    </cfRule>
    <cfRule type="expression" dxfId="26" priority="75">
      <formula>AND(NOT(ISBLANK($E16)),$E16&lt;=K$6,$F16&gt;=K$6)</formula>
    </cfRule>
  </conditionalFormatting>
  <conditionalFormatting sqref="K16:BN16">
    <cfRule type="expression" dxfId="25" priority="73">
      <formula>K$6=TODAY()</formula>
    </cfRule>
  </conditionalFormatting>
  <conditionalFormatting sqref="H17">
    <cfRule type="dataBar" priority="68">
      <dataBar>
        <cfvo type="num" val="0"/>
        <cfvo type="num" val="1"/>
        <color theme="0" tint="-0.34998626667073579"/>
      </dataBar>
      <extLst>
        <ext xmlns:x14="http://schemas.microsoft.com/office/spreadsheetml/2009/9/main" uri="{B025F937-C7B1-47D3-B67F-A62EFF666E3E}">
          <x14:id>{7BBF2262-2A1C-4B20-8054-EAE7E3A223BF}</x14:id>
        </ext>
      </extLst>
    </cfRule>
  </conditionalFormatting>
  <conditionalFormatting sqref="K17:BN17">
    <cfRule type="expression" dxfId="24" priority="70">
      <formula>AND($E17&lt;=K$6,ROUNDDOWN(($F17-$E17+1)*$H17,0)+$E17-1&gt;=K$6)</formula>
    </cfRule>
    <cfRule type="expression" dxfId="23" priority="71">
      <formula>AND(NOT(ISBLANK($E17)),$E17&lt;=K$6,$F17&gt;=K$6)</formula>
    </cfRule>
  </conditionalFormatting>
  <conditionalFormatting sqref="K17:BN17">
    <cfRule type="expression" dxfId="22" priority="69">
      <formula>K$6=TODAY()</formula>
    </cfRule>
  </conditionalFormatting>
  <conditionalFormatting sqref="H53">
    <cfRule type="dataBar" priority="44">
      <dataBar>
        <cfvo type="num" val="0"/>
        <cfvo type="num" val="1"/>
        <color theme="0" tint="-0.34998626667073579"/>
      </dataBar>
      <extLst>
        <ext xmlns:x14="http://schemas.microsoft.com/office/spreadsheetml/2009/9/main" uri="{B025F937-C7B1-47D3-B67F-A62EFF666E3E}">
          <x14:id>{EA7A64C2-1C97-44E3-AAA2-761D07EAF98A}</x14:id>
        </ext>
      </extLst>
    </cfRule>
  </conditionalFormatting>
  <conditionalFormatting sqref="K53:BN53">
    <cfRule type="expression" dxfId="21" priority="45">
      <formula>K$6=TODAY()</formula>
    </cfRule>
  </conditionalFormatting>
  <conditionalFormatting sqref="H50 H48">
    <cfRule type="dataBar" priority="40">
      <dataBar>
        <cfvo type="num" val="0"/>
        <cfvo type="num" val="1"/>
        <color theme="0" tint="-0.34998626667073579"/>
      </dataBar>
      <extLst>
        <ext xmlns:x14="http://schemas.microsoft.com/office/spreadsheetml/2009/9/main" uri="{B025F937-C7B1-47D3-B67F-A62EFF666E3E}">
          <x14:id>{EDF110B2-1361-4342-BF40-231C4520108C}</x14:id>
        </ext>
      </extLst>
    </cfRule>
  </conditionalFormatting>
  <conditionalFormatting sqref="K50:BN50 K47:BN48">
    <cfRule type="expression" dxfId="20" priority="41">
      <formula>K$6=TODAY()</formula>
    </cfRule>
  </conditionalFormatting>
  <conditionalFormatting sqref="H49">
    <cfRule type="dataBar" priority="36">
      <dataBar>
        <cfvo type="num" val="0"/>
        <cfvo type="num" val="1"/>
        <color theme="0" tint="-0.34998626667073579"/>
      </dataBar>
      <extLst>
        <ext xmlns:x14="http://schemas.microsoft.com/office/spreadsheetml/2009/9/main" uri="{B025F937-C7B1-47D3-B67F-A62EFF666E3E}">
          <x14:id>{C206BD48-DCDD-4065-801B-0A77BF622414}</x14:id>
        </ext>
      </extLst>
    </cfRule>
  </conditionalFormatting>
  <conditionalFormatting sqref="K49:BN49">
    <cfRule type="expression" dxfId="19" priority="37">
      <formula>K$6=TODAY()</formula>
    </cfRule>
  </conditionalFormatting>
  <conditionalFormatting sqref="K41:BN42">
    <cfRule type="expression" dxfId="18" priority="33">
      <formula>K$6=TODAY()</formula>
    </cfRule>
  </conditionalFormatting>
  <conditionalFormatting sqref="K45:BN45">
    <cfRule type="expression" dxfId="17" priority="29">
      <formula>K$6=TODAY()</formula>
    </cfRule>
  </conditionalFormatting>
  <conditionalFormatting sqref="K40:BN40 K37:BN38">
    <cfRule type="expression" dxfId="16" priority="25">
      <formula>K$6=TODAY()</formula>
    </cfRule>
  </conditionalFormatting>
  <conditionalFormatting sqref="H37:H40">
    <cfRule type="dataBar" priority="19">
      <dataBar>
        <cfvo type="num" val="0"/>
        <cfvo type="num" val="1"/>
        <color theme="0" tint="-0.34998626667073579"/>
      </dataBar>
      <extLst>
        <ext xmlns:x14="http://schemas.microsoft.com/office/spreadsheetml/2009/9/main" uri="{B025F937-C7B1-47D3-B67F-A62EFF666E3E}">
          <x14:id>{3FB2D38A-6082-43F9-B5C6-466590F377E9}</x14:id>
        </ext>
      </extLst>
    </cfRule>
  </conditionalFormatting>
  <conditionalFormatting sqref="K39:BN39">
    <cfRule type="expression" dxfId="15" priority="21">
      <formula>K$6=TODAY()</formula>
    </cfRule>
  </conditionalFormatting>
  <conditionalFormatting sqref="H31:H35">
    <cfRule type="dataBar" priority="15">
      <dataBar>
        <cfvo type="num" val="0"/>
        <cfvo type="num" val="1"/>
        <color theme="0" tint="-0.34998626667073579"/>
      </dataBar>
      <extLst>
        <ext xmlns:x14="http://schemas.microsoft.com/office/spreadsheetml/2009/9/main" uri="{B025F937-C7B1-47D3-B67F-A62EFF666E3E}">
          <x14:id>{FC027BEF-BA72-4A04-8837-37A642810B40}</x14:id>
        </ext>
      </extLst>
    </cfRule>
  </conditionalFormatting>
  <conditionalFormatting sqref="K31:BN35">
    <cfRule type="expression" dxfId="14" priority="17">
      <formula>AND($E31&lt;=K$6,ROUNDDOWN(($F31-$E31+1)*$H31,0)+$E31-1&gt;=K$6)</formula>
    </cfRule>
    <cfRule type="expression" dxfId="13" priority="18">
      <formula>AND(NOT(ISBLANK($E31)),$E31&lt;=K$6,$F31&gt;=K$6)</formula>
    </cfRule>
  </conditionalFormatting>
  <conditionalFormatting sqref="K31:BN35">
    <cfRule type="expression" dxfId="12" priority="16">
      <formula>K$6=TODAY()</formula>
    </cfRule>
  </conditionalFormatting>
  <conditionalFormatting sqref="H36">
    <cfRule type="dataBar" priority="11">
      <dataBar>
        <cfvo type="num" val="0"/>
        <cfvo type="num" val="1"/>
        <color theme="0" tint="-0.34998626667073579"/>
      </dataBar>
      <extLst>
        <ext xmlns:x14="http://schemas.microsoft.com/office/spreadsheetml/2009/9/main" uri="{B025F937-C7B1-47D3-B67F-A62EFF666E3E}">
          <x14:id>{60593D17-6342-4E38-A259-CADEAE4438C7}</x14:id>
        </ext>
      </extLst>
    </cfRule>
  </conditionalFormatting>
  <conditionalFormatting sqref="K36:BN36">
    <cfRule type="expression" dxfId="11" priority="13">
      <formula>AND($E36&lt;=K$6,ROUNDDOWN(($F36-$E36+1)*$H36,0)+$E36-1&gt;=K$6)</formula>
    </cfRule>
    <cfRule type="expression" dxfId="10" priority="14">
      <formula>AND(NOT(ISBLANK($E36)),$E36&lt;=K$6,$F36&gt;=K$6)</formula>
    </cfRule>
  </conditionalFormatting>
  <conditionalFormatting sqref="K36:BN36">
    <cfRule type="expression" dxfId="9" priority="12">
      <formula>K$6=TODAY()</formula>
    </cfRule>
  </conditionalFormatting>
  <conditionalFormatting sqref="H45:H47 H42">
    <cfRule type="dataBar" priority="10">
      <dataBar>
        <cfvo type="num" val="0"/>
        <cfvo type="num" val="1"/>
        <color theme="0" tint="-0.34998626667073579"/>
      </dataBar>
      <extLst>
        <ext xmlns:x14="http://schemas.microsoft.com/office/spreadsheetml/2009/9/main" uri="{B025F937-C7B1-47D3-B67F-A62EFF666E3E}">
          <x14:id>{F97FA1BA-A696-45B4-A891-44E138320A63}</x14:id>
        </ext>
      </extLst>
    </cfRule>
  </conditionalFormatting>
  <conditionalFormatting sqref="H41">
    <cfRule type="dataBar" priority="9">
      <dataBar>
        <cfvo type="num" val="0"/>
        <cfvo type="num" val="1"/>
        <color theme="0" tint="-0.34998626667073579"/>
      </dataBar>
      <extLst>
        <ext xmlns:x14="http://schemas.microsoft.com/office/spreadsheetml/2009/9/main" uri="{B025F937-C7B1-47D3-B67F-A62EFF666E3E}">
          <x14:id>{AA51C3D4-B47A-4FF5-85A3-CE2DEC1A42E9}</x14:id>
        </ext>
      </extLst>
    </cfRule>
  </conditionalFormatting>
  <conditionalFormatting sqref="H44">
    <cfRule type="dataBar" priority="5">
      <dataBar>
        <cfvo type="num" val="0"/>
        <cfvo type="num" val="1"/>
        <color theme="0" tint="-0.34998626667073579"/>
      </dataBar>
      <extLst>
        <ext xmlns:x14="http://schemas.microsoft.com/office/spreadsheetml/2009/9/main" uri="{B025F937-C7B1-47D3-B67F-A62EFF666E3E}">
          <x14:id>{8CEB25DF-C331-4D0B-83FB-D189FE64E010}</x14:id>
        </ext>
      </extLst>
    </cfRule>
  </conditionalFormatting>
  <conditionalFormatting sqref="K44:BN44">
    <cfRule type="expression" dxfId="5" priority="7">
      <formula>AND($E44&lt;=K$6,ROUNDDOWN(($F44-$E44+1)*$H44,0)+$E44-1&gt;=K$6)</formula>
    </cfRule>
    <cfRule type="expression" dxfId="4" priority="8">
      <formula>AND(NOT(ISBLANK($E44)),$E44&lt;=K$6,$F44&gt;=K$6)</formula>
    </cfRule>
  </conditionalFormatting>
  <conditionalFormatting sqref="K44:BN44">
    <cfRule type="expression" dxfId="3" priority="6">
      <formula>K$6=TODAY()</formula>
    </cfRule>
  </conditionalFormatting>
  <conditionalFormatting sqref="H43">
    <cfRule type="dataBar" priority="1">
      <dataBar>
        <cfvo type="num" val="0"/>
        <cfvo type="num" val="1"/>
        <color theme="0" tint="-0.34998626667073579"/>
      </dataBar>
      <extLst>
        <ext xmlns:x14="http://schemas.microsoft.com/office/spreadsheetml/2009/9/main" uri="{B025F937-C7B1-47D3-B67F-A62EFF666E3E}">
          <x14:id>{99F2C760-329C-4F76-85FB-833183D3EF3C}</x14:id>
        </ext>
      </extLst>
    </cfRule>
  </conditionalFormatting>
  <conditionalFormatting sqref="K43:BN43">
    <cfRule type="expression" dxfId="2" priority="3">
      <formula>AND($E43&lt;=K$6,ROUNDDOWN(($F43-$E43+1)*$H43,0)+$E43-1&gt;=K$6)</formula>
    </cfRule>
    <cfRule type="expression" dxfId="1" priority="4">
      <formula>AND(NOT(ISBLANK($E43)),$E43&lt;=K$6,$F43&gt;=K$6)</formula>
    </cfRule>
  </conditionalFormatting>
  <conditionalFormatting sqref="K43:BN43">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51:B51 A56:B56 E18 E23 E26 E54:H56 G18:H18 G23:H23 G26:H26 G57:G60 B54:B55 E51:H51" unlockedFormula="1"/>
    <ignoredError sqref="A26 A23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127000</xdr:rowOff>
                  </from>
                  <to>
                    <xdr:col>27</xdr:col>
                    <xdr:colOff>107950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H8:H14 H18:H30 H54:H60 H51:H52</xm:sqref>
        </x14:conditionalFormatting>
        <x14:conditionalFormatting xmlns:xm="http://schemas.microsoft.com/office/excel/2006/main">
          <x14:cfRule type="dataBar" id="{5C4647B7-64F0-4641-BF27-9C032313F147}">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11EA65-D449-4323-BFC9-B13E0EC903B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BBF2262-2A1C-4B20-8054-EAE7E3A223BF}">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EA7A64C2-1C97-44E3-AAA2-761D07EAF98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EDF110B2-1361-4342-BF40-231C4520108C}">
            <x14:dataBar minLength="0" maxLength="100" gradient="0">
              <x14:cfvo type="num">
                <xm:f>0</xm:f>
              </x14:cfvo>
              <x14:cfvo type="num">
                <xm:f>1</xm:f>
              </x14:cfvo>
              <x14:negativeFillColor rgb="FFFF0000"/>
              <x14:axisColor rgb="FF000000"/>
            </x14:dataBar>
          </x14:cfRule>
          <xm:sqref>H50 H48</xm:sqref>
        </x14:conditionalFormatting>
        <x14:conditionalFormatting xmlns:xm="http://schemas.microsoft.com/office/excel/2006/main">
          <x14:cfRule type="dataBar" id="{C206BD48-DCDD-4065-801B-0A77BF622414}">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3FB2D38A-6082-43F9-B5C6-466590F377E9}">
            <x14:dataBar minLength="0" maxLength="100" gradient="0">
              <x14:cfvo type="num">
                <xm:f>0</xm:f>
              </x14:cfvo>
              <x14:cfvo type="num">
                <xm:f>1</xm:f>
              </x14:cfvo>
              <x14:negativeFillColor rgb="FFFF0000"/>
              <x14:axisColor rgb="FF000000"/>
            </x14:dataBar>
          </x14:cfRule>
          <xm:sqref>H37:H40</xm:sqref>
        </x14:conditionalFormatting>
        <x14:conditionalFormatting xmlns:xm="http://schemas.microsoft.com/office/excel/2006/main">
          <x14:cfRule type="dataBar" id="{FC027BEF-BA72-4A04-8837-37A642810B40}">
            <x14:dataBar minLength="0" maxLength="100" gradient="0">
              <x14:cfvo type="num">
                <xm:f>0</xm:f>
              </x14:cfvo>
              <x14:cfvo type="num">
                <xm:f>1</xm:f>
              </x14:cfvo>
              <x14:negativeFillColor rgb="FFFF0000"/>
              <x14:axisColor rgb="FF000000"/>
            </x14:dataBar>
          </x14:cfRule>
          <xm:sqref>H31:H35</xm:sqref>
        </x14:conditionalFormatting>
        <x14:conditionalFormatting xmlns:xm="http://schemas.microsoft.com/office/excel/2006/main">
          <x14:cfRule type="dataBar" id="{60593D17-6342-4E38-A259-CADEAE4438C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F97FA1BA-A696-45B4-A891-44E138320A63}">
            <x14:dataBar minLength="0" maxLength="100" gradient="0">
              <x14:cfvo type="num">
                <xm:f>0</xm:f>
              </x14:cfvo>
              <x14:cfvo type="num">
                <xm:f>1</xm:f>
              </x14:cfvo>
              <x14:negativeFillColor rgb="FFFF0000"/>
              <x14:axisColor rgb="FF000000"/>
            </x14:dataBar>
          </x14:cfRule>
          <xm:sqref>H45:H47 H42</xm:sqref>
        </x14:conditionalFormatting>
        <x14:conditionalFormatting xmlns:xm="http://schemas.microsoft.com/office/excel/2006/main">
          <x14:cfRule type="dataBar" id="{AA51C3D4-B47A-4FF5-85A3-CE2DEC1A42E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CEB25DF-C331-4D0B-83FB-D189FE64E01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F2C760-329C-4F76-85FB-833183D3EF3C}">
            <x14:dataBar minLength="0" maxLength="100" gradient="0">
              <x14:cfvo type="num">
                <xm:f>0</xm:f>
              </x14:cfvo>
              <x14:cfvo type="num">
                <xm:f>1</xm:f>
              </x14:cfvo>
              <x14:negativeFillColor rgb="FFFF0000"/>
              <x14:axisColor rgb="FF000000"/>
            </x14:dataBar>
          </x14:cfRule>
          <xm:sqref>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5" x14ac:dyDescent="0.25"/>
  <cols>
    <col min="1" max="1" width="5.54296875" style="16" customWidth="1"/>
    <col min="2" max="2" width="37.7265625" style="16" customWidth="1"/>
    <col min="3" max="3" width="55.1796875" style="16" customWidth="1"/>
    <col min="4" max="7" width="8.81640625" style="16"/>
  </cols>
  <sheetData>
    <row r="1" spans="1:3" ht="30" customHeight="1" x14ac:dyDescent="0.25">
      <c r="A1" s="34" t="s">
        <v>21</v>
      </c>
    </row>
    <row r="4" spans="1:3" ht="13" x14ac:dyDescent="0.3">
      <c r="C4" s="23" t="s">
        <v>29</v>
      </c>
    </row>
    <row r="5" spans="1:3" x14ac:dyDescent="0.25">
      <c r="C5" s="20" t="s">
        <v>30</v>
      </c>
    </row>
    <row r="6" spans="1:3" x14ac:dyDescent="0.25">
      <c r="C6" s="20"/>
    </row>
    <row r="7" spans="1:3" ht="17.5" x14ac:dyDescent="0.35">
      <c r="C7" s="24" t="s">
        <v>50</v>
      </c>
    </row>
    <row r="8" spans="1:3" x14ac:dyDescent="0.25">
      <c r="C8" s="25" t="s">
        <v>48</v>
      </c>
    </row>
    <row r="10" spans="1:3" x14ac:dyDescent="0.25">
      <c r="C10" s="20" t="s">
        <v>47</v>
      </c>
    </row>
    <row r="11" spans="1:3" x14ac:dyDescent="0.25">
      <c r="C11" s="20" t="s">
        <v>46</v>
      </c>
    </row>
    <row r="13" spans="1:3" ht="17.5" x14ac:dyDescent="0.35">
      <c r="C13" s="24" t="s">
        <v>45</v>
      </c>
    </row>
    <row r="16" spans="1:3" ht="15.5" x14ac:dyDescent="0.35">
      <c r="A16" s="27" t="s">
        <v>23</v>
      </c>
    </row>
    <row r="17" spans="2:2" s="16" customFormat="1" x14ac:dyDescent="0.25"/>
    <row r="18" spans="2:2" ht="14" x14ac:dyDescent="0.3">
      <c r="B18" s="26" t="s">
        <v>34</v>
      </c>
    </row>
    <row r="19" spans="2:2" x14ac:dyDescent="0.25">
      <c r="B19" s="20" t="s">
        <v>40</v>
      </c>
    </row>
    <row r="20" spans="2:2" x14ac:dyDescent="0.25">
      <c r="B20" s="20" t="s">
        <v>41</v>
      </c>
    </row>
    <row r="22" spans="2:2" s="16" customFormat="1" ht="14" x14ac:dyDescent="0.3">
      <c r="B22" s="26" t="s">
        <v>42</v>
      </c>
    </row>
    <row r="23" spans="2:2" s="16" customFormat="1" x14ac:dyDescent="0.25">
      <c r="B23" s="20" t="s">
        <v>43</v>
      </c>
    </row>
    <row r="24" spans="2:2" s="16" customFormat="1" x14ac:dyDescent="0.25">
      <c r="B24" s="20" t="s">
        <v>44</v>
      </c>
    </row>
    <row r="26" spans="2:2" s="16" customFormat="1" ht="14" x14ac:dyDescent="0.3">
      <c r="B26" s="26" t="s">
        <v>31</v>
      </c>
    </row>
    <row r="27" spans="2:2" s="16" customFormat="1" x14ac:dyDescent="0.25">
      <c r="B27" s="20" t="s">
        <v>35</v>
      </c>
    </row>
    <row r="28" spans="2:2" s="16" customFormat="1" x14ac:dyDescent="0.25">
      <c r="B28" s="20" t="s">
        <v>36</v>
      </c>
    </row>
    <row r="29" spans="2:2" x14ac:dyDescent="0.25">
      <c r="B29" s="20" t="s">
        <v>38</v>
      </c>
    </row>
    <row r="30" spans="2:2" x14ac:dyDescent="0.25">
      <c r="B30" s="16" t="s">
        <v>24</v>
      </c>
    </row>
    <row r="31" spans="2:2" x14ac:dyDescent="0.25">
      <c r="B31" s="16" t="s">
        <v>25</v>
      </c>
    </row>
    <row r="32" spans="2:2" x14ac:dyDescent="0.25">
      <c r="B32" s="16" t="s">
        <v>26</v>
      </c>
    </row>
    <row r="34" spans="2:2" ht="14" x14ac:dyDescent="0.3">
      <c r="B34" s="26" t="s">
        <v>27</v>
      </c>
    </row>
    <row r="35" spans="2:2" x14ac:dyDescent="0.25">
      <c r="B35" s="20" t="s">
        <v>126</v>
      </c>
    </row>
    <row r="36" spans="2:2" x14ac:dyDescent="0.25">
      <c r="B36" s="20" t="s">
        <v>127</v>
      </c>
    </row>
    <row r="37" spans="2:2" x14ac:dyDescent="0.25">
      <c r="B37" s="20" t="s">
        <v>128</v>
      </c>
    </row>
    <row r="39" spans="2:2" ht="14" x14ac:dyDescent="0.3">
      <c r="B39" s="26" t="s">
        <v>28</v>
      </c>
    </row>
    <row r="40" spans="2:2" x14ac:dyDescent="0.25">
      <c r="B40" s="20" t="s">
        <v>39</v>
      </c>
    </row>
    <row r="42" spans="2:2" s="16" customFormat="1" ht="14" x14ac:dyDescent="0.3">
      <c r="B42" s="26" t="s">
        <v>32</v>
      </c>
    </row>
    <row r="43" spans="2:2" s="16" customFormat="1" x14ac:dyDescent="0.25">
      <c r="B43" s="20" t="s">
        <v>129</v>
      </c>
    </row>
    <row r="44" spans="2:2" s="16" customFormat="1" x14ac:dyDescent="0.25">
      <c r="B44" s="20" t="s">
        <v>33</v>
      </c>
    </row>
    <row r="45" spans="2:2" s="16" customFormat="1" x14ac:dyDescent="0.25"/>
    <row r="46" spans="2:2" ht="17.5" x14ac:dyDescent="0.3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1640625" defaultRowHeight="12.5" x14ac:dyDescent="0.25"/>
  <cols>
    <col min="1" max="1" width="5.54296875" style="7" customWidth="1"/>
    <col min="2" max="2" width="90.453125" style="7" customWidth="1"/>
    <col min="3" max="3" width="16.453125" style="7" bestFit="1" customWidth="1"/>
    <col min="4" max="16384" width="8.81640625" style="7"/>
  </cols>
  <sheetData>
    <row r="1" spans="1:3" ht="30" customHeight="1" x14ac:dyDescent="0.25">
      <c r="A1" s="39" t="s">
        <v>121</v>
      </c>
      <c r="B1" s="40"/>
      <c r="C1" s="41"/>
    </row>
    <row r="2" spans="1:3" ht="14" x14ac:dyDescent="0.3">
      <c r="A2" s="137" t="s">
        <v>48</v>
      </c>
      <c r="B2" s="9"/>
      <c r="C2" s="8"/>
    </row>
    <row r="3" spans="1:3" s="20" customFormat="1" x14ac:dyDescent="0.25">
      <c r="A3" s="8"/>
      <c r="B3" s="9"/>
      <c r="C3" s="8"/>
    </row>
    <row r="4" spans="1:3" s="8" customFormat="1" ht="17.5" x14ac:dyDescent="0.35">
      <c r="A4" s="132" t="s">
        <v>88</v>
      </c>
      <c r="B4" s="38"/>
    </row>
    <row r="5" spans="1:3" s="8" customFormat="1" ht="56" x14ac:dyDescent="0.3">
      <c r="B5" s="138" t="s">
        <v>77</v>
      </c>
    </row>
    <row r="7" spans="1:3" ht="28" x14ac:dyDescent="0.3">
      <c r="B7" s="138" t="s">
        <v>89</v>
      </c>
    </row>
    <row r="9" spans="1:3" ht="14" x14ac:dyDescent="0.3">
      <c r="B9" s="137" t="s">
        <v>60</v>
      </c>
    </row>
    <row r="11" spans="1:3" ht="28" x14ac:dyDescent="0.3">
      <c r="B11" s="136" t="s">
        <v>61</v>
      </c>
    </row>
    <row r="12" spans="1:3" s="20" customFormat="1" x14ac:dyDescent="0.25"/>
    <row r="13" spans="1:3" ht="17.5" x14ac:dyDescent="0.35">
      <c r="A13" s="172" t="s">
        <v>4</v>
      </c>
      <c r="B13" s="172"/>
    </row>
    <row r="14" spans="1:3" s="20" customFormat="1" x14ac:dyDescent="0.25"/>
    <row r="15" spans="1:3" s="133" customFormat="1" ht="17.5" x14ac:dyDescent="0.25">
      <c r="A15" s="141"/>
      <c r="B15" s="139" t="s">
        <v>80</v>
      </c>
    </row>
    <row r="16" spans="1:3" s="133" customFormat="1" ht="17.5" x14ac:dyDescent="0.25">
      <c r="A16" s="141"/>
      <c r="B16" s="140" t="s">
        <v>78</v>
      </c>
      <c r="C16" s="135" t="s">
        <v>3</v>
      </c>
    </row>
    <row r="17" spans="1:3" ht="17.5" x14ac:dyDescent="0.35">
      <c r="A17" s="142"/>
      <c r="B17" s="140" t="s">
        <v>82</v>
      </c>
    </row>
    <row r="18" spans="1:3" s="20" customFormat="1" ht="17.5" x14ac:dyDescent="0.35">
      <c r="A18" s="142"/>
      <c r="B18" s="140" t="s">
        <v>90</v>
      </c>
    </row>
    <row r="19" spans="1:3" s="41" customFormat="1" ht="17.5" x14ac:dyDescent="0.35">
      <c r="A19" s="145"/>
      <c r="B19" s="140" t="s">
        <v>91</v>
      </c>
    </row>
    <row r="20" spans="1:3" s="133" customFormat="1" ht="17.5" x14ac:dyDescent="0.25">
      <c r="A20" s="141"/>
      <c r="B20" s="139" t="s">
        <v>79</v>
      </c>
      <c r="C20" s="134" t="s">
        <v>2</v>
      </c>
    </row>
    <row r="21" spans="1:3" ht="17.5" x14ac:dyDescent="0.35">
      <c r="A21" s="142"/>
      <c r="B21" s="140" t="s">
        <v>81</v>
      </c>
    </row>
    <row r="22" spans="1:3" s="8" customFormat="1" ht="17.5" x14ac:dyDescent="0.35">
      <c r="A22" s="143"/>
      <c r="B22" s="144" t="s">
        <v>83</v>
      </c>
    </row>
    <row r="23" spans="1:3" s="8" customFormat="1" ht="17.5" x14ac:dyDescent="0.35">
      <c r="A23" s="143"/>
      <c r="B23" s="10"/>
    </row>
    <row r="24" spans="1:3" s="8" customFormat="1" ht="17.5" x14ac:dyDescent="0.35">
      <c r="A24" s="172" t="s">
        <v>84</v>
      </c>
      <c r="B24" s="172"/>
    </row>
    <row r="25" spans="1:3" s="8" customFormat="1" ht="42" x14ac:dyDescent="0.35">
      <c r="A25" s="143"/>
      <c r="B25" s="140" t="s">
        <v>92</v>
      </c>
    </row>
    <row r="26" spans="1:3" s="8" customFormat="1" ht="17.5" x14ac:dyDescent="0.35">
      <c r="A26" s="143"/>
      <c r="B26" s="140"/>
    </row>
    <row r="27" spans="1:3" s="8" customFormat="1" ht="17.5" x14ac:dyDescent="0.35">
      <c r="A27" s="143"/>
      <c r="B27" s="161" t="s">
        <v>96</v>
      </c>
    </row>
    <row r="28" spans="1:3" s="8" customFormat="1" ht="17.5" x14ac:dyDescent="0.35">
      <c r="A28" s="143"/>
      <c r="B28" s="140" t="s">
        <v>85</v>
      </c>
    </row>
    <row r="29" spans="1:3" s="8" customFormat="1" ht="28" x14ac:dyDescent="0.35">
      <c r="A29" s="143"/>
      <c r="B29" s="140" t="s">
        <v>87</v>
      </c>
    </row>
    <row r="30" spans="1:3" s="8" customFormat="1" ht="17.5" x14ac:dyDescent="0.35">
      <c r="A30" s="143"/>
      <c r="B30" s="140"/>
    </row>
    <row r="31" spans="1:3" s="8" customFormat="1" ht="17.5" x14ac:dyDescent="0.35">
      <c r="A31" s="143"/>
      <c r="B31" s="161" t="s">
        <v>93</v>
      </c>
    </row>
    <row r="32" spans="1:3" s="8" customFormat="1" ht="17.5" x14ac:dyDescent="0.35">
      <c r="A32" s="143"/>
      <c r="B32" s="140" t="s">
        <v>86</v>
      </c>
    </row>
    <row r="33" spans="1:2" s="8" customFormat="1" ht="17.5" x14ac:dyDescent="0.35">
      <c r="A33" s="143"/>
      <c r="B33" s="140" t="s">
        <v>94</v>
      </c>
    </row>
    <row r="34" spans="1:2" s="8" customFormat="1" ht="17.5" x14ac:dyDescent="0.35">
      <c r="A34" s="143"/>
      <c r="B34" s="10"/>
    </row>
    <row r="35" spans="1:2" s="8" customFormat="1" ht="28" x14ac:dyDescent="0.35">
      <c r="A35" s="143"/>
      <c r="B35" s="140" t="s">
        <v>131</v>
      </c>
    </row>
    <row r="36" spans="1:2" s="8" customFormat="1" ht="17.5" x14ac:dyDescent="0.35">
      <c r="A36" s="143"/>
      <c r="B36" s="146" t="s">
        <v>95</v>
      </c>
    </row>
    <row r="37" spans="1:2" s="8" customFormat="1" ht="17.5" x14ac:dyDescent="0.35">
      <c r="A37" s="143"/>
      <c r="B37" s="10"/>
    </row>
    <row r="38" spans="1:2" ht="17.5" x14ac:dyDescent="0.35">
      <c r="A38" s="172" t="s">
        <v>9</v>
      </c>
      <c r="B38" s="172"/>
    </row>
    <row r="39" spans="1:2" ht="28" x14ac:dyDescent="0.25">
      <c r="B39" s="140" t="s">
        <v>98</v>
      </c>
    </row>
    <row r="40" spans="1:2" s="20" customFormat="1" x14ac:dyDescent="0.25"/>
    <row r="41" spans="1:2" s="20" customFormat="1" ht="14" x14ac:dyDescent="0.25">
      <c r="B41" s="140" t="s">
        <v>99</v>
      </c>
    </row>
    <row r="42" spans="1:2" s="20" customFormat="1" x14ac:dyDescent="0.25"/>
    <row r="43" spans="1:2" s="20" customFormat="1" ht="28" x14ac:dyDescent="0.25">
      <c r="B43" s="140" t="s">
        <v>97</v>
      </c>
    </row>
    <row r="44" spans="1:2" s="20" customFormat="1" x14ac:dyDescent="0.25"/>
    <row r="45" spans="1:2" ht="28" x14ac:dyDescent="0.25">
      <c r="B45" s="140" t="s">
        <v>100</v>
      </c>
    </row>
    <row r="46" spans="1:2" x14ac:dyDescent="0.25">
      <c r="B46" s="21"/>
    </row>
    <row r="47" spans="1:2" ht="28" x14ac:dyDescent="0.25">
      <c r="B47" s="140" t="s">
        <v>101</v>
      </c>
    </row>
    <row r="48" spans="1:2" x14ac:dyDescent="0.25">
      <c r="B48" s="11"/>
    </row>
    <row r="49" spans="1:2" ht="17.5" x14ac:dyDescent="0.35">
      <c r="A49" s="172" t="s">
        <v>7</v>
      </c>
      <c r="B49" s="172"/>
    </row>
    <row r="50" spans="1:2" ht="28" x14ac:dyDescent="0.25">
      <c r="B50" s="140" t="s">
        <v>132</v>
      </c>
    </row>
    <row r="51" spans="1:2" x14ac:dyDescent="0.25">
      <c r="B51" s="11"/>
    </row>
    <row r="52" spans="1:2" ht="14" x14ac:dyDescent="0.3">
      <c r="A52" s="147" t="s">
        <v>10</v>
      </c>
      <c r="B52" s="140" t="s">
        <v>11</v>
      </c>
    </row>
    <row r="53" spans="1:2" ht="14" x14ac:dyDescent="0.3">
      <c r="A53" s="147" t="s">
        <v>12</v>
      </c>
      <c r="B53" s="140" t="s">
        <v>13</v>
      </c>
    </row>
    <row r="54" spans="1:2" ht="14" x14ac:dyDescent="0.3">
      <c r="A54" s="147" t="s">
        <v>14</v>
      </c>
      <c r="B54" s="140" t="s">
        <v>15</v>
      </c>
    </row>
    <row r="55" spans="1:2" ht="28.5" x14ac:dyDescent="0.3">
      <c r="A55" s="136"/>
      <c r="B55" s="140" t="s">
        <v>102</v>
      </c>
    </row>
    <row r="56" spans="1:2" ht="28.5" x14ac:dyDescent="0.3">
      <c r="A56" s="136"/>
      <c r="B56" s="140" t="s">
        <v>103</v>
      </c>
    </row>
    <row r="57" spans="1:2" ht="14" x14ac:dyDescent="0.3">
      <c r="A57" s="147" t="s">
        <v>16</v>
      </c>
      <c r="B57" s="140" t="s">
        <v>17</v>
      </c>
    </row>
    <row r="58" spans="1:2" ht="14.5" x14ac:dyDescent="0.3">
      <c r="A58" s="136"/>
      <c r="B58" s="140" t="s">
        <v>104</v>
      </c>
    </row>
    <row r="59" spans="1:2" ht="14.5" x14ac:dyDescent="0.3">
      <c r="A59" s="136"/>
      <c r="B59" s="140" t="s">
        <v>105</v>
      </c>
    </row>
    <row r="60" spans="1:2" ht="14" x14ac:dyDescent="0.3">
      <c r="A60" s="147" t="s">
        <v>18</v>
      </c>
      <c r="B60" s="140" t="s">
        <v>19</v>
      </c>
    </row>
    <row r="61" spans="1:2" ht="28.5" x14ac:dyDescent="0.3">
      <c r="A61" s="136"/>
      <c r="B61" s="140" t="s">
        <v>106</v>
      </c>
    </row>
    <row r="62" spans="1:2" ht="14" x14ac:dyDescent="0.3">
      <c r="A62" s="147" t="s">
        <v>107</v>
      </c>
      <c r="B62" s="140" t="s">
        <v>108</v>
      </c>
    </row>
    <row r="63" spans="1:2" ht="14" x14ac:dyDescent="0.3">
      <c r="A63" s="148"/>
      <c r="B63" s="140" t="s">
        <v>109</v>
      </c>
    </row>
    <row r="64" spans="1:2" s="20" customFormat="1" x14ac:dyDescent="0.25">
      <c r="B64" s="12"/>
    </row>
    <row r="65" spans="1:2" s="20" customFormat="1" ht="17.5" x14ac:dyDescent="0.35">
      <c r="A65" s="172" t="s">
        <v>8</v>
      </c>
      <c r="B65" s="172"/>
    </row>
    <row r="66" spans="1:2" s="20" customFormat="1" ht="42" x14ac:dyDescent="0.25">
      <c r="B66" s="140" t="s">
        <v>110</v>
      </c>
    </row>
    <row r="67" spans="1:2" s="20" customFormat="1" x14ac:dyDescent="0.25">
      <c r="B67" s="13"/>
    </row>
    <row r="68" spans="1:2" s="8" customFormat="1" ht="17.5" x14ac:dyDescent="0.35">
      <c r="A68" s="172" t="s">
        <v>5</v>
      </c>
      <c r="B68" s="172"/>
    </row>
    <row r="69" spans="1:2" s="20" customFormat="1" ht="14" x14ac:dyDescent="0.3">
      <c r="A69" s="155" t="s">
        <v>6</v>
      </c>
      <c r="B69" s="156" t="s">
        <v>111</v>
      </c>
    </row>
    <row r="70" spans="1:2" s="8" customFormat="1" ht="28" x14ac:dyDescent="0.3">
      <c r="A70" s="149"/>
      <c r="B70" s="154" t="s">
        <v>113</v>
      </c>
    </row>
    <row r="71" spans="1:2" s="8" customFormat="1" ht="14" x14ac:dyDescent="0.3">
      <c r="A71" s="149"/>
      <c r="B71" s="150"/>
    </row>
    <row r="72" spans="1:2" s="20" customFormat="1" ht="14" x14ac:dyDescent="0.3">
      <c r="A72" s="155" t="s">
        <v>6</v>
      </c>
      <c r="B72" s="156" t="s">
        <v>130</v>
      </c>
    </row>
    <row r="73" spans="1:2" s="8" customFormat="1" ht="28.5" x14ac:dyDescent="0.3">
      <c r="A73" s="149"/>
      <c r="B73" s="154" t="s">
        <v>134</v>
      </c>
    </row>
    <row r="74" spans="1:2" s="8" customFormat="1" ht="14" x14ac:dyDescent="0.3">
      <c r="A74" s="149"/>
      <c r="B74" s="150"/>
    </row>
    <row r="75" spans="1:2" ht="14" x14ac:dyDescent="0.3">
      <c r="A75" s="155" t="s">
        <v>6</v>
      </c>
      <c r="B75" s="158" t="s">
        <v>116</v>
      </c>
    </row>
    <row r="76" spans="1:2" s="8" customFormat="1" ht="42" x14ac:dyDescent="0.3">
      <c r="A76" s="149"/>
      <c r="B76" s="138" t="s">
        <v>133</v>
      </c>
    </row>
    <row r="77" spans="1:2" ht="14" x14ac:dyDescent="0.3">
      <c r="A77" s="148"/>
      <c r="B77" s="148"/>
    </row>
    <row r="78" spans="1:2" s="20" customFormat="1" ht="14" x14ac:dyDescent="0.3">
      <c r="A78" s="155" t="s">
        <v>6</v>
      </c>
      <c r="B78" s="158" t="s">
        <v>122</v>
      </c>
    </row>
    <row r="79" spans="1:2" s="8" customFormat="1" ht="28" x14ac:dyDescent="0.3">
      <c r="A79" s="149"/>
      <c r="B79" s="138" t="s">
        <v>117</v>
      </c>
    </row>
    <row r="80" spans="1:2" s="20" customFormat="1" ht="14" x14ac:dyDescent="0.3">
      <c r="A80" s="148"/>
      <c r="B80" s="148"/>
    </row>
    <row r="81" spans="1:2" ht="14" x14ac:dyDescent="0.3">
      <c r="A81" s="155" t="s">
        <v>6</v>
      </c>
      <c r="B81" s="158" t="s">
        <v>123</v>
      </c>
    </row>
    <row r="82" spans="1:2" s="8" customFormat="1" ht="14.5" x14ac:dyDescent="0.35">
      <c r="A82" s="149"/>
      <c r="B82" s="153" t="s">
        <v>118</v>
      </c>
    </row>
    <row r="83" spans="1:2" s="8" customFormat="1" ht="14.5" x14ac:dyDescent="0.35">
      <c r="A83" s="149"/>
      <c r="B83" s="153" t="s">
        <v>119</v>
      </c>
    </row>
    <row r="84" spans="1:2" s="8" customFormat="1" ht="14.5" x14ac:dyDescent="0.35">
      <c r="A84" s="149"/>
      <c r="B84" s="153" t="s">
        <v>120</v>
      </c>
    </row>
    <row r="85" spans="1:2" ht="14" x14ac:dyDescent="0.3">
      <c r="A85" s="148"/>
      <c r="B85" s="152"/>
    </row>
    <row r="86" spans="1:2" ht="14" x14ac:dyDescent="0.3">
      <c r="A86" s="155" t="s">
        <v>6</v>
      </c>
      <c r="B86" s="158" t="s">
        <v>124</v>
      </c>
    </row>
    <row r="87" spans="1:2" s="8" customFormat="1" ht="42" x14ac:dyDescent="0.3">
      <c r="A87" s="149"/>
      <c r="B87" s="138" t="s">
        <v>112</v>
      </c>
    </row>
    <row r="88" spans="1:2" s="8" customFormat="1" ht="14.5" x14ac:dyDescent="0.35">
      <c r="A88" s="149"/>
      <c r="B88" s="151" t="s">
        <v>114</v>
      </c>
    </row>
    <row r="89" spans="1:2" s="8" customFormat="1" ht="42" x14ac:dyDescent="0.3">
      <c r="A89" s="149"/>
      <c r="B89" s="157" t="s">
        <v>115</v>
      </c>
    </row>
    <row r="90" spans="1:2" ht="14" x14ac:dyDescent="0.3">
      <c r="A90" s="148"/>
      <c r="B90" s="148"/>
    </row>
    <row r="91" spans="1:2" ht="14" x14ac:dyDescent="0.3">
      <c r="A91" s="155" t="s">
        <v>6</v>
      </c>
      <c r="B91" s="160" t="s">
        <v>125</v>
      </c>
    </row>
    <row r="92" spans="1:2" ht="28" x14ac:dyDescent="0.3">
      <c r="A92" s="136"/>
      <c r="B92" s="153" t="s">
        <v>20</v>
      </c>
    </row>
    <row r="94" spans="1:2" x14ac:dyDescent="0.25">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1640625" defaultRowHeight="12.5" x14ac:dyDescent="0.25"/>
  <cols>
    <col min="1" max="1" width="5.54296875" style="20" customWidth="1"/>
    <col min="2" max="2" width="82.1796875" style="20" customWidth="1"/>
    <col min="3" max="16384" width="8.81640625" style="16"/>
  </cols>
  <sheetData>
    <row r="1" spans="1:4" ht="30" customHeight="1" x14ac:dyDescent="0.25">
      <c r="A1" s="39" t="s">
        <v>51</v>
      </c>
      <c r="B1" s="39"/>
      <c r="C1" s="44"/>
      <c r="D1" s="44"/>
    </row>
    <row r="2" spans="1:4" ht="15.5" x14ac:dyDescent="0.35">
      <c r="A2" s="41"/>
      <c r="B2" s="45"/>
      <c r="C2" s="44"/>
      <c r="D2" s="44"/>
    </row>
    <row r="3" spans="1:4" ht="15.5" x14ac:dyDescent="0.35">
      <c r="A3" s="42"/>
      <c r="B3" s="35" t="s">
        <v>52</v>
      </c>
      <c r="C3" s="43"/>
    </row>
    <row r="4" spans="1:4" ht="14" x14ac:dyDescent="0.3">
      <c r="A4" s="14"/>
      <c r="B4" s="37" t="s">
        <v>48</v>
      </c>
      <c r="C4" s="15"/>
    </row>
    <row r="5" spans="1:4" ht="15.5" x14ac:dyDescent="0.35">
      <c r="A5" s="14"/>
      <c r="B5" s="17"/>
      <c r="C5" s="15"/>
    </row>
    <row r="6" spans="1:4" ht="15.5" x14ac:dyDescent="0.35">
      <c r="A6" s="14"/>
      <c r="B6" s="18" t="s">
        <v>53</v>
      </c>
      <c r="C6" s="15"/>
    </row>
    <row r="7" spans="1:4" ht="15.5" x14ac:dyDescent="0.35">
      <c r="A7" s="14"/>
      <c r="B7" s="17"/>
      <c r="C7" s="15"/>
    </row>
    <row r="8" spans="1:4" ht="31" x14ac:dyDescent="0.35">
      <c r="A8" s="14"/>
      <c r="B8" s="17" t="s">
        <v>54</v>
      </c>
      <c r="C8" s="15"/>
    </row>
    <row r="9" spans="1:4" ht="15.5" x14ac:dyDescent="0.35">
      <c r="A9" s="14"/>
      <c r="B9" s="17"/>
      <c r="C9" s="15"/>
    </row>
    <row r="10" spans="1:4" ht="46.5" x14ac:dyDescent="0.35">
      <c r="A10" s="14"/>
      <c r="B10" s="17" t="s">
        <v>55</v>
      </c>
      <c r="C10" s="15"/>
    </row>
    <row r="11" spans="1:4" ht="15.5" x14ac:dyDescent="0.35">
      <c r="A11" s="14"/>
      <c r="B11" s="17"/>
      <c r="C11" s="15"/>
    </row>
    <row r="12" spans="1:4" ht="46.5" x14ac:dyDescent="0.35">
      <c r="A12" s="14"/>
      <c r="B12" s="17" t="s">
        <v>56</v>
      </c>
      <c r="C12" s="15"/>
    </row>
    <row r="13" spans="1:4" ht="15.5" x14ac:dyDescent="0.35">
      <c r="A13" s="14"/>
      <c r="B13" s="17"/>
      <c r="C13" s="15"/>
    </row>
    <row r="14" spans="1:4" ht="62" x14ac:dyDescent="0.35">
      <c r="A14" s="14"/>
      <c r="B14" s="17" t="s">
        <v>57</v>
      </c>
      <c r="C14" s="15"/>
    </row>
    <row r="15" spans="1:4" ht="15.5" x14ac:dyDescent="0.35">
      <c r="A15" s="14"/>
      <c r="B15" s="17"/>
      <c r="C15" s="15"/>
    </row>
    <row r="16" spans="1:4" ht="31" x14ac:dyDescent="0.35">
      <c r="A16" s="14"/>
      <c r="B16" s="17" t="s">
        <v>58</v>
      </c>
      <c r="C16" s="15"/>
    </row>
    <row r="17" spans="1:3" ht="15.5" x14ac:dyDescent="0.35">
      <c r="A17" s="14"/>
      <c r="B17" s="17"/>
      <c r="C17" s="15"/>
    </row>
    <row r="18" spans="1:3" ht="15.5" x14ac:dyDescent="0.35">
      <c r="A18" s="14"/>
      <c r="B18" s="18" t="s">
        <v>59</v>
      </c>
      <c r="C18" s="15"/>
    </row>
    <row r="19" spans="1:3" ht="15.5" x14ac:dyDescent="0.35">
      <c r="A19" s="14"/>
      <c r="B19" s="36" t="s">
        <v>49</v>
      </c>
      <c r="C19" s="15"/>
    </row>
    <row r="20" spans="1:3" ht="15.5" x14ac:dyDescent="0.3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YQ Z</cp:lastModifiedBy>
  <cp:lastPrinted>2018-02-12T20:25:38Z</cp:lastPrinted>
  <dcterms:created xsi:type="dcterms:W3CDTF">2010-06-09T16:05:03Z</dcterms:created>
  <dcterms:modified xsi:type="dcterms:W3CDTF">2020-04-16T00:06:03Z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