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pivotTables/pivotTable6.xml" ContentType="application/vnd.openxmlformats-officedocument.spreadsheetml.pivotTable+xml"/>
  <Override PartName="/xl/drawings/drawing1.xml" ContentType="application/vnd.openxmlformats-officedocument.drawing+xml"/>
  <Override PartName="/xl/pivotTables/pivotTable7.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rosoft.sharepoint.com/teams/CommerceBusinessAnalyticsAll/Shared Documents/General/MBR Spreadsheet/MBR Automation Data/"/>
    </mc:Choice>
  </mc:AlternateContent>
  <xr:revisionPtr revIDLastSave="2727" documentId="11_6763C67AE963753D7FCD5E0B31F5B8DC2D73F02E" xr6:coauthVersionLast="46" xr6:coauthVersionMax="46" xr10:uidLastSave="{65ED3B28-7D17-4369-81E3-01A257531235}"/>
  <bookViews>
    <workbookView minimized="1" xWindow="3732" yWindow="564" windowWidth="24384" windowHeight="14856" activeTab="1" xr2:uid="{00000000-000D-0000-FFFF-FFFF00000000}"/>
  </bookViews>
  <sheets>
    <sheet name="Incremental Revenue (2)" sheetId="11" r:id="rId1"/>
    <sheet name="Incremental Revenue" sheetId="1" r:id="rId2"/>
    <sheet name="AddPI_Amex" sheetId="10" r:id="rId3"/>
    <sheet name="YOY" sheetId="7" r:id="rId4"/>
    <sheet name="Sheet1" sheetId="8" r:id="rId5"/>
    <sheet name="Reasons" sheetId="9" r:id="rId6"/>
    <sheet name="OneApprovalRate Chart" sheetId="3" r:id="rId7"/>
    <sheet name="Initiatives Forecast" sheetId="2" r:id="rId8"/>
    <sheet name="Tracker" sheetId="4" r:id="rId9"/>
    <sheet name="FY21 WO" sheetId="5" r:id="rId10"/>
  </sheets>
  <externalReferences>
    <externalReference r:id="rId11"/>
  </externalReferences>
  <definedNames>
    <definedName name="ExternalData_1" localSheetId="2" hidden="1">AddPI_Amex!#REF!</definedName>
    <definedName name="ExternalData_2" localSheetId="2" hidden="1">AddPI_Amex!$A$1:$D$11</definedName>
  </definedNames>
  <calcPr calcId="191028"/>
  <pivotCaches>
    <pivotCache cacheId="160" r:id="rId12"/>
    <pivotCache cacheId="161" r:id="rId13"/>
    <pivotCache cacheId="162" r:id="rId14"/>
    <pivotCache cacheId="163" r:id="rId15"/>
    <pivotCache cacheId="164" r:id="rId16"/>
    <pivotCache cacheId="165" r:id="rId17"/>
    <pivotCache cacheId="166" r:id="rId1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3" i="1" l="1" a="1"/>
  <c r="D193" i="1" s="1"/>
  <c r="C193" i="1" a="1"/>
  <c r="C193" i="1" s="1"/>
  <c r="D192" i="1" a="1"/>
  <c r="D192" i="1" s="1"/>
  <c r="C192" i="1" a="1"/>
  <c r="C192" i="1" s="1"/>
  <c r="D189" i="1" a="1"/>
  <c r="D189" i="1" s="1"/>
  <c r="C189" i="1" a="1"/>
  <c r="C189" i="1" s="1"/>
  <c r="D176" i="1" a="1"/>
  <c r="D176" i="1" s="1"/>
  <c r="C176" i="1" a="1"/>
  <c r="C176" i="1" s="1"/>
  <c r="D175" i="1" a="1"/>
  <c r="D175" i="1" s="1"/>
  <c r="C175" i="1" a="1"/>
  <c r="C175" i="1" s="1"/>
  <c r="D172" i="1" a="1"/>
  <c r="D172" i="1" s="1"/>
  <c r="C172" i="1" a="1"/>
  <c r="C172" i="1" s="1"/>
  <c r="D159" i="1" a="1"/>
  <c r="D159" i="1" s="1"/>
  <c r="C159" i="1" a="1"/>
  <c r="C159" i="1" s="1"/>
  <c r="D158" i="1" a="1"/>
  <c r="D158" i="1" s="1"/>
  <c r="C158" i="1" a="1"/>
  <c r="C158" i="1" s="1"/>
  <c r="D155" i="1" a="1"/>
  <c r="D155" i="1" s="1"/>
  <c r="C155" i="1" a="1"/>
  <c r="C155" i="1" s="1"/>
  <c r="D142" i="1" a="1"/>
  <c r="D142" i="1" s="1"/>
  <c r="D141" i="1" a="1"/>
  <c r="D141" i="1" s="1"/>
  <c r="C142" i="1" a="1"/>
  <c r="C142" i="1" s="1"/>
  <c r="C141" i="1" a="1"/>
  <c r="C141" i="1" s="1"/>
  <c r="D121" i="1" a="1"/>
  <c r="D121" i="1" s="1"/>
  <c r="D138" i="1" a="1"/>
  <c r="D138" i="1" s="1"/>
  <c r="C138" i="1" a="1"/>
  <c r="C138" i="1" s="1"/>
  <c r="D125" i="1" a="1"/>
  <c r="D125" i="1" s="1"/>
  <c r="C125" i="1" a="1"/>
  <c r="C125" i="1" s="1"/>
  <c r="D124" i="1" a="1"/>
  <c r="D124" i="1" s="1"/>
  <c r="C124" i="1" a="1"/>
  <c r="C124" i="1" s="1"/>
  <c r="C121" i="1" a="1"/>
  <c r="C121" i="1" s="1"/>
  <c r="J120" i="1"/>
  <c r="J110" i="1"/>
  <c r="J112" i="1"/>
  <c r="J104" i="1"/>
  <c r="J119" i="1"/>
  <c r="J117" i="1"/>
  <c r="J116" i="1"/>
  <c r="J115" i="1"/>
  <c r="J114" i="1"/>
  <c r="J113" i="1"/>
  <c r="J111" i="1"/>
  <c r="J109" i="1"/>
  <c r="J108" i="1"/>
  <c r="J107" i="1"/>
  <c r="J106" i="1"/>
  <c r="J105" i="1"/>
  <c r="J101" i="1"/>
  <c r="I203" i="11" l="1"/>
  <c r="D193" i="11" a="1"/>
  <c r="D193" i="11" s="1"/>
  <c r="C193" i="11" a="1"/>
  <c r="C193" i="11" s="1"/>
  <c r="D192" i="11" a="1"/>
  <c r="D192" i="11" s="1"/>
  <c r="C192" i="11" a="1"/>
  <c r="C192" i="11" s="1"/>
  <c r="D189" i="11" a="1"/>
  <c r="D189" i="11" s="1"/>
  <c r="C189" i="11" a="1"/>
  <c r="C189" i="11" s="1"/>
  <c r="I186" i="11"/>
  <c r="D176" i="11" a="1"/>
  <c r="D176" i="11" s="1"/>
  <c r="C176" i="11" a="1"/>
  <c r="C176" i="11" s="1"/>
  <c r="D175" i="11" a="1"/>
  <c r="D175" i="11" s="1"/>
  <c r="C175" i="11" a="1"/>
  <c r="C175" i="11" s="1"/>
  <c r="D172" i="11" a="1"/>
  <c r="D172" i="11" s="1"/>
  <c r="C172" i="11" a="1"/>
  <c r="C172" i="11" s="1"/>
  <c r="I169" i="11"/>
  <c r="D159" i="11" a="1"/>
  <c r="D159" i="11" s="1"/>
  <c r="C159" i="11" a="1"/>
  <c r="C159" i="11" s="1"/>
  <c r="D158" i="11" a="1"/>
  <c r="D158" i="11" s="1"/>
  <c r="C158" i="11" a="1"/>
  <c r="C158" i="11" s="1"/>
  <c r="D155" i="11" a="1"/>
  <c r="D155" i="11" s="1"/>
  <c r="C155" i="11" a="1"/>
  <c r="C155" i="11" s="1"/>
  <c r="I152" i="11"/>
  <c r="D142" i="11" a="1"/>
  <c r="D142" i="11" s="1"/>
  <c r="C142" i="11" a="1"/>
  <c r="C142" i="11" s="1"/>
  <c r="D141" i="11" a="1"/>
  <c r="D141" i="11" s="1"/>
  <c r="C141" i="11" a="1"/>
  <c r="C141" i="11" s="1"/>
  <c r="D138" i="11" a="1"/>
  <c r="D138" i="11" s="1"/>
  <c r="C138" i="11" a="1"/>
  <c r="C138" i="11" s="1"/>
  <c r="I135" i="11"/>
  <c r="D125" i="11" a="1"/>
  <c r="D125" i="11" s="1"/>
  <c r="C125" i="11" a="1"/>
  <c r="C125" i="11" s="1"/>
  <c r="D124" i="11" a="1"/>
  <c r="D124" i="11" s="1"/>
  <c r="C124" i="11" a="1"/>
  <c r="C124" i="11" s="1"/>
  <c r="D121" i="11" a="1"/>
  <c r="D121" i="11" s="1"/>
  <c r="C121" i="11" a="1"/>
  <c r="C121" i="11" s="1"/>
  <c r="I118" i="11"/>
  <c r="C118" i="11"/>
  <c r="D108" i="11" a="1"/>
  <c r="D108" i="11" s="1"/>
  <c r="C108" i="11" a="1"/>
  <c r="C108" i="11" s="1"/>
  <c r="D107" i="11" a="1"/>
  <c r="D107" i="11" s="1"/>
  <c r="C107" i="11" a="1"/>
  <c r="C107" i="11" s="1"/>
  <c r="D104" i="11" a="1"/>
  <c r="D104" i="11" s="1"/>
  <c r="C104" i="11" a="1"/>
  <c r="C104" i="11" s="1"/>
  <c r="I101" i="11"/>
  <c r="D91" i="11" a="1"/>
  <c r="D91" i="11" s="1"/>
  <c r="C91" i="11" a="1"/>
  <c r="C91" i="11" s="1"/>
  <c r="D90" i="11" a="1"/>
  <c r="D90" i="11" s="1"/>
  <c r="C90" i="11" a="1"/>
  <c r="C90" i="11" s="1"/>
  <c r="D87" i="11" a="1"/>
  <c r="D87" i="11" s="1"/>
  <c r="C87" i="11" a="1"/>
  <c r="C87" i="11" s="1"/>
  <c r="D75" i="11"/>
  <c r="C75" i="11"/>
  <c r="D74" i="11"/>
  <c r="C74" i="11"/>
  <c r="C58" i="11"/>
  <c r="C57" i="11"/>
  <c r="C56" i="11"/>
  <c r="D41" i="11"/>
  <c r="C41" i="11"/>
  <c r="C24" i="11"/>
  <c r="D108" i="1" a="1"/>
  <c r="D108" i="1" s="1"/>
  <c r="D107" i="1" a="1"/>
  <c r="D107" i="1" s="1"/>
  <c r="C108" i="1" a="1"/>
  <c r="C108" i="1" s="1"/>
  <c r="C107" i="1" a="1"/>
  <c r="C107" i="1" s="1"/>
  <c r="D104" i="1" a="1"/>
  <c r="D104" i="1" s="1"/>
  <c r="C104" i="1" a="1"/>
  <c r="C104" i="1" s="1"/>
  <c r="D91" i="1" l="1" a="1"/>
  <c r="D91" i="1" s="1"/>
  <c r="D90" i="1" a="1"/>
  <c r="D90" i="1" s="1"/>
  <c r="D87" i="1" a="1"/>
  <c r="D87" i="1" s="1"/>
  <c r="C91" i="1" a="1"/>
  <c r="C91" i="1" s="1"/>
  <c r="C90" i="1" a="1"/>
  <c r="C90" i="1" s="1"/>
  <c r="C87" i="1" a="1"/>
  <c r="C87" i="1" s="1"/>
  <c r="C118" i="1" l="1"/>
  <c r="D75" i="1"/>
  <c r="C75" i="1"/>
  <c r="C58" i="1" l="1"/>
  <c r="I203" i="1" l="1"/>
  <c r="I186" i="1"/>
  <c r="I169" i="1"/>
  <c r="I152" i="1"/>
  <c r="I135" i="1"/>
  <c r="I118" i="1"/>
  <c r="J118" i="1" s="1"/>
  <c r="I101" i="1"/>
  <c r="D74" i="1" l="1"/>
  <c r="D41" i="1"/>
  <c r="C41" i="1"/>
  <c r="C74" i="1"/>
  <c r="C56" i="1" l="1"/>
  <c r="C24" i="1" l="1"/>
  <c r="C57" i="1" l="1"/>
  <c r="D4" i="7" l="1"/>
  <c r="D3" i="7"/>
  <c r="D2" i="7"/>
  <c r="N30" i="7"/>
  <c r="N17" i="7"/>
  <c r="N4" i="7"/>
  <c r="J30" i="7"/>
  <c r="B4" i="7" s="1"/>
  <c r="J17" i="7"/>
  <c r="B3" i="7" s="1"/>
  <c r="J4" i="7"/>
  <c r="B2" i="7" s="1"/>
  <c r="H31" i="8" l="1"/>
  <c r="H18" i="8"/>
  <c r="H5" i="8"/>
  <c r="C6" i="8"/>
  <c r="C19" i="8"/>
  <c r="C33" i="8"/>
  <c r="A24" i="5" l="1"/>
  <c r="B24" i="5"/>
  <c r="C24" i="5"/>
  <c r="A25" i="5"/>
  <c r="B25" i="5"/>
  <c r="C25" i="5"/>
  <c r="A26" i="5"/>
  <c r="B26" i="5"/>
  <c r="C26" i="5"/>
  <c r="A27" i="5"/>
  <c r="B27" i="5"/>
  <c r="C27" i="5"/>
  <c r="A28" i="5"/>
  <c r="B28" i="5"/>
  <c r="C28" i="5"/>
  <c r="A29" i="5"/>
  <c r="B29" i="5"/>
  <c r="C29" i="5"/>
  <c r="A30" i="5"/>
  <c r="A31" i="5"/>
  <c r="A32" i="5"/>
  <c r="A33" i="5"/>
  <c r="A34" i="5"/>
  <c r="A35" i="5"/>
  <c r="A36" i="5"/>
  <c r="A37" i="5"/>
  <c r="A38" i="5"/>
  <c r="B3" i="5" l="1"/>
  <c r="B2" i="5"/>
  <c r="D39" i="4"/>
  <c r="M61" i="4" l="1"/>
  <c r="K61" i="4"/>
  <c r="D42" i="4"/>
  <c r="D41" i="4"/>
  <c r="D40" i="4"/>
  <c r="K33" i="4"/>
  <c r="D27" i="4"/>
  <c r="D43" i="4" s="1"/>
  <c r="D26" i="4"/>
  <c r="D23" i="4"/>
  <c r="D33" i="4" s="1"/>
  <c r="K17" i="4"/>
  <c r="D7" i="4"/>
  <c r="D6" i="4"/>
  <c r="D5" i="4"/>
  <c r="D4" i="4"/>
  <c r="D3" i="4"/>
  <c r="D17" i="4" s="1"/>
  <c r="F18" i="2"/>
  <c r="G18" i="2"/>
  <c r="H18" i="2"/>
  <c r="I18" i="2"/>
  <c r="J18" i="2"/>
  <c r="K18" i="2"/>
  <c r="L18" i="2"/>
  <c r="M18" i="2"/>
  <c r="N18" i="2"/>
  <c r="E18" i="2"/>
  <c r="D18" i="2"/>
  <c r="C18" i="2"/>
  <c r="B18" i="2"/>
  <c r="O18" i="2"/>
  <c r="G44" i="2"/>
  <c r="F44" i="2"/>
  <c r="E44" i="2"/>
  <c r="D44" i="2"/>
  <c r="C44" i="2"/>
  <c r="B44" i="2"/>
  <c r="H43" i="2"/>
  <c r="H42" i="2"/>
  <c r="H41" i="2"/>
  <c r="H40" i="2"/>
  <c r="H39" i="2"/>
  <c r="H38" i="2"/>
  <c r="H37" i="2"/>
  <c r="H36" i="2"/>
  <c r="H35" i="2"/>
  <c r="H34" i="2"/>
  <c r="N16" i="2"/>
  <c r="N15" i="2"/>
  <c r="N14" i="2"/>
  <c r="N13" i="2"/>
  <c r="N12" i="2"/>
  <c r="N11" i="2"/>
  <c r="N10" i="2"/>
  <c r="N9" i="2"/>
  <c r="N8" i="2"/>
  <c r="N7" i="2"/>
  <c r="N6" i="2"/>
  <c r="N5" i="2"/>
  <c r="N4" i="2"/>
  <c r="D49" i="4" l="1"/>
  <c r="H4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AB768E-0AB5-4066-BF39-B16D47F7EB01}" odcFile="C:\Users\v-yiwzho.REDMOND\Documents\My Data Sources\asazure___westus2.asazure.windows.net_bizopspayment PaymentCube Model.odc" keepAlive="1" name="asazure___westus2.asazure.windows.net_bizopspayment PaymentCube Model" type="5" refreshedVersion="6" background="1">
    <dbPr connection="Provider=MSOLAP.8;Integrated Security=SSPI;Persist Security Info=True;Initial Catalog=PaymentCube;Data Source=asazure://westus2.asazure.windows.net/bizopspayment;MDX Compatibility=1;Safety Options=2;MDX Missing Member Mode=Error;Update Isolation Level=2" command="Model" commandType="1"/>
    <olapPr sendLocale="1" rowDrillCount="1000"/>
  </connection>
  <connection id="2" xr16:uid="{3B94B3AA-A72A-46BA-86A9-460CB028E3B0}" odcFile="C:\Users\prkalaba\Documents\My Data Sources\asazure___westus2.asazure.windows.net_bizopspayment PaymentCube Model.odc" keepAlive="1" name="Azure PaymentCube Model (New)" type="5" refreshedVersion="6" background="1">
    <dbPr connection="Provider=MSOLAP.8;Integrated Security=SSPI;Persist Security Info=True;Initial Catalog=PaymentCube;Data Source=asazure://westus2.asazure.windows.net/bizopspayment;MDX Compatibility=1;Safety Options=2;MDX Missing Member Mode=Error;Update Isolation Level=2" command="Model" commandType="1"/>
    <olapPr sendLocale="1" rowDrillCount="1000"/>
  </connection>
  <connection id="3" xr16:uid="{3B94B3AA-A72A-46BA-86A9-460CB028E3B0}" odcFile="C:\Users\prkalaba\Documents\My Data Sources\asazure___westus2.asazure.windows.net_bizopspayment PaymentCube Model.odc" keepAlive="1" name="Azure PaymentCube Model (New)1" type="5" refreshedVersion="6" background="1">
    <dbPr connection="Provider=MSOLAP.8;Integrated Security=SSPI;Persist Security Info=True;Initial Catalog=PaymentCube;Data Source=asazure://westus2.asazure.windows.net/bizopspayment;MDX Compatibility=1;Safety Options=2;MDX Missing Member Mode=Error;Update Isolation Level=2" command="Model" commandType="1"/>
    <olapPr sendLocale="1" rowDrillCount="1000"/>
  </connection>
  <connection id="4" xr16:uid="{1EEB17E0-78C8-463B-B99E-05D913097F4E}"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5" xr16:uid="{ACAC7167-543C-4BB8-9522-73AE4A132B81}" keepAlive="1" name="Query - Parameter2" description="Connection to the 'Parameter2' query in the workbook." type="5" refreshedVersion="0" background="1">
    <dbPr connection="Provider=Microsoft.Mashup.OleDb.1;Data Source=$Workbook$;Location=Parameter2;Extended Properties=&quot;&quot;" command="SELECT * FROM [Parameter2]"/>
  </connection>
  <connection id="6" xr16:uid="{807DACE1-AA4B-4CA0-A289-6C02D6B96534}" keepAlive="1" interval="1440" name="Query - Query1" description="Connection to the 'Query1' query in the workbook." type="5" refreshedVersion="6" background="1" saveData="1">
    <dbPr connection="Provider=Microsoft.Mashup.OleDb.1;Data Source=$Workbook$;Location=Query1;Extended Properties=&quot;&quot;" command="SELECT * FROM [Query1]"/>
  </connection>
  <connection id="7" xr16:uid="{6CC1E301-015C-4A55-9AB0-6CAAA1BA985D}" keepAlive="1" name="Query - Query2" description="Connection to the 'Query2' query in the workbook." type="5" refreshedVersion="6" background="1" saveData="1">
    <dbPr connection="Provider=Microsoft.Mashup.OleDb.1;Data Source=$Workbook$;Location=Query2;Extended Properties=&quot;&quot;" command="SELECT * FROM [Query2]"/>
  </connection>
  <connection id="8" xr16:uid="{0BB741ED-D58E-476B-8574-C84FCF9B22C3}" keepAlive="1" interval="60" name="Query - Query3" description="Connection to the 'Query3' query in the workbook." type="5" refreshedVersion="6" background="1" refreshOnLoad="1" saveData="1">
    <dbPr connection="Provider=Microsoft.Mashup.OleDb.1;Data Source=$Workbook$;Location=Query3;Extended Properties=&quot;&quot;" command="SELECT * FROM [Query3]"/>
  </connection>
  <connection id="9" xr16:uid="{B8AFC7F2-965B-4B92-8CAB-B62E91BE16E1}" keepAlive="1" interval="60" name="Query - Query3 (2)" description="Connection to the 'Query3 (2)' query in the workbook." type="5" refreshedVersion="6" background="1" refreshOnLoad="1" saveData="1">
    <dbPr connection="Provider=Microsoft.Mashup.OleDb.1;Data Source=$Workbook$;Location=&quot;Query3 (2)&quot;;Extended Properties=&quot;&quot;" command="SELECT * FROM [Query3 (2)]"/>
  </connection>
  <connection id="10" xr16:uid="{7D05C33D-DD5D-4C11-9328-A0A4B56ABAE5}"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11" xr16:uid="{129A8061-EC7B-4BEB-A20B-9984E2B65288}" keepAlive="1" name="Query - Sample File (2)" description="Connection to the 'Sample File (2)' query in the workbook." type="5" refreshedVersion="0" background="1">
    <dbPr connection="Provider=Microsoft.Mashup.OleDb.1;Data Source=$Workbook$;Location=&quot;Sample File (2)&quot;;Extended Properties=&quot;&quot;" command="SELECT * FROM [Sample File (2)]"/>
  </connection>
  <connection id="12" xr16:uid="{9AB81E0E-FE78-448F-BE9C-F5CF9312C155}" keepAlive="1" name="Query - Sheet1" description="Connection to the 'Sheet1' query in the workbook." type="5" refreshedVersion="6" background="1" saveData="1">
    <dbPr connection="Provider=Microsoft.Mashup.OleDb.1;Data Source=$Workbook$;Location=Sheet1;Extended Properties=&quot;&quot;" command="SELECT * FROM [Sheet1]"/>
  </connection>
  <connection id="13" xr16:uid="{C36D549C-FDA6-46CA-81DF-E13C3E348EEA}"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14" xr16:uid="{B1943D74-42AA-43E3-8FDB-B0CE2C144622}" keepAlive="1" name="Query - Transform File (2)" description="Connection to the 'Transform File (2)' query in the workbook." type="5" refreshedVersion="0" background="1">
    <dbPr connection="Provider=Microsoft.Mashup.OleDb.1;Data Source=$Workbook$;Location=&quot;Transform File (2)&quot;;Extended Properties=&quot;&quot;" command="SELECT * FROM [Transform File (2)]"/>
  </connection>
  <connection id="15" xr16:uid="{E40C90D1-4041-4718-9094-F6498BA537CE}"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16" xr16:uid="{6098EADF-2428-4DB5-8ADE-2FF499639100}" keepAlive="1" name="Query - Transform Sample File (2)" description="Connection to the 'Transform Sample File (2)' query in the workbook." type="5" refreshedVersion="0" background="1">
    <dbPr connection="Provider=Microsoft.Mashup.OleDb.1;Data Source=$Workbook$;Location=&quot;Transform Sample File (2)&quot;;Extended Properties=&quot;&quot;" command="SELECT * FROM [Transform Sample File (2)]"/>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5">
    <s v="Azure PaymentCube Model (New)"/>
    <s v="{[DimDate].[FiscalYear].&amp;[FY2021]}"/>
    <s v="asazure___westus2.asazure.windows.net_bizopspayment PaymentCube Model"/>
    <s v="{[DimProduct].[SpecialProductType].[All]}"/>
    <s v="{[DimProduct].[SpecialProductType].&amp;[NA],[DimProduct].[SpecialProductType].&amp;[Apex],[DimProduct].[SpecialProductType].&amp;[Others],[DimProduct].[SpecialProductType].&amp;[EA Access],[DimProduct].[SpecialProductType].&amp;[FIFA Games],[DimProduct].[SpecialProductType].&amp;[Office 365],[DimProduct].[SpecialProductType].&amp;[Xbox Game Pass],[DimProduct].[SpecialProductType].&amp;[Xbox Live Gold],[DimProduct].[SpecialProductType].&amp;[Xbox Game Pass Ultimate]}"/>
  </metadataStrings>
  <mdxMetadata count="3">
    <mdx n="0" f="s">
      <ms ns="1" c="0"/>
    </mdx>
    <mdx n="2" f="s">
      <ms ns="3" c="0"/>
    </mdx>
    <mdx n="2" f="s">
      <ms ns="4" c="0"/>
    </mdx>
  </mdxMetadata>
  <futureMetadata name="XLDAPR" count="1">
    <bk>
      <extLst>
        <ext uri="{bdbb8cdc-fa1e-496e-a857-3c3f30c029c3}">
          <xda:dynamicArrayProperties fDynamic="1" fCollapsed="0"/>
        </ext>
      </extLst>
    </bk>
  </futureMetadata>
  <cellMetadata count="1">
    <bk>
      <rc t="2" v="0"/>
    </bk>
  </cellMetadata>
  <valueMetadata count="3">
    <bk>
      <rc t="1" v="0"/>
    </bk>
    <bk>
      <rc t="1" v="1"/>
    </bk>
    <bk>
      <rc t="1" v="2"/>
    </bk>
  </valueMetadata>
</metadata>
</file>

<file path=xl/sharedStrings.xml><?xml version="1.0" encoding="utf-8"?>
<sst xmlns="http://schemas.openxmlformats.org/spreadsheetml/2006/main" count="2812" uniqueCount="263">
  <si>
    <t>Month</t>
  </si>
  <si>
    <t xml:space="preserve">FY21 Initiatives </t>
  </si>
  <si>
    <t>Forecast ($, MM)</t>
  </si>
  <si>
    <t>Adjusted Revenue($)</t>
  </si>
  <si>
    <t>Adjusted Volume(mm)</t>
  </si>
  <si>
    <t>Feature launch details</t>
  </si>
  <si>
    <t>Reason for VTF</t>
  </si>
  <si>
    <t>Tokenization</t>
  </si>
  <si>
    <t>NA</t>
  </si>
  <si>
    <t>Exceeds</t>
  </si>
  <si>
    <t>Adyen PINless Debit</t>
  </si>
  <si>
    <t>LCR full month</t>
  </si>
  <si>
    <t>Meets</t>
  </si>
  <si>
    <t>Fiserv PINless Debit (Acculynk)</t>
  </si>
  <si>
    <t>Amex Account Updater</t>
  </si>
  <si>
    <t>Add PI Dynamic Retry</t>
  </si>
  <si>
    <t>Forecast based on April's results and volume/approval rate in April 2020 was at its highest resulting in high estimates for forecast. Also, AddPI approval rate drop MoM could also be another cause.</t>
  </si>
  <si>
    <t>Dunning Optimization</t>
  </si>
  <si>
    <t>Not significant/Data not mature</t>
  </si>
  <si>
    <t>Trusted MID</t>
  </si>
  <si>
    <t>Adyen RTAU Optimization</t>
  </si>
  <si>
    <t>No feature launch (as expected)</t>
  </si>
  <si>
    <t>Fiserv RTAU Optimization</t>
  </si>
  <si>
    <t>Batch Account Updater</t>
  </si>
  <si>
    <t>System issues due to which BAU was not working as expected.</t>
  </si>
  <si>
    <t>Data Sharing</t>
  </si>
  <si>
    <t>Champion Challenger Optimization w/ World Pay</t>
  </si>
  <si>
    <t>World Pay Account Updater</t>
  </si>
  <si>
    <t>Champion Challenger in LATAM</t>
  </si>
  <si>
    <t>FY20 Approval Rate w/ Initiatives</t>
  </si>
  <si>
    <t>FY21 Approval Rate w/ Initiatives</t>
  </si>
  <si>
    <t>FY21 Approval Rate w/o Initiatives</t>
  </si>
  <si>
    <t>Jul</t>
  </si>
  <si>
    <t>Aug</t>
  </si>
  <si>
    <t>Sep</t>
  </si>
  <si>
    <t>Oct</t>
  </si>
  <si>
    <t>Nov</t>
  </si>
  <si>
    <t>Dec</t>
  </si>
  <si>
    <t>Jan</t>
  </si>
  <si>
    <t>Feb</t>
  </si>
  <si>
    <t>Mar</t>
  </si>
  <si>
    <t>Apr</t>
  </si>
  <si>
    <t>May</t>
  </si>
  <si>
    <t>Jun</t>
  </si>
  <si>
    <t>FY21 Initiatives ($, MM)</t>
  </si>
  <si>
    <t>7/1/2020</t>
  </si>
  <si>
    <t>8/1/2020</t>
  </si>
  <si>
    <t>9/1/2020</t>
  </si>
  <si>
    <t>10/1/2020</t>
  </si>
  <si>
    <t>11/1/2020</t>
  </si>
  <si>
    <t>12/1/2020</t>
  </si>
  <si>
    <t>1/1/2021</t>
  </si>
  <si>
    <t>2/1/2021</t>
  </si>
  <si>
    <t>3/1/2021</t>
  </si>
  <si>
    <t>4/1/2021</t>
  </si>
  <si>
    <t>5/1/2021</t>
  </si>
  <si>
    <t>6/1/2021</t>
  </si>
  <si>
    <t>Total</t>
  </si>
  <si>
    <t>Notes</t>
  </si>
  <si>
    <t>Fixed routing on ACCEL/PULSE determined by historical data from NYCE and STAR and average approval rate on ACCEL and PULSE. Currently estimating this to happen in October. 
Incremental revenue from Least Cost Routing is purely based on Fixed Cost Routing numbers times 0.3 since the volume is just a third or non-IPR preferred BINS and Adyen is only currently doing 30% allocation.</t>
  </si>
  <si>
    <t>Acculynk (Fiserv PINless Debit)</t>
  </si>
  <si>
    <t>Basing this on the business case data and results from pilot 4. Considering Q1 as warm up period.</t>
  </si>
  <si>
    <t>BIN reset for AU models resulted in $500K per month historically for a couple of months till the models learn and optimize. Using the same data assuming CoF ramp up timing.</t>
  </si>
  <si>
    <t>With engineering feature launch going into H1, I expect any optimizing recommendations to be provided and applied to in H2.</t>
  </si>
  <si>
    <t>Signals from tokenization added in Q1. Assuming engg effort to include PAN and expiration date is complete by Q1, Q2 will see much lesser benefit from Batch AU (V/MC).</t>
  </si>
  <si>
    <t>Full registration to be complete in June/July. So expecting the maximum updates to come out in Q1 and then taper down.</t>
  </si>
  <si>
    <t>Starting from April at 30% in US with an approval rate lift of 0.5% compared to Adyen and a business growth assumption of 20%.</t>
  </si>
  <si>
    <t>Based on AU benefit seen in FY20 with 30% traffic on WP in US</t>
  </si>
  <si>
    <t>Based on benefit seen from April's data.</t>
  </si>
  <si>
    <t>Storefront and market expansion estimates; Consumer recurring &amp; commercial transactions</t>
  </si>
  <si>
    <t xml:space="preserve">Dunning Optimization </t>
  </si>
  <si>
    <t>Data Sharing Initiative</t>
  </si>
  <si>
    <t>Based on business case. Needs adjustment based on the timing of launch.</t>
  </si>
  <si>
    <t>Other items</t>
  </si>
  <si>
    <t>Adyen Initiatives: Drop AVS</t>
  </si>
  <si>
    <t>At this time we don't have a way to measure it. Per Adyen this could have an inc</t>
  </si>
  <si>
    <t>Adyen Initiatives: ContAuth to Ecom</t>
  </si>
  <si>
    <t>As reported by Adyen, this could have an annualized incremental revenue of $0.9M</t>
  </si>
  <si>
    <t>Enchanced Auth: MC</t>
  </si>
  <si>
    <t>Increased auths from 3DS 2.0 integration</t>
  </si>
  <si>
    <t>Integration with Ethoca</t>
  </si>
  <si>
    <t>Dunning Optimization - Local Morning Billing for Office</t>
  </si>
  <si>
    <t>Enhanced Auth - Amex Capital One Integration</t>
  </si>
  <si>
    <t>After adjustments</t>
  </si>
  <si>
    <t>Actuals</t>
  </si>
  <si>
    <t>Owners</t>
  </si>
  <si>
    <t>FY21 YTD</t>
  </si>
  <si>
    <t>VTF</t>
  </si>
  <si>
    <t>Reasons for VTF</t>
  </si>
  <si>
    <t>Jianmin</t>
  </si>
  <si>
    <t>Pranavi</t>
  </si>
  <si>
    <t>Adyen PINless Debit - LCR</t>
  </si>
  <si>
    <t>Fortnite?</t>
  </si>
  <si>
    <t>Emma</t>
  </si>
  <si>
    <t>Fan/Lovelin</t>
  </si>
  <si>
    <t>Chenwei</t>
  </si>
  <si>
    <t>customer retries</t>
  </si>
  <si>
    <t>RTAU (optional)</t>
  </si>
  <si>
    <t>DR (optional)</t>
  </si>
  <si>
    <t>PPM</t>
  </si>
  <si>
    <t>Enhanced Auth</t>
  </si>
  <si>
    <t>Luke</t>
  </si>
  <si>
    <t>Forecast (Jul)</t>
  </si>
  <si>
    <t>FiscalYear</t>
  </si>
  <si>
    <t>FY2021</t>
  </si>
  <si>
    <t>Column Labels</t>
  </si>
  <si>
    <t>2020-07-01</t>
  </si>
  <si>
    <t>2020-08-01</t>
  </si>
  <si>
    <t>Grand Total</t>
  </si>
  <si>
    <t>Auth_Total_Net_All#</t>
  </si>
  <si>
    <t>Row Labels</t>
  </si>
  <si>
    <t>2019-07-01</t>
  </si>
  <si>
    <t>2019-08-01</t>
  </si>
  <si>
    <t>2019-09-01</t>
  </si>
  <si>
    <t>2019-10-01</t>
  </si>
  <si>
    <t>2019-11-01</t>
  </si>
  <si>
    <t>2019-12-01</t>
  </si>
  <si>
    <t>2020-01-01</t>
  </si>
  <si>
    <t>2020-02-01</t>
  </si>
  <si>
    <t>2020-03-01</t>
  </si>
  <si>
    <t>2020-04-01</t>
  </si>
  <si>
    <t>2020-05-01</t>
  </si>
  <si>
    <t>2020-06-01</t>
  </si>
  <si>
    <t>2020-09-01</t>
  </si>
  <si>
    <t>Auth_Approval_Net_Forecast_All#%</t>
  </si>
  <si>
    <t>Auth_Total_July</t>
  </si>
  <si>
    <t>Auth_Total_Aug</t>
  </si>
  <si>
    <t>EventMonth</t>
  </si>
  <si>
    <t>ConCI_Approval_Dedup#</t>
  </si>
  <si>
    <t>ConCI_Total_Dedup#</t>
  </si>
  <si>
    <t>Fiscal Year</t>
  </si>
  <si>
    <t>MonthName</t>
  </si>
  <si>
    <t>MonthNum</t>
  </si>
  <si>
    <t>Index</t>
  </si>
  <si>
    <t>ConSI_Approval_Net#</t>
  </si>
  <si>
    <t>ConSI_Total_Net#</t>
  </si>
  <si>
    <t>Comm_Approval_Net#</t>
  </si>
  <si>
    <t>Comm_Total_Net#</t>
  </si>
  <si>
    <t>FY20 One Approval Rate</t>
  </si>
  <si>
    <t>FY21 One Approval Rate.EventMonth</t>
  </si>
  <si>
    <t>FY21 One Approval Rate.Fiscal Year</t>
  </si>
  <si>
    <t>FY21 MonthName</t>
  </si>
  <si>
    <t>FY21 One Approval Rate</t>
  </si>
  <si>
    <t>FY20</t>
  </si>
  <si>
    <t>FY21</t>
  </si>
  <si>
    <t/>
  </si>
  <si>
    <t>Initiatives Percent</t>
  </si>
  <si>
    <t>One Approval Rate</t>
  </si>
  <si>
    <t>w/o Initiatives</t>
  </si>
  <si>
    <t>w/o Fortnite</t>
  </si>
  <si>
    <t>FY18</t>
  </si>
  <si>
    <t>FY19</t>
  </si>
  <si>
    <t>All</t>
  </si>
  <si>
    <t>Original assumption did not consider the fact that the number of Pis that would be updated right away would be huge without the necessity of inquiry. For V/MC it was more spread out over several months since it is inquiry based. Also, for Amex we see commercial card updates and transactions happening which result in huge $$. This is not the case for V/MC.</t>
  </si>
  <si>
    <t>Expected feature launches for FY21</t>
  </si>
  <si>
    <t>Calculation for Forecast</t>
  </si>
  <si>
    <t>Full feature for FY21.</t>
  </si>
  <si>
    <t xml:space="preserve"> Based on April data when lesser number of tokens were in use.</t>
  </si>
  <si>
    <r>
      <rPr>
        <sz val="11"/>
        <color theme="1"/>
        <rFont val="Calibri"/>
        <family val="2"/>
        <scheme val="minor"/>
      </rPr>
      <t xml:space="preserve">Least Cost Routing. </t>
    </r>
  </si>
  <si>
    <t>Based on eligible population and the results from fixed routing analysis.</t>
  </si>
  <si>
    <r>
      <rPr>
        <sz val="11"/>
        <color theme="1"/>
        <rFont val="Calibri"/>
        <family val="2"/>
        <scheme val="minor"/>
      </rPr>
      <t xml:space="preserve">Full feature for FY21. </t>
    </r>
  </si>
  <si>
    <t>Based on business case data and results from pilot 4. Considering Q1 as warm up period.</t>
  </si>
  <si>
    <t xml:space="preserve">Full feature for FY21. </t>
  </si>
  <si>
    <t>Forecast is based on Amex Pis as a share of V/MC's benefit. Full registration to be complete in July. Expecting maximum updates to come out in Q1 and then taper down.</t>
  </si>
  <si>
    <t>Xbox and Office Consumer Local Morning Billing.</t>
  </si>
  <si>
    <t>Amex EA new fields + CapOne Data Sharing + Citi Data Sharing</t>
  </si>
  <si>
    <t>Any optimizations.</t>
  </si>
  <si>
    <t>Fiserv's Reuse and Recycle feature and any optimizations after integration Fiserv RTAU data into payments.</t>
  </si>
  <si>
    <t>Signals from tokenization added in q1. Assuming engg effort to include PAN and expiration data is complete in Q2, H2 will see much lesser benefit from Batch AU (V/MC)</t>
  </si>
  <si>
    <t>New initiative.</t>
  </si>
  <si>
    <t>Reason</t>
  </si>
  <si>
    <t>SpecialProductType</t>
  </si>
  <si>
    <t>FY2018</t>
  </si>
  <si>
    <t>FY2019</t>
  </si>
  <si>
    <t>FY2020</t>
  </si>
  <si>
    <t>2017-07-01</t>
  </si>
  <si>
    <t>2017-08-01</t>
  </si>
  <si>
    <t>2017-09-01</t>
  </si>
  <si>
    <t>2017-10-01</t>
  </si>
  <si>
    <t>2017-11-01</t>
  </si>
  <si>
    <t>2017-12-01</t>
  </si>
  <si>
    <t>2018-01-01</t>
  </si>
  <si>
    <t>2018-02-01</t>
  </si>
  <si>
    <t>2018-03-01</t>
  </si>
  <si>
    <t>2018-04-01</t>
  </si>
  <si>
    <t>2018-05-01</t>
  </si>
  <si>
    <t>2018-06-01</t>
  </si>
  <si>
    <t>2018-07-01</t>
  </si>
  <si>
    <t>2018-08-01</t>
  </si>
  <si>
    <t>2018-09-01</t>
  </si>
  <si>
    <t>2018-10-01</t>
  </si>
  <si>
    <t>2018-11-01</t>
  </si>
  <si>
    <t>2018-12-01</t>
  </si>
  <si>
    <t>2019-01-01</t>
  </si>
  <si>
    <t>2019-02-01</t>
  </si>
  <si>
    <t>2019-03-01</t>
  </si>
  <si>
    <t>2019-04-01</t>
  </si>
  <si>
    <t>2019-05-01</t>
  </si>
  <si>
    <t>2019-06-01</t>
  </si>
  <si>
    <t>(Multiple Items)</t>
  </si>
  <si>
    <t>Reason for VTF2</t>
  </si>
  <si>
    <t>Missing 6 days data and the number may change  later.</t>
  </si>
  <si>
    <t xml:space="preserve"> The number may change  later.</t>
  </si>
  <si>
    <t>Data Sharing Initiatives</t>
  </si>
  <si>
    <t>WorldPay Real Time Account Updater</t>
  </si>
  <si>
    <t>WorldPay PINless Debit</t>
  </si>
  <si>
    <t>MOBI</t>
  </si>
  <si>
    <t>New Global PIs</t>
  </si>
  <si>
    <t>business growth, token growth with AuthMax</t>
  </si>
  <si>
    <t>Incremental revenue from Least Cost Routing is purely based on Fixed Cost Routing numbers times 0.3 since the volume is just a third or non-IPR preferred BINS and Adyen is only currently doing 30% allocation.</t>
  </si>
  <si>
    <t>Based on benefit seen from Oct's data.</t>
  </si>
  <si>
    <t>Local morning billing impact from Office.</t>
  </si>
  <si>
    <t xml:space="preserve">Consumer recurring starts in January &amp; commercial transactions; Storefront and market expansion estimates; </t>
  </si>
  <si>
    <t>Based on business case for CapOne, Citi, Amex EA. (latest email from Jeff) $100K from Nov for EA.</t>
  </si>
  <si>
    <t>BIN reset for AU models resulted in $500K per month historically for a couple of months till the models learn and optimize. Using the same data assuming CoF ramp up timing. Recycle AU</t>
  </si>
  <si>
    <t>With engineering feature launch going into H1, I expect any optimizing recommendations to be provided and applied to in H2. Recycle AU</t>
  </si>
  <si>
    <t>Commercial data will be added in H2. Signals from tokenization added in Q3. Assuming engg effort to include PAN and expiration date is complete by Q4, will see much lesser benefit from Batch AU (V/MC).</t>
  </si>
  <si>
    <t>Starting from March at 30% in US with an approval rate lift of 0.5% compared to Adyen and a business growth assumption of 20%.</t>
  </si>
  <si>
    <t>Based on pinless debit benefit seen in FY20 on Adyen</t>
  </si>
  <si>
    <t>New MOBI launches, M365 expansion</t>
  </si>
  <si>
    <t>PaySafe, MPESA in Kenya, PayPal in Colombia</t>
  </si>
  <si>
    <t>AllPago/PPRO optimizations in Mexico, Brazil; WP Full acquiring. Assuming 1.2% lift based on fy21 H1 data from PPRO.</t>
  </si>
  <si>
    <t>FY21_Cost</t>
  </si>
  <si>
    <t>Cost Reason</t>
  </si>
  <si>
    <t>From BI dashboard of Tokenization</t>
  </si>
  <si>
    <t>Savings from Gloria, matches CoP initiative savings slide</t>
  </si>
  <si>
    <t>From CoP cube</t>
  </si>
  <si>
    <t>DR# from BI dashboard *  AddPI Dynamic retry cost of $0.03 per transaction</t>
  </si>
  <si>
    <t>Tooltip for Forecast Initiatives</t>
  </si>
  <si>
    <t>Token growth with Auth Max</t>
  </si>
  <si>
    <t>Least Cost Routing</t>
  </si>
  <si>
    <t>Incremental performance of Fiserv PINless on top of Adyen PINless</t>
  </si>
  <si>
    <t>Benefit from Amex cards through Batch AU</t>
  </si>
  <si>
    <t>Purchases on dynamically retried and successfully added cards</t>
  </si>
  <si>
    <t>Local morning billing impact from Office</t>
  </si>
  <si>
    <t>Capital One, Citibank and Amex EA</t>
  </si>
  <si>
    <t>Consumer recurring expansion (from January), commercial transactions; market expansion</t>
  </si>
  <si>
    <t>BIN expansions, AU2.0</t>
  </si>
  <si>
    <t>Optimization opportunities after engineering launch</t>
  </si>
  <si>
    <t>Commercial AU expansion, tokenization signals</t>
  </si>
  <si>
    <t>RTAU benefit from WP</t>
  </si>
  <si>
    <t>Pinless benefit from WP</t>
  </si>
  <si>
    <t>approval rate lift on WP on top of Fiserv and Adyen</t>
  </si>
  <si>
    <t>new MOBI launches, M365 expansion</t>
  </si>
  <si>
    <t>PaySafe, MPESA in Kenya and PayPal in Colombia</t>
  </si>
  <si>
    <t>AllPage/PPRO optimizations in Mexico, Brazil; WP Full aquiring</t>
  </si>
  <si>
    <t>202101</t>
  </si>
  <si>
    <t>202012</t>
  </si>
  <si>
    <t>Initiative</t>
  </si>
  <si>
    <t>Revenue</t>
  </si>
  <si>
    <t>Transaction</t>
  </si>
  <si>
    <t>202011</t>
  </si>
  <si>
    <t>202007</t>
  </si>
  <si>
    <t>202102</t>
  </si>
  <si>
    <t>202103</t>
  </si>
  <si>
    <t>202104</t>
  </si>
  <si>
    <t>202105</t>
  </si>
  <si>
    <t>202106</t>
  </si>
  <si>
    <t>202010</t>
  </si>
  <si>
    <t>202009</t>
  </si>
  <si>
    <t>202008</t>
  </si>
  <si>
    <t>Month_Text</t>
  </si>
  <si>
    <t>Forecast2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</si>
</sst>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8" formatCode="&quot;$&quot;#,##0.00_);[Red]\(&quot;$&quot;#,##0.00\)"/>
    <numFmt numFmtId="44" formatCode="_(&quot;$&quot;* #,##0.00_);_(&quot;$&quot;* \(#,##0.00\);_(&quot;$&quot;* &quot;-&quot;??_);_(@_)"/>
    <numFmt numFmtId="43" formatCode="_(* #,##0.00_);_(* \(#,##0.00\);_(* &quot;-&quot;??_);_(@_)"/>
    <numFmt numFmtId="164" formatCode="&quot;$&quot;#,###.00,,&quot;M&quot;;"/>
    <numFmt numFmtId="165" formatCode="&quot;$&quot;0#,###.0,,&quot;M&quot;;"/>
    <numFmt numFmtId="166" formatCode="&quot;$&quot;#,###.0,,&quot;M&quot;;"/>
    <numFmt numFmtId="167" formatCode="_(* #,##0_);_(* \(#,##0\);_(* &quot;-&quot;??_);_(@_)"/>
    <numFmt numFmtId="168" formatCode="0.0%"/>
    <numFmt numFmtId="169" formatCode="0.00%;\-0.00%;0.00%"/>
    <numFmt numFmtId="170" formatCode="dddd\,\ mmmm\ d\,\ yyyy"/>
    <numFmt numFmtId="171" formatCode="_(* #,##0.0000_);_(* \(#,##0.0000\);_(* &quot;-&quot;??_);_(@_)"/>
    <numFmt numFmtId="172" formatCode="&quot;$&quot;##,##0.00,,&quot;M&quot;;"/>
    <numFmt numFmtId="173" formatCode="0.0%;\-0.0%;0.0%"/>
    <numFmt numFmtId="174" formatCode="#,##0.0_);\(#,##0.0\)"/>
    <numFmt numFmtId="175" formatCode="&quot;$&quot;#,##0"/>
    <numFmt numFmtId="176" formatCode="&quot;$&quot;##,##0.0,,&quot;M&quot;;"/>
  </numFmts>
  <fonts count="16" x14ac:knownFonts="1">
    <font>
      <sz val="11"/>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name val="Calibri"/>
      <family val="2"/>
      <scheme val="minor"/>
    </font>
    <font>
      <b/>
      <sz val="11"/>
      <name val="Calibri"/>
      <family val="2"/>
      <scheme val="minor"/>
    </font>
    <font>
      <sz val="8"/>
      <name val="Calibri"/>
      <family val="2"/>
      <scheme val="minor"/>
    </font>
    <font>
      <sz val="14"/>
      <color rgb="FF000000"/>
      <name val="Times New Roman"/>
      <family val="1"/>
    </font>
    <font>
      <sz val="11"/>
      <color indexed="8"/>
      <name val="Calibri"/>
      <family val="2"/>
    </font>
    <font>
      <sz val="11"/>
      <color rgb="FFFF0000"/>
      <name val="Calibri"/>
      <family val="2"/>
      <scheme val="minor"/>
    </font>
    <font>
      <sz val="11"/>
      <color rgb="FF000000"/>
      <name val="Calibri"/>
      <family val="2"/>
      <scheme val="minor"/>
    </font>
    <font>
      <sz val="11"/>
      <color theme="1"/>
      <name val="Courier New"/>
      <family val="3"/>
    </font>
  </fonts>
  <fills count="20">
    <fill>
      <patternFill patternType="none"/>
    </fill>
    <fill>
      <patternFill patternType="gray125"/>
    </fill>
    <fill>
      <patternFill patternType="solid">
        <fgColor rgb="FFC6EFCE"/>
      </patternFill>
    </fill>
    <fill>
      <patternFill patternType="solid">
        <fgColor rgb="FFFFFFCC"/>
      </patternFill>
    </fill>
    <fill>
      <patternFill patternType="solid">
        <fgColor theme="5"/>
      </patternFill>
    </fill>
    <fill>
      <patternFill patternType="solid">
        <fgColor theme="8" tint="0.59999389629810485"/>
        <bgColor indexed="65"/>
      </patternFill>
    </fill>
    <fill>
      <patternFill patternType="solid">
        <fgColor theme="6" tint="-0.249977111117893"/>
        <bgColor indexed="64"/>
      </patternFill>
    </fill>
    <fill>
      <patternFill patternType="solid">
        <fgColor theme="8" tint="-0.249977111117893"/>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8"/>
        <bgColor indexed="64"/>
      </patternFill>
    </fill>
    <fill>
      <patternFill patternType="solid">
        <fgColor theme="7"/>
        <bgColor indexed="64"/>
      </patternFill>
    </fill>
    <fill>
      <patternFill patternType="solid">
        <fgColor rgb="FFFFFF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CCFF"/>
        <bgColor indexed="64"/>
      </patternFill>
    </fill>
    <fill>
      <patternFill patternType="solid">
        <fgColor theme="8" tint="0.59999389629810485"/>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8">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1" fillId="3" borderId="2" applyNumberFormat="0" applyFont="0" applyAlignment="0" applyProtection="0"/>
    <xf numFmtId="0" fontId="6" fillId="4" borderId="0" applyNumberFormat="0" applyBorder="0" applyAlignment="0" applyProtection="0"/>
    <xf numFmtId="0" fontId="1" fillId="5" borderId="0" applyNumberFormat="0" applyBorder="0" applyAlignment="0" applyProtection="0"/>
  </cellStyleXfs>
  <cellXfs count="109">
    <xf numFmtId="0" fontId="0" fillId="0" borderId="0" xfId="0"/>
    <xf numFmtId="14" fontId="0" fillId="0" borderId="0" xfId="0" applyNumberFormat="1"/>
    <xf numFmtId="0" fontId="2" fillId="2" borderId="1" xfId="4" applyBorder="1"/>
    <xf numFmtId="0" fontId="3" fillId="3" borderId="2" xfId="5" applyFont="1"/>
    <xf numFmtId="164" fontId="7" fillId="0" borderId="3" xfId="3" applyNumberFormat="1" applyFont="1" applyBorder="1"/>
    <xf numFmtId="165" fontId="7" fillId="0" borderId="3" xfId="3" applyNumberFormat="1" applyFont="1" applyBorder="1"/>
    <xf numFmtId="166" fontId="7" fillId="0" borderId="3" xfId="3" applyNumberFormat="1" applyFont="1" applyBorder="1"/>
    <xf numFmtId="2" fontId="7" fillId="0" borderId="3" xfId="3" applyNumberFormat="1" applyFont="1" applyBorder="1"/>
    <xf numFmtId="0" fontId="2" fillId="2" borderId="4" xfId="4" applyBorder="1"/>
    <xf numFmtId="3" fontId="0" fillId="0" borderId="0" xfId="0" applyNumberFormat="1"/>
    <xf numFmtId="0" fontId="6" fillId="6" borderId="0" xfId="6" applyFill="1" applyBorder="1"/>
    <xf numFmtId="0" fontId="4" fillId="7" borderId="3" xfId="0" applyFont="1" applyFill="1" applyBorder="1"/>
    <xf numFmtId="0" fontId="0" fillId="0" borderId="3" xfId="0" applyBorder="1"/>
    <xf numFmtId="44" fontId="0" fillId="0" borderId="3" xfId="2" applyFont="1" applyBorder="1"/>
    <xf numFmtId="0" fontId="5" fillId="0" borderId="3" xfId="0" applyFont="1" applyBorder="1"/>
    <xf numFmtId="44" fontId="5" fillId="0" borderId="3" xfId="2" applyFont="1" applyBorder="1"/>
    <xf numFmtId="0" fontId="7" fillId="0" borderId="3" xfId="0" applyFont="1" applyBorder="1" applyAlignment="1">
      <alignment wrapText="1"/>
    </xf>
    <xf numFmtId="44" fontId="0" fillId="0" borderId="3" xfId="2" applyFont="1" applyFill="1" applyBorder="1"/>
    <xf numFmtId="44" fontId="0" fillId="0" borderId="0" xfId="0" applyNumberFormat="1"/>
    <xf numFmtId="0" fontId="0" fillId="0" borderId="0" xfId="0" applyAlignment="1">
      <alignment wrapText="1"/>
    </xf>
    <xf numFmtId="0" fontId="0" fillId="0" borderId="7" xfId="0" applyBorder="1"/>
    <xf numFmtId="2" fontId="0" fillId="0" borderId="5" xfId="0" applyNumberFormat="1" applyBorder="1"/>
    <xf numFmtId="0" fontId="0" fillId="0" borderId="13" xfId="0" applyBorder="1"/>
    <xf numFmtId="0" fontId="0" fillId="0" borderId="11" xfId="0" applyBorder="1"/>
    <xf numFmtId="0" fontId="4" fillId="6" borderId="8" xfId="0" applyFont="1" applyFill="1" applyBorder="1"/>
    <xf numFmtId="14" fontId="4" fillId="6" borderId="9" xfId="0" applyNumberFormat="1" applyFont="1" applyFill="1" applyBorder="1"/>
    <xf numFmtId="0" fontId="4" fillId="6" borderId="9" xfId="0" applyFont="1" applyFill="1" applyBorder="1"/>
    <xf numFmtId="0" fontId="4" fillId="6" borderId="10" xfId="0" applyFont="1" applyFill="1" applyBorder="1"/>
    <xf numFmtId="44" fontId="1" fillId="5" borderId="3" xfId="7" applyNumberFormat="1" applyBorder="1"/>
    <xf numFmtId="0" fontId="4" fillId="6" borderId="3" xfId="0" applyFont="1" applyFill="1" applyBorder="1"/>
    <xf numFmtId="44" fontId="0" fillId="0" borderId="12" xfId="0" applyNumberFormat="1" applyFont="1" applyBorder="1"/>
    <xf numFmtId="0" fontId="4" fillId="8" borderId="3" xfId="0" applyFont="1" applyFill="1" applyBorder="1"/>
    <xf numFmtId="16" fontId="4" fillId="8" borderId="3" xfId="0" applyNumberFormat="1" applyFont="1" applyFill="1" applyBorder="1"/>
    <xf numFmtId="0" fontId="4" fillId="7" borderId="14" xfId="0" applyFont="1" applyFill="1" applyBorder="1"/>
    <xf numFmtId="0" fontId="7" fillId="0" borderId="3" xfId="0" applyFont="1" applyBorder="1"/>
    <xf numFmtId="1" fontId="8" fillId="0" borderId="3" xfId="3" applyNumberFormat="1" applyFont="1" applyBorder="1"/>
    <xf numFmtId="44" fontId="7" fillId="0" borderId="3" xfId="2" applyFont="1" applyBorder="1" applyAlignment="1">
      <alignment horizontal="right"/>
    </xf>
    <xf numFmtId="165" fontId="7" fillId="0" borderId="3" xfId="3" applyNumberFormat="1" applyFont="1" applyBorder="1" applyAlignment="1">
      <alignment horizontal="right"/>
    </xf>
    <xf numFmtId="44" fontId="7" fillId="0" borderId="3" xfId="2" applyFont="1" applyFill="1" applyBorder="1" applyAlignment="1">
      <alignment horizontal="right"/>
    </xf>
    <xf numFmtId="0" fontId="7" fillId="0" borderId="0" xfId="0" applyFont="1"/>
    <xf numFmtId="0" fontId="9" fillId="0" borderId="3" xfId="0" applyFont="1" applyBorder="1"/>
    <xf numFmtId="166" fontId="9" fillId="0" borderId="3" xfId="3" applyNumberFormat="1" applyFont="1" applyBorder="1"/>
    <xf numFmtId="164" fontId="8" fillId="0" borderId="3" xfId="3" applyNumberFormat="1" applyFont="1" applyBorder="1"/>
    <xf numFmtId="167" fontId="0" fillId="0" borderId="3" xfId="1" applyNumberFormat="1" applyFont="1" applyBorder="1" applyAlignment="1">
      <alignment horizontal="right"/>
    </xf>
    <xf numFmtId="167" fontId="0" fillId="0" borderId="3" xfId="1" applyNumberFormat="1" applyFont="1" applyBorder="1"/>
    <xf numFmtId="44" fontId="0" fillId="0" borderId="3" xfId="2" applyFont="1" applyBorder="1" applyAlignment="1">
      <alignment horizontal="right"/>
    </xf>
    <xf numFmtId="44" fontId="0" fillId="0" borderId="3" xfId="2" applyFont="1" applyFill="1" applyBorder="1" applyAlignment="1">
      <alignment horizontal="right"/>
    </xf>
    <xf numFmtId="167" fontId="5" fillId="0" borderId="3" xfId="1" applyNumberFormat="1" applyFont="1" applyBorder="1"/>
    <xf numFmtId="168" fontId="0" fillId="0" borderId="3" xfId="3" applyNumberFormat="1" applyFont="1" applyBorder="1"/>
    <xf numFmtId="168" fontId="5" fillId="0" borderId="3" xfId="3" applyNumberFormat="1" applyFont="1" applyBorder="1"/>
    <xf numFmtId="168" fontId="0" fillId="0" borderId="0" xfId="0" applyNumberFormat="1"/>
    <xf numFmtId="168" fontId="0" fillId="0" borderId="0" xfId="3" applyNumberFormat="1" applyFont="1"/>
    <xf numFmtId="0" fontId="0" fillId="0" borderId="0" xfId="0" applyNumberFormat="1"/>
    <xf numFmtId="8" fontId="0" fillId="0" borderId="3" xfId="0" applyNumberFormat="1" applyBorder="1"/>
    <xf numFmtId="0" fontId="11" fillId="0" borderId="0" xfId="0" applyFont="1"/>
    <xf numFmtId="0" fontId="0" fillId="0" borderId="0" xfId="0" pivotButton="1"/>
    <xf numFmtId="0" fontId="0" fillId="0" borderId="0" xfId="0" applyAlignment="1">
      <alignment horizontal="left"/>
    </xf>
    <xf numFmtId="169" fontId="0" fillId="0" borderId="0" xfId="0" applyNumberFormat="1"/>
    <xf numFmtId="0" fontId="0" fillId="9" borderId="3" xfId="0" applyFill="1" applyBorder="1"/>
    <xf numFmtId="3" fontId="0" fillId="0" borderId="3" xfId="0" applyNumberFormat="1" applyBorder="1"/>
    <xf numFmtId="0" fontId="12" fillId="0" borderId="0" xfId="0" applyNumberFormat="1" applyFont="1" applyFill="1" applyBorder="1" applyAlignment="1" applyProtection="1"/>
    <xf numFmtId="170" fontId="12" fillId="0" borderId="0" xfId="0" applyNumberFormat="1" applyFont="1" applyFill="1" applyBorder="1" applyAlignment="1" applyProtection="1"/>
    <xf numFmtId="1" fontId="12" fillId="0" borderId="0" xfId="0" applyNumberFormat="1" applyFont="1" applyFill="1" applyBorder="1" applyAlignment="1" applyProtection="1"/>
    <xf numFmtId="169" fontId="12" fillId="0" borderId="0" xfId="0" applyNumberFormat="1" applyFont="1" applyFill="1" applyBorder="1" applyAlignment="1" applyProtection="1"/>
    <xf numFmtId="171" fontId="0" fillId="0" borderId="0" xfId="0" applyNumberFormat="1"/>
    <xf numFmtId="172" fontId="0" fillId="0" borderId="0" xfId="0" applyNumberFormat="1"/>
    <xf numFmtId="10" fontId="0" fillId="0" borderId="0" xfId="0" applyNumberFormat="1"/>
    <xf numFmtId="166" fontId="0" fillId="0" borderId="0" xfId="0" applyNumberFormat="1"/>
    <xf numFmtId="165" fontId="0" fillId="0" borderId="0" xfId="0" applyNumberFormat="1"/>
    <xf numFmtId="2" fontId="0" fillId="0" borderId="3" xfId="0" applyNumberFormat="1" applyBorder="1" applyAlignment="1">
      <alignment wrapText="1"/>
    </xf>
    <xf numFmtId="2" fontId="5" fillId="0" borderId="3" xfId="0" applyNumberFormat="1" applyFont="1" applyBorder="1" applyAlignment="1">
      <alignment wrapText="1"/>
    </xf>
    <xf numFmtId="2" fontId="0" fillId="0" borderId="14" xfId="0" applyNumberFormat="1" applyBorder="1" applyAlignment="1">
      <alignment wrapText="1"/>
    </xf>
    <xf numFmtId="0" fontId="5" fillId="11" borderId="12" xfId="0" applyFont="1" applyFill="1" applyBorder="1" applyAlignment="1">
      <alignment horizontal="center"/>
    </xf>
    <xf numFmtId="0" fontId="0" fillId="0" borderId="0" xfId="0" applyAlignment="1">
      <alignment horizontal="left" indent="1"/>
    </xf>
    <xf numFmtId="0" fontId="0" fillId="12" borderId="0" xfId="0" applyFill="1"/>
    <xf numFmtId="173" fontId="0" fillId="0" borderId="0" xfId="0" applyNumberFormat="1"/>
    <xf numFmtId="174" fontId="13" fillId="0" borderId="0" xfId="0" applyNumberFormat="1" applyFont="1"/>
    <xf numFmtId="2" fontId="0" fillId="0" borderId="3" xfId="0" applyNumberFormat="1" applyBorder="1"/>
    <xf numFmtId="0" fontId="0" fillId="13" borderId="0" xfId="0" applyFill="1"/>
    <xf numFmtId="0" fontId="2" fillId="2" borderId="0" xfId="4" applyBorder="1"/>
    <xf numFmtId="167" fontId="0" fillId="0" borderId="0" xfId="1" applyNumberFormat="1" applyFont="1" applyBorder="1" applyAlignment="1">
      <alignment horizontal="right"/>
    </xf>
    <xf numFmtId="175" fontId="0" fillId="0" borderId="0" xfId="0" applyNumberFormat="1"/>
    <xf numFmtId="0" fontId="14" fillId="0" borderId="0" xfId="0" applyFont="1"/>
    <xf numFmtId="0" fontId="15" fillId="0" borderId="0" xfId="0" applyFont="1" applyAlignment="1">
      <alignment vertical="center"/>
    </xf>
    <xf numFmtId="166" fontId="0" fillId="13" borderId="0" xfId="0" applyNumberFormat="1" applyFill="1"/>
    <xf numFmtId="3" fontId="0" fillId="13" borderId="0" xfId="0" applyNumberFormat="1" applyFill="1"/>
    <xf numFmtId="165" fontId="0" fillId="13" borderId="0" xfId="0" applyNumberFormat="1" applyFill="1"/>
    <xf numFmtId="49" fontId="0" fillId="14" borderId="0" xfId="0" applyNumberFormat="1" applyFill="1"/>
    <xf numFmtId="49" fontId="0" fillId="15" borderId="0" xfId="0" applyNumberFormat="1" applyFill="1"/>
    <xf numFmtId="49" fontId="0" fillId="16" borderId="0" xfId="0" applyNumberFormat="1" applyFill="1"/>
    <xf numFmtId="49" fontId="0" fillId="17" borderId="0" xfId="0" applyNumberFormat="1" applyFill="1"/>
    <xf numFmtId="49" fontId="0" fillId="9" borderId="0" xfId="0" applyNumberFormat="1" applyFill="1"/>
    <xf numFmtId="49" fontId="0" fillId="18" borderId="0" xfId="0" applyNumberFormat="1" applyFill="1"/>
    <xf numFmtId="49" fontId="0" fillId="19" borderId="0" xfId="0" applyNumberFormat="1" applyFill="1"/>
    <xf numFmtId="176" fontId="0" fillId="0" borderId="0" xfId="0" applyNumberFormat="1"/>
    <xf numFmtId="0" fontId="5" fillId="10" borderId="12" xfId="0" applyFont="1" applyFill="1" applyBorder="1" applyAlignment="1">
      <alignment horizontal="center" vertical="center"/>
    </xf>
    <xf numFmtId="0" fontId="5" fillId="10" borderId="9" xfId="0" applyFont="1" applyFill="1" applyBorder="1" applyAlignment="1">
      <alignment horizontal="center" vertical="center"/>
    </xf>
    <xf numFmtId="0" fontId="4" fillId="8" borderId="11" xfId="0" applyFont="1" applyFill="1" applyBorder="1" applyAlignment="1">
      <alignment horizontal="center"/>
    </xf>
    <xf numFmtId="0" fontId="4" fillId="8" borderId="8" xfId="0" applyFont="1" applyFill="1" applyBorder="1" applyAlignment="1">
      <alignment horizontal="center"/>
    </xf>
    <xf numFmtId="0" fontId="5" fillId="10" borderId="3" xfId="0" applyFont="1" applyFill="1"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4" fillId="6" borderId="5" xfId="0" applyFont="1" applyFill="1" applyBorder="1" applyAlignment="1">
      <alignment horizontal="center"/>
    </xf>
    <xf numFmtId="0" fontId="4" fillId="6" borderId="6" xfId="0" applyFont="1" applyFill="1" applyBorder="1" applyAlignment="1">
      <alignment horizontal="center"/>
    </xf>
    <xf numFmtId="0" fontId="4" fillId="6" borderId="7" xfId="0" applyFont="1" applyFill="1" applyBorder="1" applyAlignment="1">
      <alignment horizontal="center"/>
    </xf>
    <xf numFmtId="0" fontId="0" fillId="0" borderId="5" xfId="0" applyBorder="1" applyAlignment="1">
      <alignment horizontal="left" wrapText="1"/>
    </xf>
    <xf numFmtId="0" fontId="0" fillId="0" borderId="6" xfId="0" applyBorder="1" applyAlignment="1">
      <alignment horizontal="left" wrapText="1"/>
    </xf>
    <xf numFmtId="0" fontId="0" fillId="0" borderId="7" xfId="0" applyBorder="1" applyAlignment="1">
      <alignment horizontal="left" wrapText="1"/>
    </xf>
  </cellXfs>
  <cellStyles count="8">
    <cellStyle name="40% - Accent5" xfId="7" builtinId="47"/>
    <cellStyle name="Accent2" xfId="6" builtinId="33"/>
    <cellStyle name="Comma" xfId="1" builtinId="3"/>
    <cellStyle name="Currency" xfId="2" builtinId="4"/>
    <cellStyle name="Good" xfId="4" builtinId="26"/>
    <cellStyle name="Normal" xfId="0" builtinId="0"/>
    <cellStyle name="Note" xfId="5" builtinId="10"/>
    <cellStyle name="Percent" xfId="3" builtinId="5"/>
  </cellStyles>
  <dxfs count="52">
    <dxf>
      <numFmt numFmtId="0" formatCode="General"/>
    </dxf>
    <dxf>
      <numFmt numFmtId="0" formatCode="General"/>
    </dxf>
    <dxf>
      <border diagonalUp="0" diagonalDown="0" outline="0">
        <left style="thin">
          <color indexed="64"/>
        </left>
        <right/>
        <top style="thin">
          <color indexed="64"/>
        </top>
        <bottom/>
      </border>
    </dxf>
    <dxf>
      <numFmt numFmtId="2" formatCode="0.0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dxf>
    <dxf>
      <border outline="0">
        <bottom style="thin">
          <color indexed="64"/>
        </bottom>
      </border>
    </dxf>
    <dxf>
      <font>
        <b/>
        <i val="0"/>
        <strike val="0"/>
        <condense val="0"/>
        <extend val="0"/>
        <outline val="0"/>
        <shadow val="0"/>
        <u val="none"/>
        <vertAlign val="baseline"/>
        <sz val="11"/>
        <color theme="0"/>
        <name val="Calibri"/>
        <family val="2"/>
        <scheme val="minor"/>
      </font>
      <numFmt numFmtId="19" formatCode="m/d/yyyy"/>
      <fill>
        <patternFill patternType="solid">
          <fgColor indexed="64"/>
          <bgColor theme="6" tint="-0.249977111117893"/>
        </patternFill>
      </fill>
      <border diagonalUp="0" diagonalDown="0" outline="0">
        <left style="thin">
          <color indexed="64"/>
        </left>
        <right style="thin">
          <color indexed="64"/>
        </right>
        <top/>
        <bottom/>
      </border>
    </dxf>
    <dxf>
      <numFmt numFmtId="168" formatCode="0.0%"/>
    </dxf>
    <dxf>
      <numFmt numFmtId="19" formatCode="m/d/yyyy"/>
    </dxf>
    <dxf>
      <numFmt numFmtId="3" formatCode="#,##0"/>
    </dxf>
    <dxf>
      <numFmt numFmtId="3" formatCode="#,##0"/>
    </dxf>
    <dxf>
      <numFmt numFmtId="172" formatCode="&quot;$&quot;##,##0.00,,&quot;M&quot;;"/>
    </dxf>
    <dxf>
      <numFmt numFmtId="172" formatCode="&quot;$&quot;##,##0.00,,&quot;M&quot;;"/>
    </dxf>
    <dxf>
      <numFmt numFmtId="3" formatCode="#,##0"/>
    </dxf>
    <dxf>
      <numFmt numFmtId="165" formatCode="&quot;$&quot;0#,###.0,,&quot;M&quot;;"/>
    </dxf>
    <dxf>
      <numFmt numFmtId="19" formatCode="m/d/yyyy"/>
    </dxf>
    <dxf>
      <numFmt numFmtId="3" formatCode="#,##0"/>
    </dxf>
    <dxf>
      <numFmt numFmtId="3" formatCode="#,##0"/>
    </dxf>
    <dxf>
      <numFmt numFmtId="172" formatCode="&quot;$&quot;##,##0.00,,&quot;M&quot;;"/>
    </dxf>
    <dxf>
      <numFmt numFmtId="3" formatCode="#,##0"/>
    </dxf>
    <dxf>
      <numFmt numFmtId="165" formatCode="&quot;$&quot;0#,###.0,,&quot;M&quot;;"/>
    </dxf>
    <dxf>
      <numFmt numFmtId="19" formatCode="m/d/yyyy"/>
    </dxf>
  </dxfs>
  <tableStyles count="0" defaultTableStyle="TableStyleMedium2" defaultPivotStyle="PivotStyleMedium9"/>
  <colors>
    <mruColors>
      <color rgb="FFFFCCFF"/>
      <color rgb="FFA973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180975</xdr:colOff>
      <xdr:row>34</xdr:row>
      <xdr:rowOff>142875</xdr:rowOff>
    </xdr:from>
    <xdr:to>
      <xdr:col>16</xdr:col>
      <xdr:colOff>492702</xdr:colOff>
      <xdr:row>38</xdr:row>
      <xdr:rowOff>12608</xdr:rowOff>
    </xdr:to>
    <xdr:pic>
      <xdr:nvPicPr>
        <xdr:cNvPr id="2" name="Picture 1">
          <a:extLst>
            <a:ext uri="{FF2B5EF4-FFF2-40B4-BE49-F238E27FC236}">
              <a16:creationId xmlns:a16="http://schemas.microsoft.com/office/drawing/2014/main" id="{D4B871AF-D352-4390-A21C-6CA024AA3646}"/>
            </a:ext>
          </a:extLst>
        </xdr:cNvPr>
        <xdr:cNvPicPr>
          <a:picLocks noChangeAspect="1"/>
        </xdr:cNvPicPr>
      </xdr:nvPicPr>
      <xdr:blipFill>
        <a:blip xmlns:r="http://schemas.openxmlformats.org/officeDocument/2006/relationships" r:embed="rId1"/>
        <a:stretch>
          <a:fillRect/>
        </a:stretch>
      </xdr:blipFill>
      <xdr:spPr>
        <a:xfrm>
          <a:off x="13698855" y="6360795"/>
          <a:ext cx="2898173" cy="606695"/>
        </a:xfrm>
        <a:prstGeom prst="rect">
          <a:avLst/>
        </a:prstGeom>
      </xdr:spPr>
    </xdr:pic>
    <xdr:clientData/>
  </xdr:twoCellAnchor>
  <xdr:twoCellAnchor editAs="oneCell">
    <xdr:from>
      <xdr:col>14</xdr:col>
      <xdr:colOff>85725</xdr:colOff>
      <xdr:row>38</xdr:row>
      <xdr:rowOff>133350</xdr:rowOff>
    </xdr:from>
    <xdr:to>
      <xdr:col>16</xdr:col>
      <xdr:colOff>1331851</xdr:colOff>
      <xdr:row>44</xdr:row>
      <xdr:rowOff>154197</xdr:rowOff>
    </xdr:to>
    <xdr:pic>
      <xdr:nvPicPr>
        <xdr:cNvPr id="3" name="Picture 2">
          <a:extLst>
            <a:ext uri="{FF2B5EF4-FFF2-40B4-BE49-F238E27FC236}">
              <a16:creationId xmlns:a16="http://schemas.microsoft.com/office/drawing/2014/main" id="{D52E7723-D785-4588-9A40-8F40DE992796}"/>
            </a:ext>
          </a:extLst>
        </xdr:cNvPr>
        <xdr:cNvPicPr>
          <a:picLocks noChangeAspect="1"/>
        </xdr:cNvPicPr>
      </xdr:nvPicPr>
      <xdr:blipFill>
        <a:blip xmlns:r="http://schemas.openxmlformats.org/officeDocument/2006/relationships" r:embed="rId2"/>
        <a:stretch>
          <a:fillRect/>
        </a:stretch>
      </xdr:blipFill>
      <xdr:spPr>
        <a:xfrm>
          <a:off x="13603605" y="7082790"/>
          <a:ext cx="3839103" cy="1134456"/>
        </a:xfrm>
        <a:prstGeom prst="rect">
          <a:avLst/>
        </a:prstGeom>
      </xdr:spPr>
    </xdr:pic>
    <xdr:clientData/>
  </xdr:twoCellAnchor>
  <xdr:twoCellAnchor editAs="oneCell">
    <xdr:from>
      <xdr:col>14</xdr:col>
      <xdr:colOff>81642</xdr:colOff>
      <xdr:row>45</xdr:row>
      <xdr:rowOff>0</xdr:rowOff>
    </xdr:from>
    <xdr:to>
      <xdr:col>19</xdr:col>
      <xdr:colOff>154336</xdr:colOff>
      <xdr:row>52</xdr:row>
      <xdr:rowOff>170031</xdr:rowOff>
    </xdr:to>
    <xdr:pic>
      <xdr:nvPicPr>
        <xdr:cNvPr id="4" name="Picture 3">
          <a:extLst>
            <a:ext uri="{FF2B5EF4-FFF2-40B4-BE49-F238E27FC236}">
              <a16:creationId xmlns:a16="http://schemas.microsoft.com/office/drawing/2014/main" id="{C9079371-D62B-4DF7-B7D3-6A8D4B153EAB}"/>
            </a:ext>
          </a:extLst>
        </xdr:cNvPr>
        <xdr:cNvPicPr>
          <a:picLocks noChangeAspect="1"/>
        </xdr:cNvPicPr>
      </xdr:nvPicPr>
      <xdr:blipFill>
        <a:blip xmlns:r="http://schemas.openxmlformats.org/officeDocument/2006/relationships" r:embed="rId3"/>
        <a:stretch>
          <a:fillRect/>
        </a:stretch>
      </xdr:blipFill>
      <xdr:spPr>
        <a:xfrm>
          <a:off x="13607142" y="8327571"/>
          <a:ext cx="6114265" cy="146543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v-yiwzho.REDMOND\Desktop\FY21%20Approval%20Rate_Pranav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tiatives Forecast"/>
      <sheetName val="Tracker"/>
      <sheetName val="Sheet2"/>
      <sheetName val="Tracker(2)"/>
      <sheetName val="Sheet1"/>
    </sheetNames>
    <sheetDataSet>
      <sheetData sheetId="0"/>
      <sheetData sheetId="1">
        <row r="22">
          <cell r="C22" t="str">
            <v>FY21 Initiatives ($, MM)</v>
          </cell>
          <cell r="D22" t="str">
            <v>Jul</v>
          </cell>
          <cell r="E22" t="str">
            <v>Aug</v>
          </cell>
        </row>
        <row r="23">
          <cell r="C23" t="str">
            <v>Tokenization</v>
          </cell>
          <cell r="D23">
            <v>95149</v>
          </cell>
          <cell r="E23">
            <v>141135</v>
          </cell>
        </row>
        <row r="24">
          <cell r="C24" t="str">
            <v>Adyen PINless Debit</v>
          </cell>
          <cell r="D24">
            <v>86.8</v>
          </cell>
          <cell r="E24">
            <v>690.19999999999993</v>
          </cell>
        </row>
        <row r="25">
          <cell r="C25" t="str">
            <v>Fiserv PINless Debit (Acculynk)</v>
          </cell>
          <cell r="D25">
            <v>1250.1999999999998</v>
          </cell>
          <cell r="E25">
            <v>2588.6</v>
          </cell>
        </row>
        <row r="26">
          <cell r="C26" t="str">
            <v>Amex Account Updater</v>
          </cell>
          <cell r="D26">
            <v>26600</v>
          </cell>
          <cell r="E26">
            <v>68600</v>
          </cell>
        </row>
        <row r="27">
          <cell r="C27" t="str">
            <v>Add PI Dynamic Retry</v>
          </cell>
          <cell r="D27">
            <v>3639.9999999999995</v>
          </cell>
          <cell r="E27">
            <v>9800</v>
          </cell>
        </row>
        <row r="28">
          <cell r="C28" t="str">
            <v>Dunning Optimization</v>
          </cell>
        </row>
        <row r="29">
          <cell r="C29" t="str">
            <v>Trusted MID</v>
          </cell>
        </row>
        <row r="30">
          <cell r="C30" t="str">
            <v>Adyen RTAU Optimization</v>
          </cell>
        </row>
        <row r="31">
          <cell r="C31" t="str">
            <v>Fiserv RTAU Optimization</v>
          </cell>
        </row>
        <row r="32">
          <cell r="C32" t="str">
            <v>Batch Account Updater</v>
          </cell>
        </row>
        <row r="33">
          <cell r="C33" t="str">
            <v>Data Sharing</v>
          </cell>
        </row>
        <row r="34">
          <cell r="C34" t="str">
            <v>Champion Challenger Optimization w/ World Pay</v>
          </cell>
        </row>
        <row r="35">
          <cell r="C35" t="str">
            <v>World Pay Account Updater</v>
          </cell>
        </row>
        <row r="36">
          <cell r="C36" t="str">
            <v>Champion Challenger in LATAM</v>
          </cell>
        </row>
      </sheetData>
      <sheetData sheetId="2"/>
      <sheetData sheetId="3"/>
      <sheetData sheetId="4"/>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navi Kalabarigi" refreshedDate="44054.896123842591" backgroundQuery="1" createdVersion="6" refreshedVersion="6" minRefreshableVersion="3" recordCount="0" supportSubquery="1" supportAdvancedDrill="1" xr:uid="{E9CD9FBE-A918-499E-89E4-716B88B5E7A3}">
  <cacheSource type="external" connectionId="2"/>
  <cacheFields count="3">
    <cacheField name="[DimDate].[EventMonth].[EventMonth]" caption="EventMonth" numFmtId="0" hierarchy="62" level="1">
      <sharedItems count="2">
        <s v="[DimDate].[EventMonth].&amp;[2020-07-01T00:00:00]" c="2020-07-01"/>
        <s v="[DimDate].[EventMonth].&amp;[2020-08-01T00:00:00]" c="2020-08-01"/>
      </sharedItems>
    </cacheField>
    <cacheField name="[DimDate].[FiscalYear].[FiscalYear]" caption="FiscalYear" numFmtId="0" hierarchy="63" level="1">
      <sharedItems containsSemiMixedTypes="0" containsString="0"/>
    </cacheField>
    <cacheField name="[Measures].[Auth_Total_Net_All#]" caption="Auth_Total_Net_All#" numFmtId="0" hierarchy="415" level="32767"/>
  </cacheFields>
  <cacheHierarchies count="445">
    <cacheHierarchy uniqueName="[DimBillingProperty].[AccountAgeBucket]" caption="AccountAgeBucket" attribute="1" defaultMemberUniqueName="[DimBillingProperty].[AccountAgeBucket].[All]" allUniqueName="[DimBillingProperty].[AccountAgeBucket].[All]" dimensionUniqueName="[DimBillingProperty]" displayFolder="" count="0" unbalanced="0"/>
    <cacheHierarchy uniqueName="[DimBillingProperty].[BillingSource]" caption="BillingSource" attribute="1" defaultMemberUniqueName="[DimBillingProperty].[BillingSource].[All]" allUniqueName="[DimBillingProperty].[BillingSource].[All]" dimensionUniqueName="[DimBillingProperty]" displayFolder="" count="0" unbalanced="0"/>
    <cacheHierarchy uniqueName="[DimBillingProperty].[BrowserOS]" caption="BrowserOS" attribute="1" defaultMemberUniqueName="[DimBillingProperty].[BrowserOS].[All]" allUniqueName="[DimBillingProperty].[BrowserOS].[All]" dimensionUniqueName="[DimBillingProperty]" displayFolder="" count="0" unbalanced="0"/>
    <cacheHierarchy uniqueName="[DimBillingProperty].[Client]" caption="Client" attribute="1" defaultMemberUniqueName="[DimBillingProperty].[Client].[All]" allUniqueName="[DimBillingProperty].[Client].[All]" dimensionUniqueName="[DimBillingProperty]" displayFolder="" count="0" unbalanced="0"/>
    <cacheHierarchy uniqueName="[DimBillingProperty].[DeviceType]" caption="DeviceType" attribute="1" defaultMemberUniqueName="[DimBillingProperty].[DeviceType].[All]" allUniqueName="[DimBillingProperty].[DeviceType].[All]" dimensionUniqueName="[DimBillingProperty]" displayFolder="" count="0" unbalanced="0"/>
    <cacheHierarchy uniqueName="[DimBillingProperty].[DunningAttempt#]" caption="DunningAttempt#" attribute="1" defaultMemberUniqueName="[DimBillingProperty].[DunningAttempt#].[All]" allUniqueName="[DimBillingProperty].[DunningAttempt#].[All]" dimensionUniqueName="[DimBillingProperty]" displayFolder="" count="0" unbalanced="0"/>
    <cacheHierarchy uniqueName="[DimBillingProperty].[DunningDaysBucket]" caption="DunningDaysBucket" attribute="1" defaultMemberUniqueName="[DimBillingProperty].[DunningDaysBucket].[All]" allUniqueName="[DimBillingProperty].[DunningDaysBucket].[All]" dimensionUniqueName="[DimBillingProperty]" displayFolder="" count="0" unbalanced="0"/>
    <cacheHierarchy uniqueName="[DimBillingProperty].[DunningFirstDeclineCode]" caption="DunningFirstDeclineCode" attribute="1" defaultMemberUniqueName="[DimBillingProperty].[DunningFirstDeclineCode].[All]" allUniqueName="[DimBillingProperty].[DunningFirstDeclineCode].[All]" dimensionUniqueName="[DimBillingProperty]" displayFolder="" count="0" unbalanced="0"/>
    <cacheHierarchy uniqueName="[DimBillingProperty].[DunningPaywithPaymentCardType]" caption="DunningPaywithPaymentCardType" attribute="1" defaultMemberUniqueName="[DimBillingProperty].[DunningPaywithPaymentCardType].[All]" allUniqueName="[DimBillingProperty].[DunningPaywithPaymentCardType].[All]" dimensionUniqueName="[DimBillingProperty]" displayFolder="" count="0" unbalanced="0"/>
    <cacheHierarchy uniqueName="[DimBillingProperty].[DunningPaywithSameCard]" caption="DunningPaywithSameCard" attribute="1" defaultMemberUniqueName="[DimBillingProperty].[DunningPaywithSameCard].[All]" allUniqueName="[DimBillingProperty].[DunningPaywithSameCard].[All]" dimensionUniqueName="[DimBillingProperty]" displayFolder="" count="0" unbalanced="0"/>
    <cacheHierarchy uniqueName="[DimBillingProperty].[DunningPaywithSamePaymentMethodSubType]" caption="DunningPaywithSamePaymentMethodSubType" attribute="1" defaultMemberUniqueName="[DimBillingProperty].[DunningPaywithSamePaymentMethodSubType].[All]" allUniqueName="[DimBillingProperty].[DunningPaywithSamePaymentMethodSubType].[All]" dimensionUniqueName="[DimBillingProperty]" displayFolder="" count="0" unbalanced="0"/>
    <cacheHierarchy uniqueName="[DimBillingProperty].[DunningPaywithSamePaymentMethodType]" caption="DunningPaywithSamePaymentMethodType" attribute="1" defaultMemberUniqueName="[DimBillingProperty].[DunningPaywithSamePaymentMethodType].[All]" allUniqueName="[DimBillingProperty].[DunningPaywithSamePaymentMethodType].[All]" dimensionUniqueName="[DimBillingProperty]" displayFolder="" count="0" unbalanced="0"/>
    <cacheHierarchy uniqueName="[DimBillingProperty].[DunningPaywithSameProvider]" caption="DunningPaywithSameProvider" attribute="1" defaultMemberUniqueName="[DimBillingProperty].[DunningPaywithSameProvider].[All]" allUniqueName="[DimBillingProperty].[DunningPaywithSameProvider].[All]" dimensionUniqueName="[DimBillingProperty]" displayFolder="" count="0" unbalanced="0"/>
    <cacheHierarchy uniqueName="[DimBillingProperty].[EntitlementStatus]" caption="EntitlementStatus" attribute="1" defaultMemberUniqueName="[DimBillingProperty].[EntitlementStatus].[All]" allUniqueName="[DimBillingProperty].[EntitlementStatus].[All]" dimensionUniqueName="[DimBillingProperty]" displayFolder="" count="0" unbalanced="0"/>
    <cacheHierarchy uniqueName="[DimBillingProperty].[FulfillmentState]" caption="FulfillmentState" attribute="1" defaultMemberUniqueName="[DimBillingProperty].[FulfillmentState].[All]" allUniqueName="[DimBillingProperty].[FulfillmentState].[All]" dimensionUniqueName="[DimBillingProperty]" displayFolder="" count="0" unbalanced="0"/>
    <cacheHierarchy uniqueName="[DimBillingProperty].[IsBuyOncePlayAnywhere]" caption="IsBuyOncePlayAnywhere" attribute="1" defaultMemberUniqueName="[DimBillingProperty].[IsBuyOncePlayAnywhere].[All]" allUniqueName="[DimBillingProperty].[IsBuyOncePlayAnywhere].[All]" dimensionUniqueName="[DimBillingProperty]" displayFolder="" count="0" unbalanced="0"/>
    <cacheHierarchy uniqueName="[DimBillingProperty].[IsFraud]" caption="IsFraud" attribute="1" defaultMemberUniqueName="[DimBillingProperty].[IsFraud].[All]" allUniqueName="[DimBillingProperty].[IsFraud].[All]" dimensionUniqueName="[DimBillingProperty]" displayFolder="" count="0" unbalanced="0"/>
    <cacheHierarchy uniqueName="[DimBillingProperty].[IsFreeTrialConverted]" caption="IsFreeTrialConverted" attribute="1" defaultMemberUniqueName="[DimBillingProperty].[IsFreeTrialConverted].[All]" allUniqueName="[DimBillingProperty].[IsFreeTrialConverted].[All]" dimensionUniqueName="[DimBillingProperty]" displayFolder="" count="0" unbalanced="0"/>
    <cacheHierarchy uniqueName="[DimBillingProperty].[IsLatestDunningAttempt]" caption="IsLatestDunningAttempt" attribute="1" defaultMemberUniqueName="[DimBillingProperty].[IsLatestDunningAttempt].[All]" allUniqueName="[DimBillingProperty].[IsLatestDunningAttempt].[All]" dimensionUniqueName="[DimBillingProperty]" displayFolder="" count="0" unbalanced="0"/>
    <cacheHierarchy uniqueName="[DimBillingProperty].[IsPreOrder]" caption="IsPreOrder" attribute="1" defaultMemberUniqueName="[DimBillingProperty].[IsPreOrder].[All]" allUniqueName="[DimBillingProperty].[IsPreOrder].[All]" dimensionUniqueName="[DimBillingProperty]" displayFolder="" count="0" unbalanced="0"/>
    <cacheHierarchy uniqueName="[DimBillingProperty].[ProductCode]" caption="ProductCode" attribute="1" defaultMemberUniqueName="[DimBillingProperty].[ProductCode].[All]" allUniqueName="[DimBillingProperty].[ProductCode].[All]" dimensionUniqueName="[DimBillingProperty]" displayFolder="" count="0" unbalanced="0"/>
    <cacheHierarchy uniqueName="[DimBillingProperty].[ShippingMethod]" caption="ShippingMethod" attribute="1" defaultMemberUniqueName="[DimBillingProperty].[ShippingMethod].[All]" allUniqueName="[DimBillingProperty].[ShippingMethod].[All]" dimensionUniqueName="[DimBillingProperty]" displayFolder="" count="0" unbalanced="0"/>
    <cacheHierarchy uniqueName="[DimBillingProperty].[StoreFronts]" caption="StoreFronts" attribute="1" defaultMemberUniqueName="[DimBillingProperty].[StoreFronts].[All]" allUniqueName="[DimBillingProperty].[StoreFronts].[All]" dimensionUniqueName="[DimBillingProperty]" displayFolder="" count="0" unbalanced="0"/>
    <cacheHierarchy uniqueName="[DimBillingProperty].[SubscriptionAgeBucket]" caption="SubscriptionAgeBucket" attribute="1" defaultMemberUniqueName="[DimBillingProperty].[SubscriptionAgeBucket].[All]" allUniqueName="[DimBillingProperty].[SubscriptionAgeBucket].[All]" dimensionUniqueName="[DimBillingProperty]" displayFolder="" count="0" unbalanced="0"/>
    <cacheHierarchy uniqueName="[DimBillingProperty].[SubscriptionSource]" caption="SubscriptionSource" attribute="1" defaultMemberUniqueName="[DimBillingProperty].[SubscriptionSource].[All]" allUniqueName="[DimBillingProperty].[SubscriptionSource].[All]" dimensionUniqueName="[DimBillingProperty]" displayFolder="" count="0" unbalanced="0"/>
    <cacheHierarchy uniqueName="[DimBillingProperty].[SubTerm]" caption="SubTerm" attribute="1" defaultMemberUniqueName="[DimBillingProperty].[SubTerm].[All]" allUniqueName="[DimBillingProperty].[SubTerm].[All]" dimensionUniqueName="[DimBillingProperty]" displayFolder="" count="0" unbalanced="0"/>
    <cacheHierarchy uniqueName="[DimBins].[Bin]" caption="Bin" attribute="1" defaultMemberUniqueName="[DimBins].[Bin].[All]" allUniqueName="[DimBins].[Bin].[All]" dimensionUniqueName="[DimBins]" displayFolder="" count="0" unbalanced="0"/>
    <cacheHierarchy uniqueName="[DimBins].[BinCardType]" caption="BinCardType" attribute="1" defaultMemberUniqueName="[DimBins].[BinCardType].[All]" allUniqueName="[DimBins].[BinCardType].[All]" dimensionUniqueName="[DimBins]" displayFolder="" count="0" unbalanced="0"/>
    <cacheHierarchy uniqueName="[DimBins].[BinOverride]" caption="BinOverride" attribute="1" defaultMemberUniqueName="[DimBins].[BinOverride].[All]" allUniqueName="[DimBins].[BinOverride].[All]" dimensionUniqueName="[DimBins]" displayFolder="" count="0" unbalanced="0"/>
    <cacheHierarchy uniqueName="[DimBins].[CardIndName]" caption="CardIndName" attribute="1" defaultMemberUniqueName="[DimBins].[CardIndName].[All]" allUniqueName="[DimBins].[CardIndName].[All]" dimensionUniqueName="[DimBins]" displayFolder="" count="0" unbalanced="0"/>
    <cacheHierarchy uniqueName="[DimBins].[CardProdName]" caption="CardProdName" attribute="1" defaultMemberUniqueName="[DimBins].[CardProdName].[All]" allUniqueName="[DimBins].[CardProdName].[All]" dimensionUniqueName="[DimBins]" displayFolder="" count="0" unbalanced="0"/>
    <cacheHierarchy uniqueName="[DimBins].[CardType]" caption="CardType" attribute="1" defaultMemberUniqueName="[DimBins].[CardType].[All]" allUniqueName="[DimBins].[CardType].[All]" dimensionUniqueName="[DimBins]" displayFolder="" count="0" unbalanced="0"/>
    <cacheHierarchy uniqueName="[DimBins].[IsPulseBin]" caption="IsPulseBin" attribute="1" defaultMemberUniqueName="[DimBins].[IsPulseBin].[All]" allUniqueName="[DimBins].[IsPulseBin].[All]" dimensionUniqueName="[DimBins]" displayFolder="" count="0" unbalanced="0"/>
    <cacheHierarchy uniqueName="[DimBins].[IsReloadable]" caption="IsReloadable" attribute="1" defaultMemberUniqueName="[DimBins].[IsReloadable].[All]" allUniqueName="[DimBins].[IsReloadable].[All]" dimensionUniqueName="[DimBins]" displayFolder="" count="0" unbalanced="0"/>
    <cacheHierarchy uniqueName="[DimBins].[Issuer]" caption="Issuer" attribute="1" defaultMemberUniqueName="[DimBins].[Issuer].[All]" allUniqueName="[DimBins].[Issuer].[All]" dimensionUniqueName="[DimBins]" displayFolder="" count="0" unbalanced="0"/>
    <cacheHierarchy uniqueName="[DimBins].[IssuerCountry]" caption="IssuerCountry" attribute="1" defaultMemberUniqueName="[DimBins].[IssuerCountry].[All]" allUniqueName="[DimBins].[IssuerCountry].[All]" dimensionUniqueName="[DimBins]" displayFolder="" count="0" unbalanced="0"/>
    <cacheHierarchy uniqueName="[DimBins].[IssuerGroup]" caption="IssuerGroup" attribute="1" defaultMemberUniqueName="[DimBins].[IssuerGroup].[All]" allUniqueName="[DimBins].[IssuerGroup].[All]" dimensionUniqueName="[DimBins]" displayFolder="" count="0" unbalanced="0"/>
    <cacheHierarchy uniqueName="[DimBins].[LocalUse]" caption="LocalUse" attribute="1" defaultMemberUniqueName="[DimBins].[LocalUse].[All]" allUniqueName="[DimBins].[LocalUse].[All]" dimensionUniqueName="[DimBins]" displayFolder="" count="0" unbalanced="0"/>
    <cacheHierarchy uniqueName="[DimBins].[PSD2_Market]" caption="PSD2_Market" attribute="1" defaultMemberUniqueName="[DimBins].[PSD2_Market].[All]" allUniqueName="[DimBins].[PSD2_Market].[All]" dimensionUniqueName="[DimBins]" displayFolder="" count="0" unbalanced="0"/>
    <cacheHierarchy uniqueName="[DimBins].[RegulIndName]" caption="RegulIndName" attribute="1" defaultMemberUniqueName="[DimBins].[RegulIndName].[All]" allUniqueName="[DimBins].[RegulIndName].[All]" dimensionUniqueName="[DimBins]" displayFolder="" count="0" unbalanced="0"/>
    <cacheHierarchy uniqueName="[DimChargebackProperty].[CBCurrencyCode]" caption="CBCurrencyCode" attribute="1" defaultMemberUniqueName="[DimChargebackProperty].[CBCurrencyCode].[All]" allUniqueName="[DimChargebackProperty].[CBCurrencyCode].[All]" dimensionUniqueName="[DimChargebackProperty]" displayFolder="" count="0" unbalanced="0"/>
    <cacheHierarchy uniqueName="[DimChargebackProperty].[CBDisputeProvider]" caption="CBDisputeProvider" attribute="1" defaultMemberUniqueName="[DimChargebackProperty].[CBDisputeProvider].[All]" allUniqueName="[DimChargebackProperty].[CBDisputeProvider].[All]" dimensionUniqueName="[DimChargebackProperty]" displayFolder="" count="0" unbalanced="0"/>
    <cacheHierarchy uniqueName="[DimChargebackProperty].[CBIntervalDayBucket]" caption="CBIntervalDayBucket" attribute="1" defaultMemberUniqueName="[DimChargebackProperty].[CBIntervalDayBucket].[All]" allUniqueName="[DimChargebackProperty].[CBIntervalDayBucket].[All]" dimensionUniqueName="[DimChargebackProperty]" displayFolder="" count="0" unbalanced="0"/>
    <cacheHierarchy uniqueName="[DimChargebackProperty].[CBPaymentMethod]" caption="CBPaymentMethod" attribute="1" defaultMemberUniqueName="[DimChargebackProperty].[CBPaymentMethod].[All]" allUniqueName="[DimChargebackProperty].[CBPaymentMethod].[All]" dimensionUniqueName="[DimChargebackProperty]" displayFolder="" count="0" unbalanced="0"/>
    <cacheHierarchy uniqueName="[DimChargebackProperty].[CBProvider]" caption="CBProvider" attribute="1" defaultMemberUniqueName="[DimChargebackProperty].[CBProvider].[All]" allUniqueName="[DimChargebackProperty].[CBProvider].[All]" dimensionUniqueName="[DimChargebackProperty]" displayFolder="" count="0" unbalanced="0"/>
    <cacheHierarchy uniqueName="[DimChargebackProperty].[CBReasonCode]" caption="CBReasonCode" attribute="1" defaultMemberUniqueName="[DimChargebackProperty].[CBReasonCode].[All]" allUniqueName="[DimChargebackProperty].[CBReasonCode].[All]" dimensionUniqueName="[DimChargebackProperty]" displayFolder="" count="0" unbalanced="0"/>
    <cacheHierarchy uniqueName="[DimChargebackProperty].[CBReasonCodeDescription]" caption="CBReasonCodeDescription" attribute="1" defaultMemberUniqueName="[DimChargebackProperty].[CBReasonCodeDescription].[All]" allUniqueName="[DimChargebackProperty].[CBReasonCodeDescription].[All]" dimensionUniqueName="[DimChargebackProperty]" displayFolder="" count="0" unbalanced="0"/>
    <cacheHierarchy uniqueName="[DimChargebackProperty].[CBSource]" caption="CBSource" attribute="1" defaultMemberUniqueName="[DimChargebackProperty].[CBSource].[All]" allUniqueName="[DimChargebackProperty].[CBSource].[All]" dimensionUniqueName="[DimChargebackProperty]" displayFolder="" count="0" unbalanced="0"/>
    <cacheHierarchy uniqueName="[DimChargebackProperty].[IsRevokedChargeback]" caption="IsRevokedChargeback" attribute="1" defaultMemberUniqueName="[DimChargebackProperty].[IsRevokedChargeback].[All]" allUniqueName="[DimChargebackProperty].[IsRevokedChargeback].[All]" dimensionUniqueName="[DimChargebackProperty]" displayFolder="" count="0" unbalanced="0"/>
    <cacheHierarchy uniqueName="[DimChargebackProperty].[Label_ATO_proba]" caption="Label_ATO_proba" attribute="1" defaultMemberUniqueName="[DimChargebackProperty].[Label_ATO_proba].[All]" allUniqueName="[DimChargebackProperty].[Label_ATO_proba].[All]" dimensionUniqueName="[DimChargebackProperty]" displayFolder="" count="0" unbalanced="0"/>
    <cacheHierarchy uniqueName="[DimChargebackProperty].[Label_FF_proba]" caption="Label_FF_proba" attribute="1" defaultMemberUniqueName="[DimChargebackProperty].[Label_FF_proba].[All]" allUniqueName="[DimChargebackProperty].[Label_FF_proba].[All]" dimensionUniqueName="[DimChargebackProperty]" displayFolder="" count="0" unbalanced="0"/>
    <cacheHierarchy uniqueName="[DimChargebackProperty].[Label_Label_Level1]" caption="Label_Label_Level1" attribute="1" defaultMemberUniqueName="[DimChargebackProperty].[Label_Label_Level1].[All]" allUniqueName="[DimChargebackProperty].[Label_Label_Level1].[All]" dimensionUniqueName="[DimChargebackProperty]" displayFolder="" count="0" unbalanced="0"/>
    <cacheHierarchy uniqueName="[DimChargebackProperty].[Label_Label_Level2]" caption="Label_Label_Level2" attribute="1" defaultMemberUniqueName="[DimChargebackProperty].[Label_Label_Level2].[All]" allUniqueName="[DimChargebackProperty].[Label_Label_Level2].[All]" dimensionUniqueName="[DimChargebackProperty]" displayFolder="" count="0" unbalanced="0"/>
    <cacheHierarchy uniqueName="[DimChargebackProperty].[Label_SPI_proba]" caption="Label_SPI_proba" attribute="1" defaultMemberUniqueName="[DimChargebackProperty].[Label_SPI_proba].[All]" allUniqueName="[DimChargebackProperty].[Label_SPI_proba].[All]" dimensionUniqueName="[DimChargebackProperty]" displayFolder="" count="0" unbalanced="0"/>
    <cacheHierarchy uniqueName="[DimCreditCardProperty].[AvsResponse]" caption="AvsResponse" attribute="1" defaultMemberUniqueName="[DimCreditCardProperty].[AvsResponse].[All]" allUniqueName="[DimCreditCardProperty].[AvsResponse].[All]" dimensionUniqueName="[DimCreditCardProperty]" displayFolder="" count="0" unbalanced="0"/>
    <cacheHierarchy uniqueName="[DimCreditCardProperty].[CardLevelResponseCode]" caption="CardLevelResponseCode" attribute="1" defaultMemberUniqueName="[DimCreditCardProperty].[CardLevelResponseCode].[All]" allUniqueName="[DimCreditCardProperty].[CardLevelResponseCode].[All]" dimensionUniqueName="[DimCreditCardProperty]" displayFolder="" count="0" unbalanced="0"/>
    <cacheHierarchy uniqueName="[DimCreditCardProperty].[CvvResponse]" caption="CvvResponse" attribute="1" defaultMemberUniqueName="[DimCreditCardProperty].[CvvResponse].[All]" allUniqueName="[DimCreditCardProperty].[CvvResponse].[All]" dimensionUniqueName="[DimCreditCardProperty]" displayFolder="" count="0" unbalanced="0"/>
    <cacheHierarchy uniqueName="[DimCreditCardProperty].[HasCavvUcaf]" caption="HasCavvUcaf" attribute="1" defaultMemberUniqueName="[DimCreditCardProperty].[HasCavvUcaf].[All]" allUniqueName="[DimCreditCardProperty].[HasCavvUcaf].[All]" dimensionUniqueName="[DimCreditCardProperty]" displayFolder="" count="0" unbalanced="0"/>
    <cacheHierarchy uniqueName="[DimCreditCardProperty].[Is3DS]" caption="Is3DS" attribute="1" defaultMemberUniqueName="[DimCreditCardProperty].[Is3DS].[All]" allUniqueName="[DimCreditCardProperty].[Is3DS].[All]" dimensionUniqueName="[DimCreditCardProperty]" displayFolder="" count="0" unbalanced="0"/>
    <cacheHierarchy uniqueName="[DimCreditCardProperty].[IsExpiredCard]" caption="IsExpiredCard" attribute="1" defaultMemberUniqueName="[DimCreditCardProperty].[IsExpiredCard].[All]" allUniqueName="[DimCreditCardProperty].[IsExpiredCard].[All]" dimensionUniqueName="[DimCreditCardProperty]" displayFolder="" count="0" unbalanced="0"/>
    <cacheHierarchy uniqueName="[DimDate].[DayofMonth]" caption="DayofMonth" attribute="1" defaultMemberUniqueName="[DimDate].[DayofMonth].[All]" allUniqueName="[DimDate].[DayofMonth].[All]" dimensionUniqueName="[DimDate]" displayFolder="" count="0" unbalanced="0"/>
    <cacheHierarchy uniqueName="[DimDate].[EventDate]" caption="EventDate" attribute="1" defaultMemberUniqueName="[DimDate].[EventDate].[All]" allUniqueName="[DimDate].[EventDate].[All]" dimensionUniqueName="[DimDate]" displayFolder="" count="0" unbalanced="0"/>
    <cacheHierarchy uniqueName="[DimDate].[EventMonth]" caption="EventMonth" attribute="1" defaultMemberUniqueName="[DimDate].[EventMonth].[All]" allUniqueName="[DimDate].[EventMonth].[All]" dimensionUniqueName="[DimDate]" displayFolder="" count="2" unbalanced="0">
      <fieldsUsage count="2">
        <fieldUsage x="-1"/>
        <fieldUsage x="0"/>
      </fieldsUsage>
    </cacheHierarchy>
    <cacheHierarchy uniqueName="[DimDate].[FiscalYear]" caption="FiscalYear" attribute="1" defaultMemberUniqueName="[DimDate].[FiscalYear].[All]" allUniqueName="[DimDate].[FiscalYear].[All]" dimensionUniqueName="[DimDate]" displayFolder="" count="2" unbalanced="0">
      <fieldsUsage count="2">
        <fieldUsage x="-1"/>
        <fieldUsage x="1"/>
      </fieldsUsage>
    </cacheHierarchy>
    <cacheHierarchy uniqueName="[DimDate].[MonthDesc]" caption="MonthDesc" attribute="1" defaultMemberUniqueName="[DimDate].[MonthDesc].[All]" allUniqueName="[DimDate].[MonthDesc].[All]" dimensionUniqueName="[DimDate]" displayFolder="" count="0" unbalanced="0"/>
    <cacheHierarchy uniqueName="[DimDate].[MonthName]" caption="MonthName" attribute="1" defaultMemberUniqueName="[DimDate].[MonthName].[All]" allUniqueName="[DimDate].[MonthName].[All]" dimensionUniqueName="[DimDate]" displayFolder="" count="0" unbalanced="0"/>
    <cacheHierarchy uniqueName="[DimDate].[QuarterName]" caption="QuarterName" attribute="1" defaultMemberUniqueName="[DimDate].[QuarterName].[All]" allUniqueName="[DimDate].[QuarterName].[All]" dimensionUniqueName="[DimDate]" displayFolder="" count="0" unbalanced="0"/>
    <cacheHierarchy uniqueName="[DimDate].[RollingDayLastMonthEnd]" caption="RollingDayLastMonthEnd" attribute="1" defaultMemberUniqueName="[DimDate].[RollingDayLastMonthEnd].[All]" allUniqueName="[DimDate].[RollingDayLastMonthEnd].[All]" dimensionUniqueName="[DimDate]" displayFolder="" count="0" unbalanced="0"/>
    <cacheHierarchy uniqueName="[DimDate].[RollingDays]" caption="RollingDays" attribute="1" defaultMemberUniqueName="[DimDate].[RollingDays].[All]" allUniqueName="[DimDate].[RollingDays].[All]" dimensionUniqueName="[DimDate]" displayFolder="" count="0" unbalanced="0"/>
    <cacheHierarchy uniqueName="[DimDate].[RollingMonths]" caption="RollingMonths" attribute="1" defaultMemberUniqueName="[DimDate].[RollingMonths].[All]" allUniqueName="[DimDate].[RollingMonths].[All]" dimensionUniqueName="[DimDate]" displayFolder="" count="0" unbalanced="0"/>
    <cacheHierarchy uniqueName="[DimDate].[RollingWeeks]" caption="RollingWeeks" attribute="1" defaultMemberUniqueName="[DimDate].[RollingWeeks].[All]" allUniqueName="[DimDate].[RollingWeeks].[All]" dimensionUniqueName="[DimDate]" displayFolder="" count="0" unbalanced="0"/>
    <cacheHierarchy uniqueName="[DimDate].[WeekDayName]" caption="WeekDayName" attribute="1" defaultMemberUniqueName="[DimDate].[WeekDayName].[All]" allUniqueName="[DimDate].[WeekDayName].[All]" dimensionUniqueName="[DimDate]" displayFolder="" count="0" unbalanced="0"/>
    <cacheHierarchy uniqueName="[DimDate].[WeekName]" caption="WeekName" attribute="1" defaultMemberUniqueName="[DimDate].[WeekName].[All]" allUniqueName="[DimDate].[WeekName].[All]" dimensionUniqueName="[DimDate]" displayFolder="" count="0" unbalanced="0"/>
    <cacheHierarchy uniqueName="[DimDate].[WeekNumber]" caption="WeekNumber" attribute="1" defaultMemberUniqueName="[DimDate].[WeekNumber].[All]" allUniqueName="[DimDate].[WeekNumber].[All]" dimensionUniqueName="[DimDate]" displayFolder="" count="0" unbalanced="0"/>
    <cacheHierarchy uniqueName="[DimDate].[WeekRangeinMonth]" caption="WeekRangeinMonth" attribute="1" defaultMemberUniqueName="[DimDate].[WeekRangeinMonth].[All]" allUniqueName="[DimDate].[WeekRangeinMonth].[All]" dimensionUniqueName="[DimDate]" displayFolder="" count="0" unbalanced="0"/>
    <cacheHierarchy uniqueName="[DimDate].[YearNumber]" caption="YearNumber" attribute="1" defaultMemberUniqueName="[DimDate].[YearNumber].[All]" allUniqueName="[DimDate].[YearNumber].[All]" dimensionUniqueName="[DimDate]" displayFolder="" count="0" unbalanced="0"/>
    <cacheHierarchy uniqueName="[DimExtendProperty].[3DS2format_flag]" caption="3DS2format_flag" attribute="1" defaultMemberUniqueName="[DimExtendProperty].[3DS2format_flag].[All]" allUniqueName="[DimExtendProperty].[3DS2format_flag].[All]" dimensionUniqueName="[DimExtendProperty]" displayFolder="" count="0" unbalanced="0"/>
    <cacheHierarchy uniqueName="[DimExtendProperty].[AU_ReceivedStatus]" caption="AU_ReceivedStatus" attribute="1" defaultMemberUniqueName="[DimExtendProperty].[AU_ReceivedStatus].[All]" allUniqueName="[DimExtendProperty].[AU_ReceivedStatus].[All]" dimensionUniqueName="[DimExtendProperty]" displayFolder="" count="0" unbalanced="0"/>
    <cacheHierarchy uniqueName="[DimExtendProperty].[AU_UpdatedBy]" caption="AU_UpdatedBy" attribute="1" defaultMemberUniqueName="[DimExtendProperty].[AU_UpdatedBy].[All]" allUniqueName="[DimExtendProperty].[AU_UpdatedBy].[All]" dimensionUniqueName="[DimExtendProperty]" displayFolder="" count="0" unbalanced="0"/>
    <cacheHierarchy uniqueName="[DimExtendProperty].[AvailableProviders]" caption="AvailableProviders" attribute="1" defaultMemberUniqueName="[DimExtendProperty].[AvailableProviders].[All]" allUniqueName="[DimExtendProperty].[AvailableProviders].[All]" dimensionUniqueName="[DimExtendProperty]" displayFolder="" count="0" unbalanced="0"/>
    <cacheHierarchy uniqueName="[DimExtendProperty].[CarModel]" caption="CarModel" attribute="1" defaultMemberUniqueName="[DimExtendProperty].[CarModel].[All]" allUniqueName="[DimExtendProperty].[CarModel].[All]" dimensionUniqueName="[DimExtendProperty]" displayFolder="" count="0" unbalanced="0"/>
    <cacheHierarchy uniqueName="[DimExtendProperty].[CoF]" caption="CoF" attribute="1" defaultMemberUniqueName="[DimExtendProperty].[CoF].[All]" allUniqueName="[DimExtendProperty].[CoF].[All]" dimensionUniqueName="[DimExtendProperty]" displayFolder="" count="0" unbalanced="0"/>
    <cacheHierarchy uniqueName="[DimExtendProperty].[CommonVersion]" caption="CommonVersion" attribute="1" defaultMemberUniqueName="[DimExtendProperty].[CommonVersion].[All]" allUniqueName="[DimExtendProperty].[CommonVersion].[All]" dimensionUniqueName="[DimExtendProperty]" displayFolder="" count="0" unbalanced="0"/>
    <cacheHierarchy uniqueName="[DimExtendProperty].[CompanyCode]" caption="CompanyCode" attribute="1" defaultMemberUniqueName="[DimExtendProperty].[CompanyCode].[All]" allUniqueName="[DimExtendProperty].[CompanyCode].[All]" dimensionUniqueName="[DimExtendProperty]" displayFolder="" count="0" unbalanced="0"/>
    <cacheHierarchy uniqueName="[DimExtendProperty].[DR_Original_PSD2_scenario]" caption="DR_Original_PSD2_scenario" attribute="1" defaultMemberUniqueName="[DimExtendProperty].[DR_Original_PSD2_scenario].[All]" allUniqueName="[DimExtendProperty].[DR_Original_PSD2_scenario].[All]" dimensionUniqueName="[DimExtendProperty]" displayFolder="" count="0" unbalanced="0"/>
    <cacheHierarchy uniqueName="[DimExtendProperty].[EngineeringVersion]" caption="EngineeringVersion" attribute="1" defaultMemberUniqueName="[DimExtendProperty].[EngineeringVersion].[All]" allUniqueName="[DimExtendProperty].[EngineeringVersion].[All]" dimensionUniqueName="[DimExtendProperty]" displayFolder="" count="0" unbalanced="0"/>
    <cacheHierarchy uniqueName="[DimExtendProperty].[HasCvv]" caption="HasCvv" attribute="1" defaultMemberUniqueName="[DimExtendProperty].[HasCvv].[All]" allUniqueName="[DimExtendProperty].[HasCvv].[All]" dimensionUniqueName="[DimExtendProperty]" displayFolder="" count="0" unbalanced="0"/>
    <cacheHierarchy uniqueName="[DimExtendProperty].[InitialMRDecision]" caption="InitialMRDecision" attribute="1" defaultMemberUniqueName="[DimExtendProperty].[InitialMRDecision].[All]" allUniqueName="[DimExtendProperty].[InitialMRDecision].[All]" dimensionUniqueName="[DimExtendProperty]" displayFolder="" count="0" unbalanced="0"/>
    <cacheHierarchy uniqueName="[DimExtendProperty].[InitialRiskDecision]" caption="InitialRiskDecision" attribute="1" defaultMemberUniqueName="[DimExtendProperty].[InitialRiskDecision].[All]" allUniqueName="[DimExtendProperty].[InitialRiskDecision].[All]" dimensionUniqueName="[DimExtendProperty]" displayFolder="" count="0" unbalanced="0"/>
    <cacheHierarchy uniqueName="[DimExtendProperty].[IsAUImpact]" caption="IsAUImpact" attribute="1" defaultMemberUniqueName="[DimExtendProperty].[IsAUImpact].[All]" allUniqueName="[DimExtendProperty].[IsAUImpact].[All]" dimensionUniqueName="[DimExtendProperty]" displayFolder="" count="0" unbalanced="0"/>
    <cacheHierarchy uniqueName="[DimExtendProperty].[IsModern]" caption="IsModern" attribute="1" defaultMemberUniqueName="[DimExtendProperty].[IsModern].[All]" allUniqueName="[DimExtendProperty].[IsModern].[All]" dimensionUniqueName="[DimExtendProperty]" displayFolder="" count="0" unbalanced="0"/>
    <cacheHierarchy uniqueName="[DimExtendProperty].[IsNewCustomer]" caption="IsNewCustomer" attribute="1" defaultMemberUniqueName="[DimExtendProperty].[IsNewCustomer].[All]" allUniqueName="[DimExtendProperty].[IsNewCustomer].[All]" dimensionUniqueName="[DimExtendProperty]" displayFolder="" count="0" unbalanced="0"/>
    <cacheHierarchy uniqueName="[DimExtendProperty].[MIDDesignation]" caption="MIDDesignation" attribute="1" defaultMemberUniqueName="[DimExtendProperty].[MIDDesignation].[All]" allUniqueName="[DimExtendProperty].[MIDDesignation].[All]" dimensionUniqueName="[DimExtendProperty]" displayFolder="" count="0" unbalanced="0"/>
    <cacheHierarchy uniqueName="[DimExtendProperty].[MIDMarket]" caption="MIDMarket" attribute="1" defaultMemberUniqueName="[DimExtendProperty].[MIDMarket].[All]" allUniqueName="[DimExtendProperty].[MIDMarket].[All]" dimensionUniqueName="[DimExtendProperty]" displayFolder="" count="0" unbalanced="0"/>
    <cacheHierarchy uniqueName="[DimExtendProperty].[MIDProgram]" caption="MIDProgram" attribute="1" defaultMemberUniqueName="[DimExtendProperty].[MIDProgram].[All]" allUniqueName="[DimExtendProperty].[MIDProgram].[All]" dimensionUniqueName="[DimExtendProperty]" displayFolder="" count="0" unbalanced="0"/>
    <cacheHierarchy uniqueName="[DimExtendProperty].[MIDPush]" caption="MIDPush" attribute="1" defaultMemberUniqueName="[DimExtendProperty].[MIDPush].[All]" allUniqueName="[DimExtendProperty].[MIDPush].[All]" dimensionUniqueName="[DimExtendProperty]" displayFolder="" count="0" unbalanced="0"/>
    <cacheHierarchy uniqueName="[DimExtendProperty].[MIDStaging]" caption="MIDStaging" attribute="1" defaultMemberUniqueName="[DimExtendProperty].[MIDStaging].[All]" allUniqueName="[DimExtendProperty].[MIDStaging].[All]" dimensionUniqueName="[DimExtendProperty]" displayFolder="" count="0" unbalanced="0"/>
    <cacheHierarchy uniqueName="[DimExtendProperty].[PayinVersion]" caption="PayinVersion" attribute="1" defaultMemberUniqueName="[DimExtendProperty].[PayinVersion].[All]" allUniqueName="[DimExtendProperty].[PayinVersion].[All]" dimensionUniqueName="[DimExtendProperty]" displayFolder="" count="0" unbalanced="0"/>
    <cacheHierarchy uniqueName="[DimExtendProperty].[PayoutVersion]" caption="PayoutVersion" attribute="1" defaultMemberUniqueName="[DimExtendProperty].[PayoutVersion].[All]" allUniqueName="[DimExtendProperty].[PayoutVersion].[All]" dimensionUniqueName="[DimExtendProperty]" displayFolder="" count="0" unbalanced="0"/>
    <cacheHierarchy uniqueName="[DimExtendProperty].[PaypalATORequired]" caption="PaypalATORequired" attribute="1" defaultMemberUniqueName="[DimExtendProperty].[PaypalATORequired].[All]" allUniqueName="[DimExtendProperty].[PaypalATORequired].[All]" dimensionUniqueName="[DimExtendProperty]" displayFolder="" count="0" unbalanced="0"/>
    <cacheHierarchy uniqueName="[DimExtendProperty].[PaypalATOSuccess]" caption="PaypalATOSuccess" attribute="1" defaultMemberUniqueName="[DimExtendProperty].[PaypalATOSuccess].[All]" allUniqueName="[DimExtendProperty].[PaypalATOSuccess].[All]" dimensionUniqueName="[DimExtendProperty]" displayFolder="" count="0" unbalanced="0"/>
    <cacheHierarchy uniqueName="[DimExtendProperty].[PSD2_category]" caption="PSD2_category" attribute="1" defaultMemberUniqueName="[DimExtendProperty].[PSD2_category].[All]" allUniqueName="[DimExtendProperty].[PSD2_category].[All]" dimensionUniqueName="[DimExtendProperty]" displayFolder="" count="0" unbalanced="0"/>
    <cacheHierarchy uniqueName="[DimExtendProperty].[PSD2_scenario]" caption="PSD2_scenario" attribute="1" defaultMemberUniqueName="[DimExtendProperty].[PSD2_scenario].[All]" allUniqueName="[DimExtendProperty].[PSD2_scenario].[All]" dimensionUniqueName="[DimExtendProperty]" displayFolder="" count="0" unbalanced="0"/>
    <cacheHierarchy uniqueName="[DimExtendProperty].[PSD2_tags]" caption="PSD2_tags" attribute="1" defaultMemberUniqueName="[DimExtendProperty].[PSD2_tags].[All]" allUniqueName="[DimExtendProperty].[PSD2_tags].[All]" dimensionUniqueName="[DimExtendProperty]" displayFolder="" count="0" unbalanced="0"/>
    <cacheHierarchy uniqueName="[DimExtendProperty].[PSD2ReferenceType]" caption="PSD2ReferenceType" attribute="1" defaultMemberUniqueName="[DimExtendProperty].[PSD2ReferenceType].[All]" allUniqueName="[DimExtendProperty].[PSD2ReferenceType].[All]" dimensionUniqueName="[DimExtendProperty]" displayFolder="" count="0" unbalanced="0"/>
    <cacheHierarchy uniqueName="[DimExtendProperty].[RiskModelScoreBucket]" caption="RiskModelScoreBucket" attribute="1" defaultMemberUniqueName="[DimExtendProperty].[RiskModelScoreBucket].[All]" allUniqueName="[DimExtendProperty].[RiskModelScoreBucket].[All]" dimensionUniqueName="[DimExtendProperty]" displayFolder="" count="0" unbalanced="0"/>
    <cacheHierarchy uniqueName="[DimExtendProperty].[SelectedAcquirer]" caption="SelectedAcquirer" attribute="1" defaultMemberUniqueName="[DimExtendProperty].[SelectedAcquirer].[All]" allUniqueName="[DimExtendProperty].[SelectedAcquirer].[All]" dimensionUniqueName="[DimExtendProperty]" displayFolder="" count="0" unbalanced="0"/>
    <cacheHierarchy uniqueName="[DimExtendProperty].[ThirdPartySeller]" caption="ThirdPartySeller" attribute="1" defaultMemberUniqueName="[DimExtendProperty].[ThirdPartySeller].[All]" allUniqueName="[DimExtendProperty].[ThirdPartySeller].[All]" dimensionUniqueName="[DimExtendProperty]" displayFolder="" count="0" unbalanced="0"/>
    <cacheHierarchy uniqueName="[DimExtendProperty].[TransactionInternalScenario]" caption="TransactionInternalScenario" attribute="1" defaultMemberUniqueName="[DimExtendProperty].[TransactionInternalScenario].[All]" allUniqueName="[DimExtendProperty].[TransactionInternalScenario].[All]" dimensionUniqueName="[DimExtendProperty]" displayFolder="" count="0" unbalanced="0"/>
    <cacheHierarchy uniqueName="[DimExtendProperty].[TrustedOrDefault]" caption="TrustedOrDefault" attribute="1" defaultMemberUniqueName="[DimExtendProperty].[TrustedOrDefault].[All]" allUniqueName="[DimExtendProperty].[TrustedOrDefault].[All]" dimensionUniqueName="[DimExtendProperty]" displayFolder="" count="0" unbalanced="0"/>
    <cacheHierarchy uniqueName="[DimExtendProperty].[TrustMidCategory]" caption="TrustMidCategory" attribute="1" defaultMemberUniqueName="[DimExtendProperty].[TrustMidCategory].[All]" allUniqueName="[DimExtendProperty].[TrustMidCategory].[All]" dimensionUniqueName="[DimExtendProperty]" displayFolder="" count="0" unbalanced="0"/>
    <cacheHierarchy uniqueName="[DimMarket].[Area_A13]" caption="Area_A13" attribute="1" defaultMemberUniqueName="[DimMarket].[Area_A13].[All]" allUniqueName="[DimMarket].[Area_A13].[All]" dimensionUniqueName="[DimMarket]" displayFolder="" count="0" unbalanced="0"/>
    <cacheHierarchy uniqueName="[DimMarket].[AreaName]" caption="AreaName" attribute="1" defaultMemberUniqueName="[DimMarket].[AreaName].[All]" allUniqueName="[DimMarket].[AreaName].[All]" dimensionUniqueName="[DimMarket]" displayFolder="" count="0" unbalanced="0"/>
    <cacheHierarchy uniqueName="[DimMarket].[BigAreaName]" caption="BigAreaName" attribute="1" defaultMemberUniqueName="[DimMarket].[BigAreaName].[All]" allUniqueName="[DimMarket].[BigAreaName].[All]" dimensionUniqueName="[DimMarket]" displayFolder="" count="0" unbalanced="0"/>
    <cacheHierarchy uniqueName="[DimMarket].[Country]" caption="Country" attribute="1" defaultMemberUniqueName="[DimMarket].[Country].[All]" allUniqueName="[DimMarket].[Country].[All]" dimensionUniqueName="[DimMarket]" displayFolder="" count="0" unbalanced="0"/>
    <cacheHierarchy uniqueName="[DimMarket].[CountryCode]" caption="CountryCode" attribute="1" defaultMemberUniqueName="[DimMarket].[CountryCode].[All]" allUniqueName="[DimMarket].[CountryCode].[All]" dimensionUniqueName="[DimMarket]" displayFolder="" count="0" unbalanced="0"/>
    <cacheHierarchy uniqueName="[DimMarket].[Currency]" caption="Currency" attribute="1" defaultMemberUniqueName="[DimMarket].[Currency].[All]" allUniqueName="[DimMarket].[Currency].[All]" dimensionUniqueName="[DimMarket]" displayFolder="" count="0" unbalanced="0"/>
    <cacheHierarchy uniqueName="[DimMarket].[CurrencyDescription]" caption="CurrencyDescription" attribute="1" defaultMemberUniqueName="[DimMarket].[CurrencyDescription].[All]" allUniqueName="[DimMarket].[CurrencyDescription].[All]" dimensionUniqueName="[DimMarket]" displayFolder="" count="0" unbalanced="0"/>
    <cacheHierarchy uniqueName="[DimMarket].[IsTop30Market]" caption="IsTop30Market" attribute="1" defaultMemberUniqueName="[DimMarket].[IsTop30Market].[All]" allUniqueName="[DimMarket].[IsTop30Market].[All]" dimensionUniqueName="[DimMarket]" displayFolder="" count="0" unbalanced="0"/>
    <cacheHierarchy uniqueName="[DimMarket].[PaymentRegion]" caption="PaymentRegion" attribute="1" defaultMemberUniqueName="[DimMarket].[PaymentRegion].[All]" allUniqueName="[DimMarket].[PaymentRegion].[All]" dimensionUniqueName="[DimMarket]" displayFolder="" count="0" unbalanced="0"/>
    <cacheHierarchy uniqueName="[DimMarket].[RegionName]" caption="RegionName" attribute="1" defaultMemberUniqueName="[DimMarket].[RegionName].[All]" allUniqueName="[DimMarket].[RegionName].[All]" dimensionUniqueName="[DimMarket]" displayFolder="" count="0" unbalanced="0"/>
    <cacheHierarchy uniqueName="[DimMarket].[SubRegion]" caption="SubRegion" attribute="1" defaultMemberUniqueName="[DimMarket].[SubRegion].[All]" allUniqueName="[DimMarket].[SubRegion].[All]" dimensionUniqueName="[DimMarket]" displayFolder="" count="0" unbalanced="0"/>
    <cacheHierarchy uniqueName="[DimMerchant].[MerchantAdviceCode]" caption="MerchantAdviceCode" attribute="1" defaultMemberUniqueName="[DimMerchant].[MerchantAdviceCode].[All]" allUniqueName="[DimMerchant].[MerchantAdviceCode].[All]" dimensionUniqueName="[DimMerchant]" displayFolder="" count="0" unbalanced="0"/>
    <cacheHierarchy uniqueName="[DimMerchant].[MerchantCountry]" caption="MerchantCountry" attribute="1" defaultMemberUniqueName="[DimMerchant].[MerchantCountry].[All]" allUniqueName="[DimMerchant].[MerchantCountry].[All]" dimensionUniqueName="[DimMerchant]" displayFolder="" count="0" unbalanced="0"/>
    <cacheHierarchy uniqueName="[DimMerchant].[MerchantDescriptor]" caption="MerchantDescriptor" attribute="1" defaultMemberUniqueName="[DimMerchant].[MerchantDescriptor].[All]" allUniqueName="[DimMerchant].[MerchantDescriptor].[All]" dimensionUniqueName="[DimMerchant]" displayFolder="" count="0" unbalanced="0"/>
    <cacheHierarchy uniqueName="[DimMerchant].[MerchantId]" caption="MerchantId" attribute="1" defaultMemberUniqueName="[DimMerchant].[MerchantId].[All]" allUniqueName="[DimMerchant].[MerchantId].[All]" dimensionUniqueName="[DimMerchant]" displayFolder="" count="0" unbalanced="0"/>
    <cacheHierarchy uniqueName="[DimMerchant].[MerchantMCC]" caption="MerchantMCC" attribute="1" defaultMemberUniqueName="[DimMerchant].[MerchantMCC].[All]" allUniqueName="[DimMerchant].[MerchantMCC].[All]" dimensionUniqueName="[DimMerchant]" displayFolder="" count="0" unbalanced="0"/>
    <cacheHierarchy uniqueName="[DimPartner].[IsSplitPaymentMethod]" caption="IsSplitPaymentMethod" attribute="1" defaultMemberUniqueName="[DimPartner].[IsSplitPaymentMethod].[All]" allUniqueName="[DimPartner].[IsSplitPaymentMethod].[All]" dimensionUniqueName="[DimPartner]" displayFolder="" count="0" unbalanced="0"/>
    <cacheHierarchy uniqueName="[DimPartner].[Partner]" caption="Partner" attribute="1" defaultMemberUniqueName="[DimPartner].[Partner].[All]" allUniqueName="[DimPartner].[Partner].[All]" dimensionUniqueName="[DimPartner]" displayFolder="" count="0" unbalanced="0"/>
    <cacheHierarchy uniqueName="[DimPartner].[PartnerType]" caption="PartnerType" attribute="1" defaultMemberUniqueName="[DimPartner].[PartnerType].[All]" allUniqueName="[DimPartner].[PartnerType].[All]" dimensionUniqueName="[DimPartner]" displayFolder="" count="0" unbalanced="0"/>
    <cacheHierarchy uniqueName="[DimPartner].[PaymentMethodFamily]" caption="PaymentMethodFamily" attribute="1" defaultMemberUniqueName="[DimPartner].[PaymentMethodFamily].[All]" allUniqueName="[DimPartner].[PaymentMethodFamily].[All]" dimensionUniqueName="[DimPartner]" displayFolder="" count="0" unbalanced="0"/>
    <cacheHierarchy uniqueName="[DimPartner].[PaymentMethodSubType]" caption="PaymentMethodSubType" attribute="1" defaultMemberUniqueName="[DimPartner].[PaymentMethodSubType].[All]" allUniqueName="[DimPartner].[PaymentMethodSubType].[All]" dimensionUniqueName="[DimPartner]" displayFolder="" count="0" unbalanced="0"/>
    <cacheHierarchy uniqueName="[DimPartner].[PaymentMethodSubType1]" caption="PaymentMethodSubType1" attribute="1" defaultMemberUniqueName="[DimPartner].[PaymentMethodSubType1].[All]" allUniqueName="[DimPartner].[PaymentMethodSubType1].[All]" dimensionUniqueName="[DimPartner]" displayFolder="" count="0" unbalanced="0"/>
    <cacheHierarchy uniqueName="[DimPartner].[PaymentMethodType]" caption="PaymentMethodType" attribute="1" defaultMemberUniqueName="[DimPartner].[PaymentMethodType].[All]" allUniqueName="[DimPartner].[PaymentMethodType].[All]" dimensionUniqueName="[DimPartner]" displayFolder="" count="0" unbalanced="0"/>
    <cacheHierarchy uniqueName="[DimPartner].[PaymentMethodType1]" caption="PaymentMethodType1" attribute="1" defaultMemberUniqueName="[DimPartner].[PaymentMethodType1].[All]" allUniqueName="[DimPartner].[PaymentMethodType1].[All]" dimensionUniqueName="[DimPartner]" displayFolder="" count="0" unbalanced="0"/>
    <cacheHierarchy uniqueName="[DimPartner].[PIAgeBucket]" caption="PIAgeBucket" attribute="1" defaultMemberUniqueName="[DimPartner].[PIAgeBucket].[All]" allUniqueName="[DimPartner].[PIAgeBucket].[All]" dimensionUniqueName="[DimPartner]" displayFolder="" count="0" unbalanced="0"/>
    <cacheHierarchy uniqueName="[DimPartner].[RetryStatus]" caption="RetryStatus" attribute="1" defaultMemberUniqueName="[DimPartner].[RetryStatus].[All]" allUniqueName="[DimPartner].[RetryStatus].[All]" dimensionUniqueName="[DimPartner]" displayFolder="" count="0" unbalanced="0"/>
    <cacheHierarchy uniqueName="[DimPayment].[AmountBucket]" caption="AmountBucket" attribute="1" defaultMemberUniqueName="[DimPayment].[AmountBucket].[All]" allUniqueName="[DimPayment].[AmountBucket].[All]" dimensionUniqueName="[DimPayment]" displayFolder="" count="0" unbalanced="0"/>
    <cacheHierarchy uniqueName="[DimPayment].[AuthenticationLifeCycle]" caption="AuthenticationLifeCycle" attribute="1" defaultMemberUniqueName="[DimPayment].[AuthenticationLifeCycle].[All]" allUniqueName="[DimPayment].[AuthenticationLifeCycle].[All]" dimensionUniqueName="[DimPayment]" displayFolder="" count="0" unbalanced="0"/>
    <cacheHierarchy uniqueName="[DimPayment].[DataType]" caption="DataType" attribute="1" defaultMemberUniqueName="[DimPayment].[DataType].[All]" allUniqueName="[DimPayment].[DataType].[All]" dimensionUniqueName="[DimPayment]" displayFolder="" count="0" unbalanced="0"/>
    <cacheHierarchy uniqueName="[DimPayment].[DR_OriginalDeclineReason]" caption="DR_OriginalDeclineReason" attribute="1" defaultMemberUniqueName="[DimPayment].[DR_OriginalDeclineReason].[All]" allUniqueName="[DimPayment].[DR_OriginalDeclineReason].[All]" dimensionUniqueName="[DimPayment]" displayFolder="" count="0" unbalanced="0"/>
    <cacheHierarchy uniqueName="[DimPayment].[DR_OriginalNativeDeclineReason]" caption="DR_OriginalNativeDeclineReason" attribute="1" defaultMemberUniqueName="[DimPayment].[DR_OriginalNativeDeclineReason].[All]" allUniqueName="[DimPayment].[DR_OriginalNativeDeclineReason].[All]" dimensionUniqueName="[DimPayment]" displayFolder="" count="0" unbalanced="0"/>
    <cacheHierarchy uniqueName="[DimPayment].[DR_OriginalProvider]" caption="DR_OriginalProvider" attribute="1" defaultMemberUniqueName="[DimPayment].[DR_OriginalProvider].[All]" allUniqueName="[DimPayment].[DR_OriginalProvider].[All]" dimensionUniqueName="[DimPayment]" displayFolder="" count="0" unbalanced="0"/>
    <cacheHierarchy uniqueName="[DimPayment].[DR_Status]" caption="DR_Status" attribute="1" defaultMemberUniqueName="[DimPayment].[DR_Status].[All]" allUniqueName="[DimPayment].[DR_Status].[All]" dimensionUniqueName="[DimPayment]" displayFolder="" count="0" unbalanced="0"/>
    <cacheHierarchy uniqueName="[DimPayment].[IsAuthTotal]" caption="IsAuthTotal" attribute="1" defaultMemberUniqueName="[DimPayment].[IsAuthTotal].[All]" allUniqueName="[DimPayment].[IsAuthTotal].[All]" dimensionUniqueName="[DimPayment]" displayFolder="" count="0" unbalanced="0"/>
    <cacheHierarchy uniqueName="[DimPayment].[IsDynamicRetry]" caption="IsDynamicRetry" attribute="1" defaultMemberUniqueName="[DimPayment].[IsDynamicRetry].[All]" allUniqueName="[DimPayment].[IsDynamicRetry].[All]" dimensionUniqueName="[DimPayment]" displayFolder="" count="0" unbalanced="0"/>
    <cacheHierarchy uniqueName="[DimPayment].[IsFakeRetry]" caption="IsFakeRetry" attribute="1" defaultMemberUniqueName="[DimPayment].[IsFakeRetry].[All]" allUniqueName="[DimPayment].[IsFakeRetry].[All]" dimensionUniqueName="[DimPayment]" displayFolder="" count="0" unbalanced="0"/>
    <cacheHierarchy uniqueName="[DimPayment].[IsFirstDynamicRetry]" caption="IsFirstDynamicRetry" attribute="1" defaultMemberUniqueName="[DimPayment].[IsFirstDynamicRetry].[All]" allUniqueName="[DimPayment].[IsFirstDynamicRetry].[All]" dimensionUniqueName="[DimPayment]" displayFolder="" count="0" unbalanced="0"/>
    <cacheHierarchy uniqueName="[DimPayment].[IsHardDecline]" caption="IsHardDecline" attribute="1" defaultMemberUniqueName="[DimPayment].[IsHardDecline].[All]" allUniqueName="[DimPayment].[IsHardDecline].[All]" dimensionUniqueName="[DimPayment]" displayFolder="" count="0" unbalanced="0"/>
    <cacheHierarchy uniqueName="[DimPayment].[IsLastDynamicRetry]" caption="IsLastDynamicRetry" attribute="1" defaultMemberUniqueName="[DimPayment].[IsLastDynamicRetry].[All]" allUniqueName="[DimPayment].[IsLastDynamicRetry].[All]" dimensionUniqueName="[DimPayment]" displayFolder="" count="0" unbalanced="0"/>
    <cacheHierarchy uniqueName="[DimPayment].[IsOneTimeorSubPurchase]" caption="IsOneTimeorSubPurchase" attribute="1" defaultMemberUniqueName="[DimPayment].[IsOneTimeorSubPurchase].[All]" allUniqueName="[DimPayment].[IsOneTimeorSubPurchase].[All]" dimensionUniqueName="[DimPayment]" displayFolder="" count="0" unbalanced="0"/>
    <cacheHierarchy uniqueName="[DimPayment].[IsRecurring]" caption="IsRecurring" attribute="1" defaultMemberUniqueName="[DimPayment].[IsRecurring].[All]" allUniqueName="[DimPayment].[IsRecurring].[All]" dimensionUniqueName="[DimPayment]" displayFolder="" count="0" unbalanced="0"/>
    <cacheHierarchy uniqueName="[DimPayment].[NativeResponseCode]" caption="NativeResponseCode" attribute="1" defaultMemberUniqueName="[DimPayment].[NativeResponseCode].[All]" allUniqueName="[DimPayment].[NativeResponseCode].[All]" dimensionUniqueName="[DimPayment]" displayFolder="" count="0" unbalanced="0"/>
    <cacheHierarchy uniqueName="[DimPayment].[NativeResponseDesc]" caption="NativeResponseDesc" attribute="1" defaultMemberUniqueName="[DimPayment].[NativeResponseDesc].[All]" allUniqueName="[DimPayment].[NativeResponseDesc].[All]" dimensionUniqueName="[DimPayment]" displayFolder="" count="0" unbalanced="0"/>
    <cacheHierarchy uniqueName="[DimPayment].[NetworkTokenAvailable]" caption="NetworkTokenAvailable" attribute="1" defaultMemberUniqueName="[DimPayment].[NetworkTokenAvailable].[All]" allUniqueName="[DimPayment].[NetworkTokenAvailable].[All]" dimensionUniqueName="[DimPayment]" displayFolder="" count="0" unbalanced="0"/>
    <cacheHierarchy uniqueName="[DimPayment].[NormalizedDeclineReason]" caption="NormalizedDeclineReason" attribute="1" defaultMemberUniqueName="[DimPayment].[NormalizedDeclineReason].[All]" allUniqueName="[DimPayment].[NormalizedDeclineReason].[All]" dimensionUniqueName="[DimPayment]" displayFolder="" count="0" unbalanced="0"/>
    <cacheHierarchy uniqueName="[DimPayment].[PaymentEventType]" caption="PaymentEventType" attribute="1" defaultMemberUniqueName="[DimPayment].[PaymentEventType].[All]" allUniqueName="[DimPayment].[PaymentEventType].[All]" dimensionUniqueName="[DimPayment]" displayFolder="" count="0" unbalanced="0"/>
    <cacheHierarchy uniqueName="[DimPayment].[PaymentEventType1]" caption="PaymentEventType1" attribute="1" defaultMemberUniqueName="[DimPayment].[PaymentEventType1].[All]" allUniqueName="[DimPayment].[PaymentEventType1].[All]" dimensionUniqueName="[DimPayment]" displayFolder="" count="0" unbalanced="0"/>
    <cacheHierarchy uniqueName="[DimPayment].[PaymentType]" caption="PaymentType" attribute="1" defaultMemberUniqueName="[DimPayment].[PaymentType].[All]" allUniqueName="[DimPayment].[PaymentType].[All]" dimensionUniqueName="[DimPayment]" displayFolder="" count="0" unbalanced="0"/>
    <cacheHierarchy uniqueName="[DimPayment].[PinlessBINData]" caption="PinlessBINData" attribute="1" defaultMemberUniqueName="[DimPayment].[PinlessBINData].[All]" allUniqueName="[DimPayment].[PinlessBINData].[All]" dimensionUniqueName="[DimPayment]" displayFolder="" count="0" unbalanced="0"/>
    <cacheHierarchy uniqueName="[DimPayment].[PinlessBINStatus]" caption="PinlessBINStatus" attribute="1" defaultMemberUniqueName="[DimPayment].[PinlessBINStatus].[All]" allUniqueName="[DimPayment].[PinlessBINStatus].[All]" dimensionUniqueName="[DimPayment]" displayFolder="" count="0" unbalanced="0"/>
    <cacheHierarchy uniqueName="[DimPayment].[PinlessDebit_RetryGroup]" caption="PinlessDebit_RetryGroup" attribute="1" defaultMemberUniqueName="[DimPayment].[PinlessDebit_RetryGroup].[All]" allUniqueName="[DimPayment].[PinlessDebit_RetryGroup].[All]" dimensionUniqueName="[DimPayment]" displayFolder="" count="0" unbalanced="0"/>
    <cacheHierarchy uniqueName="[DimPayment].[PinlessDebit_RetryScenario]" caption="PinlessDebit_RetryScenario" attribute="1" defaultMemberUniqueName="[DimPayment].[PinlessDebit_RetryScenario].[All]" allUniqueName="[DimPayment].[PinlessDebit_RetryScenario].[All]" dimensionUniqueName="[DimPayment]" displayFolder="" count="0" unbalanced="0"/>
    <cacheHierarchy uniqueName="[DimPayment].[PinlessDebit_RetrySubGroup]" caption="PinlessDebit_RetrySubGroup" attribute="1" defaultMemberUniqueName="[DimPayment].[PinlessDebit_RetrySubGroup].[All]" allUniqueName="[DimPayment].[PinlessDebit_RetrySubGroup].[All]" dimensionUniqueName="[DimPayment]" displayFolder="" count="0" unbalanced="0"/>
    <cacheHierarchy uniqueName="[DimPayment].[Provider]" caption="Provider" attribute="1" defaultMemberUniqueName="[DimPayment].[Provider].[All]" allUniqueName="[DimPayment].[Provider].[All]" dimensionUniqueName="[DimPayment]" displayFolder="" count="0" unbalanced="0"/>
    <cacheHierarchy uniqueName="[DimPayment].[ReasonCode]" caption="ReasonCode" attribute="1" defaultMemberUniqueName="[DimPayment].[ReasonCode].[All]" allUniqueName="[DimPayment].[ReasonCode].[All]" dimensionUniqueName="[DimPayment]" displayFolder="" count="0" unbalanced="0"/>
    <cacheHierarchy uniqueName="[DimPayment].[ResponseCodeDesc]" caption="ResponseCodeDesc" attribute="1" defaultMemberUniqueName="[DimPayment].[ResponseCodeDesc].[All]" allUniqueName="[DimPayment].[ResponseCodeDesc].[All]" dimensionUniqueName="[DimPayment]" displayFolder="" count="0" unbalanced="0"/>
    <cacheHierarchy uniqueName="[DimPayment].[RetryAttempt1AcquirerAccount]" caption="RetryAttempt1AcquirerAccount" attribute="1" defaultMemberUniqueName="[DimPayment].[RetryAttempt1AcquirerAccount].[All]" allUniqueName="[DimPayment].[RetryAttempt1AcquirerAccount].[All]" dimensionUniqueName="[DimPayment]" displayFolder="" count="0" unbalanced="0"/>
    <cacheHierarchy uniqueName="[DimPayment].[RetryAttempt1NetworkTokenOffered]" caption="RetryAttempt1NetworkTokenOffered" attribute="1" defaultMemberUniqueName="[DimPayment].[RetryAttempt1NetworkTokenOffered].[All]" allUniqueName="[DimPayment].[RetryAttempt1NetworkTokenOffered].[All]" dimensionUniqueName="[DimPayment]" displayFolder="" count="0" unbalanced="0"/>
    <cacheHierarchy uniqueName="[DimPayment].[RetryAttempt1RawResponse]" caption="RetryAttempt1RawResponse" attribute="1" defaultMemberUniqueName="[DimPayment].[RetryAttempt1RawResponse].[All]" allUniqueName="[DimPayment].[RetryAttempt1RawResponse].[All]" dimensionUniqueName="[DimPayment]" displayFolder="" count="0" unbalanced="0"/>
    <cacheHierarchy uniqueName="[DimPayment].[RetryAttempt2AcquirerAccount]" caption="RetryAttempt2AcquirerAccount" attribute="1" defaultMemberUniqueName="[DimPayment].[RetryAttempt2AcquirerAccount].[All]" allUniqueName="[DimPayment].[RetryAttempt2AcquirerAccount].[All]" dimensionUniqueName="[DimPayment]" displayFolder="" count="0" unbalanced="0"/>
    <cacheHierarchy uniqueName="[DimPayment].[RetryAttempt2NetworkTokenOffered]" caption="RetryAttempt2NetworkTokenOffered" attribute="1" defaultMemberUniqueName="[DimPayment].[RetryAttempt2NetworkTokenOffered].[All]" allUniqueName="[DimPayment].[RetryAttempt2NetworkTokenOffered].[All]" dimensionUniqueName="[DimPayment]" displayFolder="" count="0" unbalanced="0"/>
    <cacheHierarchy uniqueName="[DimPayment].[RetryAttempt2RawResponse]" caption="RetryAttempt2RawResponse" attribute="1" defaultMemberUniqueName="[DimPayment].[RetryAttempt2RawResponse].[All]" allUniqueName="[DimPayment].[RetryAttempt2RawResponse].[All]" dimensionUniqueName="[DimPayment]" displayFolder="" count="0" unbalanced="0"/>
    <cacheHierarchy uniqueName="[DimPayment].[RTAU_Status]" caption="RTAU_Status" attribute="1" defaultMemberUniqueName="[DimPayment].[RTAU_Status].[All]" allUniqueName="[DimPayment].[RTAU_Status].[All]" dimensionUniqueName="[DimPayment]" displayFolder="" count="0" unbalanced="0"/>
    <cacheHierarchy uniqueName="[DimProduct].[IsCommercial]" caption="IsCommercial" attribute="1" defaultMemberUniqueName="[DimProduct].[IsCommercial].[All]" allUniqueName="[DimProduct].[IsCommercial].[All]" dimensionUniqueName="[DimProduct]" displayFolder="" count="0" unbalanced="0"/>
    <cacheHierarchy uniqueName="[DimProduct].[ItemCount]" caption="ItemCount" attribute="1" defaultMemberUniqueName="[DimProduct].[ItemCount].[All]" allUniqueName="[DimProduct].[ItemCount].[All]" dimensionUniqueName="[DimProduct]" displayFolder="" count="0" unbalanced="0"/>
    <cacheHierarchy uniqueName="[DimProduct].[ProductCategory1]" caption="ProductCategory1" attribute="1" defaultMemberUniqueName="[DimProduct].[ProductCategory1].[All]" allUniqueName="[DimProduct].[ProductCategory1].[All]" dimensionUniqueName="[DimProduct]" displayFolder="" count="0" unbalanced="0"/>
    <cacheHierarchy uniqueName="[DimProduct].[ProductCategory2]" caption="ProductCategory2" attribute="1" defaultMemberUniqueName="[DimProduct].[ProductCategory2].[All]" allUniqueName="[DimProduct].[ProductCategory2].[All]" dimensionUniqueName="[DimProduct]" displayFolder="" count="0" unbalanced="0"/>
    <cacheHierarchy uniqueName="[DimProduct].[ProductCategory3]" caption="ProductCategory3" attribute="1" defaultMemberUniqueName="[DimProduct].[ProductCategory3].[All]" allUniqueName="[DimProduct].[ProductCategory3].[All]" dimensionUniqueName="[DimProduct]" displayFolder="" count="0" unbalanced="0"/>
    <cacheHierarchy uniqueName="[DimProduct].[ProductType]" caption="ProductType" attribute="1" defaultMemberUniqueName="[DimProduct].[ProductType].[All]" allUniqueName="[DimProduct].[ProductType].[All]" dimensionUniqueName="[DimProduct]" displayFolder="" count="0" unbalanced="0"/>
    <cacheHierarchy uniqueName="[DimProduct].[SpecialProductType]" caption="SpecialProductType" attribute="1" defaultMemberUniqueName="[DimProduct].[SpecialProductType].[All]" allUniqueName="[DimProduct].[SpecialProductType].[All]" dimensionUniqueName="[DimProduct]" displayFolder="" count="0" unbalanced="0"/>
    <cacheHierarchy uniqueName="[DimProduct].[TopProductName]" caption="TopProductName" attribute="1" defaultMemberUniqueName="[DimProduct].[TopProductName].[All]" allUniqueName="[DimProduct].[TopProductName].[All]" dimensionUniqueName="[DimProduct]" displayFolder="" count="0" unbalanced="0"/>
    <cacheHierarchy uniqueName="[DimTxnDate].[TxnDay]" caption="TxnDay" attribute="1" defaultMemberUniqueName="[DimTxnDate].[TxnDay].[All]" allUniqueName="[DimTxnDate].[TxnDay].[All]" dimensionUniqueName="[DimTxnDate]" displayFolder="" count="0" unbalanced="0"/>
    <cacheHierarchy uniqueName="[DimTxnDate].[TxnMonth]" caption="TxnMonth" attribute="1" defaultMemberUniqueName="[DimTxnDate].[TxnMonth].[All]" allUniqueName="[DimTxnDate].[TxnMonth].[All]" dimensionUniqueName="[DimTxnDate]" displayFolder="" count="0" unbalanced="0"/>
    <cacheHierarchy uniqueName="[DimTxnDate].[TxnYear]" caption="TxnYear" attribute="1" defaultMemberUniqueName="[DimTxnDate].[TxnYear].[All]" allUniqueName="[DimTxnDate].[TxnYear].[All]" dimensionUniqueName="[DimTxnDate]" displayFolder="" count="0" unbalanced="0"/>
    <cacheHierarchy uniqueName="[DimBillingProperty].[AccountAgeBucketIndex]" caption="AccountAgeBucketIndex" attribute="1" defaultMemberUniqueName="[DimBillingProperty].[AccountAgeBucketIndex].[All]" allUniqueName="[DimBillingProperty].[AccountAgeBucketIndex].[All]" dimensionUniqueName="[DimBillingProperty]" displayFolder="" count="0" unbalanced="0" hidden="1"/>
    <cacheHierarchy uniqueName="[DimBillingProperty].[BillingHashCode]" caption="BillingHashCode" attribute="1" defaultMemberUniqueName="[DimBillingProperty].[BillingHashCode].[All]" allUniqueName="[DimBillingProperty].[BillingHashCode].[All]" dimensionUniqueName="[DimBillingProperty]" displayFolder="" count="0" unbalanced="0" hidden="1"/>
    <cacheHierarchy uniqueName="[DimBillingProperty].[DeviceType_Risk]" caption="DeviceType_Risk" attribute="1" defaultMemberUniqueName="[DimBillingProperty].[DeviceType_Risk].[All]" allUniqueName="[DimBillingProperty].[DeviceType_Risk].[All]" dimensionUniqueName="[DimBillingProperty]" displayFolder="" count="0" unbalanced="0" hidden="1"/>
    <cacheHierarchy uniqueName="[DimBillingProperty].[DunningDaysBucket_Sort]" caption="DunningDaysBucket_Sort" attribute="1" defaultMemberUniqueName="[DimBillingProperty].[DunningDaysBucket_Sort].[All]" allUniqueName="[DimBillingProperty].[DunningDaysBucket_Sort].[All]" dimensionUniqueName="[DimBillingProperty]" displayFolder="" count="0" unbalanced="0" hidden="1"/>
    <cacheHierarchy uniqueName="[DimBillingProperty].[IsSubPurchase]" caption="IsSubPurchase" attribute="1" defaultMemberUniqueName="[DimBillingProperty].[IsSubPurchase].[All]" allUniqueName="[DimBillingProperty].[IsSubPurchase].[All]" dimensionUniqueName="[DimBillingProperty]" displayFolder="" count="0" unbalanced="0" hidden="1"/>
    <cacheHierarchy uniqueName="[DimBillingProperty].[IsSubRecurringPurchase]" caption="IsSubRecurringPurchase" attribute="1" defaultMemberUniqueName="[DimBillingProperty].[IsSubRecurringPurchase].[All]" allUniqueName="[DimBillingProperty].[IsSubRecurringPurchase].[All]" dimensionUniqueName="[DimBillingProperty]" displayFolder="" count="0" unbalanced="0" hidden="1"/>
    <cacheHierarchy uniqueName="[DimBillingProperty].[Partner]" caption="Partner" attribute="1" defaultMemberUniqueName="[DimBillingProperty].[Partner].[All]" allUniqueName="[DimBillingProperty].[Partner].[All]" dimensionUniqueName="[DimBillingProperty]" displayFolder="" count="0" unbalanced="0" hidden="1"/>
    <cacheHierarchy uniqueName="[DimBillingProperty].[PurchaseType]" caption="PurchaseType" attribute="1" defaultMemberUniqueName="[DimBillingProperty].[PurchaseType].[All]" allUniqueName="[DimBillingProperty].[PurchaseType].[All]" dimensionUniqueName="[DimBillingProperty]" displayFolder="" count="0" unbalanced="0" hidden="1"/>
    <cacheHierarchy uniqueName="[DimBillingProperty].[SubscriptionAgeBucket_Sort]" caption="SubscriptionAgeBucket_Sort" attribute="1" defaultMemberUniqueName="[DimBillingProperty].[SubscriptionAgeBucket_Sort].[All]" allUniqueName="[DimBillingProperty].[SubscriptionAgeBucket_Sort].[All]" dimensionUniqueName="[DimBillingProperty]" displayFolder="" count="0" unbalanced="0" hidden="1"/>
    <cacheHierarchy uniqueName="[DimBillingProperty].[SubTermIndex]" caption="SubTermIndex" attribute="1" defaultMemberUniqueName="[DimBillingProperty].[SubTermIndex].[All]" allUniqueName="[DimBillingProperty].[SubTermIndex].[All]" dimensionUniqueName="[DimBillingProperty]" displayFolder="" count="0" unbalanced="0" hidden="1"/>
    <cacheHierarchy uniqueName="[DimBins].[BinHashCode]" caption="BinHashCode" attribute="1" defaultMemberUniqueName="[DimBins].[BinHashCode].[All]" allUniqueName="[DimBins].[BinHashCode].[All]" dimensionUniqueName="[DimBins]" displayFolder="" count="0" unbalanced="0" hidden="1"/>
    <cacheHierarchy uniqueName="[DimChargebackProperty].[CBIntervalDayBucketIndex]" caption="CBIntervalDayBucketIndex" attribute="1" defaultMemberUniqueName="[DimChargebackProperty].[CBIntervalDayBucketIndex].[All]" allUniqueName="[DimChargebackProperty].[CBIntervalDayBucketIndex].[All]" dimensionUniqueName="[DimChargebackProperty]" displayFolder="" count="0" unbalanced="0" hidden="1"/>
    <cacheHierarchy uniqueName="[DimChargebackProperty].[CBMappingType]" caption="CBMappingType" attribute="1" defaultMemberUniqueName="[DimChargebackProperty].[CBMappingType].[All]" allUniqueName="[DimChargebackProperty].[CBMappingType].[All]" dimensionUniqueName="[DimChargebackProperty]" displayFolder="" count="0" unbalanced="0" hidden="1"/>
    <cacheHierarchy uniqueName="[DimChargebackProperty].[ChargebackHashCode]" caption="ChargebackHashCode" attribute="1" defaultMemberUniqueName="[DimChargebackProperty].[ChargebackHashCode].[All]" allUniqueName="[DimChargebackProperty].[ChargebackHashCode].[All]" dimensionUniqueName="[DimChargebackProperty]" displayFolder="" count="0" unbalanced="0" hidden="1"/>
    <cacheHierarchy uniqueName="[DimChargebackProperty].[ChargebackType]" caption="ChargebackType" attribute="1" defaultMemberUniqueName="[DimChargebackProperty].[ChargebackType].[All]" allUniqueName="[DimChargebackProperty].[ChargebackType].[All]" dimensionUniqueName="[DimChargebackProperty]" displayFolder="" count="0" unbalanced="0" hidden="1"/>
    <cacheHierarchy uniqueName="[DimChargebackProperty].[ChargebackTypeId]" caption="ChargebackTypeId" attribute="1" defaultMemberUniqueName="[DimChargebackProperty].[ChargebackTypeId].[All]" allUniqueName="[DimChargebackProperty].[ChargebackTypeId].[All]" dimensionUniqueName="[DimChargebackProperty]" displayFolder="" count="0" unbalanced="0" hidden="1"/>
    <cacheHierarchy uniqueName="[DimCreditCardProperty].[CreditCardHashCode]" caption="CreditCardHashCode" attribute="1" defaultMemberUniqueName="[DimCreditCardProperty].[CreditCardHashCode].[All]" allUniqueName="[DimCreditCardProperty].[CreditCardHashCode].[All]" dimensionUniqueName="[DimCreditCardProperty]" displayFolder="" count="0" unbalanced="0" hidden="1"/>
    <cacheHierarchy uniqueName="[DimDate].[Date]" caption="Date" attribute="1" defaultMemberUniqueName="[DimDate].[Date].[All]" allUniqueName="[DimDate].[Date].[All]" dimensionUniqueName="[DimDate]" displayFolder="" count="0" unbalanced="0" hidden="1"/>
    <cacheHierarchy uniqueName="[DimDate].[DateKey]" caption="DateKey" attribute="1" defaultMemberUniqueName="[DimDate].[DateKey].[All]" allUniqueName="[DimDate].[DateKey].[All]" dimensionUniqueName="[DimDate]" displayFolder="" count="0" unbalanced="0" hidden="1"/>
    <cacheHierarchy uniqueName="[DimDate].[MonthDescIndex]" caption="MonthDescIndex" attribute="1" defaultMemberUniqueName="[DimDate].[MonthDescIndex].[All]" allUniqueName="[DimDate].[MonthDescIndex].[All]" dimensionUniqueName="[DimDate]" displayFolder="" count="0" unbalanced="0" hidden="1"/>
    <cacheHierarchy uniqueName="[DimDate].[MonthNumber]" caption="MonthNumber" attribute="1" defaultMemberUniqueName="[DimDate].[MonthNumber].[All]" allUniqueName="[DimDate].[MonthNumber].[All]" dimensionUniqueName="[DimDate]" displayFolder="" count="0" unbalanced="0" hidden="1"/>
    <cacheHierarchy uniqueName="[DimDate].[QuarterNumber]" caption="QuarterNumber" attribute="1" defaultMemberUniqueName="[DimDate].[QuarterNumber].[All]" allUniqueName="[DimDate].[QuarterNumber].[All]" dimensionUniqueName="[DimDate]" displayFolder="" count="0" unbalanced="0" hidden="1"/>
    <cacheHierarchy uniqueName="[DimDate].[WeekDayNameSort]" caption="WeekDayNameSort" attribute="1" defaultMemberUniqueName="[DimDate].[WeekDayNameSort].[All]" allUniqueName="[DimDate].[WeekDayNameSort].[All]" dimensionUniqueName="[DimDate]" displayFolder="" count="0" unbalanced="0" hidden="1"/>
    <cacheHierarchy uniqueName="[DimDate].[WeekDayNumber]" caption="WeekDayNumber" attribute="1" defaultMemberUniqueName="[DimDate].[WeekDayNumber].[All]" allUniqueName="[DimDate].[WeekDayNumber].[All]" dimensionUniqueName="[DimDate]" displayFolder="" count="0" unbalanced="0" hidden="1"/>
    <cacheHierarchy uniqueName="[DimDate].[YearName]" caption="YearName" attribute="1" defaultMemberUniqueName="[DimDate].[YearName].[All]" allUniqueName="[DimDate].[YearName].[All]" dimensionUniqueName="[DimDate]" displayFolder="" count="0" unbalanced="0" hidden="1"/>
    <cacheHierarchy uniqueName="[DimExtendProperty].[ExtendPropertyHashCode]" caption="ExtendPropertyHashCode" attribute="1" defaultMemberUniqueName="[DimExtendProperty].[ExtendPropertyHashCode].[All]" allUniqueName="[DimExtendProperty].[ExtendPropertyHashCode].[All]" dimensionUniqueName="[DimExtendProperty]" displayFolder="" count="0" unbalanced="0" hidden="1"/>
    <cacheHierarchy uniqueName="[DimExtendProperty].[RiskModelScoreBucket_Sort]" caption="RiskModelScoreBucket_Sort" attribute="1" defaultMemberUniqueName="[DimExtendProperty].[RiskModelScoreBucket_Sort].[All]" allUniqueName="[DimExtendProperty].[RiskModelScoreBucket_Sort].[All]" dimensionUniqueName="[DimExtendProperty]" displayFolder="" count="0" unbalanced="0" hidden="1"/>
    <cacheHierarchy uniqueName="[DimExtendProperty].[TestData]" caption="TestData" attribute="1" defaultMemberUniqueName="[DimExtendProperty].[TestData].[All]" allUniqueName="[DimExtendProperty].[TestData].[All]" dimensionUniqueName="[DimExtendProperty]" displayFolder="" count="0" unbalanced="0" hidden="1"/>
    <cacheHierarchy uniqueName="[DimMarket].[MarketHashCode]" caption="MarketHashCode" attribute="1" defaultMemberUniqueName="[DimMarket].[MarketHashCode].[All]" allUniqueName="[DimMarket].[MarketHashCode].[All]" dimensionUniqueName="[DimMarket]" displayFolder="" count="0" unbalanced="0" hidden="1"/>
    <cacheHierarchy uniqueName="[DimMarket].[SubregionName]" caption="SubregionName" attribute="1" defaultMemberUniqueName="[DimMarket].[SubregionName].[All]" allUniqueName="[DimMarket].[SubregionName].[All]" dimensionUniqueName="[DimMarket]" displayFolder="" count="0" unbalanced="0" hidden="1"/>
    <cacheHierarchy uniqueName="[DimMerchant].[MerchantHashCode]" caption="MerchantHashCode" attribute="1" defaultMemberUniqueName="[DimMerchant].[MerchantHashCode].[All]" allUniqueName="[DimMerchant].[MerchantHashCode].[All]" dimensionUniqueName="[DimMerchant]" displayFolder="" count="0" unbalanced="0" hidden="1"/>
    <cacheHierarchy uniqueName="[DimMerchant].[MerchantSupportInfo]" caption="MerchantSupportInfo" attribute="1" defaultMemberUniqueName="[DimMerchant].[MerchantSupportInfo].[All]" allUniqueName="[DimMerchant].[MerchantSupportInfo].[All]" dimensionUniqueName="[DimMerchant]" displayFolder="" count="0" unbalanced="0" hidden="1"/>
    <cacheHierarchy uniqueName="[DimPartner].[PartnerHashCode]" caption="PartnerHashCode" attribute="1" defaultMemberUniqueName="[DimPartner].[PartnerHashCode].[All]" allUniqueName="[DimPartner].[PartnerHashCode].[All]" dimensionUniqueName="[DimPartner]" displayFolder="" count="0" unbalanced="0" hidden="1"/>
    <cacheHierarchy uniqueName="[DimPartner].[PIAgeBucketIndex]" caption="PIAgeBucketIndex" attribute="1" defaultMemberUniqueName="[DimPartner].[PIAgeBucketIndex].[All]" allUniqueName="[DimPartner].[PIAgeBucketIndex].[All]" dimensionUniqueName="[DimPartner]" displayFolder="" count="0" unbalanced="0" hidden="1"/>
    <cacheHierarchy uniqueName="[DimPayment].[AmountBucketGroup]" caption="AmountBucketGroup" attribute="1" defaultMemberUniqueName="[DimPayment].[AmountBucketGroup].[All]" allUniqueName="[DimPayment].[AmountBucketGroup].[All]" dimensionUniqueName="[DimPayment]" displayFolder="" count="0" unbalanced="0" hidden="1"/>
    <cacheHierarchy uniqueName="[DimPayment].[AmountBucketGroupIndex]" caption="AmountBucketGroupIndex" attribute="1" defaultMemberUniqueName="[DimPayment].[AmountBucketGroupIndex].[All]" allUniqueName="[DimPayment].[AmountBucketGroupIndex].[All]" dimensionUniqueName="[DimPayment]" displayFolder="" count="0" unbalanced="0" hidden="1"/>
    <cacheHierarchy uniqueName="[DimPayment].[AmountBucketIndex]" caption="AmountBucketIndex" attribute="1" defaultMemberUniqueName="[DimPayment].[AmountBucketIndex].[All]" allUniqueName="[DimPayment].[AmountBucketIndex].[All]" dimensionUniqueName="[DimPayment]" displayFolder="" count="0" unbalanced="0" hidden="1"/>
    <cacheHierarchy uniqueName="[DimPayment].[IsAuthApproval]" caption="IsAuthApproval" attribute="1" defaultMemberUniqueName="[DimPayment].[IsAuthApproval].[All]" allUniqueName="[DimPayment].[IsAuthApproval].[All]" dimensionUniqueName="[DimPayment]" displayFolder="" count="0" unbalanced="0" hidden="1"/>
    <cacheHierarchy uniqueName="[DimPayment].[IsAuthAsyncApproval]" caption="IsAuthAsyncApproval" attribute="1" defaultMemberUniqueName="[DimPayment].[IsAuthAsyncApproval].[All]" allUniqueName="[DimPayment].[IsAuthAsyncApproval].[All]" dimensionUniqueName="[DimPayment]" displayFolder="" count="0" unbalanced="0" hidden="1"/>
    <cacheHierarchy uniqueName="[DimPayment].[IsAuthAsyncTotal]" caption="IsAuthAsyncTotal" attribute="1" defaultMemberUniqueName="[DimPayment].[IsAuthAsyncTotal].[All]" allUniqueName="[DimPayment].[IsAuthAsyncTotal].[All]" dimensionUniqueName="[DimPayment]" displayFolder="" count="0" unbalanced="0" hidden="1"/>
    <cacheHierarchy uniqueName="[DimPayment].[IsRisk]" caption="IsRisk" attribute="1" defaultMemberUniqueName="[DimPayment].[IsRisk].[All]" allUniqueName="[DimPayment].[IsRisk].[All]" dimensionUniqueName="[DimPayment]" displayFolder="" count="0" unbalanced="0" hidden="1"/>
    <cacheHierarchy uniqueName="[DimPayment].[IsTokenApproval]" caption="IsTokenApproval" attribute="1" defaultMemberUniqueName="[DimPayment].[IsTokenApproval].[All]" allUniqueName="[DimPayment].[IsTokenApproval].[All]" dimensionUniqueName="[DimPayment]" displayFolder="" count="0" unbalanced="0" hidden="1"/>
    <cacheHierarchy uniqueName="[DimPayment].[IsTokenDecline]" caption="IsTokenDecline" attribute="1" defaultMemberUniqueName="[DimPayment].[IsTokenDecline].[All]" allUniqueName="[DimPayment].[IsTokenDecline].[All]" dimensionUniqueName="[DimPayment]" displayFolder="" count="0" unbalanced="0" hidden="1"/>
    <cacheHierarchy uniqueName="[DimPayment].[IsTokenTotal]" caption="IsTokenTotal" attribute="1" defaultMemberUniqueName="[DimPayment].[IsTokenTotal].[All]" allUniqueName="[DimPayment].[IsTokenTotal].[All]" dimensionUniqueName="[DimPayment]" displayFolder="" count="0" unbalanced="0" hidden="1"/>
    <cacheHierarchy uniqueName="[DimPayment].[PaymentHashCode]" caption="PaymentHashCode" attribute="1" defaultMemberUniqueName="[DimPayment].[PaymentHashCode].[All]" allUniqueName="[DimPayment].[PaymentHashCode].[All]" dimensionUniqueName="[DimPayment]" displayFolder="" count="0" unbalanced="0" hidden="1"/>
    <cacheHierarchy uniqueName="[DimPayment].[Provider_Risk1]" caption="Provider_Risk1" attribute="1" defaultMemberUniqueName="[DimPayment].[Provider_Risk1].[All]" allUniqueName="[DimPayment].[Provider_Risk1].[All]" dimensionUniqueName="[DimPayment]" displayFolder="" count="0" unbalanced="0" hidden="1"/>
    <cacheHierarchy uniqueName="[DimProduct].[ProductHashCode]" caption="ProductHashCode" attribute="1" defaultMemberUniqueName="[DimProduct].[ProductHashCode].[All]" allUniqueName="[DimProduct].[ProductHashCode].[All]" dimensionUniqueName="[DimProduct]" displayFolder="" count="0" unbalanced="0" hidden="1"/>
    <cacheHierarchy uniqueName="[DimTxnDate].[Date]" caption="Date" attribute="1" defaultMemberUniqueName="[DimTxnDate].[Date].[All]" allUniqueName="[DimTxnDate].[Date].[All]" dimensionUniqueName="[DimTxnDate]" displayFolder="" count="0" unbalanced="0" hidden="1"/>
    <cacheHierarchy uniqueName="[DimTxnDate].[DateKey]" caption="DateKey" attribute="1" defaultMemberUniqueName="[DimTxnDate].[DateKey].[All]" allUniqueName="[DimTxnDate].[DateKey].[All]" dimensionUniqueName="[DimTxnDate]" displayFolder="" count="0" unbalanced="0" hidden="1"/>
    <cacheHierarchy uniqueName="[DimTxnDate].[MonthName]" caption="MonthName" attribute="1" defaultMemberUniqueName="[DimTxnDate].[MonthName].[All]" allUniqueName="[DimTxnDate].[MonthName].[All]" dimensionUniqueName="[DimTxnDate]" displayFolder="" count="0" unbalanced="0" hidden="1"/>
    <cacheHierarchy uniqueName="[DimTxnDate].[MonthNumber]" caption="MonthNumber" attribute="1" defaultMemberUniqueName="[DimTxnDate].[MonthNumber].[All]" allUniqueName="[DimTxnDate].[MonthNumber].[All]" dimensionUniqueName="[DimTxnDate]" displayFolder="" count="0" unbalanced="0" hidden="1"/>
    <cacheHierarchy uniqueName="[DimTxnDate].[QuarterNumber]" caption="QuarterNumber" attribute="1" defaultMemberUniqueName="[DimTxnDate].[QuarterNumber].[All]" allUniqueName="[DimTxnDate].[QuarterNumber].[All]" dimensionUniqueName="[DimTxnDate]" displayFolder="" count="0" unbalanced="0" hidden="1"/>
    <cacheHierarchy uniqueName="[DimTxnDate].[RollingMonths]" caption="RollingMonths" attribute="1" defaultMemberUniqueName="[DimTxnDate].[RollingMonths].[All]" allUniqueName="[DimTxnDate].[RollingMonths].[All]" dimensionUniqueName="[DimTxnDate]" displayFolder="" count="0" unbalanced="0" hidden="1"/>
    <cacheHierarchy uniqueName="[DimTxnDate].[TxnDate]" caption="TxnDate" attribute="1" defaultMemberUniqueName="[DimTxnDate].[TxnDate].[All]" allUniqueName="[DimTxnDate].[TxnDate].[All]" dimensionUniqueName="[DimTxnDate]" displayFolder="" count="0" unbalanced="0" hidden="1"/>
    <cacheHierarchy uniqueName="[DimTxnDate].[TxnFiscalYear]" caption="TxnFiscalYear" attribute="1" defaultMemberUniqueName="[DimTxnDate].[TxnFiscalYear].[All]" allUniqueName="[DimTxnDate].[TxnFiscalYear].[All]" dimensionUniqueName="[DimTxnDate]" displayFolder="" count="0" unbalanced="0" hidden="1"/>
    <cacheHierarchy uniqueName="[DimTxnDate].[TxnMonthDesc]" caption="TxnMonthDesc" attribute="1" defaultMemberUniqueName="[DimTxnDate].[TxnMonthDesc].[All]" allUniqueName="[DimTxnDate].[TxnMonthDesc].[All]" dimensionUniqueName="[DimTxnDate]" displayFolder="" count="0" unbalanced="0" hidden="1"/>
    <cacheHierarchy uniqueName="[DimTxnDate].[TxnWeekName]" caption="TxnWeekName" attribute="1" defaultMemberUniqueName="[DimTxnDate].[TxnWeekName].[All]" allUniqueName="[DimTxnDate].[TxnWeekName].[All]" dimensionUniqueName="[DimTxnDate]" displayFolder="" count="0" unbalanced="0" hidden="1"/>
    <cacheHierarchy uniqueName="[DimTxnDate].[WeekDayName]" caption="WeekDayName" attribute="1" defaultMemberUniqueName="[DimTxnDate].[WeekDayName].[All]" allUniqueName="[DimTxnDate].[WeekDayName].[All]" dimensionUniqueName="[DimTxnDate]" displayFolder="" count="0" unbalanced="0" hidden="1"/>
    <cacheHierarchy uniqueName="[DimTxnDate].[WeekDayNumber]" caption="WeekDayNumber" attribute="1" defaultMemberUniqueName="[DimTxnDate].[WeekDayNumber].[All]" allUniqueName="[DimTxnDate].[WeekDayNumber].[All]" dimensionUniqueName="[DimTxnDate]" displayFolder="" count="0" unbalanced="0" hidden="1"/>
    <cacheHierarchy uniqueName="[PaymentData].[AdjustedMonth]" caption="AdjustedMonth" attribute="1" defaultMemberUniqueName="[PaymentData].[AdjustedMonth].[All]" allUniqueName="[PaymentData].[AdjustedMonth].[All]" dimensionUniqueName="[PaymentData]" displayFolder="" count="0" unbalanced="0" hidden="1"/>
    <cacheHierarchy uniqueName="[PaymentData].[BillingHashCode]" caption="BillingHashCode" attribute="1" defaultMemberUniqueName="[PaymentData].[BillingHashCode].[All]" allUniqueName="[PaymentData].[BillingHashCode].[All]" dimensionUniqueName="[PaymentData]" displayFolder="" count="0" unbalanced="0" hidden="1"/>
    <cacheHierarchy uniqueName="[PaymentData].[BinHashCode]" caption="BinHashCode" attribute="1" defaultMemberUniqueName="[PaymentData].[BinHashCode].[All]" allUniqueName="[PaymentData].[BinHashCode].[All]" dimensionUniqueName="[PaymentData]" displayFolder="" count="0" unbalanced="0" hidden="1"/>
    <cacheHierarchy uniqueName="[PaymentData].[CBDate]" caption="CBDate" attribute="1" defaultMemberUniqueName="[PaymentData].[CBDate].[All]" allUniqueName="[PaymentData].[CBDate].[All]" dimensionUniqueName="[PaymentData]" displayFolder="" count="0" unbalanced="0" hidden="1"/>
    <cacheHierarchy uniqueName="[PaymentData].[ChargebackHashCode]" caption="ChargebackHashCode" attribute="1" defaultMemberUniqueName="[PaymentData].[ChargebackHashCode].[All]" allUniqueName="[PaymentData].[ChargebackHashCode].[All]" dimensionUniqueName="[PaymentData]" displayFolder="" count="0" unbalanced="0" hidden="1"/>
    <cacheHierarchy uniqueName="[PaymentData].[CogsAmountUSD]" caption="CogsAmountUSD" attribute="1" defaultMemberUniqueName="[PaymentData].[CogsAmountUSD].[All]" allUniqueName="[PaymentData].[CogsAmountUSD].[All]" dimensionUniqueName="[PaymentData]" displayFolder="" count="0" unbalanced="0" hidden="1"/>
    <cacheHierarchy uniqueName="[PaymentData].[CostofPayment]" caption="CostofPayment" attribute="1" defaultMemberUniqueName="[PaymentData].[CostofPayment].[All]" allUniqueName="[PaymentData].[CostofPayment].[All]" dimensionUniqueName="[PaymentData]" displayFolder="" count="0" unbalanced="0" hidden="1"/>
    <cacheHierarchy uniqueName="[PaymentData].[CreditCardHashCode]" caption="CreditCardHashCode" attribute="1" defaultMemberUniqueName="[PaymentData].[CreditCardHashCode].[All]" allUniqueName="[PaymentData].[CreditCardHashCode].[All]" dimensionUniqueName="[PaymentData]" displayFolder="" count="0" unbalanced="0" hidden="1"/>
    <cacheHierarchy uniqueName="[PaymentData].[EventDate]" caption="EventDate" attribute="1" defaultMemberUniqueName="[PaymentData].[EventDate].[All]" allUniqueName="[PaymentData].[EventDate].[All]" dimensionUniqueName="[PaymentData]" displayFolder="" count="0" unbalanced="0" hidden="1"/>
    <cacheHierarchy uniqueName="[PaymentData].[ExtendPropertyHashCode]" caption="ExtendPropertyHashCode" attribute="1" defaultMemberUniqueName="[PaymentData].[ExtendPropertyHashCode].[All]" allUniqueName="[PaymentData].[ExtendPropertyHashCode].[All]" dimensionUniqueName="[PaymentData]" displayFolder="" count="0" unbalanced="0" hidden="1"/>
    <cacheHierarchy uniqueName="[PaymentData].[MarketHashCode]" caption="MarketHashCode" attribute="1" defaultMemberUniqueName="[PaymentData].[MarketHashCode].[All]" allUniqueName="[PaymentData].[MarketHashCode].[All]" dimensionUniqueName="[PaymentData]" displayFolder="" count="0" unbalanced="0" hidden="1"/>
    <cacheHierarchy uniqueName="[PaymentData].[MerchantHashCode]" caption="MerchantHashCode" attribute="1" defaultMemberUniqueName="[PaymentData].[MerchantHashCode].[All]" allUniqueName="[PaymentData].[MerchantHashCode].[All]" dimensionUniqueName="[PaymentData]" displayFolder="" count="0" unbalanced="0" hidden="1"/>
    <cacheHierarchy uniqueName="[PaymentData].[PartnerHashCode]" caption="PartnerHashCode" attribute="1" defaultMemberUniqueName="[PaymentData].[PartnerHashCode].[All]" allUniqueName="[PaymentData].[PartnerHashCode].[All]" dimensionUniqueName="[PaymentData]" displayFolder="" count="0" unbalanced="0" hidden="1"/>
    <cacheHierarchy uniqueName="[PaymentData].[PaymentHashCode]" caption="PaymentHashCode" attribute="1" defaultMemberUniqueName="[PaymentData].[PaymentHashCode].[All]" allUniqueName="[PaymentData].[PaymentHashCode].[All]" dimensionUniqueName="[PaymentData]" displayFolder="" count="0" unbalanced="0" hidden="1"/>
    <cacheHierarchy uniqueName="[PaymentData].[ProductHashCode]" caption="ProductHashCode" attribute="1" defaultMemberUniqueName="[PaymentData].[ProductHashCode].[All]" allUniqueName="[PaymentData].[ProductHashCode].[All]" dimensionUniqueName="[PaymentData]" displayFolder="" count="0" unbalanced="0" hidden="1"/>
    <cacheHierarchy uniqueName="[PaymentData].[TotalAmountUSD]" caption="TotalAmountUSD" attribute="1" defaultMemberUniqueName="[PaymentData].[TotalAmountUSD].[All]" allUniqueName="[PaymentData].[TotalAmountUSD].[All]" dimensionUniqueName="[PaymentData]" displayFolder="" count="0" unbalanced="0" hidden="1"/>
    <cacheHierarchy uniqueName="[PaymentData].[TransactionCount]" caption="TransactionCount" attribute="1" defaultMemberUniqueName="[PaymentData].[TransactionCount].[All]" allUniqueName="[PaymentData].[TransactionCount].[All]" dimensionUniqueName="[PaymentData]" displayFolder="" count="0" unbalanced="0" hidden="1"/>
    <cacheHierarchy uniqueName="[PaymentData].[TxnDate1st]" caption="TxnDate1st" attribute="1" defaultMemberUniqueName="[PaymentData].[TxnDate1st].[All]" allUniqueName="[PaymentData].[TxnDate1st].[All]" dimensionUniqueName="[PaymentData]" displayFolder="" count="0" unbalanced="0" hidden="1"/>
    <cacheHierarchy uniqueName="[Measures].[Auth_Approval_Net(Commercial)#]" caption="Auth_Approval_Net(Commercial)#" measure="1" displayFolder="FY18_Commercial" measureGroup="PaymentData" count="0"/>
    <cacheHierarchy uniqueName="[Measures].[Auth_Total_Net(Commercial)#]" caption="Auth_Total_Net(Commercial)#" measure="1" displayFolder="FY18_Commercial" measureGroup="PaymentData" count="0"/>
    <cacheHierarchy uniqueName="[Measures].[Auth_Approval_Net(Commercial)#%]" caption="Auth_Approval_Net(Commercial)#%" measure="1" displayFolder="FY18_Commercial" measureGroup="PaymentData" count="0"/>
    <cacheHierarchy uniqueName="[Measures].[TokenAuth_Approval_Dedup#]" caption="TokenAuth_Approval_Dedup#" measure="1" displayFolder="FY18_AddPI" measureGroup="PaymentData" count="0"/>
    <cacheHierarchy uniqueName="[Measures].[TokenAuth_Total_Dedup#]" caption="TokenAuth_Total_Dedup#" measure="1" displayFolder="FY18_AddPI" measureGroup="PaymentData" count="0"/>
    <cacheHierarchy uniqueName="[Measures].[TokenAuth_Approval_Dedup#%]" caption="TokenAuth_Approval_Dedup#%" measure="1" displayFolder="FY18_AddPI" measureGroup="PaymentData" count="0"/>
    <cacheHierarchy uniqueName="[Measures].[TokenAuth_Approval_Blended#]" caption="TokenAuth_Approval_Blended#" measure="1" displayFolder="FY18_AddPI" measureGroup="PaymentData" count="0"/>
    <cacheHierarchy uniqueName="[Measures].[TokenAuth_Total_Blended#]" caption="TokenAuth_Total_Blended#" measure="1" displayFolder="FY18_AddPI" measureGroup="PaymentData" count="0"/>
    <cacheHierarchy uniqueName="[Measures].[TokenAuth_Approval_Blended#%]" caption="TokenAuth_Approval_Blended#%" measure="1" displayFolder="FY18_AddPI" measureGroup="PaymentData" count="0"/>
    <cacheHierarchy uniqueName="[Measures].[Auth_Approval_Blended(ConCI)#]" caption="Auth_Approval_Blended(ConCI)#" measure="1" displayFolder="FY18_Consumer_CustomerInitiated(ConCI)" measureGroup="PaymentData" count="0"/>
    <cacheHierarchy uniqueName="[Measures].[Auth_Total_Blended(ConCI)#]" caption="Auth_Total_Blended(ConCI)#" measure="1" displayFolder="FY18_Consumer_CustomerInitiated(ConCI)" measureGroup="PaymentData" count="0"/>
    <cacheHierarchy uniqueName="[Measures].[Auth_Approval_Blended(ConCI)#%]" caption="Auth_Approval_Blended(ConCI)#%" measure="1" displayFolder="FY18_Consumer_CustomerInitiated(ConCI)" measureGroup="PaymentData" count="0"/>
    <cacheHierarchy uniqueName="[Measures].[TotalAmt$]" caption="TotalAmt$" measure="1" displayFolder="Others" measureGroup="PaymentData" count="0"/>
    <cacheHierarchy uniqueName="[Measures].[Transaction#]" caption="Transaction#" measure="1" displayFolder="Others" measureGroup="PaymentData" count="0"/>
    <cacheHierarchy uniqueName="[Measures].[Auth_Total$]" caption="Auth_Total$" measure="1" displayFolder="Auth" measureGroup="PaymentData" count="0"/>
    <cacheHierarchy uniqueName="[Measures].[Auth_Approval$]" caption="Auth_Approval$" measure="1" displayFolder="Auth" measureGroup="PaymentData" count="0"/>
    <cacheHierarchy uniqueName="[Measures].[Auth_Decline$]" caption="Auth_Decline$" measure="1" displayFolder="Auth" measureGroup="PaymentData" count="0"/>
    <cacheHierarchy uniqueName="[Measures].[Auth_Approval$%]" caption="Auth_Approval$%" measure="1" displayFolder="Auth" measureGroup="PaymentData" count="0"/>
    <cacheHierarchy uniqueName="[Measures].[ATS_Approval]" caption="ATS_Approval" measure="1" displayFolder="Auth" measureGroup="PaymentData" count="0"/>
    <cacheHierarchy uniqueName="[Measures].[Auth_Total#]" caption="Auth_Total#" measure="1" displayFolder="Auth" measureGroup="PaymentData" count="0"/>
    <cacheHierarchy uniqueName="[Measures].[Auth_Approval#]" caption="Auth_Approval#" measure="1" displayFolder="Auth" measureGroup="PaymentData" count="0"/>
    <cacheHierarchy uniqueName="[Measures].[Auth_Decline#]" caption="Auth_Decline#" measure="1" displayFolder="Auth" measureGroup="PaymentData" count="0"/>
    <cacheHierarchy uniqueName="[Measures].[Auth_Approval#%]" caption="Auth_Approval#%" measure="1" displayFolder="Auth" measureGroup="PaymentData" count="0"/>
    <cacheHierarchy uniqueName="[Measures].[ATS]" caption="ATS" measure="1" displayFolder="Auth" measureGroup="PaymentData" count="0"/>
    <cacheHierarchy uniqueName="[Measures].[Token_Total#]" caption="Token_Total#" measure="1" displayFolder="Token" measureGroup="PaymentData" count="0"/>
    <cacheHierarchy uniqueName="[Measures].[Token_Approval#]" caption="Token_Approval#" measure="1" displayFolder="Token" measureGroup="PaymentData" count="0"/>
    <cacheHierarchy uniqueName="[Measures].[Auth_Approval_FirstAttempt(Commercial)#]" caption="Auth_Approval_FirstAttempt(Commercial)#" measure="1" displayFolder="FY18_Commercial" measureGroup="PaymentData" count="0"/>
    <cacheHierarchy uniqueName="[Measures].[Token_Decline#]" caption="Token_Decline#" measure="1" displayFolder="Token" measureGroup="PaymentData" count="0"/>
    <cacheHierarchy uniqueName="[Measures].[Auth_Total_FirstAttempt(Commercial)#]" caption="Auth_Total_FirstAttempt(Commercial)#" measure="1" displayFolder="FY18_Commercial" measureGroup="PaymentData" count="0"/>
    <cacheHierarchy uniqueName="[Measures].[Token_Approval#%]" caption="Token_Approval#%" measure="1" displayFolder="Token" measureGroup="PaymentData" count="0"/>
    <cacheHierarchy uniqueName="[Measures].[Auth_Approval_FirstAttempt(Commercial)#%]" caption="Auth_Approval_FirstAttempt(Commercial)#%" measure="1" displayFolder="FY18_Commercial" measureGroup="PaymentData" count="0"/>
    <cacheHierarchy uniqueName="[Measures].[Auth_AsyncTotal#]" caption="Auth_AsyncTotal#" measure="1" displayFolder="Auth_Async" measureGroup="PaymentData" count="0"/>
    <cacheHierarchy uniqueName="[Measures].[Auth_Approval_Net(ConSI)#]" caption="Auth_Approval_Net(ConSI)#" measure="1" displayFolder="FY18_Consumer_SystemInitiated(ConSI)" measureGroup="PaymentData" count="0"/>
    <cacheHierarchy uniqueName="[Measures].[Auth_AsyncApproval#]" caption="Auth_AsyncApproval#" measure="1" displayFolder="Auth_Async" measureGroup="PaymentData" count="0"/>
    <cacheHierarchy uniqueName="[Measures].[Auth_Total_Net(ConSI)#]" caption="Auth_Total_Net(ConSI)#" measure="1" displayFolder="FY18_Consumer_SystemInitiated(ConSI)" measureGroup="PaymentData" count="0"/>
    <cacheHierarchy uniqueName="[Measures].[Auth_AsyncDecline#]" caption="Auth_AsyncDecline#" measure="1" displayFolder="Auth_Async" measureGroup="PaymentData" count="0"/>
    <cacheHierarchy uniqueName="[Measures].[Auth_Approval_Net(ConSI)#%]" caption="Auth_Approval_Net(ConSI)#%" measure="1" displayFolder="FY18_Consumer_SystemInitiated(ConSI)" measureGroup="PaymentData" count="0"/>
    <cacheHierarchy uniqueName="[Measures].[Auth_AsyncApproval#%]" caption="Auth_AsyncApproval#%" measure="1" displayFolder="Auth_Async" measureGroup="PaymentData" count="0"/>
    <cacheHierarchy uniqueName="[Measures].[Auth_Approval_FirstAttempt(ConSI)#]" caption="Auth_Approval_FirstAttempt(ConSI)#" measure="1" displayFolder="FY18_Consumer_SystemInitiated(ConSI)" measureGroup="PaymentData" count="0"/>
    <cacheHierarchy uniqueName="[Measures].[Chargebacks # (By TxnDate)]" caption="Chargebacks # (By TxnDate)" measure="1" displayFolder="CB_TxnDate" measureGroup="PaymentData" count="0"/>
    <cacheHierarchy uniqueName="[Measures].[Auth_Total_FirstAttempt(ConSI)#]" caption="Auth_Total_FirstAttempt(ConSI)#" measure="1" displayFolder="FY18_Consumer_SystemInitiated(ConSI)" measureGroup="PaymentData" count="0"/>
    <cacheHierarchy uniqueName="[Measures].[Transactions # (By TxnDate)]" caption="Transactions # (By TxnDate)" measure="1" displayFolder="CB_TxnDate" measureGroup="PaymentData" count="0"/>
    <cacheHierarchy uniqueName="[Measures].[Auth_Approval_FirstAttempt(ConSI)#%]" caption="Auth_Approval_FirstAttempt(ConSI)#%" measure="1" displayFolder="FY18_Consumer_SystemInitiated(ConSI)" measureGroup="PaymentData" count="0"/>
    <cacheHierarchy uniqueName="[Measures].[Chargeback Rate # (By TxnDate)]" caption="Chargeback Rate # (By TxnDate)" measure="1" displayFolder="CB_TxnDate" measureGroup="PaymentData" count="0"/>
    <cacheHierarchy uniqueName="[Measures].[Avg CB Ticket Size(By TxnDate)]" caption="Avg CB Ticket Size(By TxnDate)" measure="1" displayFolder="CB_TxnDate" measureGroup="PaymentData" count="0"/>
    <cacheHierarchy uniqueName="[Measures].[Avg Txn Ticket Size(By TxnDate)]" caption="Avg Txn Ticket Size(By TxnDate)" measure="1" displayFolder="CB_TxnDate" measureGroup="PaymentData" count="0"/>
    <cacheHierarchy uniqueName="[Measures].[Chargebacks $ (By TxnDate)]" caption="Chargebacks $ (By TxnDate)" measure="1" displayFolder="CB_TxnDate" measureGroup="PaymentData" count="0"/>
    <cacheHierarchy uniqueName="[Measures].[Transactions $ (By TxnDate)]" caption="Transactions $ (By TxnDate)" measure="1" displayFolder="CB_TxnDate" measureGroup="PaymentData" count="0"/>
    <cacheHierarchy uniqueName="[Measures].[Chargeback Rate $ (By TxnDate)]" caption="Chargeback Rate $ (By TxnDate)" measure="1" displayFolder="CB_TxnDate" measureGroup="PaymentData" count="0"/>
    <cacheHierarchy uniqueName="[Measures].[Chargebacks # (By CBDate)]" caption="Chargebacks # (By CBDate)" measure="1" displayFolder="CB_CBDate" measureGroup="PaymentData" count="0"/>
    <cacheHierarchy uniqueName="[Measures].[Transactions # (By CBDate)]" caption="Transactions # (By CBDate)" measure="1" displayFolder="CB_CBDate" measureGroup="PaymentData" count="0"/>
    <cacheHierarchy uniqueName="[Measures].[Chargeback Rate # (By CBDate)]" caption="Chargeback Rate # (By CBDate)" measure="1" displayFolder="CB_CBDate" measureGroup="PaymentData" count="0"/>
    <cacheHierarchy uniqueName="[Measures].[Avg CB Ticket Size(By CBDate)]" caption="Avg CB Ticket Size(By CBDate)" measure="1" displayFolder="CB_CBDate" measureGroup="PaymentData" count="0"/>
    <cacheHierarchy uniqueName="[Measures].[Avg Txn Ticket Size(By CBDate)]" caption="Avg Txn Ticket Size(By CBDate)" measure="1" displayFolder="CB_CBDate" measureGroup="PaymentData" count="0"/>
    <cacheHierarchy uniqueName="[Measures].[Chargebacks $ (By CBDate)]" caption="Chargebacks $ (By CBDate)" measure="1" displayFolder="CB_CBDate" measureGroup="PaymentData" count="0"/>
    <cacheHierarchy uniqueName="[Measures].[Transactions $ (By CBDate)]" caption="Transactions $ (By CBDate)" measure="1" displayFolder="CB_CBDate" measureGroup="PaymentData" count="0"/>
    <cacheHierarchy uniqueName="[Measures].[Chargeback Rate $ (By CBDate)]" caption="Chargeback Rate $ (By CBDate)" measure="1" displayFolder="CB_CBDate" measureGroup="PaymentData" count="0"/>
    <cacheHierarchy uniqueName="[Measures].[Refund_Total#]" caption="Refund_Total#" measure="1" displayFolder="Refund" measureGroup="PaymentData" count="0"/>
    <cacheHierarchy uniqueName="[Measures].[Refund_Approval#]" caption="Refund_Approval#" measure="1" displayFolder="Refund" measureGroup="PaymentData" count="0"/>
    <cacheHierarchy uniqueName="[Measures].[Refund_Decline#]" caption="Refund_Decline#" measure="1" displayFolder="Refund" measureGroup="PaymentData" count="0"/>
    <cacheHierarchy uniqueName="[Measures].[Refund_Approval#%]" caption="Refund_Approval#%" measure="1" displayFolder="Refund" measureGroup="PaymentData" count="0"/>
    <cacheHierarchy uniqueName="[Measures].[Refund_Transactions#]" caption="Refund_Transactions#" measure="1" displayFolder="Refund" measureGroup="PaymentData" count="0"/>
    <cacheHierarchy uniqueName="[Measures].[Refund#%]" caption="Refund#%" measure="1" displayFolder="Refund" measureGroup="PaymentData" count="0"/>
    <cacheHierarchy uniqueName="[Measures].[Refund_Total$]" caption="Refund_Total$" measure="1" displayFolder="Refund" measureGroup="PaymentData" count="0"/>
    <cacheHierarchy uniqueName="[Measures].[Refund_Approval$]" caption="Refund_Approval$" measure="1" displayFolder="Refund" measureGroup="PaymentData" count="0"/>
    <cacheHierarchy uniqueName="[Measures].[Refund_Decline$]" caption="Refund_Decline$" measure="1" displayFolder="Refund" measureGroup="PaymentData" count="0"/>
    <cacheHierarchy uniqueName="[Measures].[Refund_Approval$%]" caption="Refund_Approval$%" measure="1" displayFolder="Refund" measureGroup="PaymentData" count="0"/>
    <cacheHierarchy uniqueName="[Measures].[Refund_Transactions$]" caption="Refund_Transactions$" measure="1" displayFolder="Refund" measureGroup="PaymentData" count="0"/>
    <cacheHierarchy uniqueName="[Measures].[Refund$%]" caption="Refund$%" measure="1" displayFolder="Refund" measureGroup="PaymentData" count="0"/>
    <cacheHierarchy uniqueName="[Measures].[Refund_ATS]" caption="Refund_ATS" measure="1" displayFolder="Refund" measureGroup="PaymentData" count="0"/>
    <cacheHierarchy uniqueName="[Measures].[Gross_Auth_T$]" caption="Gross_Auth_T$" measure="1" displayFolder="Auth_Gross" measureGroup="PaymentData" count="0"/>
    <cacheHierarchy uniqueName="[Measures].[Gross_Auth_A$]" caption="Gross_Auth_A$" measure="1" displayFolder="Auth_Gross" measureGroup="PaymentData" count="0"/>
    <cacheHierarchy uniqueName="[Measures].[Gross_Auth_D$]" caption="Gross_Auth_D$" measure="1" displayFolder="Auth_Gross" measureGroup="PaymentData" count="0"/>
    <cacheHierarchy uniqueName="[Measures].[Gross_Auth_A$%]" caption="Gross_Auth_A$%" measure="1" displayFolder="Auth_Gross" measureGroup="PaymentData" count="0"/>
    <cacheHierarchy uniqueName="[Measures].[Gross_Auth_T#]" caption="Gross_Auth_T#" measure="1" displayFolder="Auth_Gross" measureGroup="PaymentData" count="0"/>
    <cacheHierarchy uniqueName="[Measures].[Gross_Auth_A#]" caption="Gross_Auth_A#" measure="1" displayFolder="Auth_Gross" measureGroup="PaymentData" count="0"/>
    <cacheHierarchy uniqueName="[Measures].[Gross_Auth_D#]" caption="Gross_Auth_D#" measure="1" displayFolder="Auth_Gross" measureGroup="PaymentData" count="0"/>
    <cacheHierarchy uniqueName="[Measures].[Gross_Auth_A#%]" caption="Gross_Auth_A#%" measure="1" displayFolder="Auth_Gross" measureGroup="PaymentData" count="0"/>
    <cacheHierarchy uniqueName="[Measures].[Gross_ATS]" caption="Gross_ATS" measure="1" displayFolder="Auth_Gross" measureGroup="PaymentData" count="0"/>
    <cacheHierarchy uniqueName="[Measures].[Net_Auth_T$]" caption="Net_Auth_T$" measure="1" displayFolder="Auth_Net" measureGroup="PaymentData" count="0"/>
    <cacheHierarchy uniqueName="[Measures].[Net_Auth_A$]" caption="Net_Auth_A$" measure="1" displayFolder="Auth_Net" measureGroup="PaymentData" count="0"/>
    <cacheHierarchy uniqueName="[Measures].[Net_Auth_D$]" caption="Net_Auth_D$" measure="1" displayFolder="Auth_Net" measureGroup="PaymentData" count="0"/>
    <cacheHierarchy uniqueName="[Measures].[Net_Auth_T#]" caption="Net_Auth_T#" measure="1" displayFolder="Auth_Net" measureGroup="PaymentData" count="0"/>
    <cacheHierarchy uniqueName="[Measures].[Net_Auth_A#]" caption="Net_Auth_A#" measure="1" displayFolder="Auth_Net" measureGroup="PaymentData" count="0"/>
    <cacheHierarchy uniqueName="[Measures].[Net_Auth_D#]" caption="Net_Auth_D#" measure="1" displayFolder="Auth_Net" measureGroup="PaymentData" count="0"/>
    <cacheHierarchy uniqueName="[Measures].[Net_Auth_A#%]" caption="Net_Auth_A#%" measure="1" displayFolder="Auth_Net" measureGroup="PaymentData" count="0"/>
    <cacheHierarchy uniqueName="[Measures].[Net_ATS]" caption="Net_ATS" measure="1" displayFolder="Auth_Net" measureGroup="PaymentData" count="0"/>
    <cacheHierarchy uniqueName="[Measures].[Auth_AsyncApproval$]" caption="Auth_AsyncApproval$" measure="1" displayFolder="Auth_Async" measureGroup="PaymentData" count="0"/>
    <cacheHierarchy uniqueName="[Measures].[Auth_AsyncTotal$]" caption="Auth_AsyncTotal$" measure="1" displayFolder="Auth_Async" measureGroup="PaymentData" count="0"/>
    <cacheHierarchy uniqueName="[Measures].[Auth_AsyncDecline$]" caption="Auth_AsyncDecline$" measure="1" displayFolder="Auth_Async" measureGroup="PaymentData" count="0"/>
    <cacheHierarchy uniqueName="[Measures].[Auth_AsyncApproval$%]" caption="Auth_AsyncApproval$%" measure="1" displayFolder="Auth_Async" measureGroup="PaymentData" count="0"/>
    <cacheHierarchy uniqueName="[Measures].[Redirected#]" caption="Redirected#" measure="1" displayFolder="Redirected" measureGroup="PaymentData" count="0"/>
    <cacheHierarchy uniqueName="[Measures].[Redirected$]" caption="Redirected$" measure="1" displayFolder="Redirected" measureGroup="PaymentData" count="0"/>
    <cacheHierarchy uniqueName="[Measures].[Abandoned$]" caption="Abandoned$" measure="1" displayFolder="Redirected" measureGroup="PaymentData" count="0"/>
    <cacheHierarchy uniqueName="[Measures].[Abandoned#]" caption="Abandoned#" measure="1" displayFolder="Redirected" measureGroup="PaymentData" count="0"/>
    <cacheHierarchy uniqueName="[Measures].[Abandon#%]" caption="Abandon#%" measure="1" displayFolder="Redirected" measureGroup="PaymentData" count="0"/>
    <cacheHierarchy uniqueName="[Measures].[Abandon$%]" caption="Abandon$%" measure="1" displayFolder="Redirected" measureGroup="PaymentData" count="0"/>
    <cacheHierarchy uniqueName="[Measures].[Net_Sales$]" caption="Net_Sales$" measure="1" displayFolder="Net_Sales" measureGroup="PaymentData" count="0"/>
    <cacheHierarchy uniqueName="[Measures].[Net_Sales#]" caption="Net_Sales#" measure="1" displayFolder="Net_Sales" measureGroup="PaymentData" count="0"/>
    <cacheHierarchy uniqueName="[Measures].[Auth_Approval_Dedup#%]" caption="Auth_Approval_Dedup#%" measure="1" displayFolder="Auth_Dedup" measureGroup="PaymentData" count="0"/>
    <cacheHierarchy uniqueName="[Measures].[Auth_Approval_Dedup$%]" caption="Auth_Approval_Dedup$%" measure="1" displayFolder="Auth_Dedup" measureGroup="PaymentData" count="0"/>
    <cacheHierarchy uniqueName="[Measures].[Auth_Declined_Dedup(ConCI)#]" caption="Auth_Declined_Dedup(ConCI)#" measure="1" displayFolder="FY18_Consumer_CustomerInitiated(ConCI)" measureGroup="PaymentData" count="0"/>
    <cacheHierarchy uniqueName="[Measures].[Auth_Approval_Dedup(ConCI)$]" caption="Auth_Approval_Dedup(ConCI)$" measure="1" displayFolder="FY18_Consumer_CustomerInitiated(ConCI)" measureGroup="PaymentData" count="0"/>
    <cacheHierarchy uniqueName="[Measures].[Auth_Total_Dedup(ConCI)$]" caption="Auth_Total_Dedup(ConCI)$" measure="1" displayFolder="FY18_Consumer_CustomerInitiated(ConCI)" measureGroup="PaymentData" count="0"/>
    <cacheHierarchy uniqueName="[Measures].[Auth_Declined_Dedup(ConCI)$]" caption="Auth_Declined_Dedup(ConCI)$" measure="1" displayFolder="FY18_Consumer_CustomerInitiated(ConCI)" measureGroup="PaymentData" count="0"/>
    <cacheHierarchy uniqueName="[Measures].[Auth_Approval_Dedup(ConCI)$%]" caption="Auth_Approval_Dedup(ConCI)$%" measure="1" displayFolder="FY18_Consumer_CustomerInitiated(ConCI)" measureGroup="PaymentData" count="0"/>
    <cacheHierarchy uniqueName="[Measures].[Auth_Declined_Blended(ConCI)#]" caption="Auth_Declined_Blended(ConCI)#" measure="1" displayFolder="FY18_Consumer_CustomerInitiated(ConCI)" measureGroup="PaymentData" count="0"/>
    <cacheHierarchy uniqueName="[Measures].[Auth_Approval_Blended(ConCI)$]" caption="Auth_Approval_Blended(ConCI)$" measure="1" displayFolder="FY18_Consumer_CustomerInitiated(ConCI)" measureGroup="PaymentData" count="0"/>
    <cacheHierarchy uniqueName="[Measures].[Auth_Total_Blended(ConCI)$]" caption="Auth_Total_Blended(ConCI)$" measure="1" displayFolder="FY18_Consumer_CustomerInitiated(ConCI)" measureGroup="PaymentData" count="0"/>
    <cacheHierarchy uniqueName="[Measures].[Auth_Declined_Blended(ConCI)$]" caption="Auth_Declined_Blended(ConCI)$" measure="1" displayFolder="FY18_Consumer_CustomerInitiated(ConCI)" measureGroup="PaymentData" count="0"/>
    <cacheHierarchy uniqueName="[Measures].[Auth_Approval_Blended(ConCI)$%]" caption="Auth_Approval_Blended(ConCI)$%" measure="1" displayFolder="FY18_Consumer_CustomerInitiated(ConCI)" measureGroup="PaymentData" count="0"/>
    <cacheHierarchy uniqueName="[Measures].[Auth_Approval_Dedup_ATS(ConCI)]" caption="Auth_Approval_Dedup_ATS(ConCI)" measure="1" displayFolder="FY18_Consumer_CustomerInitiated(ConCI)" measureGroup="PaymentData" count="0"/>
    <cacheHierarchy uniqueName="[Measures].[Auth_Total_Dedup_ATS(ConCI)]" caption="Auth_Total_Dedup_ATS(ConCI)" measure="1" displayFolder="FY18_Consumer_CustomerInitiated(ConCI)" measureGroup="PaymentData" count="0"/>
    <cacheHierarchy uniqueName="[Measures].[Auth_Approval_Blended_ATS(ConCI)]" caption="Auth_Approval_Blended_ATS(ConCI)" measure="1" displayFolder="FY18_Consumer_CustomerInitiated(ConCI)" measureGroup="PaymentData" count="0"/>
    <cacheHierarchy uniqueName="[Measures].[Auth_Total_Blended_ATS(ConCI)]" caption="Auth_Total_Blended_ATS(ConCI)" measure="1" displayFolder="FY18_Consumer_CustomerInitiated(ConCI)" measureGroup="PaymentData" count="0"/>
    <cacheHierarchy uniqueName="[Measures].[Auth_Approval_Net(Commercial)_Forecast#%]" caption="Auth_Approval_Net(Commercial)_Forecast#%" measure="1" displayFolder="FY18_Commercial" measureGroup="PaymentData" count="0"/>
    <cacheHierarchy uniqueName="[Measures].[Auth_Approval_Net(ConSI)_Forecast#%]" caption="Auth_Approval_Net(ConSI)_Forecast#%" measure="1" displayFolder="FY18_Consumer_SystemInitiated(ConSI)" measureGroup="PaymentData" count="0"/>
    <cacheHierarchy uniqueName="[Measures].[Auth_Approval_Dedup#]" caption="Auth_Approval_Dedup#" measure="1" displayFolder="Auth_Dedup" measureGroup="PaymentData" count="0"/>
    <cacheHierarchy uniqueName="[Measures].[Auth_Total_Dedup#]" caption="Auth_Total_Dedup#" measure="1" displayFolder="Auth_Dedup" measureGroup="PaymentData" count="0"/>
    <cacheHierarchy uniqueName="[Measures].[Auth_Decline_Dedup#]" caption="Auth_Decline_Dedup#" measure="1" displayFolder="Auth_Dedup" measureGroup="PaymentData" count="0"/>
    <cacheHierarchy uniqueName="[Measures].[Auth_Total_Dedup$]" caption="Auth_Total_Dedup$" measure="1" displayFolder="Auth_Dedup" measureGroup="PaymentData" count="0"/>
    <cacheHierarchy uniqueName="[Measures].[Auth_Approval_Dedup(ConCI)#]" caption="Auth_Approval_Dedup(ConCI)#" measure="1" displayFolder="FY18_Consumer_CustomerInitiated(ConCI)" measureGroup="PaymentData" count="0"/>
    <cacheHierarchy uniqueName="[Measures].[Auth_Total_Dedup(ConCI)#]" caption="Auth_Total_Dedup(ConCI)#" measure="1" displayFolder="FY18_Consumer_CustomerInitiated(ConCI)" measureGroup="PaymentData" count="0"/>
    <cacheHierarchy uniqueName="[Measures].[Auth_Approval_Dedup(ConCI)#%]" caption="Auth_Approval_Dedup(ConCI)#%" measure="1" displayFolder="FY18_Consumer_CustomerInitiated(ConCI)" measureGroup="PaymentData" count="0"/>
    <cacheHierarchy uniqueName="[Measures].[Overall_Approval#]" caption="Overall_Approval#" measure="1" displayFolder="Auth_Overall" measureGroup="PaymentData" count="0"/>
    <cacheHierarchy uniqueName="[Measures].[Overall_Total#]" caption="Overall_Total#" measure="1" displayFolder="Auth_Overall" measureGroup="PaymentData" count="0"/>
    <cacheHierarchy uniqueName="[Measures].[Overall_Approval_Dedup#%]" caption="Overall_Approval_Dedup#%" measure="1" displayFolder="Auth_Overall" measureGroup="PaymentData" count="0"/>
    <cacheHierarchy uniqueName="[Measures].[Overall_Decline#]" caption="Overall_Decline#" measure="1" displayFolder="Auth_Overall" measureGroup="PaymentData" count="0"/>
    <cacheHierarchy uniqueName="[Measures].[Auth_Approval_Dedup$]" caption="Auth_Approval_Dedup$" measure="1" displayFolder="Auth_Dedup" measureGroup="PaymentData" count="0"/>
    <cacheHierarchy uniqueName="[Measures].[Auth_Decline_Dedup$]" caption="Auth_Decline_Dedup$" measure="1" displayFolder="Auth_Dedup" measureGroup="PaymentData" count="0"/>
    <cacheHierarchy uniqueName="[Measures].[Auth_Approval_Net(ConSI)$]" caption="Auth_Approval_Net(ConSI)$" measure="1" displayFolder="FY18_Consumer_SystemInitiated(ConSI)" measureGroup="PaymentData" count="0"/>
    <cacheHierarchy uniqueName="[Measures].[Auth_Total_FirstAttempt(ConSI)$]" caption="Auth_Total_FirstAttempt(ConSI)$" measure="1" displayFolder="FY18_Consumer_SystemInitiated(ConSI)" measureGroup="PaymentData" count="0"/>
    <cacheHierarchy uniqueName="[Measures].[Auth_Approval_FirstAttempt(ConSI)$]" caption="Auth_Approval_FirstAttempt(ConSI)$" measure="1" displayFolder="FY18_Consumer_SystemInitiated(ConSI)" measureGroup="PaymentData" count="0"/>
    <cacheHierarchy uniqueName="[Measures].[RecordCount]" caption="RecordCount" measure="1" displayFolder="Others" measureGroup="PaymentData" count="0"/>
    <cacheHierarchy uniqueName="[Measures].[Abandonment#%]" caption="Abandonment#%" measure="1" displayFolder="Redirected" measureGroup="PaymentData" count="0"/>
    <cacheHierarchy uniqueName="[Measures].[Auth_Approval_withDR#]" caption="Auth_Approval_withDR#" measure="1" displayFolder="DynamicRetry" measureGroup="PaymentData" count="0"/>
    <cacheHierarchy uniqueName="[Measures].[Auth_Total_withDR#]" caption="Auth_Total_withDR#" measure="1" displayFolder="DynamicRetry" measureGroup="PaymentData" count="0"/>
    <cacheHierarchy uniqueName="[Measures].[Auth_Approval_withDR#%]" caption="Auth_Approval_withDR#%" measure="1" displayFolder="DynamicRetry" measureGroup="PaymentData" count="0"/>
    <cacheHierarchy uniqueName="[Measures].[Auth_Total_Dedup_withoutDR(ConCI)#]" caption="Auth_Tot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Total_withoutDR(ConCI)#]" caption="Auth_Total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Total_withoutDR(ConCI)$]" caption="Auth_Total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Total_Dedup_withoutDR(ConCI)$]" caption="Auth_Tot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Total_FirstAttempt_All#]" caption="Auth_Total_FirstAttempt_All#" measure="1" displayFolder="FY19_OneApprovalRate" measureGroup="PaymentData" count="0"/>
    <cacheHierarchy uniqueName="[Measures].[Auth_Approval_FirstAttempt_All#]" caption="Auth_Approval_FirstAttempt_All#" measure="1" displayFolder="FY19_OneApprovalRate" measureGroup="PaymentData" count="0"/>
    <cacheHierarchy uniqueName="[Measures].[Auth_Approval_FirstAttempt_All#%]" caption="Auth_Approval_FirstAttempt_All#%" measure="1" displayFolder="FY19_OneApprovalRate" measureGroup="PaymentData" count="0"/>
    <cacheHierarchy uniqueName="[Measures].[Auth_Total_Net_All#]" caption="Auth_Total_Net_All#" measure="1" displayFolder="FY19_OneApprovalRate" measureGroup="PaymentData" count="0" oneField="1">
      <fieldsUsage count="1">
        <fieldUsage x="2"/>
      </fieldsUsage>
    </cacheHierarchy>
    <cacheHierarchy uniqueName="[Measures].[Auth_Approval_Net_All#]" caption="Auth_Approval_Net_All#" measure="1" displayFolder="FY19_OneApprovalRate" measureGroup="PaymentData" count="0"/>
    <cacheHierarchy uniqueName="[Measures].[Auth_Approval_Net_All#%]" caption="Auth_Approval_Net_All#%" measure="1" displayFolder="FY19_OneApprovalRate" measureGroup="PaymentData" count="0"/>
    <cacheHierarchy uniqueName="[Measures].[CogsAmount$]" caption="CogsAmount$" measure="1" displayFolder="Net_Sales" measureGroup="PaymentData" count="0"/>
    <cacheHierarchy uniqueName="[Measures].[CoP$]" caption="CoP$" measure="1" displayFolder="Net_Sales" measureGroup="PaymentData" count="0"/>
    <cacheHierarchy uniqueName="[Measures].[Net_Revenue$]" caption="Net_Revenue$" measure="1" displayFolder="Net_Sales" measureGroup="PaymentData" count="0"/>
    <cacheHierarchy uniqueName="[Measures].[CogsAmount_CBRevoke$]" caption="CogsAmount_CBRevoke$" measure="1" displayFolder="Net_Sales" measureGroup="PaymentData" count="0"/>
    <cacheHierarchy uniqueName="[Measures].[CoP_CB$]" caption="CoP_CB$" measure="1" displayFolder="Net_Sales" measureGroup="PaymentData" count="0"/>
    <cacheHierarchy uniqueName="[Measures].[Net_Profit$]" caption="Net_Profit$" measure="1" displayFolder="Net_Sales" measureGroup="PaymentData" count="0"/>
    <cacheHierarchy uniqueName="[Measures].[Chargeback Rate Deduped # (By CBDate)]" caption="Chargeback Rate Deduped # (By CBDate)" measure="1" displayFolder="CB_CBDate" measureGroup="PaymentData" count="0"/>
    <cacheHierarchy uniqueName="[Measures].[Chargeback Rate Deduped $ (By CBDate)]" caption="Chargeback Rate Deduped $ (By CBDate)" measure="1" displayFolder="CB_CBDate" measureGroup="PaymentData" count="0"/>
    <cacheHierarchy uniqueName="[Measures].[Chargeback Deduped # (By CBDate)]" caption="Chargeback Deduped # (By CBDate)" measure="1" displayFolder="CB_CBDate" measureGroup="PaymentData" count="0"/>
    <cacheHierarchy uniqueName="[Measures].[Chargeback Deduped $ (By CBDate)]" caption="Chargeback Deduped $ (By CBDate)" measure="1" displayFolder="CB_CBDate" measureGroup="PaymentData" count="0"/>
    <cacheHierarchy uniqueName="[Measures].[Chargeback Rate Deduped # (By TxnDate)]" caption="Chargeback Rate Deduped # (By TxnDate)" measure="1" displayFolder="CB_TxnDate" measureGroup="PaymentData" count="0"/>
    <cacheHierarchy uniqueName="[Measures].[Chargeback Rate Deduped $ (By TxnDate)]" caption="Chargeback Rate Deduped $ (By TxnDate)" measure="1" displayFolder="CB_TxnDate" measureGroup="PaymentData" count="0"/>
    <cacheHierarchy uniqueName="[Measures].[Chargeback Deduped # (By TxnDate)]" caption="Chargeback Deduped # (By TxnDate)" measure="1" displayFolder="CB_TxnDate" measureGroup="PaymentData" count="0"/>
    <cacheHierarchy uniqueName="[Measures].[Chargeback Deduped $ (By TxnDate)]" caption="Chargeback Deduped $ (By TxnDate)" measure="1" displayFolder="CB_TxnDate" measureGroup="PaymentData" count="0"/>
    <cacheHierarchy uniqueName="[Measures].[Auth_Approval_Net_Forecast_All#%]" caption="Auth_Approval_Net_Forecast_All#%" measure="1" displayFolder="FY19_OneApprovalRate" measureGroup="PaymentData" count="0"/>
    <cacheHierarchy uniqueName="[Measures].[__Default measure]" caption="__Default measure" measure="1" displayFolder="" count="0" hidden="1"/>
    <cacheHierarchy uniqueName="[Measures].[Fraud Chargebacks # (By TxnDate)]" caption="Fraud Chargebacks # (By TxnDate)" measure="1" displayFolder="CB_TxnDate" measureGroup="PaymentData" count="0" hidden="1"/>
    <cacheHierarchy uniqueName="[Measures].[Non Fraud Chargebacks # (By TxnDate)]" caption="Non Fraud Chargebacks # (By TxnDate)" measure="1" displayFolder="CB_TxnDate" measureGroup="PaymentData" count="0" hidden="1"/>
    <cacheHierarchy uniqueName="[Measures].[Fraud Chargebacks $ (By TxnDate)]" caption="Fraud Chargebacks $ (By TxnDate)" measure="1" displayFolder="CB_TxnDate" measureGroup="PaymentData" count="0" hidden="1"/>
    <cacheHierarchy uniqueName="[Measures].[Non Fraud Chargebacks $ (By TxnDate)]" caption="Non Fraud Chargebacks $ (By TxnDate)" measure="1" displayFolder="CB_TxnDate" measureGroup="PaymentData" count="0" hidden="1"/>
    <cacheHierarchy uniqueName="[Measures].[Fraud Chargebacks # (By CBDate)]" caption="Fraud Chargebacks # (By CBDate)" measure="1" displayFolder="CB_CBDate" measureGroup="PaymentData" count="0" hidden="1"/>
    <cacheHierarchy uniqueName="[Measures].[Non Fraud Chargebacks # (By CBDate)]" caption="Non Fraud Chargebacks # (By CBDate)" measure="1" displayFolder="CB_CBDate" measureGroup="PaymentData" count="0" hidden="1"/>
    <cacheHierarchy uniqueName="[Measures].[Fraud Chargebacks $ (By CBDate)]" caption="Fraud Chargebacks $ (By CBDate)" measure="1" displayFolder="CB_CBDate" measureGroup="PaymentData" count="0" hidden="1"/>
    <cacheHierarchy uniqueName="[Measures].[Non Fraud Chargebacks $ (By CBDate)]" caption="Non Fraud Chargebacks $ (By CBDate)" measure="1" displayFolder="CB_CBDate" measureGroup="PaymentData" count="0" hidden="1"/>
    <cacheHierarchy uniqueName="[Measures].[Net_Auth_A$%]" caption="Net_Auth_A$%" measure="1" displayFolder="Auth_Net" measureGroup="PaymentData" count="0" hidden="1"/>
    <cacheHierarchy uniqueName="[Measures].[Net_Auth_A#%_Forecast]" caption="Net_Auth_A#%_Forecast" measure="1" displayFolder="Auth_Net" measureGroup="PaymentData" count="0" hidden="1"/>
    <cacheHierarchy uniqueName="[Measures].[Net_Auth_A$%_Forecast]" caption="Net_Auth_A$%_Forecast" measure="1" displayFolder="Gross_Net" measureGroup="PaymentData" count="0" hidden="1"/>
  </cacheHierarchies>
  <kpis count="0"/>
  <dimensions count="13">
    <dimension name="DimBillingProperty" uniqueName="[DimBillingProperty]" caption="DimBillingProperty"/>
    <dimension name="DimBins" uniqueName="[DimBins]" caption="DimBins"/>
    <dimension name="DimChargebackProperty" uniqueName="[DimChargebackProperty]" caption="DimChargebackProperty"/>
    <dimension name="DimCreditCardProperty" uniqueName="[DimCreditCardProperty]" caption="DimCreditCardProperty"/>
    <dimension name="DimDate" uniqueName="[DimDate]" caption="DimDate"/>
    <dimension name="DimExtendProperty" uniqueName="[DimExtendProperty]" caption="DimExtendProperty"/>
    <dimension name="DimMarket" uniqueName="[DimMarket]" caption="DimMarket"/>
    <dimension name="DimMerchant" uniqueName="[DimMerchant]" caption="DimMerchant"/>
    <dimension name="DimPartner" uniqueName="[DimPartner]" caption="DimPartner"/>
    <dimension name="DimPayment" uniqueName="[DimPayment]" caption="DimPayment"/>
    <dimension name="DimProduct" uniqueName="[DimProduct]" caption="DimProduct"/>
    <dimension name="DimTxnDate" uniqueName="[DimTxnDate]" caption="DimTxnDate"/>
    <dimension measure="1" name="Measures" uniqueName="[Measures]" caption="Measures"/>
  </dimensions>
  <measureGroups count="13">
    <measureGroup name="DimBillingProperty" caption="DimBillingProperty"/>
    <measureGroup name="DimBins" caption="DimBins"/>
    <measureGroup name="DimChargebackProperty" caption="DimChargebackProperty"/>
    <measureGroup name="DimCreditCardProperty" caption="DimCreditCardProperty"/>
    <measureGroup name="DimDate" caption="DimDate"/>
    <measureGroup name="DimExtendProperty" caption="DimExtendProperty"/>
    <measureGroup name="DimMarket" caption="DimMarket"/>
    <measureGroup name="DimMerchant" caption="DimMerchant"/>
    <measureGroup name="DimPartner" caption="DimPartner"/>
    <measureGroup name="DimPayment" caption="DimPayment"/>
    <measureGroup name="DimProduct" caption="DimProduct"/>
    <measureGroup name="DimTxnDate" caption="DimTxnDate"/>
    <measureGroup name="PaymentData" caption="PaymentData"/>
  </measureGroups>
  <maps count="24">
    <map measureGroup="0" dimension="0"/>
    <map measureGroup="1" dimension="1"/>
    <map measureGroup="2" dimension="2"/>
    <map measureGroup="3" dimension="3"/>
    <map measureGroup="4" dimension="4"/>
    <map measureGroup="5" dimension="5"/>
    <map measureGroup="6" dimension="6"/>
    <map measureGroup="7" dimension="7"/>
    <map measureGroup="8" dimension="8"/>
    <map measureGroup="9" dimension="9"/>
    <map measureGroup="10" dimension="10"/>
    <map measureGroup="11" dimension="11"/>
    <map measureGroup="12" dimension="0"/>
    <map measureGroup="12" dimension="1"/>
    <map measureGroup="12" dimension="2"/>
    <map measureGroup="12" dimension="3"/>
    <map measureGroup="12" dimension="4"/>
    <map measureGroup="12" dimension="5"/>
    <map measureGroup="12" dimension="6"/>
    <map measureGroup="12" dimension="7"/>
    <map measureGroup="12" dimension="8"/>
    <map measureGroup="12" dimension="9"/>
    <map measureGroup="12" dimension="10"/>
    <map measureGroup="12" dimension="1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iwen Zhou (PACTERA TECHNOLOGIES INC)" refreshedDate="44109.459237731484" backgroundQuery="1" createdVersion="6" refreshedVersion="6" minRefreshableVersion="3" recordCount="0" supportSubquery="1" supportAdvancedDrill="1" xr:uid="{B929EF35-9E17-4D76-946F-A92A550D070A}">
  <cacheSource type="external" connectionId="1"/>
  <cacheFields count="2">
    <cacheField name="[DimDate].[EventMonth].[EventMonth]" caption="EventMonth" numFmtId="0" hierarchy="62" level="1">
      <sharedItems count="15">
        <s v="[DimDate].[EventMonth].&amp;[2019-07-01T00:00:00]" c="2019-07-01"/>
        <s v="[DimDate].[EventMonth].&amp;[2019-08-01T00:00:00]" c="2019-08-01"/>
        <s v="[DimDate].[EventMonth].&amp;[2019-09-01T00:00:00]" c="2019-09-01"/>
        <s v="[DimDate].[EventMonth].&amp;[2019-10-01T00:00:00]" c="2019-10-01"/>
        <s v="[DimDate].[EventMonth].&amp;[2019-11-01T00:00:00]" c="2019-11-01"/>
        <s v="[DimDate].[EventMonth].&amp;[2019-12-01T00:00:00]" c="2019-12-01"/>
        <s v="[DimDate].[EventMonth].&amp;[2020-01-01T00:00:00]" c="2020-01-01"/>
        <s v="[DimDate].[EventMonth].&amp;[2020-02-01T00:00:00]" c="2020-02-01"/>
        <s v="[DimDate].[EventMonth].&amp;[2020-03-01T00:00:00]" c="2020-03-01"/>
        <s v="[DimDate].[EventMonth].&amp;[2020-04-01T00:00:00]" c="2020-04-01"/>
        <s v="[DimDate].[EventMonth].&amp;[2020-05-01T00:00:00]" c="2020-05-01"/>
        <s v="[DimDate].[EventMonth].&amp;[2020-06-01T00:00:00]" c="2020-06-01"/>
        <s v="[DimDate].[EventMonth].&amp;[2020-07-01T00:00:00]" c="2020-07-01"/>
        <s v="[DimDate].[EventMonth].&amp;[2020-08-01T00:00:00]" c="2020-08-01"/>
        <s v="[DimDate].[EventMonth].&amp;[2020-09-01T00:00:00]" c="2020-09-01"/>
      </sharedItems>
    </cacheField>
    <cacheField name="[Measures].[Auth_Approval_Net_Forecast_All#%]" caption="Auth_Approval_Net_Forecast_All#%" numFmtId="0" hierarchy="432" level="32767"/>
  </cacheFields>
  <cacheHierarchies count="445">
    <cacheHierarchy uniqueName="[DimBillingProperty].[AccountAgeBucket]" caption="AccountAgeBucket" attribute="1" defaultMemberUniqueName="[DimBillingProperty].[AccountAgeBucket].[All]" allUniqueName="[DimBillingProperty].[AccountAgeBucket].[All]" dimensionUniqueName="[DimBillingProperty]" displayFolder="" count="0" unbalanced="0"/>
    <cacheHierarchy uniqueName="[DimBillingProperty].[BillingSource]" caption="BillingSource" attribute="1" defaultMemberUniqueName="[DimBillingProperty].[BillingSource].[All]" allUniqueName="[DimBillingProperty].[BillingSource].[All]" dimensionUniqueName="[DimBillingProperty]" displayFolder="" count="0" unbalanced="0"/>
    <cacheHierarchy uniqueName="[DimBillingProperty].[BrowserOS]" caption="BrowserOS" attribute="1" defaultMemberUniqueName="[DimBillingProperty].[BrowserOS].[All]" allUniqueName="[DimBillingProperty].[BrowserOS].[All]" dimensionUniqueName="[DimBillingProperty]" displayFolder="" count="0" unbalanced="0"/>
    <cacheHierarchy uniqueName="[DimBillingProperty].[Client]" caption="Client" attribute="1" defaultMemberUniqueName="[DimBillingProperty].[Client].[All]" allUniqueName="[DimBillingProperty].[Client].[All]" dimensionUniqueName="[DimBillingProperty]" displayFolder="" count="0" unbalanced="0"/>
    <cacheHierarchy uniqueName="[DimBillingProperty].[DeviceType]" caption="DeviceType" attribute="1" defaultMemberUniqueName="[DimBillingProperty].[DeviceType].[All]" allUniqueName="[DimBillingProperty].[DeviceType].[All]" dimensionUniqueName="[DimBillingProperty]" displayFolder="" count="0" unbalanced="0"/>
    <cacheHierarchy uniqueName="[DimBillingProperty].[DunningAttempt#]" caption="DunningAttempt#" attribute="1" defaultMemberUniqueName="[DimBillingProperty].[DunningAttempt#].[All]" allUniqueName="[DimBillingProperty].[DunningAttempt#].[All]" dimensionUniqueName="[DimBillingProperty]" displayFolder="" count="0" unbalanced="0"/>
    <cacheHierarchy uniqueName="[DimBillingProperty].[DunningDaysBucket]" caption="DunningDaysBucket" attribute="1" defaultMemberUniqueName="[DimBillingProperty].[DunningDaysBucket].[All]" allUniqueName="[DimBillingProperty].[DunningDaysBucket].[All]" dimensionUniqueName="[DimBillingProperty]" displayFolder="" count="0" unbalanced="0"/>
    <cacheHierarchy uniqueName="[DimBillingProperty].[DunningFirstDeclineCode]" caption="DunningFirstDeclineCode" attribute="1" defaultMemberUniqueName="[DimBillingProperty].[DunningFirstDeclineCode].[All]" allUniqueName="[DimBillingProperty].[DunningFirstDeclineCode].[All]" dimensionUniqueName="[DimBillingProperty]" displayFolder="" count="0" unbalanced="0"/>
    <cacheHierarchy uniqueName="[DimBillingProperty].[DunningPaywithPaymentCardType]" caption="DunningPaywithPaymentCardType" attribute="1" defaultMemberUniqueName="[DimBillingProperty].[DunningPaywithPaymentCardType].[All]" allUniqueName="[DimBillingProperty].[DunningPaywithPaymentCardType].[All]" dimensionUniqueName="[DimBillingProperty]" displayFolder="" count="0" unbalanced="0"/>
    <cacheHierarchy uniqueName="[DimBillingProperty].[DunningPaywithSameCard]" caption="DunningPaywithSameCard" attribute="1" defaultMemberUniqueName="[DimBillingProperty].[DunningPaywithSameCard].[All]" allUniqueName="[DimBillingProperty].[DunningPaywithSameCard].[All]" dimensionUniqueName="[DimBillingProperty]" displayFolder="" count="0" unbalanced="0"/>
    <cacheHierarchy uniqueName="[DimBillingProperty].[DunningPaywithSamePaymentMethodSubType]" caption="DunningPaywithSamePaymentMethodSubType" attribute="1" defaultMemberUniqueName="[DimBillingProperty].[DunningPaywithSamePaymentMethodSubType].[All]" allUniqueName="[DimBillingProperty].[DunningPaywithSamePaymentMethodSubType].[All]" dimensionUniqueName="[DimBillingProperty]" displayFolder="" count="0" unbalanced="0"/>
    <cacheHierarchy uniqueName="[DimBillingProperty].[DunningPaywithSamePaymentMethodType]" caption="DunningPaywithSamePaymentMethodType" attribute="1" defaultMemberUniqueName="[DimBillingProperty].[DunningPaywithSamePaymentMethodType].[All]" allUniqueName="[DimBillingProperty].[DunningPaywithSamePaymentMethodType].[All]" dimensionUniqueName="[DimBillingProperty]" displayFolder="" count="0" unbalanced="0"/>
    <cacheHierarchy uniqueName="[DimBillingProperty].[DunningPaywithSameProvider]" caption="DunningPaywithSameProvider" attribute="1" defaultMemberUniqueName="[DimBillingProperty].[DunningPaywithSameProvider].[All]" allUniqueName="[DimBillingProperty].[DunningPaywithSameProvider].[All]" dimensionUniqueName="[DimBillingProperty]" displayFolder="" count="0" unbalanced="0"/>
    <cacheHierarchy uniqueName="[DimBillingProperty].[EntitlementStatus]" caption="EntitlementStatus" attribute="1" defaultMemberUniqueName="[DimBillingProperty].[EntitlementStatus].[All]" allUniqueName="[DimBillingProperty].[EntitlementStatus].[All]" dimensionUniqueName="[DimBillingProperty]" displayFolder="" count="0" unbalanced="0"/>
    <cacheHierarchy uniqueName="[DimBillingProperty].[FulfillmentState]" caption="FulfillmentState" attribute="1" defaultMemberUniqueName="[DimBillingProperty].[FulfillmentState].[All]" allUniqueName="[DimBillingProperty].[FulfillmentState].[All]" dimensionUniqueName="[DimBillingProperty]" displayFolder="" count="0" unbalanced="0"/>
    <cacheHierarchy uniqueName="[DimBillingProperty].[IsBuyOncePlayAnywhere]" caption="IsBuyOncePlayAnywhere" attribute="1" defaultMemberUniqueName="[DimBillingProperty].[IsBuyOncePlayAnywhere].[All]" allUniqueName="[DimBillingProperty].[IsBuyOncePlayAnywhere].[All]" dimensionUniqueName="[DimBillingProperty]" displayFolder="" count="0" unbalanced="0"/>
    <cacheHierarchy uniqueName="[DimBillingProperty].[IsFraud]" caption="IsFraud" attribute="1" defaultMemberUniqueName="[DimBillingProperty].[IsFraud].[All]" allUniqueName="[DimBillingProperty].[IsFraud].[All]" dimensionUniqueName="[DimBillingProperty]" displayFolder="" count="0" unbalanced="0"/>
    <cacheHierarchy uniqueName="[DimBillingProperty].[IsFreeTrialConverted]" caption="IsFreeTrialConverted" attribute="1" defaultMemberUniqueName="[DimBillingProperty].[IsFreeTrialConverted].[All]" allUniqueName="[DimBillingProperty].[IsFreeTrialConverted].[All]" dimensionUniqueName="[DimBillingProperty]" displayFolder="" count="0" unbalanced="0"/>
    <cacheHierarchy uniqueName="[DimBillingProperty].[IsLatestDunningAttempt]" caption="IsLatestDunningAttempt" attribute="1" defaultMemberUniqueName="[DimBillingProperty].[IsLatestDunningAttempt].[All]" allUniqueName="[DimBillingProperty].[IsLatestDunningAttempt].[All]" dimensionUniqueName="[DimBillingProperty]" displayFolder="" count="0" unbalanced="0"/>
    <cacheHierarchy uniqueName="[DimBillingProperty].[IsPreOrder]" caption="IsPreOrder" attribute="1" defaultMemberUniqueName="[DimBillingProperty].[IsPreOrder].[All]" allUniqueName="[DimBillingProperty].[IsPreOrder].[All]" dimensionUniqueName="[DimBillingProperty]" displayFolder="" count="0" unbalanced="0"/>
    <cacheHierarchy uniqueName="[DimBillingProperty].[ProductCode]" caption="ProductCode" attribute="1" defaultMemberUniqueName="[DimBillingProperty].[ProductCode].[All]" allUniqueName="[DimBillingProperty].[ProductCode].[All]" dimensionUniqueName="[DimBillingProperty]" displayFolder="" count="0" unbalanced="0"/>
    <cacheHierarchy uniqueName="[DimBillingProperty].[ShippingMethod]" caption="ShippingMethod" attribute="1" defaultMemberUniqueName="[DimBillingProperty].[ShippingMethod].[All]" allUniqueName="[DimBillingProperty].[ShippingMethod].[All]" dimensionUniqueName="[DimBillingProperty]" displayFolder="" count="0" unbalanced="0"/>
    <cacheHierarchy uniqueName="[DimBillingProperty].[StoreFronts]" caption="StoreFronts" attribute="1" defaultMemberUniqueName="[DimBillingProperty].[StoreFronts].[All]" allUniqueName="[DimBillingProperty].[StoreFronts].[All]" dimensionUniqueName="[DimBillingProperty]" displayFolder="" count="0" unbalanced="0"/>
    <cacheHierarchy uniqueName="[DimBillingProperty].[SubscriptionAgeBucket]" caption="SubscriptionAgeBucket" attribute="1" defaultMemberUniqueName="[DimBillingProperty].[SubscriptionAgeBucket].[All]" allUniqueName="[DimBillingProperty].[SubscriptionAgeBucket].[All]" dimensionUniqueName="[DimBillingProperty]" displayFolder="" count="0" unbalanced="0"/>
    <cacheHierarchy uniqueName="[DimBillingProperty].[SubscriptionSource]" caption="SubscriptionSource" attribute="1" defaultMemberUniqueName="[DimBillingProperty].[SubscriptionSource].[All]" allUniqueName="[DimBillingProperty].[SubscriptionSource].[All]" dimensionUniqueName="[DimBillingProperty]" displayFolder="" count="0" unbalanced="0"/>
    <cacheHierarchy uniqueName="[DimBillingProperty].[SubTerm]" caption="SubTerm" attribute="1" defaultMemberUniqueName="[DimBillingProperty].[SubTerm].[All]" allUniqueName="[DimBillingProperty].[SubTerm].[All]" dimensionUniqueName="[DimBillingProperty]" displayFolder="" count="0" unbalanced="0"/>
    <cacheHierarchy uniqueName="[DimBins].[Bin]" caption="Bin" attribute="1" defaultMemberUniqueName="[DimBins].[Bin].[All]" allUniqueName="[DimBins].[Bin].[All]" dimensionUniqueName="[DimBins]" displayFolder="" count="0" unbalanced="0"/>
    <cacheHierarchy uniqueName="[DimBins].[BinCardType]" caption="BinCardType" attribute="1" defaultMemberUniqueName="[DimBins].[BinCardType].[All]" allUniqueName="[DimBins].[BinCardType].[All]" dimensionUniqueName="[DimBins]" displayFolder="" count="0" unbalanced="0"/>
    <cacheHierarchy uniqueName="[DimBins].[BinOverride]" caption="BinOverride" attribute="1" defaultMemberUniqueName="[DimBins].[BinOverride].[All]" allUniqueName="[DimBins].[BinOverride].[All]" dimensionUniqueName="[DimBins]" displayFolder="" count="0" unbalanced="0"/>
    <cacheHierarchy uniqueName="[DimBins].[CardIndName]" caption="CardIndName" attribute="1" defaultMemberUniqueName="[DimBins].[CardIndName].[All]" allUniqueName="[DimBins].[CardIndName].[All]" dimensionUniqueName="[DimBins]" displayFolder="" count="0" unbalanced="0"/>
    <cacheHierarchy uniqueName="[DimBins].[CardProdName]" caption="CardProdName" attribute="1" defaultMemberUniqueName="[DimBins].[CardProdName].[All]" allUniqueName="[DimBins].[CardProdName].[All]" dimensionUniqueName="[DimBins]" displayFolder="" count="0" unbalanced="0"/>
    <cacheHierarchy uniqueName="[DimBins].[CardType]" caption="CardType" attribute="1" defaultMemberUniqueName="[DimBins].[CardType].[All]" allUniqueName="[DimBins].[CardType].[All]" dimensionUniqueName="[DimBins]" displayFolder="" count="0" unbalanced="0"/>
    <cacheHierarchy uniqueName="[DimBins].[IsPulseBin]" caption="IsPulseBin" attribute="1" defaultMemberUniqueName="[DimBins].[IsPulseBin].[All]" allUniqueName="[DimBins].[IsPulseBin].[All]" dimensionUniqueName="[DimBins]" displayFolder="" count="0" unbalanced="0"/>
    <cacheHierarchy uniqueName="[DimBins].[IsReloadable]" caption="IsReloadable" attribute="1" defaultMemberUniqueName="[DimBins].[IsReloadable].[All]" allUniqueName="[DimBins].[IsReloadable].[All]" dimensionUniqueName="[DimBins]" displayFolder="" count="0" unbalanced="0"/>
    <cacheHierarchy uniqueName="[DimBins].[Issuer]" caption="Issuer" attribute="1" defaultMemberUniqueName="[DimBins].[Issuer].[All]" allUniqueName="[DimBins].[Issuer].[All]" dimensionUniqueName="[DimBins]" displayFolder="" count="0" unbalanced="0"/>
    <cacheHierarchy uniqueName="[DimBins].[IssuerCountry]" caption="IssuerCountry" attribute="1" defaultMemberUniqueName="[DimBins].[IssuerCountry].[All]" allUniqueName="[DimBins].[IssuerCountry].[All]" dimensionUniqueName="[DimBins]" displayFolder="" count="0" unbalanced="0"/>
    <cacheHierarchy uniqueName="[DimBins].[IssuerGroup]" caption="IssuerGroup" attribute="1" defaultMemberUniqueName="[DimBins].[IssuerGroup].[All]" allUniqueName="[DimBins].[IssuerGroup].[All]" dimensionUniqueName="[DimBins]" displayFolder="" count="0" unbalanced="0"/>
    <cacheHierarchy uniqueName="[DimBins].[LocalUse]" caption="LocalUse" attribute="1" defaultMemberUniqueName="[DimBins].[LocalUse].[All]" allUniqueName="[DimBins].[LocalUse].[All]" dimensionUniqueName="[DimBins]" displayFolder="" count="0" unbalanced="0"/>
    <cacheHierarchy uniqueName="[DimBins].[PSD2_Market]" caption="PSD2_Market" attribute="1" defaultMemberUniqueName="[DimBins].[PSD2_Market].[All]" allUniqueName="[DimBins].[PSD2_Market].[All]" dimensionUniqueName="[DimBins]" displayFolder="" count="0" unbalanced="0"/>
    <cacheHierarchy uniqueName="[DimBins].[RegulIndName]" caption="RegulIndName" attribute="1" defaultMemberUniqueName="[DimBins].[RegulIndName].[All]" allUniqueName="[DimBins].[RegulIndName].[All]" dimensionUniqueName="[DimBins]" displayFolder="" count="0" unbalanced="0"/>
    <cacheHierarchy uniqueName="[DimChargebackProperty].[CBCurrencyCode]" caption="CBCurrencyCode" attribute="1" defaultMemberUniqueName="[DimChargebackProperty].[CBCurrencyCode].[All]" allUniqueName="[DimChargebackProperty].[CBCurrencyCode].[All]" dimensionUniqueName="[DimChargebackProperty]" displayFolder="" count="0" unbalanced="0"/>
    <cacheHierarchy uniqueName="[DimChargebackProperty].[CBDisputeProvider]" caption="CBDisputeProvider" attribute="1" defaultMemberUniqueName="[DimChargebackProperty].[CBDisputeProvider].[All]" allUniqueName="[DimChargebackProperty].[CBDisputeProvider].[All]" dimensionUniqueName="[DimChargebackProperty]" displayFolder="" count="0" unbalanced="0"/>
    <cacheHierarchy uniqueName="[DimChargebackProperty].[CBIntervalDayBucket]" caption="CBIntervalDayBucket" attribute="1" defaultMemberUniqueName="[DimChargebackProperty].[CBIntervalDayBucket].[All]" allUniqueName="[DimChargebackProperty].[CBIntervalDayBucket].[All]" dimensionUniqueName="[DimChargebackProperty]" displayFolder="" count="0" unbalanced="0"/>
    <cacheHierarchy uniqueName="[DimChargebackProperty].[CBPaymentMethod]" caption="CBPaymentMethod" attribute="1" defaultMemberUniqueName="[DimChargebackProperty].[CBPaymentMethod].[All]" allUniqueName="[DimChargebackProperty].[CBPaymentMethod].[All]" dimensionUniqueName="[DimChargebackProperty]" displayFolder="" count="0" unbalanced="0"/>
    <cacheHierarchy uniqueName="[DimChargebackProperty].[CBProvider]" caption="CBProvider" attribute="1" defaultMemberUniqueName="[DimChargebackProperty].[CBProvider].[All]" allUniqueName="[DimChargebackProperty].[CBProvider].[All]" dimensionUniqueName="[DimChargebackProperty]" displayFolder="" count="0" unbalanced="0"/>
    <cacheHierarchy uniqueName="[DimChargebackProperty].[CBReasonCode]" caption="CBReasonCode" attribute="1" defaultMemberUniqueName="[DimChargebackProperty].[CBReasonCode].[All]" allUniqueName="[DimChargebackProperty].[CBReasonCode].[All]" dimensionUniqueName="[DimChargebackProperty]" displayFolder="" count="0" unbalanced="0"/>
    <cacheHierarchy uniqueName="[DimChargebackProperty].[CBReasonCodeDescription]" caption="CBReasonCodeDescription" attribute="1" defaultMemberUniqueName="[DimChargebackProperty].[CBReasonCodeDescription].[All]" allUniqueName="[DimChargebackProperty].[CBReasonCodeDescription].[All]" dimensionUniqueName="[DimChargebackProperty]" displayFolder="" count="0" unbalanced="0"/>
    <cacheHierarchy uniqueName="[DimChargebackProperty].[CBSource]" caption="CBSource" attribute="1" defaultMemberUniqueName="[DimChargebackProperty].[CBSource].[All]" allUniqueName="[DimChargebackProperty].[CBSource].[All]" dimensionUniqueName="[DimChargebackProperty]" displayFolder="" count="0" unbalanced="0"/>
    <cacheHierarchy uniqueName="[DimChargebackProperty].[IsRevokedChargeback]" caption="IsRevokedChargeback" attribute="1" defaultMemberUniqueName="[DimChargebackProperty].[IsRevokedChargeback].[All]" allUniqueName="[DimChargebackProperty].[IsRevokedChargeback].[All]" dimensionUniqueName="[DimChargebackProperty]" displayFolder="" count="0" unbalanced="0"/>
    <cacheHierarchy uniqueName="[DimChargebackProperty].[Label_ATO_proba]" caption="Label_ATO_proba" attribute="1" defaultMemberUniqueName="[DimChargebackProperty].[Label_ATO_proba].[All]" allUniqueName="[DimChargebackProperty].[Label_ATO_proba].[All]" dimensionUniqueName="[DimChargebackProperty]" displayFolder="" count="0" unbalanced="0"/>
    <cacheHierarchy uniqueName="[DimChargebackProperty].[Label_FF_proba]" caption="Label_FF_proba" attribute="1" defaultMemberUniqueName="[DimChargebackProperty].[Label_FF_proba].[All]" allUniqueName="[DimChargebackProperty].[Label_FF_proba].[All]" dimensionUniqueName="[DimChargebackProperty]" displayFolder="" count="0" unbalanced="0"/>
    <cacheHierarchy uniqueName="[DimChargebackProperty].[Label_Label_Level1]" caption="Label_Label_Level1" attribute="1" defaultMemberUniqueName="[DimChargebackProperty].[Label_Label_Level1].[All]" allUniqueName="[DimChargebackProperty].[Label_Label_Level1].[All]" dimensionUniqueName="[DimChargebackProperty]" displayFolder="" count="0" unbalanced="0"/>
    <cacheHierarchy uniqueName="[DimChargebackProperty].[Label_Label_Level2]" caption="Label_Label_Level2" attribute="1" defaultMemberUniqueName="[DimChargebackProperty].[Label_Label_Level2].[All]" allUniqueName="[DimChargebackProperty].[Label_Label_Level2].[All]" dimensionUniqueName="[DimChargebackProperty]" displayFolder="" count="0" unbalanced="0"/>
    <cacheHierarchy uniqueName="[DimChargebackProperty].[Label_SPI_proba]" caption="Label_SPI_proba" attribute="1" defaultMemberUniqueName="[DimChargebackProperty].[Label_SPI_proba].[All]" allUniqueName="[DimChargebackProperty].[Label_SPI_proba].[All]" dimensionUniqueName="[DimChargebackProperty]" displayFolder="" count="0" unbalanced="0"/>
    <cacheHierarchy uniqueName="[DimCreditCardProperty].[AvsResponse]" caption="AvsResponse" attribute="1" defaultMemberUniqueName="[DimCreditCardProperty].[AvsResponse].[All]" allUniqueName="[DimCreditCardProperty].[AvsResponse].[All]" dimensionUniqueName="[DimCreditCardProperty]" displayFolder="" count="0" unbalanced="0"/>
    <cacheHierarchy uniqueName="[DimCreditCardProperty].[CardLevelResponseCode]" caption="CardLevelResponseCode" attribute="1" defaultMemberUniqueName="[DimCreditCardProperty].[CardLevelResponseCode].[All]" allUniqueName="[DimCreditCardProperty].[CardLevelResponseCode].[All]" dimensionUniqueName="[DimCreditCardProperty]" displayFolder="" count="0" unbalanced="0"/>
    <cacheHierarchy uniqueName="[DimCreditCardProperty].[CvvResponse]" caption="CvvResponse" attribute="1" defaultMemberUniqueName="[DimCreditCardProperty].[CvvResponse].[All]" allUniqueName="[DimCreditCardProperty].[CvvResponse].[All]" dimensionUniqueName="[DimCreditCardProperty]" displayFolder="" count="0" unbalanced="0"/>
    <cacheHierarchy uniqueName="[DimCreditCardProperty].[HasCavvUcaf]" caption="HasCavvUcaf" attribute="1" defaultMemberUniqueName="[DimCreditCardProperty].[HasCavvUcaf].[All]" allUniqueName="[DimCreditCardProperty].[HasCavvUcaf].[All]" dimensionUniqueName="[DimCreditCardProperty]" displayFolder="" count="0" unbalanced="0"/>
    <cacheHierarchy uniqueName="[DimCreditCardProperty].[Is3DS]" caption="Is3DS" attribute="1" defaultMemberUniqueName="[DimCreditCardProperty].[Is3DS].[All]" allUniqueName="[DimCreditCardProperty].[Is3DS].[All]" dimensionUniqueName="[DimCreditCardProperty]" displayFolder="" count="0" unbalanced="0"/>
    <cacheHierarchy uniqueName="[DimCreditCardProperty].[IsExpiredCard]" caption="IsExpiredCard" attribute="1" defaultMemberUniqueName="[DimCreditCardProperty].[IsExpiredCard].[All]" allUniqueName="[DimCreditCardProperty].[IsExpiredCard].[All]" dimensionUniqueName="[DimCreditCardProperty]" displayFolder="" count="0" unbalanced="0"/>
    <cacheHierarchy uniqueName="[DimDate].[DayofMonth]" caption="DayofMonth" attribute="1" defaultMemberUniqueName="[DimDate].[DayofMonth].[All]" allUniqueName="[DimDate].[DayofMonth].[All]" dimensionUniqueName="[DimDate]" displayFolder="" count="0" unbalanced="0"/>
    <cacheHierarchy uniqueName="[DimDate].[EventDate]" caption="EventDate" attribute="1" defaultMemberUniqueName="[DimDate].[EventDate].[All]" allUniqueName="[DimDate].[EventDate].[All]" dimensionUniqueName="[DimDate]" displayFolder="" count="0" unbalanced="0"/>
    <cacheHierarchy uniqueName="[DimDate].[EventMonth]" caption="EventMonth" attribute="1" defaultMemberUniqueName="[DimDate].[EventMonth].[All]" allUniqueName="[DimDate].[EventMonth].[All]" dimensionUniqueName="[DimDate]" displayFolder="" count="2" unbalanced="0">
      <fieldsUsage count="2">
        <fieldUsage x="-1"/>
        <fieldUsage x="0"/>
      </fieldsUsage>
    </cacheHierarchy>
    <cacheHierarchy uniqueName="[DimDate].[FiscalYear]" caption="FiscalYear" attribute="1" defaultMemberUniqueName="[DimDate].[FiscalYear].[All]" allUniqueName="[DimDate].[FiscalYear].[All]" dimensionUniqueName="[DimDate]" displayFolder="" count="0" unbalanced="0"/>
    <cacheHierarchy uniqueName="[DimDate].[MonthDesc]" caption="MonthDesc" attribute="1" defaultMemberUniqueName="[DimDate].[MonthDesc].[All]" allUniqueName="[DimDate].[MonthDesc].[All]" dimensionUniqueName="[DimDate]" displayFolder="" count="0" unbalanced="0"/>
    <cacheHierarchy uniqueName="[DimDate].[MonthName]" caption="MonthName" attribute="1" defaultMemberUniqueName="[DimDate].[MonthName].[All]" allUniqueName="[DimDate].[MonthName].[All]" dimensionUniqueName="[DimDate]" displayFolder="" count="0" unbalanced="0"/>
    <cacheHierarchy uniqueName="[DimDate].[QuarterName]" caption="QuarterName" attribute="1" defaultMemberUniqueName="[DimDate].[QuarterName].[All]" allUniqueName="[DimDate].[QuarterName].[All]" dimensionUniqueName="[DimDate]" displayFolder="" count="0" unbalanced="0"/>
    <cacheHierarchy uniqueName="[DimDate].[RollingDayLastMonthEnd]" caption="RollingDayLastMonthEnd" attribute="1" defaultMemberUniqueName="[DimDate].[RollingDayLastMonthEnd].[All]" allUniqueName="[DimDate].[RollingDayLastMonthEnd].[All]" dimensionUniqueName="[DimDate]" displayFolder="" count="0" unbalanced="0"/>
    <cacheHierarchy uniqueName="[DimDate].[RollingDays]" caption="RollingDays" attribute="1" defaultMemberUniqueName="[DimDate].[RollingDays].[All]" allUniqueName="[DimDate].[RollingDays].[All]" dimensionUniqueName="[DimDate]" displayFolder="" count="0" unbalanced="0"/>
    <cacheHierarchy uniqueName="[DimDate].[RollingMonths]" caption="RollingMonths" attribute="1" defaultMemberUniqueName="[DimDate].[RollingMonths].[All]" allUniqueName="[DimDate].[RollingMonths].[All]" dimensionUniqueName="[DimDate]" displayFolder="" count="0" unbalanced="0"/>
    <cacheHierarchy uniqueName="[DimDate].[RollingWeeks]" caption="RollingWeeks" attribute="1" defaultMemberUniqueName="[DimDate].[RollingWeeks].[All]" allUniqueName="[DimDate].[RollingWeeks].[All]" dimensionUniqueName="[DimDate]" displayFolder="" count="0" unbalanced="0"/>
    <cacheHierarchy uniqueName="[DimDate].[WeekDayName]" caption="WeekDayName" attribute="1" defaultMemberUniqueName="[DimDate].[WeekDayName].[All]" allUniqueName="[DimDate].[WeekDayName].[All]" dimensionUniqueName="[DimDate]" displayFolder="" count="0" unbalanced="0"/>
    <cacheHierarchy uniqueName="[DimDate].[WeekName]" caption="WeekName" attribute="1" defaultMemberUniqueName="[DimDate].[WeekName].[All]" allUniqueName="[DimDate].[WeekName].[All]" dimensionUniqueName="[DimDate]" displayFolder="" count="0" unbalanced="0"/>
    <cacheHierarchy uniqueName="[DimDate].[WeekNumber]" caption="WeekNumber" attribute="1" defaultMemberUniqueName="[DimDate].[WeekNumber].[All]" allUniqueName="[DimDate].[WeekNumber].[All]" dimensionUniqueName="[DimDate]" displayFolder="" count="0" unbalanced="0"/>
    <cacheHierarchy uniqueName="[DimDate].[WeekRangeinMonth]" caption="WeekRangeinMonth" attribute="1" defaultMemberUniqueName="[DimDate].[WeekRangeinMonth].[All]" allUniqueName="[DimDate].[WeekRangeinMonth].[All]" dimensionUniqueName="[DimDate]" displayFolder="" count="0" unbalanced="0"/>
    <cacheHierarchy uniqueName="[DimDate].[YearNumber]" caption="YearNumber" attribute="1" defaultMemberUniqueName="[DimDate].[YearNumber].[All]" allUniqueName="[DimDate].[YearNumber].[All]" dimensionUniqueName="[DimDate]" displayFolder="" count="0" unbalanced="0"/>
    <cacheHierarchy uniqueName="[DimExtendProperty].[3DS2format_flag]" caption="3DS2format_flag" attribute="1" defaultMemberUniqueName="[DimExtendProperty].[3DS2format_flag].[All]" allUniqueName="[DimExtendProperty].[3DS2format_flag].[All]" dimensionUniqueName="[DimExtendProperty]" displayFolder="" count="0" unbalanced="0"/>
    <cacheHierarchy uniqueName="[DimExtendProperty].[AU_ReceivedStatus]" caption="AU_ReceivedStatus" attribute="1" defaultMemberUniqueName="[DimExtendProperty].[AU_ReceivedStatus].[All]" allUniqueName="[DimExtendProperty].[AU_ReceivedStatus].[All]" dimensionUniqueName="[DimExtendProperty]" displayFolder="" count="0" unbalanced="0"/>
    <cacheHierarchy uniqueName="[DimExtendProperty].[AU_SelectionSourceCategory]" caption="AU_SelectionSourceCategory" attribute="1" defaultMemberUniqueName="[DimExtendProperty].[AU_SelectionSourceCategory].[All]" allUniqueName="[DimExtendProperty].[AU_SelectionSourceCategory].[All]" dimensionUniqueName="[DimExtendProperty]" displayFolder="" count="0" unbalanced="0"/>
    <cacheHierarchy uniqueName="[DimExtendProperty].[AvailableProviders]" caption="AvailableProviders" attribute="1" defaultMemberUniqueName="[DimExtendProperty].[AvailableProviders].[All]" allUniqueName="[DimExtendProperty].[AvailableProviders].[All]" dimensionUniqueName="[DimExtendProperty]" displayFolder="" count="0" unbalanced="0"/>
    <cacheHierarchy uniqueName="[DimExtendProperty].[CarModel]" caption="CarModel" attribute="1" defaultMemberUniqueName="[DimExtendProperty].[CarModel].[All]" allUniqueName="[DimExtendProperty].[CarModel].[All]" dimensionUniqueName="[DimExtendProperty]" displayFolder="" count="0" unbalanced="0"/>
    <cacheHierarchy uniqueName="[DimExtendProperty].[CoF]" caption="CoF" attribute="1" defaultMemberUniqueName="[DimExtendProperty].[CoF].[All]" allUniqueName="[DimExtendProperty].[CoF].[All]" dimensionUniqueName="[DimExtendProperty]" displayFolder="" count="0" unbalanced="0"/>
    <cacheHierarchy uniqueName="[DimExtendProperty].[CommonVersion]" caption="CommonVersion" attribute="1" defaultMemberUniqueName="[DimExtendProperty].[CommonVersion].[All]" allUniqueName="[DimExtendProperty].[CommonVersion].[All]" dimensionUniqueName="[DimExtendProperty]" displayFolder="" count="0" unbalanced="0"/>
    <cacheHierarchy uniqueName="[DimExtendProperty].[CompanyCode]" caption="CompanyCode" attribute="1" defaultMemberUniqueName="[DimExtendProperty].[CompanyCode].[All]" allUniqueName="[DimExtendProperty].[CompanyCode].[All]" dimensionUniqueName="[DimExtendProperty]" displayFolder="" count="0" unbalanced="0"/>
    <cacheHierarchy uniqueName="[DimExtendProperty].[DR_Original_PSD2_scenario]" caption="DR_Original_PSD2_scenario" attribute="1" defaultMemberUniqueName="[DimExtendProperty].[DR_Original_PSD2_scenario].[All]" allUniqueName="[DimExtendProperty].[DR_Original_PSD2_scenario].[All]" dimensionUniqueName="[DimExtendProperty]" displayFolder="" count="0" unbalanced="0"/>
    <cacheHierarchy uniqueName="[DimExtendProperty].[EngineeringVersion]" caption="EngineeringVersion" attribute="1" defaultMemberUniqueName="[DimExtendProperty].[EngineeringVersion].[All]" allUniqueName="[DimExtendProperty].[EngineeringVersion].[All]" dimensionUniqueName="[DimExtendProperty]" displayFolder="" count="0" unbalanced="0"/>
    <cacheHierarchy uniqueName="[DimExtendProperty].[HasCvv]" caption="HasCvv" attribute="1" defaultMemberUniqueName="[DimExtendProperty].[HasCvv].[All]" allUniqueName="[DimExtendProperty].[HasCvv].[All]" dimensionUniqueName="[DimExtendProperty]" displayFolder="" count="0" unbalanced="0"/>
    <cacheHierarchy uniqueName="[DimExtendProperty].[InitialMRDecision]" caption="InitialMRDecision" attribute="1" defaultMemberUniqueName="[DimExtendProperty].[InitialMRDecision].[All]" allUniqueName="[DimExtendProperty].[InitialMRDecision].[All]" dimensionUniqueName="[DimExtendProperty]" displayFolder="" count="0" unbalanced="0"/>
    <cacheHierarchy uniqueName="[DimExtendProperty].[InitialRiskDecision]" caption="InitialRiskDecision" attribute="1" defaultMemberUniqueName="[DimExtendProperty].[InitialRiskDecision].[All]" allUniqueName="[DimExtendProperty].[InitialRiskDecision].[All]" dimensionUniqueName="[DimExtendProperty]" displayFolder="" count="0" unbalanced="0"/>
    <cacheHierarchy uniqueName="[DimExtendProperty].[IsAUImpact]" caption="IsAUImpact" attribute="1" defaultMemberUniqueName="[DimExtendProperty].[IsAUImpact].[All]" allUniqueName="[DimExtendProperty].[IsAUImpact].[All]" dimensionUniqueName="[DimExtendProperty]" displayFolder="" count="0" unbalanced="0"/>
    <cacheHierarchy uniqueName="[DimExtendProperty].[IsModern]" caption="IsModern" attribute="1" defaultMemberUniqueName="[DimExtendProperty].[IsModern].[All]" allUniqueName="[DimExtendProperty].[IsModern].[All]" dimensionUniqueName="[DimExtendProperty]" displayFolder="" count="0" unbalanced="0"/>
    <cacheHierarchy uniqueName="[DimExtendProperty].[IsNewCustomer]" caption="IsNewCustomer" attribute="1" defaultMemberUniqueName="[DimExtendProperty].[IsNewCustomer].[All]" allUniqueName="[DimExtendProperty].[IsNewCustomer].[All]" dimensionUniqueName="[DimExtendProperty]" displayFolder="" count="0" unbalanced="0"/>
    <cacheHierarchy uniqueName="[DimExtendProperty].[MIDDesignation]" caption="MIDDesignation" attribute="1" defaultMemberUniqueName="[DimExtendProperty].[MIDDesignation].[All]" allUniqueName="[DimExtendProperty].[MIDDesignation].[All]" dimensionUniqueName="[DimExtendProperty]" displayFolder="" count="0" unbalanced="0"/>
    <cacheHierarchy uniqueName="[DimExtendProperty].[MIDMarket]" caption="MIDMarket" attribute="1" defaultMemberUniqueName="[DimExtendProperty].[MIDMarket].[All]" allUniqueName="[DimExtendProperty].[MIDMarket].[All]" dimensionUniqueName="[DimExtendProperty]" displayFolder="" count="0" unbalanced="0"/>
    <cacheHierarchy uniqueName="[DimExtendProperty].[MIDProgram]" caption="MIDProgram" attribute="1" defaultMemberUniqueName="[DimExtendProperty].[MIDProgram].[All]" allUniqueName="[DimExtendProperty].[MIDProgram].[All]" dimensionUniqueName="[DimExtendProperty]" displayFolder="" count="0" unbalanced="0"/>
    <cacheHierarchy uniqueName="[DimExtendProperty].[MIDPush]" caption="MIDPush" attribute="1" defaultMemberUniqueName="[DimExtendProperty].[MIDPush].[All]" allUniqueName="[DimExtendProperty].[MIDPush].[All]" dimensionUniqueName="[DimExtendProperty]" displayFolder="" count="0" unbalanced="0"/>
    <cacheHierarchy uniqueName="[DimExtendProperty].[MIDStaging]" caption="MIDStaging" attribute="1" defaultMemberUniqueName="[DimExtendProperty].[MIDStaging].[All]" allUniqueName="[DimExtendProperty].[MIDStaging].[All]" dimensionUniqueName="[DimExtendProperty]" displayFolder="" count="0" unbalanced="0"/>
    <cacheHierarchy uniqueName="[DimExtendProperty].[PayinVersion]" caption="PayinVersion" attribute="1" defaultMemberUniqueName="[DimExtendProperty].[PayinVersion].[All]" allUniqueName="[DimExtendProperty].[PayinVersion].[All]" dimensionUniqueName="[DimExtendProperty]" displayFolder="" count="0" unbalanced="0"/>
    <cacheHierarchy uniqueName="[DimExtendProperty].[PayoutVersion]" caption="PayoutVersion" attribute="1" defaultMemberUniqueName="[DimExtendProperty].[PayoutVersion].[All]" allUniqueName="[DimExtendProperty].[PayoutVersion].[All]" dimensionUniqueName="[DimExtendProperty]" displayFolder="" count="0" unbalanced="0"/>
    <cacheHierarchy uniqueName="[DimExtendProperty].[PaypalATORequired]" caption="PaypalATORequired" attribute="1" defaultMemberUniqueName="[DimExtendProperty].[PaypalATORequired].[All]" allUniqueName="[DimExtendProperty].[PaypalATORequired].[All]" dimensionUniqueName="[DimExtendProperty]" displayFolder="" count="0" unbalanced="0"/>
    <cacheHierarchy uniqueName="[DimExtendProperty].[PaypalATOSuccess]" caption="PaypalATOSuccess" attribute="1" defaultMemberUniqueName="[DimExtendProperty].[PaypalATOSuccess].[All]" allUniqueName="[DimExtendProperty].[PaypalATOSuccess].[All]" dimensionUniqueName="[DimExtendProperty]" displayFolder="" count="0" unbalanced="0"/>
    <cacheHierarchy uniqueName="[DimExtendProperty].[PSD2_category]" caption="PSD2_category" attribute="1" defaultMemberUniqueName="[DimExtendProperty].[PSD2_category].[All]" allUniqueName="[DimExtendProperty].[PSD2_category].[All]" dimensionUniqueName="[DimExtendProperty]" displayFolder="" count="0" unbalanced="0"/>
    <cacheHierarchy uniqueName="[DimExtendProperty].[PSD2_scenario]" caption="PSD2_scenario" attribute="1" defaultMemberUniqueName="[DimExtendProperty].[PSD2_scenario].[All]" allUniqueName="[DimExtendProperty].[PSD2_scenario].[All]" dimensionUniqueName="[DimExtendProperty]" displayFolder="" count="0" unbalanced="0"/>
    <cacheHierarchy uniqueName="[DimExtendProperty].[PSD2_tags]" caption="PSD2_tags" attribute="1" defaultMemberUniqueName="[DimExtendProperty].[PSD2_tags].[All]" allUniqueName="[DimExtendProperty].[PSD2_tags].[All]" dimensionUniqueName="[DimExtendProperty]" displayFolder="" count="0" unbalanced="0"/>
    <cacheHierarchy uniqueName="[DimExtendProperty].[PSD2ReferenceType]" caption="PSD2ReferenceType" attribute="1" defaultMemberUniqueName="[DimExtendProperty].[PSD2ReferenceType].[All]" allUniqueName="[DimExtendProperty].[PSD2ReferenceType].[All]" dimensionUniqueName="[DimExtendProperty]" displayFolder="" count="0" unbalanced="0"/>
    <cacheHierarchy uniqueName="[DimExtendProperty].[RiskModelScoreBucket]" caption="RiskModelScoreBucket" attribute="1" defaultMemberUniqueName="[DimExtendProperty].[RiskModelScoreBucket].[All]" allUniqueName="[DimExtendProperty].[RiskModelScoreBucket].[All]" dimensionUniqueName="[DimExtendProperty]" displayFolder="" count="0" unbalanced="0"/>
    <cacheHierarchy uniqueName="[DimExtendProperty].[SelectedAcquirer]" caption="SelectedAcquirer" attribute="1" defaultMemberUniqueName="[DimExtendProperty].[SelectedAcquirer].[All]" allUniqueName="[DimExtendProperty].[SelectedAcquirer].[All]" dimensionUniqueName="[DimExtendProperty]" displayFolder="" count="0" unbalanced="0"/>
    <cacheHierarchy uniqueName="[DimExtendProperty].[ThirdPartySeller]" caption="ThirdPartySeller" attribute="1" defaultMemberUniqueName="[DimExtendProperty].[ThirdPartySeller].[All]" allUniqueName="[DimExtendProperty].[ThirdPartySeller].[All]" dimensionUniqueName="[DimExtendProperty]" displayFolder="" count="0" unbalanced="0"/>
    <cacheHierarchy uniqueName="[DimExtendProperty].[TransactionInternalScenario]" caption="TransactionInternalScenario" attribute="1" defaultMemberUniqueName="[DimExtendProperty].[TransactionInternalScenario].[All]" allUniqueName="[DimExtendProperty].[TransactionInternalScenario].[All]" dimensionUniqueName="[DimExtendProperty]" displayFolder="" count="0" unbalanced="0"/>
    <cacheHierarchy uniqueName="[DimExtendProperty].[TrustedOrDefault]" caption="TrustedOrDefault" attribute="1" defaultMemberUniqueName="[DimExtendProperty].[TrustedOrDefault].[All]" allUniqueName="[DimExtendProperty].[TrustedOrDefault].[All]" dimensionUniqueName="[DimExtendProperty]" displayFolder="" count="0" unbalanced="0"/>
    <cacheHierarchy uniqueName="[DimExtendProperty].[TrustMidCategory]" caption="TrustMidCategory" attribute="1" defaultMemberUniqueName="[DimExtendProperty].[TrustMidCategory].[All]" allUniqueName="[DimExtendProperty].[TrustMidCategory].[All]" dimensionUniqueName="[DimExtendProperty]" displayFolder="" count="0" unbalanced="0"/>
    <cacheHierarchy uniqueName="[DimMarket].[Area_A13]" caption="Area_A13" attribute="1" defaultMemberUniqueName="[DimMarket].[Area_A13].[All]" allUniqueName="[DimMarket].[Area_A13].[All]" dimensionUniqueName="[DimMarket]" displayFolder="" count="0" unbalanced="0"/>
    <cacheHierarchy uniqueName="[DimMarket].[AreaName]" caption="AreaName" attribute="1" defaultMemberUniqueName="[DimMarket].[AreaName].[All]" allUniqueName="[DimMarket].[AreaName].[All]" dimensionUniqueName="[DimMarket]" displayFolder="" count="0" unbalanced="0"/>
    <cacheHierarchy uniqueName="[DimMarket].[BigAreaName]" caption="BigAreaName" attribute="1" defaultMemberUniqueName="[DimMarket].[BigAreaName].[All]" allUniqueName="[DimMarket].[BigAreaName].[All]" dimensionUniqueName="[DimMarket]" displayFolder="" count="0" unbalanced="0"/>
    <cacheHierarchy uniqueName="[DimMarket].[Country]" caption="Country" attribute="1" defaultMemberUniqueName="[DimMarket].[Country].[All]" allUniqueName="[DimMarket].[Country].[All]" dimensionUniqueName="[DimMarket]" displayFolder="" count="0" unbalanced="0"/>
    <cacheHierarchy uniqueName="[DimMarket].[CountryCode]" caption="CountryCode" attribute="1" defaultMemberUniqueName="[DimMarket].[CountryCode].[All]" allUniqueName="[DimMarket].[CountryCode].[All]" dimensionUniqueName="[DimMarket]" displayFolder="" count="0" unbalanced="0"/>
    <cacheHierarchy uniqueName="[DimMarket].[Currency]" caption="Currency" attribute="1" defaultMemberUniqueName="[DimMarket].[Currency].[All]" allUniqueName="[DimMarket].[Currency].[All]" dimensionUniqueName="[DimMarket]" displayFolder="" count="0" unbalanced="0"/>
    <cacheHierarchy uniqueName="[DimMarket].[CurrencyDescription]" caption="CurrencyDescription" attribute="1" defaultMemberUniqueName="[DimMarket].[CurrencyDescription].[All]" allUniqueName="[DimMarket].[CurrencyDescription].[All]" dimensionUniqueName="[DimMarket]" displayFolder="" count="0" unbalanced="0"/>
    <cacheHierarchy uniqueName="[DimMarket].[IsTop30Market]" caption="IsTop30Market" attribute="1" defaultMemberUniqueName="[DimMarket].[IsTop30Market].[All]" allUniqueName="[DimMarket].[IsTop30Market].[All]" dimensionUniqueName="[DimMarket]" displayFolder="" count="0" unbalanced="0"/>
    <cacheHierarchy uniqueName="[DimMarket].[PaymentRegion]" caption="PaymentRegion" attribute="1" defaultMemberUniqueName="[DimMarket].[PaymentRegion].[All]" allUniqueName="[DimMarket].[PaymentRegion].[All]" dimensionUniqueName="[DimMarket]" displayFolder="" count="0" unbalanced="0"/>
    <cacheHierarchy uniqueName="[DimMarket].[RegionName]" caption="RegionName" attribute="1" defaultMemberUniqueName="[DimMarket].[RegionName].[All]" allUniqueName="[DimMarket].[RegionName].[All]" dimensionUniqueName="[DimMarket]" displayFolder="" count="0" unbalanced="0"/>
    <cacheHierarchy uniqueName="[DimMarket].[SubRegion]" caption="SubRegion" attribute="1" defaultMemberUniqueName="[DimMarket].[SubRegion].[All]" allUniqueName="[DimMarket].[SubRegion].[All]" dimensionUniqueName="[DimMarket]" displayFolder="" count="0" unbalanced="0"/>
    <cacheHierarchy uniqueName="[DimMerchant].[MerchantAdviceCode]" caption="MerchantAdviceCode" attribute="1" defaultMemberUniqueName="[DimMerchant].[MerchantAdviceCode].[All]" allUniqueName="[DimMerchant].[MerchantAdviceCode].[All]" dimensionUniqueName="[DimMerchant]" displayFolder="" count="0" unbalanced="0"/>
    <cacheHierarchy uniqueName="[DimMerchant].[MerchantCountry]" caption="MerchantCountry" attribute="1" defaultMemberUniqueName="[DimMerchant].[MerchantCountry].[All]" allUniqueName="[DimMerchant].[MerchantCountry].[All]" dimensionUniqueName="[DimMerchant]" displayFolder="" count="0" unbalanced="0"/>
    <cacheHierarchy uniqueName="[DimMerchant].[MerchantDescriptor]" caption="MerchantDescriptor" attribute="1" defaultMemberUniqueName="[DimMerchant].[MerchantDescriptor].[All]" allUniqueName="[DimMerchant].[MerchantDescriptor].[All]" dimensionUniqueName="[DimMerchant]" displayFolder="" count="0" unbalanced="0"/>
    <cacheHierarchy uniqueName="[DimMerchant].[MerchantId]" caption="MerchantId" attribute="1" defaultMemberUniqueName="[DimMerchant].[MerchantId].[All]" allUniqueName="[DimMerchant].[MerchantId].[All]" dimensionUniqueName="[DimMerchant]" displayFolder="" count="0" unbalanced="0"/>
    <cacheHierarchy uniqueName="[DimMerchant].[MerchantMCC]" caption="MerchantMCC" attribute="1" defaultMemberUniqueName="[DimMerchant].[MerchantMCC].[All]" allUniqueName="[DimMerchant].[MerchantMCC].[All]" dimensionUniqueName="[DimMerchant]" displayFolder="" count="0" unbalanced="0"/>
    <cacheHierarchy uniqueName="[DimPartner].[IsSplitPaymentMethod]" caption="IsSplitPaymentMethod" attribute="1" defaultMemberUniqueName="[DimPartner].[IsSplitPaymentMethod].[All]" allUniqueName="[DimPartner].[IsSplitPaymentMethod].[All]" dimensionUniqueName="[DimPartner]" displayFolder="" count="0" unbalanced="0"/>
    <cacheHierarchy uniqueName="[DimPartner].[Partner]" caption="Partner" attribute="1" defaultMemberUniqueName="[DimPartner].[Partner].[All]" allUniqueName="[DimPartner].[Partner].[All]" dimensionUniqueName="[DimPartner]" displayFolder="" count="0" unbalanced="0"/>
    <cacheHierarchy uniqueName="[DimPartner].[PartnerType]" caption="PartnerType" attribute="1" defaultMemberUniqueName="[DimPartner].[PartnerType].[All]" allUniqueName="[DimPartner].[PartnerType].[All]" dimensionUniqueName="[DimPartner]" displayFolder="" count="0" unbalanced="0"/>
    <cacheHierarchy uniqueName="[DimPartner].[PaymentMethodFamily]" caption="PaymentMethodFamily" attribute="1" defaultMemberUniqueName="[DimPartner].[PaymentMethodFamily].[All]" allUniqueName="[DimPartner].[PaymentMethodFamily].[All]" dimensionUniqueName="[DimPartner]" displayFolder="" count="0" unbalanced="0"/>
    <cacheHierarchy uniqueName="[DimPartner].[PaymentMethodSubType]" caption="PaymentMethodSubType" attribute="1" defaultMemberUniqueName="[DimPartner].[PaymentMethodSubType].[All]" allUniqueName="[DimPartner].[PaymentMethodSubType].[All]" dimensionUniqueName="[DimPartner]" displayFolder="" count="0" unbalanced="0"/>
    <cacheHierarchy uniqueName="[DimPartner].[PaymentMethodSubType1]" caption="PaymentMethodSubType1" attribute="1" defaultMemberUniqueName="[DimPartner].[PaymentMethodSubType1].[All]" allUniqueName="[DimPartner].[PaymentMethodSubType1].[All]" dimensionUniqueName="[DimPartner]" displayFolder="" count="0" unbalanced="0"/>
    <cacheHierarchy uniqueName="[DimPartner].[PaymentMethodType]" caption="PaymentMethodType" attribute="1" defaultMemberUniqueName="[DimPartner].[PaymentMethodType].[All]" allUniqueName="[DimPartner].[PaymentMethodType].[All]" dimensionUniqueName="[DimPartner]" displayFolder="" count="0" unbalanced="0"/>
    <cacheHierarchy uniqueName="[DimPartner].[PaymentMethodType1]" caption="PaymentMethodType1" attribute="1" defaultMemberUniqueName="[DimPartner].[PaymentMethodType1].[All]" allUniqueName="[DimPartner].[PaymentMethodType1].[All]" dimensionUniqueName="[DimPartner]" displayFolder="" count="0" unbalanced="0"/>
    <cacheHierarchy uniqueName="[DimPartner].[PIAgeBucket]" caption="PIAgeBucket" attribute="1" defaultMemberUniqueName="[DimPartner].[PIAgeBucket].[All]" allUniqueName="[DimPartner].[PIAgeBucket].[All]" dimensionUniqueName="[DimPartner]" displayFolder="" count="0" unbalanced="0"/>
    <cacheHierarchy uniqueName="[DimPartner].[RetryStatus]" caption="RetryStatus" attribute="1" defaultMemberUniqueName="[DimPartner].[RetryStatus].[All]" allUniqueName="[DimPartner].[RetryStatus].[All]" dimensionUniqueName="[DimPartner]" displayFolder="" count="0" unbalanced="0"/>
    <cacheHierarchy uniqueName="[DimPayment].[AmountBucket]" caption="AmountBucket" attribute="1" defaultMemberUniqueName="[DimPayment].[AmountBucket].[All]" allUniqueName="[DimPayment].[AmountBucket].[All]" dimensionUniqueName="[DimPayment]" displayFolder="" count="0" unbalanced="0"/>
    <cacheHierarchy uniqueName="[DimPayment].[AuthenticationLifeCycle]" caption="AuthenticationLifeCycle" attribute="1" defaultMemberUniqueName="[DimPayment].[AuthenticationLifeCycle].[All]" allUniqueName="[DimPayment].[AuthenticationLifeCycle].[All]" dimensionUniqueName="[DimPayment]" displayFolder="" count="0" unbalanced="0"/>
    <cacheHierarchy uniqueName="[DimPayment].[DataType]" caption="DataType" attribute="1" defaultMemberUniqueName="[DimPayment].[DataType].[All]" allUniqueName="[DimPayment].[DataType].[All]" dimensionUniqueName="[DimPayment]" displayFolder="" count="0" unbalanced="0"/>
    <cacheHierarchy uniqueName="[DimPayment].[DR_OriginalDeclineReason]" caption="DR_OriginalDeclineReason" attribute="1" defaultMemberUniqueName="[DimPayment].[DR_OriginalDeclineReason].[All]" allUniqueName="[DimPayment].[DR_OriginalDeclineReason].[All]" dimensionUniqueName="[DimPayment]" displayFolder="" count="0" unbalanced="0"/>
    <cacheHierarchy uniqueName="[DimPayment].[DR_OriginalNativeDeclineReason]" caption="DR_OriginalNativeDeclineReason" attribute="1" defaultMemberUniqueName="[DimPayment].[DR_OriginalNativeDeclineReason].[All]" allUniqueName="[DimPayment].[DR_OriginalNativeDeclineReason].[All]" dimensionUniqueName="[DimPayment]" displayFolder="" count="0" unbalanced="0"/>
    <cacheHierarchy uniqueName="[DimPayment].[DR_OriginalProvider]" caption="DR_OriginalProvider" attribute="1" defaultMemberUniqueName="[DimPayment].[DR_OriginalProvider].[All]" allUniqueName="[DimPayment].[DR_OriginalProvider].[All]" dimensionUniqueName="[DimPayment]" displayFolder="" count="0" unbalanced="0"/>
    <cacheHierarchy uniqueName="[DimPayment].[DR_Status]" caption="DR_Status" attribute="1" defaultMemberUniqueName="[DimPayment].[DR_Status].[All]" allUniqueName="[DimPayment].[DR_Status].[All]" dimensionUniqueName="[DimPayment]" displayFolder="" count="0" unbalanced="0"/>
    <cacheHierarchy uniqueName="[DimPayment].[IsAuthTotal]" caption="IsAuthTotal" attribute="1" defaultMemberUniqueName="[DimPayment].[IsAuthTotal].[All]" allUniqueName="[DimPayment].[IsAuthTotal].[All]" dimensionUniqueName="[DimPayment]" displayFolder="" count="0" unbalanced="0"/>
    <cacheHierarchy uniqueName="[DimPayment].[IsDynamicRetry]" caption="IsDynamicRetry" attribute="1" defaultMemberUniqueName="[DimPayment].[IsDynamicRetry].[All]" allUniqueName="[DimPayment].[IsDynamicRetry].[All]" dimensionUniqueName="[DimPayment]" displayFolder="" count="0" unbalanced="0"/>
    <cacheHierarchy uniqueName="[DimPayment].[IsFakeRetry]" caption="IsFakeRetry" attribute="1" defaultMemberUniqueName="[DimPayment].[IsFakeRetry].[All]" allUniqueName="[DimPayment].[IsFakeRetry].[All]" dimensionUniqueName="[DimPayment]" displayFolder="" count="0" unbalanced="0"/>
    <cacheHierarchy uniqueName="[DimPayment].[IsFirstDynamicRetry]" caption="IsFirstDynamicRetry" attribute="1" defaultMemberUniqueName="[DimPayment].[IsFirstDynamicRetry].[All]" allUniqueName="[DimPayment].[IsFirstDynamicRetry].[All]" dimensionUniqueName="[DimPayment]" displayFolder="" count="0" unbalanced="0"/>
    <cacheHierarchy uniqueName="[DimPayment].[IsHardDecline]" caption="IsHardDecline" attribute="1" defaultMemberUniqueName="[DimPayment].[IsHardDecline].[All]" allUniqueName="[DimPayment].[IsHardDecline].[All]" dimensionUniqueName="[DimPayment]" displayFolder="" count="0" unbalanced="0"/>
    <cacheHierarchy uniqueName="[DimPayment].[IsLastDynamicRetry]" caption="IsLastDynamicRetry" attribute="1" defaultMemberUniqueName="[DimPayment].[IsLastDynamicRetry].[All]" allUniqueName="[DimPayment].[IsLastDynamicRetry].[All]" dimensionUniqueName="[DimPayment]" displayFolder="" count="0" unbalanced="0"/>
    <cacheHierarchy uniqueName="[DimPayment].[IsOneTimeorSubPurchase]" caption="IsOneTimeorSubPurchase" attribute="1" defaultMemberUniqueName="[DimPayment].[IsOneTimeorSubPurchase].[All]" allUniqueName="[DimPayment].[IsOneTimeorSubPurchase].[All]" dimensionUniqueName="[DimPayment]" displayFolder="" count="0" unbalanced="0"/>
    <cacheHierarchy uniqueName="[DimPayment].[IsRecurring]" caption="IsRecurring" attribute="1" defaultMemberUniqueName="[DimPayment].[IsRecurring].[All]" allUniqueName="[DimPayment].[IsRecurring].[All]" dimensionUniqueName="[DimPayment]" displayFolder="" count="0" unbalanced="0"/>
    <cacheHierarchy uniqueName="[DimPayment].[NativeResponseCode]" caption="NativeResponseCode" attribute="1" defaultMemberUniqueName="[DimPayment].[NativeResponseCode].[All]" allUniqueName="[DimPayment].[NativeResponseCode].[All]" dimensionUniqueName="[DimPayment]" displayFolder="" count="0" unbalanced="0"/>
    <cacheHierarchy uniqueName="[DimPayment].[NativeResponseDesc]" caption="NativeResponseDesc" attribute="1" defaultMemberUniqueName="[DimPayment].[NativeResponseDesc].[All]" allUniqueName="[DimPayment].[NativeResponseDesc].[All]" dimensionUniqueName="[DimPayment]" displayFolder="" count="0" unbalanced="0"/>
    <cacheHierarchy uniqueName="[DimPayment].[NetworkTokenAvailable]" caption="NetworkTokenAvailable" attribute="1" defaultMemberUniqueName="[DimPayment].[NetworkTokenAvailable].[All]" allUniqueName="[DimPayment].[NetworkTokenAvailable].[All]" dimensionUniqueName="[DimPayment]" displayFolder="" count="0" unbalanced="0"/>
    <cacheHierarchy uniqueName="[DimPayment].[NormalizedDeclineReason]" caption="NormalizedDeclineReason" attribute="1" defaultMemberUniqueName="[DimPayment].[NormalizedDeclineReason].[All]" allUniqueName="[DimPayment].[NormalizedDeclineReason].[All]" dimensionUniqueName="[DimPayment]" displayFolder="" count="0" unbalanced="0"/>
    <cacheHierarchy uniqueName="[DimPayment].[PaymentEventType]" caption="PaymentEventType" attribute="1" defaultMemberUniqueName="[DimPayment].[PaymentEventType].[All]" allUniqueName="[DimPayment].[PaymentEventType].[All]" dimensionUniqueName="[DimPayment]" displayFolder="" count="0" unbalanced="0"/>
    <cacheHierarchy uniqueName="[DimPayment].[PaymentEventType1]" caption="PaymentEventType1" attribute="1" defaultMemberUniqueName="[DimPayment].[PaymentEventType1].[All]" allUniqueName="[DimPayment].[PaymentEventType1].[All]" dimensionUniqueName="[DimPayment]" displayFolder="" count="0" unbalanced="0"/>
    <cacheHierarchy uniqueName="[DimPayment].[PaymentType]" caption="PaymentType" attribute="1" defaultMemberUniqueName="[DimPayment].[PaymentType].[All]" allUniqueName="[DimPayment].[PaymentType].[All]" dimensionUniqueName="[DimPayment]" displayFolder="" count="0" unbalanced="0"/>
    <cacheHierarchy uniqueName="[DimPayment].[PinlessBINData]" caption="PinlessBINData" attribute="1" defaultMemberUniqueName="[DimPayment].[PinlessBINData].[All]" allUniqueName="[DimPayment].[PinlessBINData].[All]" dimensionUniqueName="[DimPayment]" displayFolder="" count="0" unbalanced="0"/>
    <cacheHierarchy uniqueName="[DimPayment].[PinlessBINStatus]" caption="PinlessBINStatus" attribute="1" defaultMemberUniqueName="[DimPayment].[PinlessBINStatus].[All]" allUniqueName="[DimPayment].[PinlessBINStatus].[All]" dimensionUniqueName="[DimPayment]" displayFolder="" count="0" unbalanced="0"/>
    <cacheHierarchy uniqueName="[DimPayment].[PinlessDebit_RetryGroup]" caption="PinlessDebit_RetryGroup" attribute="1" defaultMemberUniqueName="[DimPayment].[PinlessDebit_RetryGroup].[All]" allUniqueName="[DimPayment].[PinlessDebit_RetryGroup].[All]" dimensionUniqueName="[DimPayment]" displayFolder="" count="0" unbalanced="0"/>
    <cacheHierarchy uniqueName="[DimPayment].[PinlessDebit_RetryScenario]" caption="PinlessDebit_RetryScenario" attribute="1" defaultMemberUniqueName="[DimPayment].[PinlessDebit_RetryScenario].[All]" allUniqueName="[DimPayment].[PinlessDebit_RetryScenario].[All]" dimensionUniqueName="[DimPayment]" displayFolder="" count="0" unbalanced="0"/>
    <cacheHierarchy uniqueName="[DimPayment].[PinlessDebit_RetrySubGroup]" caption="PinlessDebit_RetrySubGroup" attribute="1" defaultMemberUniqueName="[DimPayment].[PinlessDebit_RetrySubGroup].[All]" allUniqueName="[DimPayment].[PinlessDebit_RetrySubGroup].[All]" dimensionUniqueName="[DimPayment]" displayFolder="" count="0" unbalanced="0"/>
    <cacheHierarchy uniqueName="[DimPayment].[Provider]" caption="Provider" attribute="1" defaultMemberUniqueName="[DimPayment].[Provider].[All]" allUniqueName="[DimPayment].[Provider].[All]" dimensionUniqueName="[DimPayment]" displayFolder="" count="0" unbalanced="0"/>
    <cacheHierarchy uniqueName="[DimPayment].[ReasonCode]" caption="ReasonCode" attribute="1" defaultMemberUniqueName="[DimPayment].[ReasonCode].[All]" allUniqueName="[DimPayment].[ReasonCode].[All]" dimensionUniqueName="[DimPayment]" displayFolder="" count="0" unbalanced="0"/>
    <cacheHierarchy uniqueName="[DimPayment].[ResponseCodeDesc]" caption="ResponseCodeDesc" attribute="1" defaultMemberUniqueName="[DimPayment].[ResponseCodeDesc].[All]" allUniqueName="[DimPayment].[ResponseCodeDesc].[All]" dimensionUniqueName="[DimPayment]" displayFolder="" count="0" unbalanced="0"/>
    <cacheHierarchy uniqueName="[DimPayment].[RetryAttempt1AcquirerAccount]" caption="RetryAttempt1AcquirerAccount" attribute="1" defaultMemberUniqueName="[DimPayment].[RetryAttempt1AcquirerAccount].[All]" allUniqueName="[DimPayment].[RetryAttempt1AcquirerAccount].[All]" dimensionUniqueName="[DimPayment]" displayFolder="" count="0" unbalanced="0"/>
    <cacheHierarchy uniqueName="[DimPayment].[RetryAttempt1NetworkTokenOffered]" caption="RetryAttempt1NetworkTokenOffered" attribute="1" defaultMemberUniqueName="[DimPayment].[RetryAttempt1NetworkTokenOffered].[All]" allUniqueName="[DimPayment].[RetryAttempt1NetworkTokenOffered].[All]" dimensionUniqueName="[DimPayment]" displayFolder="" count="0" unbalanced="0"/>
    <cacheHierarchy uniqueName="[DimPayment].[RetryAttempt1RawResponse]" caption="RetryAttempt1RawResponse" attribute="1" defaultMemberUniqueName="[DimPayment].[RetryAttempt1RawResponse].[All]" allUniqueName="[DimPayment].[RetryAttempt1RawResponse].[All]" dimensionUniqueName="[DimPayment]" displayFolder="" count="0" unbalanced="0"/>
    <cacheHierarchy uniqueName="[DimPayment].[RetryAttempt2AcquirerAccount]" caption="RetryAttempt2AcquirerAccount" attribute="1" defaultMemberUniqueName="[DimPayment].[RetryAttempt2AcquirerAccount].[All]" allUniqueName="[DimPayment].[RetryAttempt2AcquirerAccount].[All]" dimensionUniqueName="[DimPayment]" displayFolder="" count="0" unbalanced="0"/>
    <cacheHierarchy uniqueName="[DimPayment].[RetryAttempt2NetworkTokenOffered]" caption="RetryAttempt2NetworkTokenOffered" attribute="1" defaultMemberUniqueName="[DimPayment].[RetryAttempt2NetworkTokenOffered].[All]" allUniqueName="[DimPayment].[RetryAttempt2NetworkTokenOffered].[All]" dimensionUniqueName="[DimPayment]" displayFolder="" count="0" unbalanced="0"/>
    <cacheHierarchy uniqueName="[DimPayment].[RetryAttempt2RawResponse]" caption="RetryAttempt2RawResponse" attribute="1" defaultMemberUniqueName="[DimPayment].[RetryAttempt2RawResponse].[All]" allUniqueName="[DimPayment].[RetryAttempt2RawResponse].[All]" dimensionUniqueName="[DimPayment]" displayFolder="" count="0" unbalanced="0"/>
    <cacheHierarchy uniqueName="[DimPayment].[RTAU_Status]" caption="RTAU_Status" attribute="1" defaultMemberUniqueName="[DimPayment].[RTAU_Status].[All]" allUniqueName="[DimPayment].[RTAU_Status].[All]" dimensionUniqueName="[DimPayment]" displayFolder="" count="0" unbalanced="0"/>
    <cacheHierarchy uniqueName="[DimProduct].[IsCommercial]" caption="IsCommercial" attribute="1" defaultMemberUniqueName="[DimProduct].[IsCommercial].[All]" allUniqueName="[DimProduct].[IsCommercial].[All]" dimensionUniqueName="[DimProduct]" displayFolder="" count="0" unbalanced="0"/>
    <cacheHierarchy uniqueName="[DimProduct].[ItemCount]" caption="ItemCount" attribute="1" defaultMemberUniqueName="[DimProduct].[ItemCount].[All]" allUniqueName="[DimProduct].[ItemCount].[All]" dimensionUniqueName="[DimProduct]" displayFolder="" count="0" unbalanced="0"/>
    <cacheHierarchy uniqueName="[DimProduct].[ProductCategory1]" caption="ProductCategory1" attribute="1" defaultMemberUniqueName="[DimProduct].[ProductCategory1].[All]" allUniqueName="[DimProduct].[ProductCategory1].[All]" dimensionUniqueName="[DimProduct]" displayFolder="" count="0" unbalanced="0"/>
    <cacheHierarchy uniqueName="[DimProduct].[ProductCategory2]" caption="ProductCategory2" attribute="1" defaultMemberUniqueName="[DimProduct].[ProductCategory2].[All]" allUniqueName="[DimProduct].[ProductCategory2].[All]" dimensionUniqueName="[DimProduct]" displayFolder="" count="0" unbalanced="0"/>
    <cacheHierarchy uniqueName="[DimProduct].[ProductCategory3]" caption="ProductCategory3" attribute="1" defaultMemberUniqueName="[DimProduct].[ProductCategory3].[All]" allUniqueName="[DimProduct].[ProductCategory3].[All]" dimensionUniqueName="[DimProduct]" displayFolder="" count="0" unbalanced="0"/>
    <cacheHierarchy uniqueName="[DimProduct].[ProductType]" caption="ProductType" attribute="1" defaultMemberUniqueName="[DimProduct].[ProductType].[All]" allUniqueName="[DimProduct].[ProductType].[All]" dimensionUniqueName="[DimProduct]" displayFolder="" count="0" unbalanced="0"/>
    <cacheHierarchy uniqueName="[DimProduct].[SpecialProductType]" caption="SpecialProductType" attribute="1" defaultMemberUniqueName="[DimProduct].[SpecialProductType].[All]" allUniqueName="[DimProduct].[SpecialProductType].[All]" dimensionUniqueName="[DimProduct]" displayFolder="" count="0" unbalanced="0"/>
    <cacheHierarchy uniqueName="[DimProduct].[TopProductName]" caption="TopProductName" attribute="1" defaultMemberUniqueName="[DimProduct].[TopProductName].[All]" allUniqueName="[DimProduct].[TopProductName].[All]" dimensionUniqueName="[DimProduct]" displayFolder="" count="0" unbalanced="0"/>
    <cacheHierarchy uniqueName="[DimTxnDate].[TxnDay]" caption="TxnDay" attribute="1" defaultMemberUniqueName="[DimTxnDate].[TxnDay].[All]" allUniqueName="[DimTxnDate].[TxnDay].[All]" dimensionUniqueName="[DimTxnDate]" displayFolder="" count="0" unbalanced="0"/>
    <cacheHierarchy uniqueName="[DimTxnDate].[TxnMonth]" caption="TxnMonth" attribute="1" defaultMemberUniqueName="[DimTxnDate].[TxnMonth].[All]" allUniqueName="[DimTxnDate].[TxnMonth].[All]" dimensionUniqueName="[DimTxnDate]" displayFolder="" count="0" unbalanced="0"/>
    <cacheHierarchy uniqueName="[DimTxnDate].[TxnYear]" caption="TxnYear" attribute="1" defaultMemberUniqueName="[DimTxnDate].[TxnYear].[All]" allUniqueName="[DimTxnDate].[TxnYear].[All]" dimensionUniqueName="[DimTxnDate]" displayFolder="" count="0" unbalanced="0"/>
    <cacheHierarchy uniqueName="[DimBillingProperty].[AccountAgeBucketIndex]" caption="AccountAgeBucketIndex" attribute="1" defaultMemberUniqueName="[DimBillingProperty].[AccountAgeBucketIndex].[All]" allUniqueName="[DimBillingProperty].[AccountAgeBucketIndex].[All]" dimensionUniqueName="[DimBillingProperty]" displayFolder="" count="0" unbalanced="0" hidden="1"/>
    <cacheHierarchy uniqueName="[DimBillingProperty].[BillingHashCode]" caption="BillingHashCode" attribute="1" defaultMemberUniqueName="[DimBillingProperty].[BillingHashCode].[All]" allUniqueName="[DimBillingProperty].[BillingHashCode].[All]" dimensionUniqueName="[DimBillingProperty]" displayFolder="" count="0" unbalanced="0" hidden="1"/>
    <cacheHierarchy uniqueName="[DimBillingProperty].[DeviceType_Risk]" caption="DeviceType_Risk" attribute="1" defaultMemberUniqueName="[DimBillingProperty].[DeviceType_Risk].[All]" allUniqueName="[DimBillingProperty].[DeviceType_Risk].[All]" dimensionUniqueName="[DimBillingProperty]" displayFolder="" count="0" unbalanced="0" hidden="1"/>
    <cacheHierarchy uniqueName="[DimBillingProperty].[DunningDaysBucket_Sort]" caption="DunningDaysBucket_Sort" attribute="1" defaultMemberUniqueName="[DimBillingProperty].[DunningDaysBucket_Sort].[All]" allUniqueName="[DimBillingProperty].[DunningDaysBucket_Sort].[All]" dimensionUniqueName="[DimBillingProperty]" displayFolder="" count="0" unbalanced="0" hidden="1"/>
    <cacheHierarchy uniqueName="[DimBillingProperty].[IsSubPurchase]" caption="IsSubPurchase" attribute="1" defaultMemberUniqueName="[DimBillingProperty].[IsSubPurchase].[All]" allUniqueName="[DimBillingProperty].[IsSubPurchase].[All]" dimensionUniqueName="[DimBillingProperty]" displayFolder="" count="0" unbalanced="0" hidden="1"/>
    <cacheHierarchy uniqueName="[DimBillingProperty].[IsSubRecurringPurchase]" caption="IsSubRecurringPurchase" attribute="1" defaultMemberUniqueName="[DimBillingProperty].[IsSubRecurringPurchase].[All]" allUniqueName="[DimBillingProperty].[IsSubRecurringPurchase].[All]" dimensionUniqueName="[DimBillingProperty]" displayFolder="" count="0" unbalanced="0" hidden="1"/>
    <cacheHierarchy uniqueName="[DimBillingProperty].[Partner]" caption="Partner" attribute="1" defaultMemberUniqueName="[DimBillingProperty].[Partner].[All]" allUniqueName="[DimBillingProperty].[Partner].[All]" dimensionUniqueName="[DimBillingProperty]" displayFolder="" count="0" unbalanced="0" hidden="1"/>
    <cacheHierarchy uniqueName="[DimBillingProperty].[PurchaseType]" caption="PurchaseType" attribute="1" defaultMemberUniqueName="[DimBillingProperty].[PurchaseType].[All]" allUniqueName="[DimBillingProperty].[PurchaseType].[All]" dimensionUniqueName="[DimBillingProperty]" displayFolder="" count="0" unbalanced="0" hidden="1"/>
    <cacheHierarchy uniqueName="[DimBillingProperty].[SubscriptionAgeBucket_Sort]" caption="SubscriptionAgeBucket_Sort" attribute="1" defaultMemberUniqueName="[DimBillingProperty].[SubscriptionAgeBucket_Sort].[All]" allUniqueName="[DimBillingProperty].[SubscriptionAgeBucket_Sort].[All]" dimensionUniqueName="[DimBillingProperty]" displayFolder="" count="0" unbalanced="0" hidden="1"/>
    <cacheHierarchy uniqueName="[DimBillingProperty].[SubTermIndex]" caption="SubTermIndex" attribute="1" defaultMemberUniqueName="[DimBillingProperty].[SubTermIndex].[All]" allUniqueName="[DimBillingProperty].[SubTermIndex].[All]" dimensionUniqueName="[DimBillingProperty]" displayFolder="" count="0" unbalanced="0" hidden="1"/>
    <cacheHierarchy uniqueName="[DimBins].[BinHashCode]" caption="BinHashCode" attribute="1" defaultMemberUniqueName="[DimBins].[BinHashCode].[All]" allUniqueName="[DimBins].[BinHashCode].[All]" dimensionUniqueName="[DimBins]" displayFolder="" count="0" unbalanced="0" hidden="1"/>
    <cacheHierarchy uniqueName="[DimChargebackProperty].[CBIntervalDayBucketIndex]" caption="CBIntervalDayBucketIndex" attribute="1" defaultMemberUniqueName="[DimChargebackProperty].[CBIntervalDayBucketIndex].[All]" allUniqueName="[DimChargebackProperty].[CBIntervalDayBucketIndex].[All]" dimensionUniqueName="[DimChargebackProperty]" displayFolder="" count="0" unbalanced="0" hidden="1"/>
    <cacheHierarchy uniqueName="[DimChargebackProperty].[CBMappingType]" caption="CBMappingType" attribute="1" defaultMemberUniqueName="[DimChargebackProperty].[CBMappingType].[All]" allUniqueName="[DimChargebackProperty].[CBMappingType].[All]" dimensionUniqueName="[DimChargebackProperty]" displayFolder="" count="0" unbalanced="0" hidden="1"/>
    <cacheHierarchy uniqueName="[DimChargebackProperty].[ChargebackHashCode]" caption="ChargebackHashCode" attribute="1" defaultMemberUniqueName="[DimChargebackProperty].[ChargebackHashCode].[All]" allUniqueName="[DimChargebackProperty].[ChargebackHashCode].[All]" dimensionUniqueName="[DimChargebackProperty]" displayFolder="" count="0" unbalanced="0" hidden="1"/>
    <cacheHierarchy uniqueName="[DimChargebackProperty].[ChargebackType]" caption="ChargebackType" attribute="1" defaultMemberUniqueName="[DimChargebackProperty].[ChargebackType].[All]" allUniqueName="[DimChargebackProperty].[ChargebackType].[All]" dimensionUniqueName="[DimChargebackProperty]" displayFolder="" count="0" unbalanced="0" hidden="1"/>
    <cacheHierarchy uniqueName="[DimChargebackProperty].[ChargebackTypeId]" caption="ChargebackTypeId" attribute="1" defaultMemberUniqueName="[DimChargebackProperty].[ChargebackTypeId].[All]" allUniqueName="[DimChargebackProperty].[ChargebackTypeId].[All]" dimensionUniqueName="[DimChargebackProperty]" displayFolder="" count="0" unbalanced="0" hidden="1"/>
    <cacheHierarchy uniqueName="[DimCreditCardProperty].[CreditCardHashCode]" caption="CreditCardHashCode" attribute="1" defaultMemberUniqueName="[DimCreditCardProperty].[CreditCardHashCode].[All]" allUniqueName="[DimCreditCardProperty].[CreditCardHashCode].[All]" dimensionUniqueName="[DimCreditCardProperty]" displayFolder="" count="0" unbalanced="0" hidden="1"/>
    <cacheHierarchy uniqueName="[DimDate].[Date]" caption="Date" attribute="1" defaultMemberUniqueName="[DimDate].[Date].[All]" allUniqueName="[DimDate].[Date].[All]" dimensionUniqueName="[DimDate]" displayFolder="" count="0" unbalanced="0" hidden="1"/>
    <cacheHierarchy uniqueName="[DimDate].[DateKey]" caption="DateKey" attribute="1" defaultMemberUniqueName="[DimDate].[DateKey].[All]" allUniqueName="[DimDate].[DateKey].[All]" dimensionUniqueName="[DimDate]" displayFolder="" count="0" unbalanced="0" hidden="1"/>
    <cacheHierarchy uniqueName="[DimDate].[MonthDescIndex]" caption="MonthDescIndex" attribute="1" defaultMemberUniqueName="[DimDate].[MonthDescIndex].[All]" allUniqueName="[DimDate].[MonthDescIndex].[All]" dimensionUniqueName="[DimDate]" displayFolder="" count="0" unbalanced="0" hidden="1"/>
    <cacheHierarchy uniqueName="[DimDate].[MonthNumber]" caption="MonthNumber" attribute="1" defaultMemberUniqueName="[DimDate].[MonthNumber].[All]" allUniqueName="[DimDate].[MonthNumber].[All]" dimensionUniqueName="[DimDate]" displayFolder="" count="0" unbalanced="0" hidden="1"/>
    <cacheHierarchy uniqueName="[DimDate].[QuarterNumber]" caption="QuarterNumber" attribute="1" defaultMemberUniqueName="[DimDate].[QuarterNumber].[All]" allUniqueName="[DimDate].[QuarterNumber].[All]" dimensionUniqueName="[DimDate]" displayFolder="" count="0" unbalanced="0" hidden="1"/>
    <cacheHierarchy uniqueName="[DimDate].[WeekDayNameSort]" caption="WeekDayNameSort" attribute="1" defaultMemberUniqueName="[DimDate].[WeekDayNameSort].[All]" allUniqueName="[DimDate].[WeekDayNameSort].[All]" dimensionUniqueName="[DimDate]" displayFolder="" count="0" unbalanced="0" hidden="1"/>
    <cacheHierarchy uniqueName="[DimDate].[WeekDayNumber]" caption="WeekDayNumber" attribute="1" defaultMemberUniqueName="[DimDate].[WeekDayNumber].[All]" allUniqueName="[DimDate].[WeekDayNumber].[All]" dimensionUniqueName="[DimDate]" displayFolder="" count="0" unbalanced="0" hidden="1"/>
    <cacheHierarchy uniqueName="[DimDate].[YearName]" caption="YearName" attribute="1" defaultMemberUniqueName="[DimDate].[YearName].[All]" allUniqueName="[DimDate].[YearName].[All]" dimensionUniqueName="[DimDate]" displayFolder="" count="0" unbalanced="0" hidden="1"/>
    <cacheHierarchy uniqueName="[DimExtendProperty].[ExtendPropertyHashCode]" caption="ExtendPropertyHashCode" attribute="1" defaultMemberUniqueName="[DimExtendProperty].[ExtendPropertyHashCode].[All]" allUniqueName="[DimExtendProperty].[ExtendPropertyHashCode].[All]" dimensionUniqueName="[DimExtendProperty]" displayFolder="" count="0" unbalanced="0" hidden="1"/>
    <cacheHierarchy uniqueName="[DimExtendProperty].[RiskModelScoreBucket_Sort]" caption="RiskModelScoreBucket_Sort" attribute="1" defaultMemberUniqueName="[DimExtendProperty].[RiskModelScoreBucket_Sort].[All]" allUniqueName="[DimExtendProperty].[RiskModelScoreBucket_Sort].[All]" dimensionUniqueName="[DimExtendProperty]" displayFolder="" count="0" unbalanced="0" hidden="1"/>
    <cacheHierarchy uniqueName="[DimExtendProperty].[TestData]" caption="TestData" attribute="1" defaultMemberUniqueName="[DimExtendProperty].[TestData].[All]" allUniqueName="[DimExtendProperty].[TestData].[All]" dimensionUniqueName="[DimExtendProperty]" displayFolder="" count="0" unbalanced="0" hidden="1"/>
    <cacheHierarchy uniqueName="[DimMarket].[MarketHashCode]" caption="MarketHashCode" attribute="1" defaultMemberUniqueName="[DimMarket].[MarketHashCode].[All]" allUniqueName="[DimMarket].[MarketHashCode].[All]" dimensionUniqueName="[DimMarket]" displayFolder="" count="0" unbalanced="0" hidden="1"/>
    <cacheHierarchy uniqueName="[DimMarket].[SubregionName]" caption="SubregionName" attribute="1" defaultMemberUniqueName="[DimMarket].[SubregionName].[All]" allUniqueName="[DimMarket].[SubregionName].[All]" dimensionUniqueName="[DimMarket]" displayFolder="" count="0" unbalanced="0" hidden="1"/>
    <cacheHierarchy uniqueName="[DimMerchant].[MerchantHashCode]" caption="MerchantHashCode" attribute="1" defaultMemberUniqueName="[DimMerchant].[MerchantHashCode].[All]" allUniqueName="[DimMerchant].[MerchantHashCode].[All]" dimensionUniqueName="[DimMerchant]" displayFolder="" count="0" unbalanced="0" hidden="1"/>
    <cacheHierarchy uniqueName="[DimMerchant].[MerchantSupportInfo]" caption="MerchantSupportInfo" attribute="1" defaultMemberUniqueName="[DimMerchant].[MerchantSupportInfo].[All]" allUniqueName="[DimMerchant].[MerchantSupportInfo].[All]" dimensionUniqueName="[DimMerchant]" displayFolder="" count="0" unbalanced="0" hidden="1"/>
    <cacheHierarchy uniqueName="[DimPartner].[PartnerHashCode]" caption="PartnerHashCode" attribute="1" defaultMemberUniqueName="[DimPartner].[PartnerHashCode].[All]" allUniqueName="[DimPartner].[PartnerHashCode].[All]" dimensionUniqueName="[DimPartner]" displayFolder="" count="0" unbalanced="0" hidden="1"/>
    <cacheHierarchy uniqueName="[DimPartner].[PIAgeBucketIndex]" caption="PIAgeBucketIndex" attribute="1" defaultMemberUniqueName="[DimPartner].[PIAgeBucketIndex].[All]" allUniqueName="[DimPartner].[PIAgeBucketIndex].[All]" dimensionUniqueName="[DimPartner]" displayFolder="" count="0" unbalanced="0" hidden="1"/>
    <cacheHierarchy uniqueName="[DimPayment].[AmountBucketGroup]" caption="AmountBucketGroup" attribute="1" defaultMemberUniqueName="[DimPayment].[AmountBucketGroup].[All]" allUniqueName="[DimPayment].[AmountBucketGroup].[All]" dimensionUniqueName="[DimPayment]" displayFolder="" count="0" unbalanced="0" hidden="1"/>
    <cacheHierarchy uniqueName="[DimPayment].[AmountBucketGroupIndex]" caption="AmountBucketGroupIndex" attribute="1" defaultMemberUniqueName="[DimPayment].[AmountBucketGroupIndex].[All]" allUniqueName="[DimPayment].[AmountBucketGroupIndex].[All]" dimensionUniqueName="[DimPayment]" displayFolder="" count="0" unbalanced="0" hidden="1"/>
    <cacheHierarchy uniqueName="[DimPayment].[AmountBucketIndex]" caption="AmountBucketIndex" attribute="1" defaultMemberUniqueName="[DimPayment].[AmountBucketIndex].[All]" allUniqueName="[DimPayment].[AmountBucketIndex].[All]" dimensionUniqueName="[DimPayment]" displayFolder="" count="0" unbalanced="0" hidden="1"/>
    <cacheHierarchy uniqueName="[DimPayment].[IsAuthApproval]" caption="IsAuthApproval" attribute="1" defaultMemberUniqueName="[DimPayment].[IsAuthApproval].[All]" allUniqueName="[DimPayment].[IsAuthApproval].[All]" dimensionUniqueName="[DimPayment]" displayFolder="" count="0" unbalanced="0" hidden="1"/>
    <cacheHierarchy uniqueName="[DimPayment].[IsAuthAsyncApproval]" caption="IsAuthAsyncApproval" attribute="1" defaultMemberUniqueName="[DimPayment].[IsAuthAsyncApproval].[All]" allUniqueName="[DimPayment].[IsAuthAsyncApproval].[All]" dimensionUniqueName="[DimPayment]" displayFolder="" count="0" unbalanced="0" hidden="1"/>
    <cacheHierarchy uniqueName="[DimPayment].[IsAuthAsyncTotal]" caption="IsAuthAsyncTotal" attribute="1" defaultMemberUniqueName="[DimPayment].[IsAuthAsyncTotal].[All]" allUniqueName="[DimPayment].[IsAuthAsyncTotal].[All]" dimensionUniqueName="[DimPayment]" displayFolder="" count="0" unbalanced="0" hidden="1"/>
    <cacheHierarchy uniqueName="[DimPayment].[IsRisk]" caption="IsRisk" attribute="1" defaultMemberUniqueName="[DimPayment].[IsRisk].[All]" allUniqueName="[DimPayment].[IsRisk].[All]" dimensionUniqueName="[DimPayment]" displayFolder="" count="0" unbalanced="0" hidden="1"/>
    <cacheHierarchy uniqueName="[DimPayment].[IsTokenApproval]" caption="IsTokenApproval" attribute="1" defaultMemberUniqueName="[DimPayment].[IsTokenApproval].[All]" allUniqueName="[DimPayment].[IsTokenApproval].[All]" dimensionUniqueName="[DimPayment]" displayFolder="" count="0" unbalanced="0" hidden="1"/>
    <cacheHierarchy uniqueName="[DimPayment].[IsTokenDecline]" caption="IsTokenDecline" attribute="1" defaultMemberUniqueName="[DimPayment].[IsTokenDecline].[All]" allUniqueName="[DimPayment].[IsTokenDecline].[All]" dimensionUniqueName="[DimPayment]" displayFolder="" count="0" unbalanced="0" hidden="1"/>
    <cacheHierarchy uniqueName="[DimPayment].[IsTokenTotal]" caption="IsTokenTotal" attribute="1" defaultMemberUniqueName="[DimPayment].[IsTokenTotal].[All]" allUniqueName="[DimPayment].[IsTokenTotal].[All]" dimensionUniqueName="[DimPayment]" displayFolder="" count="0" unbalanced="0" hidden="1"/>
    <cacheHierarchy uniqueName="[DimPayment].[PaymentHashCode]" caption="PaymentHashCode" attribute="1" defaultMemberUniqueName="[DimPayment].[PaymentHashCode].[All]" allUniqueName="[DimPayment].[PaymentHashCode].[All]" dimensionUniqueName="[DimPayment]" displayFolder="" count="0" unbalanced="0" hidden="1"/>
    <cacheHierarchy uniqueName="[DimPayment].[Provider_Risk1]" caption="Provider_Risk1" attribute="1" defaultMemberUniqueName="[DimPayment].[Provider_Risk1].[All]" allUniqueName="[DimPayment].[Provider_Risk1].[All]" dimensionUniqueName="[DimPayment]" displayFolder="" count="0" unbalanced="0" hidden="1"/>
    <cacheHierarchy uniqueName="[DimProduct].[ProductHashCode]" caption="ProductHashCode" attribute="1" defaultMemberUniqueName="[DimProduct].[ProductHashCode].[All]" allUniqueName="[DimProduct].[ProductHashCode].[All]" dimensionUniqueName="[DimProduct]" displayFolder="" count="0" unbalanced="0" hidden="1"/>
    <cacheHierarchy uniqueName="[DimTxnDate].[Date]" caption="Date" attribute="1" defaultMemberUniqueName="[DimTxnDate].[Date].[All]" allUniqueName="[DimTxnDate].[Date].[All]" dimensionUniqueName="[DimTxnDate]" displayFolder="" count="0" unbalanced="0" hidden="1"/>
    <cacheHierarchy uniqueName="[DimTxnDate].[DateKey]" caption="DateKey" attribute="1" defaultMemberUniqueName="[DimTxnDate].[DateKey].[All]" allUniqueName="[DimTxnDate].[DateKey].[All]" dimensionUniqueName="[DimTxnDate]" displayFolder="" count="0" unbalanced="0" hidden="1"/>
    <cacheHierarchy uniqueName="[DimTxnDate].[MonthName]" caption="MonthName" attribute="1" defaultMemberUniqueName="[DimTxnDate].[MonthName].[All]" allUniqueName="[DimTxnDate].[MonthName].[All]" dimensionUniqueName="[DimTxnDate]" displayFolder="" count="0" unbalanced="0" hidden="1"/>
    <cacheHierarchy uniqueName="[DimTxnDate].[MonthNumber]" caption="MonthNumber" attribute="1" defaultMemberUniqueName="[DimTxnDate].[MonthNumber].[All]" allUniqueName="[DimTxnDate].[MonthNumber].[All]" dimensionUniqueName="[DimTxnDate]" displayFolder="" count="0" unbalanced="0" hidden="1"/>
    <cacheHierarchy uniqueName="[DimTxnDate].[QuarterNumber]" caption="QuarterNumber" attribute="1" defaultMemberUniqueName="[DimTxnDate].[QuarterNumber].[All]" allUniqueName="[DimTxnDate].[QuarterNumber].[All]" dimensionUniqueName="[DimTxnDate]" displayFolder="" count="0" unbalanced="0" hidden="1"/>
    <cacheHierarchy uniqueName="[DimTxnDate].[RollingMonths]" caption="RollingMonths" attribute="1" defaultMemberUniqueName="[DimTxnDate].[RollingMonths].[All]" allUniqueName="[DimTxnDate].[RollingMonths].[All]" dimensionUniqueName="[DimTxnDate]" displayFolder="" count="0" unbalanced="0" hidden="1"/>
    <cacheHierarchy uniqueName="[DimTxnDate].[TxnDate]" caption="TxnDate" attribute="1" defaultMemberUniqueName="[DimTxnDate].[TxnDate].[All]" allUniqueName="[DimTxnDate].[TxnDate].[All]" dimensionUniqueName="[DimTxnDate]" displayFolder="" count="0" unbalanced="0" hidden="1"/>
    <cacheHierarchy uniqueName="[DimTxnDate].[TxnFiscalYear]" caption="TxnFiscalYear" attribute="1" defaultMemberUniqueName="[DimTxnDate].[TxnFiscalYear].[All]" allUniqueName="[DimTxnDate].[TxnFiscalYear].[All]" dimensionUniqueName="[DimTxnDate]" displayFolder="" count="0" unbalanced="0" hidden="1"/>
    <cacheHierarchy uniqueName="[DimTxnDate].[TxnMonthDesc]" caption="TxnMonthDesc" attribute="1" defaultMemberUniqueName="[DimTxnDate].[TxnMonthDesc].[All]" allUniqueName="[DimTxnDate].[TxnMonthDesc].[All]" dimensionUniqueName="[DimTxnDate]" displayFolder="" count="0" unbalanced="0" hidden="1"/>
    <cacheHierarchy uniqueName="[DimTxnDate].[TxnWeekName]" caption="TxnWeekName" attribute="1" defaultMemberUniqueName="[DimTxnDate].[TxnWeekName].[All]" allUniqueName="[DimTxnDate].[TxnWeekName].[All]" dimensionUniqueName="[DimTxnDate]" displayFolder="" count="0" unbalanced="0" hidden="1"/>
    <cacheHierarchy uniqueName="[DimTxnDate].[WeekDayName]" caption="WeekDayName" attribute="1" defaultMemberUniqueName="[DimTxnDate].[WeekDayName].[All]" allUniqueName="[DimTxnDate].[WeekDayName].[All]" dimensionUniqueName="[DimTxnDate]" displayFolder="" count="0" unbalanced="0" hidden="1"/>
    <cacheHierarchy uniqueName="[DimTxnDate].[WeekDayNumber]" caption="WeekDayNumber" attribute="1" defaultMemberUniqueName="[DimTxnDate].[WeekDayNumber].[All]" allUniqueName="[DimTxnDate].[WeekDayNumber].[All]" dimensionUniqueName="[DimTxnDate]" displayFolder="" count="0" unbalanced="0" hidden="1"/>
    <cacheHierarchy uniqueName="[PaymentData].[AdjustedMonth]" caption="AdjustedMonth" attribute="1" defaultMemberUniqueName="[PaymentData].[AdjustedMonth].[All]" allUniqueName="[PaymentData].[AdjustedMonth].[All]" dimensionUniqueName="[PaymentData]" displayFolder="" count="0" unbalanced="0" hidden="1"/>
    <cacheHierarchy uniqueName="[PaymentData].[BillingHashCode]" caption="BillingHashCode" attribute="1" defaultMemberUniqueName="[PaymentData].[BillingHashCode].[All]" allUniqueName="[PaymentData].[BillingHashCode].[All]" dimensionUniqueName="[PaymentData]" displayFolder="" count="0" unbalanced="0" hidden="1"/>
    <cacheHierarchy uniqueName="[PaymentData].[BinHashCode]" caption="BinHashCode" attribute="1" defaultMemberUniqueName="[PaymentData].[BinHashCode].[All]" allUniqueName="[PaymentData].[BinHashCode].[All]" dimensionUniqueName="[PaymentData]" displayFolder="" count="0" unbalanced="0" hidden="1"/>
    <cacheHierarchy uniqueName="[PaymentData].[CBDate]" caption="CBDate" attribute="1" defaultMemberUniqueName="[PaymentData].[CBDate].[All]" allUniqueName="[PaymentData].[CBDate].[All]" dimensionUniqueName="[PaymentData]" displayFolder="" count="0" unbalanced="0" hidden="1"/>
    <cacheHierarchy uniqueName="[PaymentData].[ChargebackHashCode]" caption="ChargebackHashCode" attribute="1" defaultMemberUniqueName="[PaymentData].[ChargebackHashCode].[All]" allUniqueName="[PaymentData].[ChargebackHashCode].[All]" dimensionUniqueName="[PaymentData]" displayFolder="" count="0" unbalanced="0" hidden="1"/>
    <cacheHierarchy uniqueName="[PaymentData].[CogsAmountUSD]" caption="CogsAmountUSD" attribute="1" defaultMemberUniqueName="[PaymentData].[CogsAmountUSD].[All]" allUniqueName="[PaymentData].[CogsAmountUSD].[All]" dimensionUniqueName="[PaymentData]" displayFolder="" count="0" unbalanced="0" hidden="1"/>
    <cacheHierarchy uniqueName="[PaymentData].[CostofPayment]" caption="CostofPayment" attribute="1" defaultMemberUniqueName="[PaymentData].[CostofPayment].[All]" allUniqueName="[PaymentData].[CostofPayment].[All]" dimensionUniqueName="[PaymentData]" displayFolder="" count="0" unbalanced="0" hidden="1"/>
    <cacheHierarchy uniqueName="[PaymentData].[CreditCardHashCode]" caption="CreditCardHashCode" attribute="1" defaultMemberUniqueName="[PaymentData].[CreditCardHashCode].[All]" allUniqueName="[PaymentData].[CreditCardHashCode].[All]" dimensionUniqueName="[PaymentData]" displayFolder="" count="0" unbalanced="0" hidden="1"/>
    <cacheHierarchy uniqueName="[PaymentData].[EventDate]" caption="EventDate" attribute="1" defaultMemberUniqueName="[PaymentData].[EventDate].[All]" allUniqueName="[PaymentData].[EventDate].[All]" dimensionUniqueName="[PaymentData]" displayFolder="" count="0" unbalanced="0" hidden="1"/>
    <cacheHierarchy uniqueName="[PaymentData].[ExtendPropertyHashCode]" caption="ExtendPropertyHashCode" attribute="1" defaultMemberUniqueName="[PaymentData].[ExtendPropertyHashCode].[All]" allUniqueName="[PaymentData].[ExtendPropertyHashCode].[All]" dimensionUniqueName="[PaymentData]" displayFolder="" count="0" unbalanced="0" hidden="1"/>
    <cacheHierarchy uniqueName="[PaymentData].[MarketHashCode]" caption="MarketHashCode" attribute="1" defaultMemberUniqueName="[PaymentData].[MarketHashCode].[All]" allUniqueName="[PaymentData].[MarketHashCode].[All]" dimensionUniqueName="[PaymentData]" displayFolder="" count="0" unbalanced="0" hidden="1"/>
    <cacheHierarchy uniqueName="[PaymentData].[MerchantHashCode]" caption="MerchantHashCode" attribute="1" defaultMemberUniqueName="[PaymentData].[MerchantHashCode].[All]" allUniqueName="[PaymentData].[MerchantHashCode].[All]" dimensionUniqueName="[PaymentData]" displayFolder="" count="0" unbalanced="0" hidden="1"/>
    <cacheHierarchy uniqueName="[PaymentData].[PartnerHashCode]" caption="PartnerHashCode" attribute="1" defaultMemberUniqueName="[PaymentData].[PartnerHashCode].[All]" allUniqueName="[PaymentData].[PartnerHashCode].[All]" dimensionUniqueName="[PaymentData]" displayFolder="" count="0" unbalanced="0" hidden="1"/>
    <cacheHierarchy uniqueName="[PaymentData].[PaymentHashCode]" caption="PaymentHashCode" attribute="1" defaultMemberUniqueName="[PaymentData].[PaymentHashCode].[All]" allUniqueName="[PaymentData].[PaymentHashCode].[All]" dimensionUniqueName="[PaymentData]" displayFolder="" count="0" unbalanced="0" hidden="1"/>
    <cacheHierarchy uniqueName="[PaymentData].[ProductHashCode]" caption="ProductHashCode" attribute="1" defaultMemberUniqueName="[PaymentData].[ProductHashCode].[All]" allUniqueName="[PaymentData].[ProductHashCode].[All]" dimensionUniqueName="[PaymentData]" displayFolder="" count="0" unbalanced="0" hidden="1"/>
    <cacheHierarchy uniqueName="[PaymentData].[TotalAmountUSD]" caption="TotalAmountUSD" attribute="1" defaultMemberUniqueName="[PaymentData].[TotalAmountUSD].[All]" allUniqueName="[PaymentData].[TotalAmountUSD].[All]" dimensionUniqueName="[PaymentData]" displayFolder="" count="0" unbalanced="0" hidden="1"/>
    <cacheHierarchy uniqueName="[PaymentData].[TransactionCount]" caption="TransactionCount" attribute="1" defaultMemberUniqueName="[PaymentData].[TransactionCount].[All]" allUniqueName="[PaymentData].[TransactionCount].[All]" dimensionUniqueName="[PaymentData]" displayFolder="" count="0" unbalanced="0" hidden="1"/>
    <cacheHierarchy uniqueName="[PaymentData].[TxnDate1st]" caption="TxnDate1st" attribute="1" defaultMemberUniqueName="[PaymentData].[TxnDate1st].[All]" allUniqueName="[PaymentData].[TxnDate1st].[All]" dimensionUniqueName="[PaymentData]" displayFolder="" count="0" unbalanced="0" hidden="1"/>
    <cacheHierarchy uniqueName="[Measures].[Auth_Approval_Net(Commercial)#]" caption="Auth_Approval_Net(Commercial)#" measure="1" displayFolder="FY18_Commercial" measureGroup="PaymentData" count="0"/>
    <cacheHierarchy uniqueName="[Measures].[Auth_Total_Net(Commercial)#]" caption="Auth_Total_Net(Commercial)#" measure="1" displayFolder="FY18_Commercial" measureGroup="PaymentData" count="0"/>
    <cacheHierarchy uniqueName="[Measures].[Auth_Approval_Net(Commercial)#%]" caption="Auth_Approval_Net(Commercial)#%" measure="1" displayFolder="FY18_Commercial" measureGroup="PaymentData" count="0"/>
    <cacheHierarchy uniqueName="[Measures].[TokenAuth_Approval_Dedup#]" caption="TokenAuth_Approval_Dedup#" measure="1" displayFolder="FY18_AddPI" measureGroup="PaymentData" count="0"/>
    <cacheHierarchy uniqueName="[Measures].[TokenAuth_Total_Dedup#]" caption="TokenAuth_Total_Dedup#" measure="1" displayFolder="FY18_AddPI" measureGroup="PaymentData" count="0"/>
    <cacheHierarchy uniqueName="[Measures].[TokenAuth_Approval_Dedup#%]" caption="TokenAuth_Approval_Dedup#%" measure="1" displayFolder="FY18_AddPI" measureGroup="PaymentData" count="0"/>
    <cacheHierarchy uniqueName="[Measures].[TokenAuth_Approval_Blended#]" caption="TokenAuth_Approval_Blended#" measure="1" displayFolder="FY18_AddPI" measureGroup="PaymentData" count="0"/>
    <cacheHierarchy uniqueName="[Measures].[TokenAuth_Total_Blended#]" caption="TokenAuth_Total_Blended#" measure="1" displayFolder="FY18_AddPI" measureGroup="PaymentData" count="0"/>
    <cacheHierarchy uniqueName="[Measures].[TokenAuth_Approval_Blended#%]" caption="TokenAuth_Approval_Blended#%" measure="1" displayFolder="FY18_AddPI" measureGroup="PaymentData" count="0"/>
    <cacheHierarchy uniqueName="[Measures].[Auth_Approval_Blended(ConCI)#]" caption="Auth_Approval_Blended(ConCI)#" measure="1" displayFolder="FY18_Consumer_CustomerInitiated(ConCI)" measureGroup="PaymentData" count="0"/>
    <cacheHierarchy uniqueName="[Measures].[Auth_Total_Blended(ConCI)#]" caption="Auth_Total_Blended(ConCI)#" measure="1" displayFolder="FY18_Consumer_CustomerInitiated(ConCI)" measureGroup="PaymentData" count="0"/>
    <cacheHierarchy uniqueName="[Measures].[Auth_Approval_Blended(ConCI)#%]" caption="Auth_Approval_Blended(ConCI)#%" measure="1" displayFolder="FY18_Consumer_CustomerInitiated(ConCI)" measureGroup="PaymentData" count="0"/>
    <cacheHierarchy uniqueName="[Measures].[TotalAmt$]" caption="TotalAmt$" measure="1" displayFolder="Others" measureGroup="PaymentData" count="0"/>
    <cacheHierarchy uniqueName="[Measures].[Transaction#]" caption="Transaction#" measure="1" displayFolder="Others" measureGroup="PaymentData" count="0"/>
    <cacheHierarchy uniqueName="[Measures].[Auth_Total$]" caption="Auth_Total$" measure="1" displayFolder="Auth" measureGroup="PaymentData" count="0"/>
    <cacheHierarchy uniqueName="[Measures].[Auth_Approval$]" caption="Auth_Approval$" measure="1" displayFolder="Auth" measureGroup="PaymentData" count="0"/>
    <cacheHierarchy uniqueName="[Measures].[Auth_Decline$]" caption="Auth_Decline$" measure="1" displayFolder="Auth" measureGroup="PaymentData" count="0"/>
    <cacheHierarchy uniqueName="[Measures].[Auth_Approval$%]" caption="Auth_Approval$%" measure="1" displayFolder="Auth" measureGroup="PaymentData" count="0"/>
    <cacheHierarchy uniqueName="[Measures].[ATS_Approval]" caption="ATS_Approval" measure="1" displayFolder="Auth" measureGroup="PaymentData" count="0"/>
    <cacheHierarchy uniqueName="[Measures].[Auth_Total#]" caption="Auth_Total#" measure="1" displayFolder="Auth" measureGroup="PaymentData" count="0"/>
    <cacheHierarchy uniqueName="[Measures].[Auth_Approval#]" caption="Auth_Approval#" measure="1" displayFolder="Auth" measureGroup="PaymentData" count="0"/>
    <cacheHierarchy uniqueName="[Measures].[Auth_Decline#]" caption="Auth_Decline#" measure="1" displayFolder="Auth" measureGroup="PaymentData" count="0"/>
    <cacheHierarchy uniqueName="[Measures].[Auth_Approval#%]" caption="Auth_Approval#%" measure="1" displayFolder="Auth" measureGroup="PaymentData" count="0"/>
    <cacheHierarchy uniqueName="[Measures].[ATS]" caption="ATS" measure="1" displayFolder="Auth" measureGroup="PaymentData" count="0"/>
    <cacheHierarchy uniqueName="[Measures].[Token_Total#]" caption="Token_Total#" measure="1" displayFolder="Token" measureGroup="PaymentData" count="0"/>
    <cacheHierarchy uniqueName="[Measures].[Token_Approval#]" caption="Token_Approval#" measure="1" displayFolder="Token" measureGroup="PaymentData" count="0"/>
    <cacheHierarchy uniqueName="[Measures].[Auth_Approval_FirstAttempt(Commercial)#]" caption="Auth_Approval_FirstAttempt(Commercial)#" measure="1" displayFolder="FY18_Commercial" measureGroup="PaymentData" count="0"/>
    <cacheHierarchy uniqueName="[Measures].[Token_Decline#]" caption="Token_Decline#" measure="1" displayFolder="Token" measureGroup="PaymentData" count="0"/>
    <cacheHierarchy uniqueName="[Measures].[Auth_Total_FirstAttempt(Commercial)#]" caption="Auth_Total_FirstAttempt(Commercial)#" measure="1" displayFolder="FY18_Commercial" measureGroup="PaymentData" count="0"/>
    <cacheHierarchy uniqueName="[Measures].[Token_Approval#%]" caption="Token_Approval#%" measure="1" displayFolder="Token" measureGroup="PaymentData" count="0"/>
    <cacheHierarchy uniqueName="[Measures].[Auth_Approval_FirstAttempt(Commercial)#%]" caption="Auth_Approval_FirstAttempt(Commercial)#%" measure="1" displayFolder="FY18_Commercial" measureGroup="PaymentData" count="0"/>
    <cacheHierarchy uniqueName="[Measures].[Auth_AsyncTotal#]" caption="Auth_AsyncTotal#" measure="1" displayFolder="Auth_Async" measureGroup="PaymentData" count="0"/>
    <cacheHierarchy uniqueName="[Measures].[Auth_Approval_Net(ConSI)#]" caption="Auth_Approval_Net(ConSI)#" measure="1" displayFolder="FY18_Consumer_SystemInitiated(ConSI)" measureGroup="PaymentData" count="0"/>
    <cacheHierarchy uniqueName="[Measures].[Auth_AsyncApproval#]" caption="Auth_AsyncApproval#" measure="1" displayFolder="Auth_Async" measureGroup="PaymentData" count="0"/>
    <cacheHierarchy uniqueName="[Measures].[Auth_Total_Net(ConSI)#]" caption="Auth_Total_Net(ConSI)#" measure="1" displayFolder="FY18_Consumer_SystemInitiated(ConSI)" measureGroup="PaymentData" count="0"/>
    <cacheHierarchy uniqueName="[Measures].[Auth_AsyncDecline#]" caption="Auth_AsyncDecline#" measure="1" displayFolder="Auth_Async" measureGroup="PaymentData" count="0"/>
    <cacheHierarchy uniqueName="[Measures].[Auth_Approval_Net(ConSI)#%]" caption="Auth_Approval_Net(ConSI)#%" measure="1" displayFolder="FY18_Consumer_SystemInitiated(ConSI)" measureGroup="PaymentData" count="0"/>
    <cacheHierarchy uniqueName="[Measures].[Auth_AsyncApproval#%]" caption="Auth_AsyncApproval#%" measure="1" displayFolder="Auth_Async" measureGroup="PaymentData" count="0"/>
    <cacheHierarchy uniqueName="[Measures].[Auth_Approval_FirstAttempt(ConSI)#]" caption="Auth_Approval_FirstAttempt(ConSI)#" measure="1" displayFolder="FY18_Consumer_SystemInitiated(ConSI)" measureGroup="PaymentData" count="0"/>
    <cacheHierarchy uniqueName="[Measures].[Chargebacks # (By TxnDate)]" caption="Chargebacks # (By TxnDate)" measure="1" displayFolder="CB_TxnDate" measureGroup="PaymentData" count="0"/>
    <cacheHierarchy uniqueName="[Measures].[Auth_Total_FirstAttempt(ConSI)#]" caption="Auth_Total_FirstAttempt(ConSI)#" measure="1" displayFolder="FY18_Consumer_SystemInitiated(ConSI)" measureGroup="PaymentData" count="0"/>
    <cacheHierarchy uniqueName="[Measures].[Transactions # (By TxnDate)]" caption="Transactions # (By TxnDate)" measure="1" displayFolder="CB_TxnDate" measureGroup="PaymentData" count="0"/>
    <cacheHierarchy uniqueName="[Measures].[Auth_Approval_FirstAttempt(ConSI)#%]" caption="Auth_Approval_FirstAttempt(ConSI)#%" measure="1" displayFolder="FY18_Consumer_SystemInitiated(ConSI)" measureGroup="PaymentData" count="0"/>
    <cacheHierarchy uniqueName="[Measures].[Chargeback Rate # (By TxnDate)]" caption="Chargeback Rate # (By TxnDate)" measure="1" displayFolder="CB_TxnDate" measureGroup="PaymentData" count="0"/>
    <cacheHierarchy uniqueName="[Measures].[Avg CB Ticket Size(By TxnDate)]" caption="Avg CB Ticket Size(By TxnDate)" measure="1" displayFolder="CB_TxnDate" measureGroup="PaymentData" count="0"/>
    <cacheHierarchy uniqueName="[Measures].[Avg Txn Ticket Size(By TxnDate)]" caption="Avg Txn Ticket Size(By TxnDate)" measure="1" displayFolder="CB_TxnDate" measureGroup="PaymentData" count="0"/>
    <cacheHierarchy uniqueName="[Measures].[Chargebacks $ (By TxnDate)]" caption="Chargebacks $ (By TxnDate)" measure="1" displayFolder="CB_TxnDate" measureGroup="PaymentData" count="0"/>
    <cacheHierarchy uniqueName="[Measures].[Transactions $ (By TxnDate)]" caption="Transactions $ (By TxnDate)" measure="1" displayFolder="CB_TxnDate" measureGroup="PaymentData" count="0"/>
    <cacheHierarchy uniqueName="[Measures].[Chargeback Rate $ (By TxnDate)]" caption="Chargeback Rate $ (By TxnDate)" measure="1" displayFolder="CB_TxnDate" measureGroup="PaymentData" count="0"/>
    <cacheHierarchy uniqueName="[Measures].[Chargebacks # (By CBDate)]" caption="Chargebacks # (By CBDate)" measure="1" displayFolder="CB_CBDate" measureGroup="PaymentData" count="0"/>
    <cacheHierarchy uniqueName="[Measures].[Transactions # (By CBDate)]" caption="Transactions # (By CBDate)" measure="1" displayFolder="CB_CBDate" measureGroup="PaymentData" count="0"/>
    <cacheHierarchy uniqueName="[Measures].[Chargeback Rate # (By CBDate)]" caption="Chargeback Rate # (By CBDate)" measure="1" displayFolder="CB_CBDate" measureGroup="PaymentData" count="0"/>
    <cacheHierarchy uniqueName="[Measures].[Avg CB Ticket Size(By CBDate)]" caption="Avg CB Ticket Size(By CBDate)" measure="1" displayFolder="CB_CBDate" measureGroup="PaymentData" count="0"/>
    <cacheHierarchy uniqueName="[Measures].[Avg Txn Ticket Size(By CBDate)]" caption="Avg Txn Ticket Size(By CBDate)" measure="1" displayFolder="CB_CBDate" measureGroup="PaymentData" count="0"/>
    <cacheHierarchy uniqueName="[Measures].[Chargebacks $ (By CBDate)]" caption="Chargebacks $ (By CBDate)" measure="1" displayFolder="CB_CBDate" measureGroup="PaymentData" count="0"/>
    <cacheHierarchy uniqueName="[Measures].[Transactions $ (By CBDate)]" caption="Transactions $ (By CBDate)" measure="1" displayFolder="CB_CBDate" measureGroup="PaymentData" count="0"/>
    <cacheHierarchy uniqueName="[Measures].[Chargeback Rate $ (By CBDate)]" caption="Chargeback Rate $ (By CBDate)" measure="1" displayFolder="CB_CBDate" measureGroup="PaymentData" count="0"/>
    <cacheHierarchy uniqueName="[Measures].[Refund_Total#]" caption="Refund_Total#" measure="1" displayFolder="Refund" measureGroup="PaymentData" count="0"/>
    <cacheHierarchy uniqueName="[Measures].[Refund_Approval#]" caption="Refund_Approval#" measure="1" displayFolder="Refund" measureGroup="PaymentData" count="0"/>
    <cacheHierarchy uniqueName="[Measures].[Refund_Decline#]" caption="Refund_Decline#" measure="1" displayFolder="Refund" measureGroup="PaymentData" count="0"/>
    <cacheHierarchy uniqueName="[Measures].[Refund_Approval#%]" caption="Refund_Approval#%" measure="1" displayFolder="Refund" measureGroup="PaymentData" count="0"/>
    <cacheHierarchy uniqueName="[Measures].[Refund_Transactions#]" caption="Refund_Transactions#" measure="1" displayFolder="Refund" measureGroup="PaymentData" count="0"/>
    <cacheHierarchy uniqueName="[Measures].[Refund#%]" caption="Refund#%" measure="1" displayFolder="Refund" measureGroup="PaymentData" count="0"/>
    <cacheHierarchy uniqueName="[Measures].[Refund_Total$]" caption="Refund_Total$" measure="1" displayFolder="Refund" measureGroup="PaymentData" count="0"/>
    <cacheHierarchy uniqueName="[Measures].[Refund_Approval$]" caption="Refund_Approval$" measure="1" displayFolder="Refund" measureGroup="PaymentData" count="0"/>
    <cacheHierarchy uniqueName="[Measures].[Refund_Decline$]" caption="Refund_Decline$" measure="1" displayFolder="Refund" measureGroup="PaymentData" count="0"/>
    <cacheHierarchy uniqueName="[Measures].[Refund_Approval$%]" caption="Refund_Approval$%" measure="1" displayFolder="Refund" measureGroup="PaymentData" count="0"/>
    <cacheHierarchy uniqueName="[Measures].[Refund_Transactions$]" caption="Refund_Transactions$" measure="1" displayFolder="Refund" measureGroup="PaymentData" count="0"/>
    <cacheHierarchy uniqueName="[Measures].[Refund$%]" caption="Refund$%" measure="1" displayFolder="Refund" measureGroup="PaymentData" count="0"/>
    <cacheHierarchy uniqueName="[Measures].[Refund_ATS]" caption="Refund_ATS" measure="1" displayFolder="Refund" measureGroup="PaymentData" count="0"/>
    <cacheHierarchy uniqueName="[Measures].[Gross_Auth_T$]" caption="Gross_Auth_T$" measure="1" displayFolder="Auth_Gross" measureGroup="PaymentData" count="0"/>
    <cacheHierarchy uniqueName="[Measures].[Gross_Auth_A$]" caption="Gross_Auth_A$" measure="1" displayFolder="Auth_Gross" measureGroup="PaymentData" count="0"/>
    <cacheHierarchy uniqueName="[Measures].[Gross_Auth_D$]" caption="Gross_Auth_D$" measure="1" displayFolder="Auth_Gross" measureGroup="PaymentData" count="0"/>
    <cacheHierarchy uniqueName="[Measures].[Gross_Auth_A$%]" caption="Gross_Auth_A$%" measure="1" displayFolder="Auth_Gross" measureGroup="PaymentData" count="0"/>
    <cacheHierarchy uniqueName="[Measures].[Gross_Auth_T#]" caption="Gross_Auth_T#" measure="1" displayFolder="Auth_Gross" measureGroup="PaymentData" count="0"/>
    <cacheHierarchy uniqueName="[Measures].[Gross_Auth_A#]" caption="Gross_Auth_A#" measure="1" displayFolder="Auth_Gross" measureGroup="PaymentData" count="0"/>
    <cacheHierarchy uniqueName="[Measures].[Gross_Auth_D#]" caption="Gross_Auth_D#" measure="1" displayFolder="Auth_Gross" measureGroup="PaymentData" count="0"/>
    <cacheHierarchy uniqueName="[Measures].[Gross_Auth_A#%]" caption="Gross_Auth_A#%" measure="1" displayFolder="Auth_Gross" measureGroup="PaymentData" count="0"/>
    <cacheHierarchy uniqueName="[Measures].[Gross_ATS]" caption="Gross_ATS" measure="1" displayFolder="Auth_Gross" measureGroup="PaymentData" count="0"/>
    <cacheHierarchy uniqueName="[Measures].[Net_Auth_T$]" caption="Net_Auth_T$" measure="1" displayFolder="Auth_Net" measureGroup="PaymentData" count="0"/>
    <cacheHierarchy uniqueName="[Measures].[Net_Auth_A$]" caption="Net_Auth_A$" measure="1" displayFolder="Auth_Net" measureGroup="PaymentData" count="0"/>
    <cacheHierarchy uniqueName="[Measures].[Net_Auth_D$]" caption="Net_Auth_D$" measure="1" displayFolder="Auth_Net" measureGroup="PaymentData" count="0"/>
    <cacheHierarchy uniqueName="[Measures].[Net_Auth_T#]" caption="Net_Auth_T#" measure="1" displayFolder="Auth_Net" measureGroup="PaymentData" count="0"/>
    <cacheHierarchy uniqueName="[Measures].[Net_Auth_A#]" caption="Net_Auth_A#" measure="1" displayFolder="Auth_Net" measureGroup="PaymentData" count="0"/>
    <cacheHierarchy uniqueName="[Measures].[Net_Auth_D#]" caption="Net_Auth_D#" measure="1" displayFolder="Auth_Net" measureGroup="PaymentData" count="0"/>
    <cacheHierarchy uniqueName="[Measures].[Net_Auth_A#%]" caption="Net_Auth_A#%" measure="1" displayFolder="Auth_Net" measureGroup="PaymentData" count="0"/>
    <cacheHierarchy uniqueName="[Measures].[Net_ATS]" caption="Net_ATS" measure="1" displayFolder="Auth_Net" measureGroup="PaymentData" count="0"/>
    <cacheHierarchy uniqueName="[Measures].[Auth_AsyncApproval$]" caption="Auth_AsyncApproval$" measure="1" displayFolder="Auth_Async" measureGroup="PaymentData" count="0"/>
    <cacheHierarchy uniqueName="[Measures].[Auth_AsyncTotal$]" caption="Auth_AsyncTotal$" measure="1" displayFolder="Auth_Async" measureGroup="PaymentData" count="0"/>
    <cacheHierarchy uniqueName="[Measures].[Auth_AsyncDecline$]" caption="Auth_AsyncDecline$" measure="1" displayFolder="Auth_Async" measureGroup="PaymentData" count="0"/>
    <cacheHierarchy uniqueName="[Measures].[Auth_AsyncApproval$%]" caption="Auth_AsyncApproval$%" measure="1" displayFolder="Auth_Async" measureGroup="PaymentData" count="0"/>
    <cacheHierarchy uniqueName="[Measures].[Redirected#]" caption="Redirected#" measure="1" displayFolder="Redirected" measureGroup="PaymentData" count="0"/>
    <cacheHierarchy uniqueName="[Measures].[Redirected$]" caption="Redirected$" measure="1" displayFolder="Redirected" measureGroup="PaymentData" count="0"/>
    <cacheHierarchy uniqueName="[Measures].[Abandoned$]" caption="Abandoned$" measure="1" displayFolder="Redirected" measureGroup="PaymentData" count="0"/>
    <cacheHierarchy uniqueName="[Measures].[Abandoned#]" caption="Abandoned#" measure="1" displayFolder="Redirected" measureGroup="PaymentData" count="0"/>
    <cacheHierarchy uniqueName="[Measures].[Abandon#%]" caption="Abandon#%" measure="1" displayFolder="Redirected" measureGroup="PaymentData" count="0"/>
    <cacheHierarchy uniqueName="[Measures].[Abandon$%]" caption="Abandon$%" measure="1" displayFolder="Redirected" measureGroup="PaymentData" count="0"/>
    <cacheHierarchy uniqueName="[Measures].[Net_Sales$]" caption="Net_Sales$" measure="1" displayFolder="Net_Sales" measureGroup="PaymentData" count="0"/>
    <cacheHierarchy uniqueName="[Measures].[Net_Sales#]" caption="Net_Sales#" measure="1" displayFolder="Net_Sales" measureGroup="PaymentData" count="0"/>
    <cacheHierarchy uniqueName="[Measures].[Auth_Approval_Dedup#%]" caption="Auth_Approval_Dedup#%" measure="1" displayFolder="Auth_Dedup" measureGroup="PaymentData" count="0"/>
    <cacheHierarchy uniqueName="[Measures].[Auth_Approval_Dedup$%]" caption="Auth_Approval_Dedup$%" measure="1" displayFolder="Auth_Dedup" measureGroup="PaymentData" count="0"/>
    <cacheHierarchy uniqueName="[Measures].[Auth_Declined_Dedup(ConCI)#]" caption="Auth_Declined_Dedup(ConCI)#" measure="1" displayFolder="FY18_Consumer_CustomerInitiated(ConCI)" measureGroup="PaymentData" count="0"/>
    <cacheHierarchy uniqueName="[Measures].[Auth_Approval_Dedup(ConCI)$]" caption="Auth_Approval_Dedup(ConCI)$" measure="1" displayFolder="FY18_Consumer_CustomerInitiated(ConCI)" measureGroup="PaymentData" count="0"/>
    <cacheHierarchy uniqueName="[Measures].[Auth_Total_Dedup(ConCI)$]" caption="Auth_Total_Dedup(ConCI)$" measure="1" displayFolder="FY18_Consumer_CustomerInitiated(ConCI)" measureGroup="PaymentData" count="0"/>
    <cacheHierarchy uniqueName="[Measures].[Auth_Declined_Dedup(ConCI)$]" caption="Auth_Declined_Dedup(ConCI)$" measure="1" displayFolder="FY18_Consumer_CustomerInitiated(ConCI)" measureGroup="PaymentData" count="0"/>
    <cacheHierarchy uniqueName="[Measures].[Auth_Approval_Dedup(ConCI)$%]" caption="Auth_Approval_Dedup(ConCI)$%" measure="1" displayFolder="FY18_Consumer_CustomerInitiated(ConCI)" measureGroup="PaymentData" count="0"/>
    <cacheHierarchy uniqueName="[Measures].[Auth_Declined_Blended(ConCI)#]" caption="Auth_Declined_Blended(ConCI)#" measure="1" displayFolder="FY18_Consumer_CustomerInitiated(ConCI)" measureGroup="PaymentData" count="0"/>
    <cacheHierarchy uniqueName="[Measures].[Auth_Approval_Blended(ConCI)$]" caption="Auth_Approval_Blended(ConCI)$" measure="1" displayFolder="FY18_Consumer_CustomerInitiated(ConCI)" measureGroup="PaymentData" count="0"/>
    <cacheHierarchy uniqueName="[Measures].[Auth_Total_Blended(ConCI)$]" caption="Auth_Total_Blended(ConCI)$" measure="1" displayFolder="FY18_Consumer_CustomerInitiated(ConCI)" measureGroup="PaymentData" count="0"/>
    <cacheHierarchy uniqueName="[Measures].[Auth_Declined_Blended(ConCI)$]" caption="Auth_Declined_Blended(ConCI)$" measure="1" displayFolder="FY18_Consumer_CustomerInitiated(ConCI)" measureGroup="PaymentData" count="0"/>
    <cacheHierarchy uniqueName="[Measures].[Auth_Approval_Blended(ConCI)$%]" caption="Auth_Approval_Blended(ConCI)$%" measure="1" displayFolder="FY18_Consumer_CustomerInitiated(ConCI)" measureGroup="PaymentData" count="0"/>
    <cacheHierarchy uniqueName="[Measures].[Auth_Approval_Dedup_ATS(ConCI)]" caption="Auth_Approval_Dedup_ATS(ConCI)" measure="1" displayFolder="FY18_Consumer_CustomerInitiated(ConCI)" measureGroup="PaymentData" count="0"/>
    <cacheHierarchy uniqueName="[Measures].[Auth_Total_Dedup_ATS(ConCI)]" caption="Auth_Total_Dedup_ATS(ConCI)" measure="1" displayFolder="FY18_Consumer_CustomerInitiated(ConCI)" measureGroup="PaymentData" count="0"/>
    <cacheHierarchy uniqueName="[Measures].[Auth_Approval_Blended_ATS(ConCI)]" caption="Auth_Approval_Blended_ATS(ConCI)" measure="1" displayFolder="FY18_Consumer_CustomerInitiated(ConCI)" measureGroup="PaymentData" count="0"/>
    <cacheHierarchy uniqueName="[Measures].[Auth_Total_Blended_ATS(ConCI)]" caption="Auth_Total_Blended_ATS(ConCI)" measure="1" displayFolder="FY18_Consumer_CustomerInitiated(ConCI)" measureGroup="PaymentData" count="0"/>
    <cacheHierarchy uniqueName="[Measures].[Auth_Approval_Net(Commercial)_Forecast#%]" caption="Auth_Approval_Net(Commercial)_Forecast#%" measure="1" displayFolder="FY18_Commercial" measureGroup="PaymentData" count="0"/>
    <cacheHierarchy uniqueName="[Measures].[Auth_Approval_Net(ConSI)_Forecast#%]" caption="Auth_Approval_Net(ConSI)_Forecast#%" measure="1" displayFolder="FY18_Consumer_SystemInitiated(ConSI)" measureGroup="PaymentData" count="0"/>
    <cacheHierarchy uniqueName="[Measures].[Auth_Approval_Dedup#]" caption="Auth_Approval_Dedup#" measure="1" displayFolder="Auth_Dedup" measureGroup="PaymentData" count="0"/>
    <cacheHierarchy uniqueName="[Measures].[Auth_Total_Dedup#]" caption="Auth_Total_Dedup#" measure="1" displayFolder="Auth_Dedup" measureGroup="PaymentData" count="0"/>
    <cacheHierarchy uniqueName="[Measures].[Auth_Decline_Dedup#]" caption="Auth_Decline_Dedup#" measure="1" displayFolder="Auth_Dedup" measureGroup="PaymentData" count="0"/>
    <cacheHierarchy uniqueName="[Measures].[Auth_Total_Dedup$]" caption="Auth_Total_Dedup$" measure="1" displayFolder="Auth_Dedup" measureGroup="PaymentData" count="0"/>
    <cacheHierarchy uniqueName="[Measures].[Auth_Approval_Dedup(ConCI)#]" caption="Auth_Approval_Dedup(ConCI)#" measure="1" displayFolder="FY18_Consumer_CustomerInitiated(ConCI)" measureGroup="PaymentData" count="0"/>
    <cacheHierarchy uniqueName="[Measures].[Auth_Total_Dedup(ConCI)#]" caption="Auth_Total_Dedup(ConCI)#" measure="1" displayFolder="FY18_Consumer_CustomerInitiated(ConCI)" measureGroup="PaymentData" count="0"/>
    <cacheHierarchy uniqueName="[Measures].[Auth_Approval_Dedup(ConCI)#%]" caption="Auth_Approval_Dedup(ConCI)#%" measure="1" displayFolder="FY18_Consumer_CustomerInitiated(ConCI)" measureGroup="PaymentData" count="0"/>
    <cacheHierarchy uniqueName="[Measures].[Overall_Approval#]" caption="Overall_Approval#" measure="1" displayFolder="Auth_Overall" measureGroup="PaymentData" count="0"/>
    <cacheHierarchy uniqueName="[Measures].[Overall_Total#]" caption="Overall_Total#" measure="1" displayFolder="Auth_Overall" measureGroup="PaymentData" count="0"/>
    <cacheHierarchy uniqueName="[Measures].[Overall_Approval_Dedup#%]" caption="Overall_Approval_Dedup#%" measure="1" displayFolder="Auth_Overall" measureGroup="PaymentData" count="0"/>
    <cacheHierarchy uniqueName="[Measures].[Overall_Decline#]" caption="Overall_Decline#" measure="1" displayFolder="Auth_Overall" measureGroup="PaymentData" count="0"/>
    <cacheHierarchy uniqueName="[Measures].[Auth_Approval_Dedup$]" caption="Auth_Approval_Dedup$" measure="1" displayFolder="Auth_Dedup" measureGroup="PaymentData" count="0"/>
    <cacheHierarchy uniqueName="[Measures].[Auth_Decline_Dedup$]" caption="Auth_Decline_Dedup$" measure="1" displayFolder="Auth_Dedup" measureGroup="PaymentData" count="0"/>
    <cacheHierarchy uniqueName="[Measures].[Auth_Approval_Net(ConSI)$]" caption="Auth_Approval_Net(ConSI)$" measure="1" displayFolder="FY18_Consumer_SystemInitiated(ConSI)" measureGroup="PaymentData" count="0"/>
    <cacheHierarchy uniqueName="[Measures].[Auth_Total_FirstAttempt(ConSI)$]" caption="Auth_Total_FirstAttempt(ConSI)$" measure="1" displayFolder="FY18_Consumer_SystemInitiated(ConSI)" measureGroup="PaymentData" count="0"/>
    <cacheHierarchy uniqueName="[Measures].[Auth_Approval_FirstAttempt(ConSI)$]" caption="Auth_Approval_FirstAttempt(ConSI)$" measure="1" displayFolder="FY18_Consumer_SystemInitiated(ConSI)" measureGroup="PaymentData" count="0"/>
    <cacheHierarchy uniqueName="[Measures].[RecordCount]" caption="RecordCount" measure="1" displayFolder="Others" measureGroup="PaymentData" count="0"/>
    <cacheHierarchy uniqueName="[Measures].[Abandonment#%]" caption="Abandonment#%" measure="1" displayFolder="Redirected" measureGroup="PaymentData" count="0"/>
    <cacheHierarchy uniqueName="[Measures].[Auth_Approval_withDR#]" caption="Auth_Approval_withDR#" measure="1" displayFolder="DynamicRetry" measureGroup="PaymentData" count="0"/>
    <cacheHierarchy uniqueName="[Measures].[Auth_Total_withDR#]" caption="Auth_Total_withDR#" measure="1" displayFolder="DynamicRetry" measureGroup="PaymentData" count="0"/>
    <cacheHierarchy uniqueName="[Measures].[Auth_Approval_withDR#%]" caption="Auth_Approval_withDR#%" measure="1" displayFolder="DynamicRetry" measureGroup="PaymentData" count="0"/>
    <cacheHierarchy uniqueName="[Measures].[Auth_Total_Dedup_withoutDR(ConCI)#]" caption="Auth_Tot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Total_withoutDR(ConCI)#]" caption="Auth_Total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Total_withoutDR(ConCI)$]" caption="Auth_Total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Total_Dedup_withoutDR(ConCI)$]" caption="Auth_Tot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Total_FirstAttempt_All#]" caption="Auth_Total_FirstAttempt_All#" measure="1" displayFolder="FY19_OneApprovalRate" measureGroup="PaymentData" count="0"/>
    <cacheHierarchy uniqueName="[Measures].[Auth_Approval_FirstAttempt_All#]" caption="Auth_Approval_FirstAttempt_All#" measure="1" displayFolder="FY19_OneApprovalRate" measureGroup="PaymentData" count="0"/>
    <cacheHierarchy uniqueName="[Measures].[Auth_Approval_FirstAttempt_All#%]" caption="Auth_Approval_FirstAttempt_All#%" measure="1" displayFolder="FY19_OneApprovalRate" measureGroup="PaymentData" count="0"/>
    <cacheHierarchy uniqueName="[Measures].[Auth_Total_Net_All#]" caption="Auth_Total_Net_All#" measure="1" displayFolder="FY19_OneApprovalRate" measureGroup="PaymentData" count="0"/>
    <cacheHierarchy uniqueName="[Measures].[Auth_Approval_Net_All#]" caption="Auth_Approval_Net_All#" measure="1" displayFolder="FY19_OneApprovalRate" measureGroup="PaymentData" count="0"/>
    <cacheHierarchy uniqueName="[Measures].[Auth_Approval_Net_All#%]" caption="Auth_Approval_Net_All#%" measure="1" displayFolder="FY19_OneApprovalRate" measureGroup="PaymentData" count="0"/>
    <cacheHierarchy uniqueName="[Measures].[CogsAmount$]" caption="CogsAmount$" measure="1" displayFolder="Net_Sales" measureGroup="PaymentData" count="0"/>
    <cacheHierarchy uniqueName="[Measures].[CoP$]" caption="CoP$" measure="1" displayFolder="Net_Sales" measureGroup="PaymentData" count="0"/>
    <cacheHierarchy uniqueName="[Measures].[Net_Revenue$]" caption="Net_Revenue$" measure="1" displayFolder="Net_Sales" measureGroup="PaymentData" count="0"/>
    <cacheHierarchy uniqueName="[Measures].[CogsAmount_CBRevoke$]" caption="CogsAmount_CBRevoke$" measure="1" displayFolder="Net_Sales" measureGroup="PaymentData" count="0"/>
    <cacheHierarchy uniqueName="[Measures].[CoP_CB$]" caption="CoP_CB$" measure="1" displayFolder="Net_Sales" measureGroup="PaymentData" count="0"/>
    <cacheHierarchy uniqueName="[Measures].[Net_Profit$]" caption="Net_Profit$" measure="1" displayFolder="Net_Sales" measureGroup="PaymentData" count="0"/>
    <cacheHierarchy uniqueName="[Measures].[Chargeback Rate Deduped # (By CBDate)]" caption="Chargeback Rate Deduped # (By CBDate)" measure="1" displayFolder="CB_CBDate" measureGroup="PaymentData" count="0"/>
    <cacheHierarchy uniqueName="[Measures].[Chargeback Rate Deduped $ (By CBDate)]" caption="Chargeback Rate Deduped $ (By CBDate)" measure="1" displayFolder="CB_CBDate" measureGroup="PaymentData" count="0"/>
    <cacheHierarchy uniqueName="[Measures].[Chargeback Deduped # (By CBDate)]" caption="Chargeback Deduped # (By CBDate)" measure="1" displayFolder="CB_CBDate" measureGroup="PaymentData" count="0"/>
    <cacheHierarchy uniqueName="[Measures].[Chargeback Deduped $ (By CBDate)]" caption="Chargeback Deduped $ (By CBDate)" measure="1" displayFolder="CB_CBDate" measureGroup="PaymentData" count="0"/>
    <cacheHierarchy uniqueName="[Measures].[Chargeback Rate Deduped # (By TxnDate)]" caption="Chargeback Rate Deduped # (By TxnDate)" measure="1" displayFolder="CB_TxnDate" measureGroup="PaymentData" count="0"/>
    <cacheHierarchy uniqueName="[Measures].[Chargeback Rate Deduped $ (By TxnDate)]" caption="Chargeback Rate Deduped $ (By TxnDate)" measure="1" displayFolder="CB_TxnDate" measureGroup="PaymentData" count="0"/>
    <cacheHierarchy uniqueName="[Measures].[Chargeback Deduped # (By TxnDate)]" caption="Chargeback Deduped # (By TxnDate)" measure="1" displayFolder="CB_TxnDate" measureGroup="PaymentData" count="0"/>
    <cacheHierarchy uniqueName="[Measures].[Chargeback Deduped $ (By TxnDate)]" caption="Chargeback Deduped $ (By TxnDate)" measure="1" displayFolder="CB_TxnDate" measureGroup="PaymentData" count="0"/>
    <cacheHierarchy uniqueName="[Measures].[Auth_Approval_Net_Forecast_All#%]" caption="Auth_Approval_Net_Forecast_All#%" measure="1" displayFolder="FY19_OneApprovalRate" measureGroup="PaymentData" count="0" oneField="1">
      <fieldsUsage count="1">
        <fieldUsage x="1"/>
      </fieldsUsage>
    </cacheHierarchy>
    <cacheHierarchy uniqueName="[Measures].[__Default measure]" caption="__Default measure" measure="1" displayFolder="" count="0" hidden="1"/>
    <cacheHierarchy uniqueName="[Measures].[Fraud Chargebacks # (By TxnDate)]" caption="Fraud Chargebacks # (By TxnDate)" measure="1" displayFolder="CB_TxnDate" measureGroup="PaymentData" count="0" hidden="1"/>
    <cacheHierarchy uniqueName="[Measures].[Non Fraud Chargebacks # (By TxnDate)]" caption="Non Fraud Chargebacks # (By TxnDate)" measure="1" displayFolder="CB_TxnDate" measureGroup="PaymentData" count="0" hidden="1"/>
    <cacheHierarchy uniqueName="[Measures].[Fraud Chargebacks $ (By TxnDate)]" caption="Fraud Chargebacks $ (By TxnDate)" measure="1" displayFolder="CB_TxnDate" measureGroup="PaymentData" count="0" hidden="1"/>
    <cacheHierarchy uniqueName="[Measures].[Non Fraud Chargebacks $ (By TxnDate)]" caption="Non Fraud Chargebacks $ (By TxnDate)" measure="1" displayFolder="CB_TxnDate" measureGroup="PaymentData" count="0" hidden="1"/>
    <cacheHierarchy uniqueName="[Measures].[Fraud Chargebacks # (By CBDate)]" caption="Fraud Chargebacks # (By CBDate)" measure="1" displayFolder="CB_CBDate" measureGroup="PaymentData" count="0" hidden="1"/>
    <cacheHierarchy uniqueName="[Measures].[Non Fraud Chargebacks # (By CBDate)]" caption="Non Fraud Chargebacks # (By CBDate)" measure="1" displayFolder="CB_CBDate" measureGroup="PaymentData" count="0" hidden="1"/>
    <cacheHierarchy uniqueName="[Measures].[Fraud Chargebacks $ (By CBDate)]" caption="Fraud Chargebacks $ (By CBDate)" measure="1" displayFolder="CB_CBDate" measureGroup="PaymentData" count="0" hidden="1"/>
    <cacheHierarchy uniqueName="[Measures].[Non Fraud Chargebacks $ (By CBDate)]" caption="Non Fraud Chargebacks $ (By CBDate)" measure="1" displayFolder="CB_CBDate" measureGroup="PaymentData" count="0" hidden="1"/>
    <cacheHierarchy uniqueName="[Measures].[Net_Auth_A$%]" caption="Net_Auth_A$%" measure="1" displayFolder="Auth_Net" measureGroup="PaymentData" count="0" hidden="1"/>
    <cacheHierarchy uniqueName="[Measures].[Net_Auth_A#%_Forecast]" caption="Net_Auth_A#%_Forecast" measure="1" displayFolder="Auth_Net" measureGroup="PaymentData" count="0" hidden="1"/>
    <cacheHierarchy uniqueName="[Measures].[Net_Auth_A$%_Forecast]" caption="Net_Auth_A$%_Forecast" measure="1" displayFolder="Gross_Net" measureGroup="PaymentData" count="0" hidden="1"/>
  </cacheHierarchies>
  <kpis count="0"/>
  <dimensions count="13">
    <dimension name="DimBillingProperty" uniqueName="[DimBillingProperty]" caption="DimBillingProperty"/>
    <dimension name="DimBins" uniqueName="[DimBins]" caption="DimBins"/>
    <dimension name="DimChargebackProperty" uniqueName="[DimChargebackProperty]" caption="DimChargebackProperty"/>
    <dimension name="DimCreditCardProperty" uniqueName="[DimCreditCardProperty]" caption="DimCreditCardProperty"/>
    <dimension name="DimDate" uniqueName="[DimDate]" caption="DimDate"/>
    <dimension name="DimExtendProperty" uniqueName="[DimExtendProperty]" caption="DimExtendProperty"/>
    <dimension name="DimMarket" uniqueName="[DimMarket]" caption="DimMarket"/>
    <dimension name="DimMerchant" uniqueName="[DimMerchant]" caption="DimMerchant"/>
    <dimension name="DimPartner" uniqueName="[DimPartner]" caption="DimPartner"/>
    <dimension name="DimPayment" uniqueName="[DimPayment]" caption="DimPayment"/>
    <dimension name="DimProduct" uniqueName="[DimProduct]" caption="DimProduct"/>
    <dimension name="DimTxnDate" uniqueName="[DimTxnDate]" caption="DimTxnDate"/>
    <dimension measure="1" name="Measures" uniqueName="[Measures]" caption="Measures"/>
  </dimensions>
  <measureGroups count="13">
    <measureGroup name="DimBillingProperty" caption="DimBillingProperty"/>
    <measureGroup name="DimBins" caption="DimBins"/>
    <measureGroup name="DimChargebackProperty" caption="DimChargebackProperty"/>
    <measureGroup name="DimCreditCardProperty" caption="DimCreditCardProperty"/>
    <measureGroup name="DimDate" caption="DimDate"/>
    <measureGroup name="DimExtendProperty" caption="DimExtendProperty"/>
    <measureGroup name="DimMarket" caption="DimMarket"/>
    <measureGroup name="DimMerchant" caption="DimMerchant"/>
    <measureGroup name="DimPartner" caption="DimPartner"/>
    <measureGroup name="DimPayment" caption="DimPayment"/>
    <measureGroup name="DimProduct" caption="DimProduct"/>
    <measureGroup name="DimTxnDate" caption="DimTxnDate"/>
    <measureGroup name="PaymentData" caption="PaymentData"/>
  </measureGroups>
  <maps count="24">
    <map measureGroup="0" dimension="0"/>
    <map measureGroup="1" dimension="1"/>
    <map measureGroup="2" dimension="2"/>
    <map measureGroup="3" dimension="3"/>
    <map measureGroup="4" dimension="4"/>
    <map measureGroup="5" dimension="5"/>
    <map measureGroup="6" dimension="6"/>
    <map measureGroup="7" dimension="7"/>
    <map measureGroup="8" dimension="8"/>
    <map measureGroup="9" dimension="9"/>
    <map measureGroup="10" dimension="10"/>
    <map measureGroup="11" dimension="11"/>
    <map measureGroup="12" dimension="0"/>
    <map measureGroup="12" dimension="1"/>
    <map measureGroup="12" dimension="2"/>
    <map measureGroup="12" dimension="3"/>
    <map measureGroup="12" dimension="4"/>
    <map measureGroup="12" dimension="5"/>
    <map measureGroup="12" dimension="6"/>
    <map measureGroup="12" dimension="7"/>
    <map measureGroup="12" dimension="8"/>
    <map measureGroup="12" dimension="9"/>
    <map measureGroup="12" dimension="10"/>
    <map measureGroup="12" dimension="1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navi Kalabarigi" refreshedDate="44088.562818171296" backgroundQuery="1" createdVersion="6" refreshedVersion="6" minRefreshableVersion="3" recordCount="0" supportSubquery="1" supportAdvancedDrill="1" xr:uid="{B1360962-ED6B-4605-998A-AA7C34F3F723}">
  <cacheSource type="external" connectionId="3"/>
  <cacheFields count="3">
    <cacheField name="[DimDate].[EventMonth].[EventMonth]" caption="EventMonth" numFmtId="0" hierarchy="62" level="1">
      <sharedItems count="3">
        <s v="[DimDate].[EventMonth].&amp;[2020-07-01T00:00:00]" c="2020-07-01"/>
        <s v="[DimDate].[EventMonth].&amp;[2020-08-01T00:00:00]" c="2020-08-01"/>
        <s v="[DimDate].[EventMonth].&amp;[2020-09-01T00:00:00]" c="2020-09-01"/>
      </sharedItems>
    </cacheField>
    <cacheField name="[DimDate].[FiscalYear].[FiscalYear]" caption="FiscalYear" numFmtId="0" hierarchy="63" level="1">
      <sharedItems containsSemiMixedTypes="0" containsString="0"/>
    </cacheField>
    <cacheField name="[Measures].[Auth_Total_Net_All#]" caption="Auth_Total_Net_All#" numFmtId="0" hierarchy="415" level="32767"/>
  </cacheFields>
  <cacheHierarchies count="445">
    <cacheHierarchy uniqueName="[DimBillingProperty].[AccountAgeBucket]" caption="AccountAgeBucket" attribute="1" defaultMemberUniqueName="[DimBillingProperty].[AccountAgeBucket].[All]" allUniqueName="[DimBillingProperty].[AccountAgeBucket].[All]" dimensionUniqueName="[DimBillingProperty]" displayFolder="" count="0" unbalanced="0"/>
    <cacheHierarchy uniqueName="[DimBillingProperty].[BillingSource]" caption="BillingSource" attribute="1" defaultMemberUniqueName="[DimBillingProperty].[BillingSource].[All]" allUniqueName="[DimBillingProperty].[BillingSource].[All]" dimensionUniqueName="[DimBillingProperty]" displayFolder="" count="0" unbalanced="0"/>
    <cacheHierarchy uniqueName="[DimBillingProperty].[BrowserOS]" caption="BrowserOS" attribute="1" defaultMemberUniqueName="[DimBillingProperty].[BrowserOS].[All]" allUniqueName="[DimBillingProperty].[BrowserOS].[All]" dimensionUniqueName="[DimBillingProperty]" displayFolder="" count="0" unbalanced="0"/>
    <cacheHierarchy uniqueName="[DimBillingProperty].[Client]" caption="Client" attribute="1" defaultMemberUniqueName="[DimBillingProperty].[Client].[All]" allUniqueName="[DimBillingProperty].[Client].[All]" dimensionUniqueName="[DimBillingProperty]" displayFolder="" count="0" unbalanced="0"/>
    <cacheHierarchy uniqueName="[DimBillingProperty].[DeviceType]" caption="DeviceType" attribute="1" defaultMemberUniqueName="[DimBillingProperty].[DeviceType].[All]" allUniqueName="[DimBillingProperty].[DeviceType].[All]" dimensionUniqueName="[DimBillingProperty]" displayFolder="" count="0" unbalanced="0"/>
    <cacheHierarchy uniqueName="[DimBillingProperty].[DunningAttempt#]" caption="DunningAttempt#" attribute="1" defaultMemberUniqueName="[DimBillingProperty].[DunningAttempt#].[All]" allUniqueName="[DimBillingProperty].[DunningAttempt#].[All]" dimensionUniqueName="[DimBillingProperty]" displayFolder="" count="0" unbalanced="0"/>
    <cacheHierarchy uniqueName="[DimBillingProperty].[DunningDaysBucket]" caption="DunningDaysBucket" attribute="1" defaultMemberUniqueName="[DimBillingProperty].[DunningDaysBucket].[All]" allUniqueName="[DimBillingProperty].[DunningDaysBucket].[All]" dimensionUniqueName="[DimBillingProperty]" displayFolder="" count="0" unbalanced="0"/>
    <cacheHierarchy uniqueName="[DimBillingProperty].[DunningFirstDeclineCode]" caption="DunningFirstDeclineCode" attribute="1" defaultMemberUniqueName="[DimBillingProperty].[DunningFirstDeclineCode].[All]" allUniqueName="[DimBillingProperty].[DunningFirstDeclineCode].[All]" dimensionUniqueName="[DimBillingProperty]" displayFolder="" count="0" unbalanced="0"/>
    <cacheHierarchy uniqueName="[DimBillingProperty].[DunningPaywithPaymentCardType]" caption="DunningPaywithPaymentCardType" attribute="1" defaultMemberUniqueName="[DimBillingProperty].[DunningPaywithPaymentCardType].[All]" allUniqueName="[DimBillingProperty].[DunningPaywithPaymentCardType].[All]" dimensionUniqueName="[DimBillingProperty]" displayFolder="" count="0" unbalanced="0"/>
    <cacheHierarchy uniqueName="[DimBillingProperty].[DunningPaywithSameCard]" caption="DunningPaywithSameCard" attribute="1" defaultMemberUniqueName="[DimBillingProperty].[DunningPaywithSameCard].[All]" allUniqueName="[DimBillingProperty].[DunningPaywithSameCard].[All]" dimensionUniqueName="[DimBillingProperty]" displayFolder="" count="0" unbalanced="0"/>
    <cacheHierarchy uniqueName="[DimBillingProperty].[DunningPaywithSamePaymentMethodSubType]" caption="DunningPaywithSamePaymentMethodSubType" attribute="1" defaultMemberUniqueName="[DimBillingProperty].[DunningPaywithSamePaymentMethodSubType].[All]" allUniqueName="[DimBillingProperty].[DunningPaywithSamePaymentMethodSubType].[All]" dimensionUniqueName="[DimBillingProperty]" displayFolder="" count="0" unbalanced="0"/>
    <cacheHierarchy uniqueName="[DimBillingProperty].[DunningPaywithSamePaymentMethodType]" caption="DunningPaywithSamePaymentMethodType" attribute="1" defaultMemberUniqueName="[DimBillingProperty].[DunningPaywithSamePaymentMethodType].[All]" allUniqueName="[DimBillingProperty].[DunningPaywithSamePaymentMethodType].[All]" dimensionUniqueName="[DimBillingProperty]" displayFolder="" count="0" unbalanced="0"/>
    <cacheHierarchy uniqueName="[DimBillingProperty].[DunningPaywithSameProvider]" caption="DunningPaywithSameProvider" attribute="1" defaultMemberUniqueName="[DimBillingProperty].[DunningPaywithSameProvider].[All]" allUniqueName="[DimBillingProperty].[DunningPaywithSameProvider].[All]" dimensionUniqueName="[DimBillingProperty]" displayFolder="" count="0" unbalanced="0"/>
    <cacheHierarchy uniqueName="[DimBillingProperty].[EntitlementStatus]" caption="EntitlementStatus" attribute="1" defaultMemberUniqueName="[DimBillingProperty].[EntitlementStatus].[All]" allUniqueName="[DimBillingProperty].[EntitlementStatus].[All]" dimensionUniqueName="[DimBillingProperty]" displayFolder="" count="0" unbalanced="0"/>
    <cacheHierarchy uniqueName="[DimBillingProperty].[FulfillmentState]" caption="FulfillmentState" attribute="1" defaultMemberUniqueName="[DimBillingProperty].[FulfillmentState].[All]" allUniqueName="[DimBillingProperty].[FulfillmentState].[All]" dimensionUniqueName="[DimBillingProperty]" displayFolder="" count="0" unbalanced="0"/>
    <cacheHierarchy uniqueName="[DimBillingProperty].[IsBuyOncePlayAnywhere]" caption="IsBuyOncePlayAnywhere" attribute="1" defaultMemberUniqueName="[DimBillingProperty].[IsBuyOncePlayAnywhere].[All]" allUniqueName="[DimBillingProperty].[IsBuyOncePlayAnywhere].[All]" dimensionUniqueName="[DimBillingProperty]" displayFolder="" count="0" unbalanced="0"/>
    <cacheHierarchy uniqueName="[DimBillingProperty].[IsFraud]" caption="IsFraud" attribute="1" defaultMemberUniqueName="[DimBillingProperty].[IsFraud].[All]" allUniqueName="[DimBillingProperty].[IsFraud].[All]" dimensionUniqueName="[DimBillingProperty]" displayFolder="" count="0" unbalanced="0"/>
    <cacheHierarchy uniqueName="[DimBillingProperty].[IsFreeTrialConverted]" caption="IsFreeTrialConverted" attribute="1" defaultMemberUniqueName="[DimBillingProperty].[IsFreeTrialConverted].[All]" allUniqueName="[DimBillingProperty].[IsFreeTrialConverted].[All]" dimensionUniqueName="[DimBillingProperty]" displayFolder="" count="0" unbalanced="0"/>
    <cacheHierarchy uniqueName="[DimBillingProperty].[IsLatestDunningAttempt]" caption="IsLatestDunningAttempt" attribute="1" defaultMemberUniqueName="[DimBillingProperty].[IsLatestDunningAttempt].[All]" allUniqueName="[DimBillingProperty].[IsLatestDunningAttempt].[All]" dimensionUniqueName="[DimBillingProperty]" displayFolder="" count="0" unbalanced="0"/>
    <cacheHierarchy uniqueName="[DimBillingProperty].[IsPreOrder]" caption="IsPreOrder" attribute="1" defaultMemberUniqueName="[DimBillingProperty].[IsPreOrder].[All]" allUniqueName="[DimBillingProperty].[IsPreOrder].[All]" dimensionUniqueName="[DimBillingProperty]" displayFolder="" count="0" unbalanced="0"/>
    <cacheHierarchy uniqueName="[DimBillingProperty].[ProductCode]" caption="ProductCode" attribute="1" defaultMemberUniqueName="[DimBillingProperty].[ProductCode].[All]" allUniqueName="[DimBillingProperty].[ProductCode].[All]" dimensionUniqueName="[DimBillingProperty]" displayFolder="" count="0" unbalanced="0"/>
    <cacheHierarchy uniqueName="[DimBillingProperty].[ShippingMethod]" caption="ShippingMethod" attribute="1" defaultMemberUniqueName="[DimBillingProperty].[ShippingMethod].[All]" allUniqueName="[DimBillingProperty].[ShippingMethod].[All]" dimensionUniqueName="[DimBillingProperty]" displayFolder="" count="0" unbalanced="0"/>
    <cacheHierarchy uniqueName="[DimBillingProperty].[StoreFronts]" caption="StoreFronts" attribute="1" defaultMemberUniqueName="[DimBillingProperty].[StoreFronts].[All]" allUniqueName="[DimBillingProperty].[StoreFronts].[All]" dimensionUniqueName="[DimBillingProperty]" displayFolder="" count="0" unbalanced="0"/>
    <cacheHierarchy uniqueName="[DimBillingProperty].[SubscriptionAgeBucket]" caption="SubscriptionAgeBucket" attribute="1" defaultMemberUniqueName="[DimBillingProperty].[SubscriptionAgeBucket].[All]" allUniqueName="[DimBillingProperty].[SubscriptionAgeBucket].[All]" dimensionUniqueName="[DimBillingProperty]" displayFolder="" count="0" unbalanced="0"/>
    <cacheHierarchy uniqueName="[DimBillingProperty].[SubscriptionSource]" caption="SubscriptionSource" attribute="1" defaultMemberUniqueName="[DimBillingProperty].[SubscriptionSource].[All]" allUniqueName="[DimBillingProperty].[SubscriptionSource].[All]" dimensionUniqueName="[DimBillingProperty]" displayFolder="" count="0" unbalanced="0"/>
    <cacheHierarchy uniqueName="[DimBillingProperty].[SubTerm]" caption="SubTerm" attribute="1" defaultMemberUniqueName="[DimBillingProperty].[SubTerm].[All]" allUniqueName="[DimBillingProperty].[SubTerm].[All]" dimensionUniqueName="[DimBillingProperty]" displayFolder="" count="0" unbalanced="0"/>
    <cacheHierarchy uniqueName="[DimBins].[Bin]" caption="Bin" attribute="1" defaultMemberUniqueName="[DimBins].[Bin].[All]" allUniqueName="[DimBins].[Bin].[All]" dimensionUniqueName="[DimBins]" displayFolder="" count="0" unbalanced="0"/>
    <cacheHierarchy uniqueName="[DimBins].[BinCardType]" caption="BinCardType" attribute="1" defaultMemberUniqueName="[DimBins].[BinCardType].[All]" allUniqueName="[DimBins].[BinCardType].[All]" dimensionUniqueName="[DimBins]" displayFolder="" count="0" unbalanced="0"/>
    <cacheHierarchy uniqueName="[DimBins].[BinOverride]" caption="BinOverride" attribute="1" defaultMemberUniqueName="[DimBins].[BinOverride].[All]" allUniqueName="[DimBins].[BinOverride].[All]" dimensionUniqueName="[DimBins]" displayFolder="" count="0" unbalanced="0"/>
    <cacheHierarchy uniqueName="[DimBins].[CardIndName]" caption="CardIndName" attribute="1" defaultMemberUniqueName="[DimBins].[CardIndName].[All]" allUniqueName="[DimBins].[CardIndName].[All]" dimensionUniqueName="[DimBins]" displayFolder="" count="0" unbalanced="0"/>
    <cacheHierarchy uniqueName="[DimBins].[CardProdName]" caption="CardProdName" attribute="1" defaultMemberUniqueName="[DimBins].[CardProdName].[All]" allUniqueName="[DimBins].[CardProdName].[All]" dimensionUniqueName="[DimBins]" displayFolder="" count="0" unbalanced="0"/>
    <cacheHierarchy uniqueName="[DimBins].[CardType]" caption="CardType" attribute="1" defaultMemberUniqueName="[DimBins].[CardType].[All]" allUniqueName="[DimBins].[CardType].[All]" dimensionUniqueName="[DimBins]" displayFolder="" count="0" unbalanced="0"/>
    <cacheHierarchy uniqueName="[DimBins].[IsPulseBin]" caption="IsPulseBin" attribute="1" defaultMemberUniqueName="[DimBins].[IsPulseBin].[All]" allUniqueName="[DimBins].[IsPulseBin].[All]" dimensionUniqueName="[DimBins]" displayFolder="" count="0" unbalanced="0"/>
    <cacheHierarchy uniqueName="[DimBins].[IsReloadable]" caption="IsReloadable" attribute="1" defaultMemberUniqueName="[DimBins].[IsReloadable].[All]" allUniqueName="[DimBins].[IsReloadable].[All]" dimensionUniqueName="[DimBins]" displayFolder="" count="0" unbalanced="0"/>
    <cacheHierarchy uniqueName="[DimBins].[Issuer]" caption="Issuer" attribute="1" defaultMemberUniqueName="[DimBins].[Issuer].[All]" allUniqueName="[DimBins].[Issuer].[All]" dimensionUniqueName="[DimBins]" displayFolder="" count="0" unbalanced="0"/>
    <cacheHierarchy uniqueName="[DimBins].[IssuerCountry]" caption="IssuerCountry" attribute="1" defaultMemberUniqueName="[DimBins].[IssuerCountry].[All]" allUniqueName="[DimBins].[IssuerCountry].[All]" dimensionUniqueName="[DimBins]" displayFolder="" count="0" unbalanced="0"/>
    <cacheHierarchy uniqueName="[DimBins].[IssuerGroup]" caption="IssuerGroup" attribute="1" defaultMemberUniqueName="[DimBins].[IssuerGroup].[All]" allUniqueName="[DimBins].[IssuerGroup].[All]" dimensionUniqueName="[DimBins]" displayFolder="" count="0" unbalanced="0"/>
    <cacheHierarchy uniqueName="[DimBins].[LocalUse]" caption="LocalUse" attribute="1" defaultMemberUniqueName="[DimBins].[LocalUse].[All]" allUniqueName="[DimBins].[LocalUse].[All]" dimensionUniqueName="[DimBins]" displayFolder="" count="0" unbalanced="0"/>
    <cacheHierarchy uniqueName="[DimBins].[PSD2_Market]" caption="PSD2_Market" attribute="1" defaultMemberUniqueName="[DimBins].[PSD2_Market].[All]" allUniqueName="[DimBins].[PSD2_Market].[All]" dimensionUniqueName="[DimBins]" displayFolder="" count="0" unbalanced="0"/>
    <cacheHierarchy uniqueName="[DimBins].[RegulIndName]" caption="RegulIndName" attribute="1" defaultMemberUniqueName="[DimBins].[RegulIndName].[All]" allUniqueName="[DimBins].[RegulIndName].[All]" dimensionUniqueName="[DimBins]" displayFolder="" count="0" unbalanced="0"/>
    <cacheHierarchy uniqueName="[DimChargebackProperty].[CBCurrencyCode]" caption="CBCurrencyCode" attribute="1" defaultMemberUniqueName="[DimChargebackProperty].[CBCurrencyCode].[All]" allUniqueName="[DimChargebackProperty].[CBCurrencyCode].[All]" dimensionUniqueName="[DimChargebackProperty]" displayFolder="" count="0" unbalanced="0"/>
    <cacheHierarchy uniqueName="[DimChargebackProperty].[CBDisputeProvider]" caption="CBDisputeProvider" attribute="1" defaultMemberUniqueName="[DimChargebackProperty].[CBDisputeProvider].[All]" allUniqueName="[DimChargebackProperty].[CBDisputeProvider].[All]" dimensionUniqueName="[DimChargebackProperty]" displayFolder="" count="0" unbalanced="0"/>
    <cacheHierarchy uniqueName="[DimChargebackProperty].[CBIntervalDayBucket]" caption="CBIntervalDayBucket" attribute="1" defaultMemberUniqueName="[DimChargebackProperty].[CBIntervalDayBucket].[All]" allUniqueName="[DimChargebackProperty].[CBIntervalDayBucket].[All]" dimensionUniqueName="[DimChargebackProperty]" displayFolder="" count="0" unbalanced="0"/>
    <cacheHierarchy uniqueName="[DimChargebackProperty].[CBPaymentMethod]" caption="CBPaymentMethod" attribute="1" defaultMemberUniqueName="[DimChargebackProperty].[CBPaymentMethod].[All]" allUniqueName="[DimChargebackProperty].[CBPaymentMethod].[All]" dimensionUniqueName="[DimChargebackProperty]" displayFolder="" count="0" unbalanced="0"/>
    <cacheHierarchy uniqueName="[DimChargebackProperty].[CBProvider]" caption="CBProvider" attribute="1" defaultMemberUniqueName="[DimChargebackProperty].[CBProvider].[All]" allUniqueName="[DimChargebackProperty].[CBProvider].[All]" dimensionUniqueName="[DimChargebackProperty]" displayFolder="" count="0" unbalanced="0"/>
    <cacheHierarchy uniqueName="[DimChargebackProperty].[CBReasonCode]" caption="CBReasonCode" attribute="1" defaultMemberUniqueName="[DimChargebackProperty].[CBReasonCode].[All]" allUniqueName="[DimChargebackProperty].[CBReasonCode].[All]" dimensionUniqueName="[DimChargebackProperty]" displayFolder="" count="0" unbalanced="0"/>
    <cacheHierarchy uniqueName="[DimChargebackProperty].[CBReasonCodeDescription]" caption="CBReasonCodeDescription" attribute="1" defaultMemberUniqueName="[DimChargebackProperty].[CBReasonCodeDescription].[All]" allUniqueName="[DimChargebackProperty].[CBReasonCodeDescription].[All]" dimensionUniqueName="[DimChargebackProperty]" displayFolder="" count="0" unbalanced="0"/>
    <cacheHierarchy uniqueName="[DimChargebackProperty].[CBSource]" caption="CBSource" attribute="1" defaultMemberUniqueName="[DimChargebackProperty].[CBSource].[All]" allUniqueName="[DimChargebackProperty].[CBSource].[All]" dimensionUniqueName="[DimChargebackProperty]" displayFolder="" count="0" unbalanced="0"/>
    <cacheHierarchy uniqueName="[DimChargebackProperty].[IsRevokedChargeback]" caption="IsRevokedChargeback" attribute="1" defaultMemberUniqueName="[DimChargebackProperty].[IsRevokedChargeback].[All]" allUniqueName="[DimChargebackProperty].[IsRevokedChargeback].[All]" dimensionUniqueName="[DimChargebackProperty]" displayFolder="" count="0" unbalanced="0"/>
    <cacheHierarchy uniqueName="[DimChargebackProperty].[Label_ATO_proba]" caption="Label_ATO_proba" attribute="1" defaultMemberUniqueName="[DimChargebackProperty].[Label_ATO_proba].[All]" allUniqueName="[DimChargebackProperty].[Label_ATO_proba].[All]" dimensionUniqueName="[DimChargebackProperty]" displayFolder="" count="0" unbalanced="0"/>
    <cacheHierarchy uniqueName="[DimChargebackProperty].[Label_FF_proba]" caption="Label_FF_proba" attribute="1" defaultMemberUniqueName="[DimChargebackProperty].[Label_FF_proba].[All]" allUniqueName="[DimChargebackProperty].[Label_FF_proba].[All]" dimensionUniqueName="[DimChargebackProperty]" displayFolder="" count="0" unbalanced="0"/>
    <cacheHierarchy uniqueName="[DimChargebackProperty].[Label_Label_Level1]" caption="Label_Label_Level1" attribute="1" defaultMemberUniqueName="[DimChargebackProperty].[Label_Label_Level1].[All]" allUniqueName="[DimChargebackProperty].[Label_Label_Level1].[All]" dimensionUniqueName="[DimChargebackProperty]" displayFolder="" count="0" unbalanced="0"/>
    <cacheHierarchy uniqueName="[DimChargebackProperty].[Label_Label_Level2]" caption="Label_Label_Level2" attribute="1" defaultMemberUniqueName="[DimChargebackProperty].[Label_Label_Level2].[All]" allUniqueName="[DimChargebackProperty].[Label_Label_Level2].[All]" dimensionUniqueName="[DimChargebackProperty]" displayFolder="" count="0" unbalanced="0"/>
    <cacheHierarchy uniqueName="[DimChargebackProperty].[Label_SPI_proba]" caption="Label_SPI_proba" attribute="1" defaultMemberUniqueName="[DimChargebackProperty].[Label_SPI_proba].[All]" allUniqueName="[DimChargebackProperty].[Label_SPI_proba].[All]" dimensionUniqueName="[DimChargebackProperty]" displayFolder="" count="0" unbalanced="0"/>
    <cacheHierarchy uniqueName="[DimCreditCardProperty].[AvsResponse]" caption="AvsResponse" attribute="1" defaultMemberUniqueName="[DimCreditCardProperty].[AvsResponse].[All]" allUniqueName="[DimCreditCardProperty].[AvsResponse].[All]" dimensionUniqueName="[DimCreditCardProperty]" displayFolder="" count="0" unbalanced="0"/>
    <cacheHierarchy uniqueName="[DimCreditCardProperty].[CardLevelResponseCode]" caption="CardLevelResponseCode" attribute="1" defaultMemberUniqueName="[DimCreditCardProperty].[CardLevelResponseCode].[All]" allUniqueName="[DimCreditCardProperty].[CardLevelResponseCode].[All]" dimensionUniqueName="[DimCreditCardProperty]" displayFolder="" count="0" unbalanced="0"/>
    <cacheHierarchy uniqueName="[DimCreditCardProperty].[CvvResponse]" caption="CvvResponse" attribute="1" defaultMemberUniqueName="[DimCreditCardProperty].[CvvResponse].[All]" allUniqueName="[DimCreditCardProperty].[CvvResponse].[All]" dimensionUniqueName="[DimCreditCardProperty]" displayFolder="" count="0" unbalanced="0"/>
    <cacheHierarchy uniqueName="[DimCreditCardProperty].[HasCavvUcaf]" caption="HasCavvUcaf" attribute="1" defaultMemberUniqueName="[DimCreditCardProperty].[HasCavvUcaf].[All]" allUniqueName="[DimCreditCardProperty].[HasCavvUcaf].[All]" dimensionUniqueName="[DimCreditCardProperty]" displayFolder="" count="0" unbalanced="0"/>
    <cacheHierarchy uniqueName="[DimCreditCardProperty].[Is3DS]" caption="Is3DS" attribute="1" defaultMemberUniqueName="[DimCreditCardProperty].[Is3DS].[All]" allUniqueName="[DimCreditCardProperty].[Is3DS].[All]" dimensionUniqueName="[DimCreditCardProperty]" displayFolder="" count="0" unbalanced="0"/>
    <cacheHierarchy uniqueName="[DimCreditCardProperty].[IsExpiredCard]" caption="IsExpiredCard" attribute="1" defaultMemberUniqueName="[DimCreditCardProperty].[IsExpiredCard].[All]" allUniqueName="[DimCreditCardProperty].[IsExpiredCard].[All]" dimensionUniqueName="[DimCreditCardProperty]" displayFolder="" count="0" unbalanced="0"/>
    <cacheHierarchy uniqueName="[DimDate].[DayofMonth]" caption="DayofMonth" attribute="1" defaultMemberUniqueName="[DimDate].[DayofMonth].[All]" allUniqueName="[DimDate].[DayofMonth].[All]" dimensionUniqueName="[DimDate]" displayFolder="" count="0" unbalanced="0"/>
    <cacheHierarchy uniqueName="[DimDate].[EventDate]" caption="EventDate" attribute="1" defaultMemberUniqueName="[DimDate].[EventDate].[All]" allUniqueName="[DimDate].[EventDate].[All]" dimensionUniqueName="[DimDate]" displayFolder="" count="0" unbalanced="0"/>
    <cacheHierarchy uniqueName="[DimDate].[EventMonth]" caption="EventMonth" attribute="1" defaultMemberUniqueName="[DimDate].[EventMonth].[All]" allUniqueName="[DimDate].[EventMonth].[All]" dimensionUniqueName="[DimDate]" displayFolder="" count="2" unbalanced="0">
      <fieldsUsage count="2">
        <fieldUsage x="-1"/>
        <fieldUsage x="0"/>
      </fieldsUsage>
    </cacheHierarchy>
    <cacheHierarchy uniqueName="[DimDate].[FiscalYear]" caption="FiscalYear" attribute="1" defaultMemberUniqueName="[DimDate].[FiscalYear].[All]" allUniqueName="[DimDate].[FiscalYear].[All]" dimensionUniqueName="[DimDate]" displayFolder="" count="2" unbalanced="0">
      <fieldsUsage count="2">
        <fieldUsage x="-1"/>
        <fieldUsage x="1"/>
      </fieldsUsage>
    </cacheHierarchy>
    <cacheHierarchy uniqueName="[DimDate].[MonthDesc]" caption="MonthDesc" attribute="1" defaultMemberUniqueName="[DimDate].[MonthDesc].[All]" allUniqueName="[DimDate].[MonthDesc].[All]" dimensionUniqueName="[DimDate]" displayFolder="" count="0" unbalanced="0"/>
    <cacheHierarchy uniqueName="[DimDate].[MonthName]" caption="MonthName" attribute="1" defaultMemberUniqueName="[DimDate].[MonthName].[All]" allUniqueName="[DimDate].[MonthName].[All]" dimensionUniqueName="[DimDate]" displayFolder="" count="0" unbalanced="0"/>
    <cacheHierarchy uniqueName="[DimDate].[QuarterName]" caption="QuarterName" attribute="1" defaultMemberUniqueName="[DimDate].[QuarterName].[All]" allUniqueName="[DimDate].[QuarterName].[All]" dimensionUniqueName="[DimDate]" displayFolder="" count="0" unbalanced="0"/>
    <cacheHierarchy uniqueName="[DimDate].[RollingDayLastMonthEnd]" caption="RollingDayLastMonthEnd" attribute="1" defaultMemberUniqueName="[DimDate].[RollingDayLastMonthEnd].[All]" allUniqueName="[DimDate].[RollingDayLastMonthEnd].[All]" dimensionUniqueName="[DimDate]" displayFolder="" count="0" unbalanced="0"/>
    <cacheHierarchy uniqueName="[DimDate].[RollingDays]" caption="RollingDays" attribute="1" defaultMemberUniqueName="[DimDate].[RollingDays].[All]" allUniqueName="[DimDate].[RollingDays].[All]" dimensionUniqueName="[DimDate]" displayFolder="" count="0" unbalanced="0"/>
    <cacheHierarchy uniqueName="[DimDate].[RollingMonths]" caption="RollingMonths" attribute="1" defaultMemberUniqueName="[DimDate].[RollingMonths].[All]" allUniqueName="[DimDate].[RollingMonths].[All]" dimensionUniqueName="[DimDate]" displayFolder="" count="0" unbalanced="0"/>
    <cacheHierarchy uniqueName="[DimDate].[RollingWeeks]" caption="RollingWeeks" attribute="1" defaultMemberUniqueName="[DimDate].[RollingWeeks].[All]" allUniqueName="[DimDate].[RollingWeeks].[All]" dimensionUniqueName="[DimDate]" displayFolder="" count="0" unbalanced="0"/>
    <cacheHierarchy uniqueName="[DimDate].[WeekDayName]" caption="WeekDayName" attribute="1" defaultMemberUniqueName="[DimDate].[WeekDayName].[All]" allUniqueName="[DimDate].[WeekDayName].[All]" dimensionUniqueName="[DimDate]" displayFolder="" count="0" unbalanced="0"/>
    <cacheHierarchy uniqueName="[DimDate].[WeekName]" caption="WeekName" attribute="1" defaultMemberUniqueName="[DimDate].[WeekName].[All]" allUniqueName="[DimDate].[WeekName].[All]" dimensionUniqueName="[DimDate]" displayFolder="" count="0" unbalanced="0"/>
    <cacheHierarchy uniqueName="[DimDate].[WeekNumber]" caption="WeekNumber" attribute="1" defaultMemberUniqueName="[DimDate].[WeekNumber].[All]" allUniqueName="[DimDate].[WeekNumber].[All]" dimensionUniqueName="[DimDate]" displayFolder="" count="0" unbalanced="0"/>
    <cacheHierarchy uniqueName="[DimDate].[WeekRangeinMonth]" caption="WeekRangeinMonth" attribute="1" defaultMemberUniqueName="[DimDate].[WeekRangeinMonth].[All]" allUniqueName="[DimDate].[WeekRangeinMonth].[All]" dimensionUniqueName="[DimDate]" displayFolder="" count="0" unbalanced="0"/>
    <cacheHierarchy uniqueName="[DimDate].[YearNumber]" caption="YearNumber" attribute="1" defaultMemberUniqueName="[DimDate].[YearNumber].[All]" allUniqueName="[DimDate].[YearNumber].[All]" dimensionUniqueName="[DimDate]" displayFolder="" count="0" unbalanced="0"/>
    <cacheHierarchy uniqueName="[DimExtendProperty].[3DS2format_flag]" caption="3DS2format_flag" attribute="1" defaultMemberUniqueName="[DimExtendProperty].[3DS2format_flag].[All]" allUniqueName="[DimExtendProperty].[3DS2format_flag].[All]" dimensionUniqueName="[DimExtendProperty]" displayFolder="" count="0" unbalanced="0"/>
    <cacheHierarchy uniqueName="[DimExtendProperty].[AU_ReceivedStatus]" caption="AU_ReceivedStatus" attribute="1" defaultMemberUniqueName="[DimExtendProperty].[AU_ReceivedStatus].[All]" allUniqueName="[DimExtendProperty].[AU_ReceivedStatus].[All]" dimensionUniqueName="[DimExtendProperty]" displayFolder="" count="0" unbalanced="0"/>
    <cacheHierarchy uniqueName="[DimExtendProperty].[AU_UpdatedBy]" caption="AU_UpdatedBy" attribute="1" defaultMemberUniqueName="[DimExtendProperty].[AU_UpdatedBy].[All]" allUniqueName="[DimExtendProperty].[AU_UpdatedBy].[All]" dimensionUniqueName="[DimExtendProperty]" displayFolder="" count="0" unbalanced="0"/>
    <cacheHierarchy uniqueName="[DimExtendProperty].[AvailableProviders]" caption="AvailableProviders" attribute="1" defaultMemberUniqueName="[DimExtendProperty].[AvailableProviders].[All]" allUniqueName="[DimExtendProperty].[AvailableProviders].[All]" dimensionUniqueName="[DimExtendProperty]" displayFolder="" count="0" unbalanced="0"/>
    <cacheHierarchy uniqueName="[DimExtendProperty].[CarModel]" caption="CarModel" attribute="1" defaultMemberUniqueName="[DimExtendProperty].[CarModel].[All]" allUniqueName="[DimExtendProperty].[CarModel].[All]" dimensionUniqueName="[DimExtendProperty]" displayFolder="" count="0" unbalanced="0"/>
    <cacheHierarchy uniqueName="[DimExtendProperty].[CoF]" caption="CoF" attribute="1" defaultMemberUniqueName="[DimExtendProperty].[CoF].[All]" allUniqueName="[DimExtendProperty].[CoF].[All]" dimensionUniqueName="[DimExtendProperty]" displayFolder="" count="0" unbalanced="0"/>
    <cacheHierarchy uniqueName="[DimExtendProperty].[CommonVersion]" caption="CommonVersion" attribute="1" defaultMemberUniqueName="[DimExtendProperty].[CommonVersion].[All]" allUniqueName="[DimExtendProperty].[CommonVersion].[All]" dimensionUniqueName="[DimExtendProperty]" displayFolder="" count="0" unbalanced="0"/>
    <cacheHierarchy uniqueName="[DimExtendProperty].[CompanyCode]" caption="CompanyCode" attribute="1" defaultMemberUniqueName="[DimExtendProperty].[CompanyCode].[All]" allUniqueName="[DimExtendProperty].[CompanyCode].[All]" dimensionUniqueName="[DimExtendProperty]" displayFolder="" count="0" unbalanced="0"/>
    <cacheHierarchy uniqueName="[DimExtendProperty].[DR_Original_PSD2_scenario]" caption="DR_Original_PSD2_scenario" attribute="1" defaultMemberUniqueName="[DimExtendProperty].[DR_Original_PSD2_scenario].[All]" allUniqueName="[DimExtendProperty].[DR_Original_PSD2_scenario].[All]" dimensionUniqueName="[DimExtendProperty]" displayFolder="" count="0" unbalanced="0"/>
    <cacheHierarchy uniqueName="[DimExtendProperty].[EngineeringVersion]" caption="EngineeringVersion" attribute="1" defaultMemberUniqueName="[DimExtendProperty].[EngineeringVersion].[All]" allUniqueName="[DimExtendProperty].[EngineeringVersion].[All]" dimensionUniqueName="[DimExtendProperty]" displayFolder="" count="0" unbalanced="0"/>
    <cacheHierarchy uniqueName="[DimExtendProperty].[HasCvv]" caption="HasCvv" attribute="1" defaultMemberUniqueName="[DimExtendProperty].[HasCvv].[All]" allUniqueName="[DimExtendProperty].[HasCvv].[All]" dimensionUniqueName="[DimExtendProperty]" displayFolder="" count="0" unbalanced="0"/>
    <cacheHierarchy uniqueName="[DimExtendProperty].[InitialMRDecision]" caption="InitialMRDecision" attribute="1" defaultMemberUniqueName="[DimExtendProperty].[InitialMRDecision].[All]" allUniqueName="[DimExtendProperty].[InitialMRDecision].[All]" dimensionUniqueName="[DimExtendProperty]" displayFolder="" count="0" unbalanced="0"/>
    <cacheHierarchy uniqueName="[DimExtendProperty].[InitialRiskDecision]" caption="InitialRiskDecision" attribute="1" defaultMemberUniqueName="[DimExtendProperty].[InitialRiskDecision].[All]" allUniqueName="[DimExtendProperty].[InitialRiskDecision].[All]" dimensionUniqueName="[DimExtendProperty]" displayFolder="" count="0" unbalanced="0"/>
    <cacheHierarchy uniqueName="[DimExtendProperty].[IsAUImpact]" caption="IsAUImpact" attribute="1" defaultMemberUniqueName="[DimExtendProperty].[IsAUImpact].[All]" allUniqueName="[DimExtendProperty].[IsAUImpact].[All]" dimensionUniqueName="[DimExtendProperty]" displayFolder="" count="0" unbalanced="0"/>
    <cacheHierarchy uniqueName="[DimExtendProperty].[IsModern]" caption="IsModern" attribute="1" defaultMemberUniqueName="[DimExtendProperty].[IsModern].[All]" allUniqueName="[DimExtendProperty].[IsModern].[All]" dimensionUniqueName="[DimExtendProperty]" displayFolder="" count="0" unbalanced="0"/>
    <cacheHierarchy uniqueName="[DimExtendProperty].[IsNewCustomer]" caption="IsNewCustomer" attribute="1" defaultMemberUniqueName="[DimExtendProperty].[IsNewCustomer].[All]" allUniqueName="[DimExtendProperty].[IsNewCustomer].[All]" dimensionUniqueName="[DimExtendProperty]" displayFolder="" count="0" unbalanced="0"/>
    <cacheHierarchy uniqueName="[DimExtendProperty].[MIDDesignation]" caption="MIDDesignation" attribute="1" defaultMemberUniqueName="[DimExtendProperty].[MIDDesignation].[All]" allUniqueName="[DimExtendProperty].[MIDDesignation].[All]" dimensionUniqueName="[DimExtendProperty]" displayFolder="" count="0" unbalanced="0"/>
    <cacheHierarchy uniqueName="[DimExtendProperty].[MIDMarket]" caption="MIDMarket" attribute="1" defaultMemberUniqueName="[DimExtendProperty].[MIDMarket].[All]" allUniqueName="[DimExtendProperty].[MIDMarket].[All]" dimensionUniqueName="[DimExtendProperty]" displayFolder="" count="0" unbalanced="0"/>
    <cacheHierarchy uniqueName="[DimExtendProperty].[MIDProgram]" caption="MIDProgram" attribute="1" defaultMemberUniqueName="[DimExtendProperty].[MIDProgram].[All]" allUniqueName="[DimExtendProperty].[MIDProgram].[All]" dimensionUniqueName="[DimExtendProperty]" displayFolder="" count="0" unbalanced="0"/>
    <cacheHierarchy uniqueName="[DimExtendProperty].[MIDPush]" caption="MIDPush" attribute="1" defaultMemberUniqueName="[DimExtendProperty].[MIDPush].[All]" allUniqueName="[DimExtendProperty].[MIDPush].[All]" dimensionUniqueName="[DimExtendProperty]" displayFolder="" count="0" unbalanced="0"/>
    <cacheHierarchy uniqueName="[DimExtendProperty].[MIDStaging]" caption="MIDStaging" attribute="1" defaultMemberUniqueName="[DimExtendProperty].[MIDStaging].[All]" allUniqueName="[DimExtendProperty].[MIDStaging].[All]" dimensionUniqueName="[DimExtendProperty]" displayFolder="" count="0" unbalanced="0"/>
    <cacheHierarchy uniqueName="[DimExtendProperty].[PayinVersion]" caption="PayinVersion" attribute="1" defaultMemberUniqueName="[DimExtendProperty].[PayinVersion].[All]" allUniqueName="[DimExtendProperty].[PayinVersion].[All]" dimensionUniqueName="[DimExtendProperty]" displayFolder="" count="0" unbalanced="0"/>
    <cacheHierarchy uniqueName="[DimExtendProperty].[PayoutVersion]" caption="PayoutVersion" attribute="1" defaultMemberUniqueName="[DimExtendProperty].[PayoutVersion].[All]" allUniqueName="[DimExtendProperty].[PayoutVersion].[All]" dimensionUniqueName="[DimExtendProperty]" displayFolder="" count="0" unbalanced="0"/>
    <cacheHierarchy uniqueName="[DimExtendProperty].[PaypalATORequired]" caption="PaypalATORequired" attribute="1" defaultMemberUniqueName="[DimExtendProperty].[PaypalATORequired].[All]" allUniqueName="[DimExtendProperty].[PaypalATORequired].[All]" dimensionUniqueName="[DimExtendProperty]" displayFolder="" count="0" unbalanced="0"/>
    <cacheHierarchy uniqueName="[DimExtendProperty].[PaypalATOSuccess]" caption="PaypalATOSuccess" attribute="1" defaultMemberUniqueName="[DimExtendProperty].[PaypalATOSuccess].[All]" allUniqueName="[DimExtendProperty].[PaypalATOSuccess].[All]" dimensionUniqueName="[DimExtendProperty]" displayFolder="" count="0" unbalanced="0"/>
    <cacheHierarchy uniqueName="[DimExtendProperty].[PSD2_category]" caption="PSD2_category" attribute="1" defaultMemberUniqueName="[DimExtendProperty].[PSD2_category].[All]" allUniqueName="[DimExtendProperty].[PSD2_category].[All]" dimensionUniqueName="[DimExtendProperty]" displayFolder="" count="0" unbalanced="0"/>
    <cacheHierarchy uniqueName="[DimExtendProperty].[PSD2_scenario]" caption="PSD2_scenario" attribute="1" defaultMemberUniqueName="[DimExtendProperty].[PSD2_scenario].[All]" allUniqueName="[DimExtendProperty].[PSD2_scenario].[All]" dimensionUniqueName="[DimExtendProperty]" displayFolder="" count="0" unbalanced="0"/>
    <cacheHierarchy uniqueName="[DimExtendProperty].[PSD2_tags]" caption="PSD2_tags" attribute="1" defaultMemberUniqueName="[DimExtendProperty].[PSD2_tags].[All]" allUniqueName="[DimExtendProperty].[PSD2_tags].[All]" dimensionUniqueName="[DimExtendProperty]" displayFolder="" count="0" unbalanced="0"/>
    <cacheHierarchy uniqueName="[DimExtendProperty].[PSD2ReferenceType]" caption="PSD2ReferenceType" attribute="1" defaultMemberUniqueName="[DimExtendProperty].[PSD2ReferenceType].[All]" allUniqueName="[DimExtendProperty].[PSD2ReferenceType].[All]" dimensionUniqueName="[DimExtendProperty]" displayFolder="" count="0" unbalanced="0"/>
    <cacheHierarchy uniqueName="[DimExtendProperty].[RiskModelScoreBucket]" caption="RiskModelScoreBucket" attribute="1" defaultMemberUniqueName="[DimExtendProperty].[RiskModelScoreBucket].[All]" allUniqueName="[DimExtendProperty].[RiskModelScoreBucket].[All]" dimensionUniqueName="[DimExtendProperty]" displayFolder="" count="0" unbalanced="0"/>
    <cacheHierarchy uniqueName="[DimExtendProperty].[SelectedAcquirer]" caption="SelectedAcquirer" attribute="1" defaultMemberUniqueName="[DimExtendProperty].[SelectedAcquirer].[All]" allUniqueName="[DimExtendProperty].[SelectedAcquirer].[All]" dimensionUniqueName="[DimExtendProperty]" displayFolder="" count="0" unbalanced="0"/>
    <cacheHierarchy uniqueName="[DimExtendProperty].[ThirdPartySeller]" caption="ThirdPartySeller" attribute="1" defaultMemberUniqueName="[DimExtendProperty].[ThirdPartySeller].[All]" allUniqueName="[DimExtendProperty].[ThirdPartySeller].[All]" dimensionUniqueName="[DimExtendProperty]" displayFolder="" count="0" unbalanced="0"/>
    <cacheHierarchy uniqueName="[DimExtendProperty].[TransactionInternalScenario]" caption="TransactionInternalScenario" attribute="1" defaultMemberUniqueName="[DimExtendProperty].[TransactionInternalScenario].[All]" allUniqueName="[DimExtendProperty].[TransactionInternalScenario].[All]" dimensionUniqueName="[DimExtendProperty]" displayFolder="" count="0" unbalanced="0"/>
    <cacheHierarchy uniqueName="[DimExtendProperty].[TrustedOrDefault]" caption="TrustedOrDefault" attribute="1" defaultMemberUniqueName="[DimExtendProperty].[TrustedOrDefault].[All]" allUniqueName="[DimExtendProperty].[TrustedOrDefault].[All]" dimensionUniqueName="[DimExtendProperty]" displayFolder="" count="0" unbalanced="0"/>
    <cacheHierarchy uniqueName="[DimExtendProperty].[TrustMidCategory]" caption="TrustMidCategory" attribute="1" defaultMemberUniqueName="[DimExtendProperty].[TrustMidCategory].[All]" allUniqueName="[DimExtendProperty].[TrustMidCategory].[All]" dimensionUniqueName="[DimExtendProperty]" displayFolder="" count="0" unbalanced="0"/>
    <cacheHierarchy uniqueName="[DimMarket].[Area_A13]" caption="Area_A13" attribute="1" defaultMemberUniqueName="[DimMarket].[Area_A13].[All]" allUniqueName="[DimMarket].[Area_A13].[All]" dimensionUniqueName="[DimMarket]" displayFolder="" count="0" unbalanced="0"/>
    <cacheHierarchy uniqueName="[DimMarket].[AreaName]" caption="AreaName" attribute="1" defaultMemberUniqueName="[DimMarket].[AreaName].[All]" allUniqueName="[DimMarket].[AreaName].[All]" dimensionUniqueName="[DimMarket]" displayFolder="" count="0" unbalanced="0"/>
    <cacheHierarchy uniqueName="[DimMarket].[BigAreaName]" caption="BigAreaName" attribute="1" defaultMemberUniqueName="[DimMarket].[BigAreaName].[All]" allUniqueName="[DimMarket].[BigAreaName].[All]" dimensionUniqueName="[DimMarket]" displayFolder="" count="0" unbalanced="0"/>
    <cacheHierarchy uniqueName="[DimMarket].[Country]" caption="Country" attribute="1" defaultMemberUniqueName="[DimMarket].[Country].[All]" allUniqueName="[DimMarket].[Country].[All]" dimensionUniqueName="[DimMarket]" displayFolder="" count="0" unbalanced="0"/>
    <cacheHierarchy uniqueName="[DimMarket].[CountryCode]" caption="CountryCode" attribute="1" defaultMemberUniqueName="[DimMarket].[CountryCode].[All]" allUniqueName="[DimMarket].[CountryCode].[All]" dimensionUniqueName="[DimMarket]" displayFolder="" count="0" unbalanced="0"/>
    <cacheHierarchy uniqueName="[DimMarket].[Currency]" caption="Currency" attribute="1" defaultMemberUniqueName="[DimMarket].[Currency].[All]" allUniqueName="[DimMarket].[Currency].[All]" dimensionUniqueName="[DimMarket]" displayFolder="" count="0" unbalanced="0"/>
    <cacheHierarchy uniqueName="[DimMarket].[CurrencyDescription]" caption="CurrencyDescription" attribute="1" defaultMemberUniqueName="[DimMarket].[CurrencyDescription].[All]" allUniqueName="[DimMarket].[CurrencyDescription].[All]" dimensionUniqueName="[DimMarket]" displayFolder="" count="0" unbalanced="0"/>
    <cacheHierarchy uniqueName="[DimMarket].[IsTop30Market]" caption="IsTop30Market" attribute="1" defaultMemberUniqueName="[DimMarket].[IsTop30Market].[All]" allUniqueName="[DimMarket].[IsTop30Market].[All]" dimensionUniqueName="[DimMarket]" displayFolder="" count="0" unbalanced="0"/>
    <cacheHierarchy uniqueName="[DimMarket].[PaymentRegion]" caption="PaymentRegion" attribute="1" defaultMemberUniqueName="[DimMarket].[PaymentRegion].[All]" allUniqueName="[DimMarket].[PaymentRegion].[All]" dimensionUniqueName="[DimMarket]" displayFolder="" count="0" unbalanced="0"/>
    <cacheHierarchy uniqueName="[DimMarket].[RegionName]" caption="RegionName" attribute="1" defaultMemberUniqueName="[DimMarket].[RegionName].[All]" allUniqueName="[DimMarket].[RegionName].[All]" dimensionUniqueName="[DimMarket]" displayFolder="" count="0" unbalanced="0"/>
    <cacheHierarchy uniqueName="[DimMarket].[SubRegion]" caption="SubRegion" attribute="1" defaultMemberUniqueName="[DimMarket].[SubRegion].[All]" allUniqueName="[DimMarket].[SubRegion].[All]" dimensionUniqueName="[DimMarket]" displayFolder="" count="0" unbalanced="0"/>
    <cacheHierarchy uniqueName="[DimMerchant].[MerchantAdviceCode]" caption="MerchantAdviceCode" attribute="1" defaultMemberUniqueName="[DimMerchant].[MerchantAdviceCode].[All]" allUniqueName="[DimMerchant].[MerchantAdviceCode].[All]" dimensionUniqueName="[DimMerchant]" displayFolder="" count="0" unbalanced="0"/>
    <cacheHierarchy uniqueName="[DimMerchant].[MerchantCountry]" caption="MerchantCountry" attribute="1" defaultMemberUniqueName="[DimMerchant].[MerchantCountry].[All]" allUniqueName="[DimMerchant].[MerchantCountry].[All]" dimensionUniqueName="[DimMerchant]" displayFolder="" count="0" unbalanced="0"/>
    <cacheHierarchy uniqueName="[DimMerchant].[MerchantDescriptor]" caption="MerchantDescriptor" attribute="1" defaultMemberUniqueName="[DimMerchant].[MerchantDescriptor].[All]" allUniqueName="[DimMerchant].[MerchantDescriptor].[All]" dimensionUniqueName="[DimMerchant]" displayFolder="" count="0" unbalanced="0"/>
    <cacheHierarchy uniqueName="[DimMerchant].[MerchantId]" caption="MerchantId" attribute="1" defaultMemberUniqueName="[DimMerchant].[MerchantId].[All]" allUniqueName="[DimMerchant].[MerchantId].[All]" dimensionUniqueName="[DimMerchant]" displayFolder="" count="0" unbalanced="0"/>
    <cacheHierarchy uniqueName="[DimMerchant].[MerchantMCC]" caption="MerchantMCC" attribute="1" defaultMemberUniqueName="[DimMerchant].[MerchantMCC].[All]" allUniqueName="[DimMerchant].[MerchantMCC].[All]" dimensionUniqueName="[DimMerchant]" displayFolder="" count="0" unbalanced="0"/>
    <cacheHierarchy uniqueName="[DimPartner].[IsSplitPaymentMethod]" caption="IsSplitPaymentMethod" attribute="1" defaultMemberUniqueName="[DimPartner].[IsSplitPaymentMethod].[All]" allUniqueName="[DimPartner].[IsSplitPaymentMethod].[All]" dimensionUniqueName="[DimPartner]" displayFolder="" count="0" unbalanced="0"/>
    <cacheHierarchy uniqueName="[DimPartner].[Partner]" caption="Partner" attribute="1" defaultMemberUniqueName="[DimPartner].[Partner].[All]" allUniqueName="[DimPartner].[Partner].[All]" dimensionUniqueName="[DimPartner]" displayFolder="" count="0" unbalanced="0"/>
    <cacheHierarchy uniqueName="[DimPartner].[PartnerType]" caption="PartnerType" attribute="1" defaultMemberUniqueName="[DimPartner].[PartnerType].[All]" allUniqueName="[DimPartner].[PartnerType].[All]" dimensionUniqueName="[DimPartner]" displayFolder="" count="0" unbalanced="0"/>
    <cacheHierarchy uniqueName="[DimPartner].[PaymentMethodFamily]" caption="PaymentMethodFamily" attribute="1" defaultMemberUniqueName="[DimPartner].[PaymentMethodFamily].[All]" allUniqueName="[DimPartner].[PaymentMethodFamily].[All]" dimensionUniqueName="[DimPartner]" displayFolder="" count="0" unbalanced="0"/>
    <cacheHierarchy uniqueName="[DimPartner].[PaymentMethodSubType]" caption="PaymentMethodSubType" attribute="1" defaultMemberUniqueName="[DimPartner].[PaymentMethodSubType].[All]" allUniqueName="[DimPartner].[PaymentMethodSubType].[All]" dimensionUniqueName="[DimPartner]" displayFolder="" count="0" unbalanced="0"/>
    <cacheHierarchy uniqueName="[DimPartner].[PaymentMethodSubType1]" caption="PaymentMethodSubType1" attribute="1" defaultMemberUniqueName="[DimPartner].[PaymentMethodSubType1].[All]" allUniqueName="[DimPartner].[PaymentMethodSubType1].[All]" dimensionUniqueName="[DimPartner]" displayFolder="" count="0" unbalanced="0"/>
    <cacheHierarchy uniqueName="[DimPartner].[PaymentMethodType]" caption="PaymentMethodType" attribute="1" defaultMemberUniqueName="[DimPartner].[PaymentMethodType].[All]" allUniqueName="[DimPartner].[PaymentMethodType].[All]" dimensionUniqueName="[DimPartner]" displayFolder="" count="0" unbalanced="0"/>
    <cacheHierarchy uniqueName="[DimPartner].[PaymentMethodType1]" caption="PaymentMethodType1" attribute="1" defaultMemberUniqueName="[DimPartner].[PaymentMethodType1].[All]" allUniqueName="[DimPartner].[PaymentMethodType1].[All]" dimensionUniqueName="[DimPartner]" displayFolder="" count="0" unbalanced="0"/>
    <cacheHierarchy uniqueName="[DimPartner].[PIAgeBucket]" caption="PIAgeBucket" attribute="1" defaultMemberUniqueName="[DimPartner].[PIAgeBucket].[All]" allUniqueName="[DimPartner].[PIAgeBucket].[All]" dimensionUniqueName="[DimPartner]" displayFolder="" count="0" unbalanced="0"/>
    <cacheHierarchy uniqueName="[DimPartner].[RetryStatus]" caption="RetryStatus" attribute="1" defaultMemberUniqueName="[DimPartner].[RetryStatus].[All]" allUniqueName="[DimPartner].[RetryStatus].[All]" dimensionUniqueName="[DimPartner]" displayFolder="" count="0" unbalanced="0"/>
    <cacheHierarchy uniqueName="[DimPayment].[AmountBucket]" caption="AmountBucket" attribute="1" defaultMemberUniqueName="[DimPayment].[AmountBucket].[All]" allUniqueName="[DimPayment].[AmountBucket].[All]" dimensionUniqueName="[DimPayment]" displayFolder="" count="0" unbalanced="0"/>
    <cacheHierarchy uniqueName="[DimPayment].[AuthenticationLifeCycle]" caption="AuthenticationLifeCycle" attribute="1" defaultMemberUniqueName="[DimPayment].[AuthenticationLifeCycle].[All]" allUniqueName="[DimPayment].[AuthenticationLifeCycle].[All]" dimensionUniqueName="[DimPayment]" displayFolder="" count="0" unbalanced="0"/>
    <cacheHierarchy uniqueName="[DimPayment].[DataType]" caption="DataType" attribute="1" defaultMemberUniqueName="[DimPayment].[DataType].[All]" allUniqueName="[DimPayment].[DataType].[All]" dimensionUniqueName="[DimPayment]" displayFolder="" count="0" unbalanced="0"/>
    <cacheHierarchy uniqueName="[DimPayment].[DR_OriginalDeclineReason]" caption="DR_OriginalDeclineReason" attribute="1" defaultMemberUniqueName="[DimPayment].[DR_OriginalDeclineReason].[All]" allUniqueName="[DimPayment].[DR_OriginalDeclineReason].[All]" dimensionUniqueName="[DimPayment]" displayFolder="" count="0" unbalanced="0"/>
    <cacheHierarchy uniqueName="[DimPayment].[DR_OriginalNativeDeclineReason]" caption="DR_OriginalNativeDeclineReason" attribute="1" defaultMemberUniqueName="[DimPayment].[DR_OriginalNativeDeclineReason].[All]" allUniqueName="[DimPayment].[DR_OriginalNativeDeclineReason].[All]" dimensionUniqueName="[DimPayment]" displayFolder="" count="0" unbalanced="0"/>
    <cacheHierarchy uniqueName="[DimPayment].[DR_OriginalProvider]" caption="DR_OriginalProvider" attribute="1" defaultMemberUniqueName="[DimPayment].[DR_OriginalProvider].[All]" allUniqueName="[DimPayment].[DR_OriginalProvider].[All]" dimensionUniqueName="[DimPayment]" displayFolder="" count="0" unbalanced="0"/>
    <cacheHierarchy uniqueName="[DimPayment].[DR_Status]" caption="DR_Status" attribute="1" defaultMemberUniqueName="[DimPayment].[DR_Status].[All]" allUniqueName="[DimPayment].[DR_Status].[All]" dimensionUniqueName="[DimPayment]" displayFolder="" count="0" unbalanced="0"/>
    <cacheHierarchy uniqueName="[DimPayment].[IsAuthTotal]" caption="IsAuthTotal" attribute="1" defaultMemberUniqueName="[DimPayment].[IsAuthTotal].[All]" allUniqueName="[DimPayment].[IsAuthTotal].[All]" dimensionUniqueName="[DimPayment]" displayFolder="" count="0" unbalanced="0"/>
    <cacheHierarchy uniqueName="[DimPayment].[IsDynamicRetry]" caption="IsDynamicRetry" attribute="1" defaultMemberUniqueName="[DimPayment].[IsDynamicRetry].[All]" allUniqueName="[DimPayment].[IsDynamicRetry].[All]" dimensionUniqueName="[DimPayment]" displayFolder="" count="0" unbalanced="0"/>
    <cacheHierarchy uniqueName="[DimPayment].[IsFakeRetry]" caption="IsFakeRetry" attribute="1" defaultMemberUniqueName="[DimPayment].[IsFakeRetry].[All]" allUniqueName="[DimPayment].[IsFakeRetry].[All]" dimensionUniqueName="[DimPayment]" displayFolder="" count="0" unbalanced="0"/>
    <cacheHierarchy uniqueName="[DimPayment].[IsFirstDynamicRetry]" caption="IsFirstDynamicRetry" attribute="1" defaultMemberUniqueName="[DimPayment].[IsFirstDynamicRetry].[All]" allUniqueName="[DimPayment].[IsFirstDynamicRetry].[All]" dimensionUniqueName="[DimPayment]" displayFolder="" count="0" unbalanced="0"/>
    <cacheHierarchy uniqueName="[DimPayment].[IsHardDecline]" caption="IsHardDecline" attribute="1" defaultMemberUniqueName="[DimPayment].[IsHardDecline].[All]" allUniqueName="[DimPayment].[IsHardDecline].[All]" dimensionUniqueName="[DimPayment]" displayFolder="" count="0" unbalanced="0"/>
    <cacheHierarchy uniqueName="[DimPayment].[IsLastDynamicRetry]" caption="IsLastDynamicRetry" attribute="1" defaultMemberUniqueName="[DimPayment].[IsLastDynamicRetry].[All]" allUniqueName="[DimPayment].[IsLastDynamicRetry].[All]" dimensionUniqueName="[DimPayment]" displayFolder="" count="0" unbalanced="0"/>
    <cacheHierarchy uniqueName="[DimPayment].[IsOneTimeorSubPurchase]" caption="IsOneTimeorSubPurchase" attribute="1" defaultMemberUniqueName="[DimPayment].[IsOneTimeorSubPurchase].[All]" allUniqueName="[DimPayment].[IsOneTimeorSubPurchase].[All]" dimensionUniqueName="[DimPayment]" displayFolder="" count="0" unbalanced="0"/>
    <cacheHierarchy uniqueName="[DimPayment].[IsRecurring]" caption="IsRecurring" attribute="1" defaultMemberUniqueName="[DimPayment].[IsRecurring].[All]" allUniqueName="[DimPayment].[IsRecurring].[All]" dimensionUniqueName="[DimPayment]" displayFolder="" count="0" unbalanced="0"/>
    <cacheHierarchy uniqueName="[DimPayment].[NativeResponseCode]" caption="NativeResponseCode" attribute="1" defaultMemberUniqueName="[DimPayment].[NativeResponseCode].[All]" allUniqueName="[DimPayment].[NativeResponseCode].[All]" dimensionUniqueName="[DimPayment]" displayFolder="" count="0" unbalanced="0"/>
    <cacheHierarchy uniqueName="[DimPayment].[NativeResponseDesc]" caption="NativeResponseDesc" attribute="1" defaultMemberUniqueName="[DimPayment].[NativeResponseDesc].[All]" allUniqueName="[DimPayment].[NativeResponseDesc].[All]" dimensionUniqueName="[DimPayment]" displayFolder="" count="0" unbalanced="0"/>
    <cacheHierarchy uniqueName="[DimPayment].[NetworkTokenAvailable]" caption="NetworkTokenAvailable" attribute="1" defaultMemberUniqueName="[DimPayment].[NetworkTokenAvailable].[All]" allUniqueName="[DimPayment].[NetworkTokenAvailable].[All]" dimensionUniqueName="[DimPayment]" displayFolder="" count="0" unbalanced="0"/>
    <cacheHierarchy uniqueName="[DimPayment].[NormalizedDeclineReason]" caption="NormalizedDeclineReason" attribute="1" defaultMemberUniqueName="[DimPayment].[NormalizedDeclineReason].[All]" allUniqueName="[DimPayment].[NormalizedDeclineReason].[All]" dimensionUniqueName="[DimPayment]" displayFolder="" count="0" unbalanced="0"/>
    <cacheHierarchy uniqueName="[DimPayment].[PaymentEventType]" caption="PaymentEventType" attribute="1" defaultMemberUniqueName="[DimPayment].[PaymentEventType].[All]" allUniqueName="[DimPayment].[PaymentEventType].[All]" dimensionUniqueName="[DimPayment]" displayFolder="" count="0" unbalanced="0"/>
    <cacheHierarchy uniqueName="[DimPayment].[PaymentEventType1]" caption="PaymentEventType1" attribute="1" defaultMemberUniqueName="[DimPayment].[PaymentEventType1].[All]" allUniqueName="[DimPayment].[PaymentEventType1].[All]" dimensionUniqueName="[DimPayment]" displayFolder="" count="0" unbalanced="0"/>
    <cacheHierarchy uniqueName="[DimPayment].[PaymentType]" caption="PaymentType" attribute="1" defaultMemberUniqueName="[DimPayment].[PaymentType].[All]" allUniqueName="[DimPayment].[PaymentType].[All]" dimensionUniqueName="[DimPayment]" displayFolder="" count="0" unbalanced="0"/>
    <cacheHierarchy uniqueName="[DimPayment].[PinlessBINData]" caption="PinlessBINData" attribute="1" defaultMemberUniqueName="[DimPayment].[PinlessBINData].[All]" allUniqueName="[DimPayment].[PinlessBINData].[All]" dimensionUniqueName="[DimPayment]" displayFolder="" count="0" unbalanced="0"/>
    <cacheHierarchy uniqueName="[DimPayment].[PinlessBINStatus]" caption="PinlessBINStatus" attribute="1" defaultMemberUniqueName="[DimPayment].[PinlessBINStatus].[All]" allUniqueName="[DimPayment].[PinlessBINStatus].[All]" dimensionUniqueName="[DimPayment]" displayFolder="" count="0" unbalanced="0"/>
    <cacheHierarchy uniqueName="[DimPayment].[PinlessDebit_RetryGroup]" caption="PinlessDebit_RetryGroup" attribute="1" defaultMemberUniqueName="[DimPayment].[PinlessDebit_RetryGroup].[All]" allUniqueName="[DimPayment].[PinlessDebit_RetryGroup].[All]" dimensionUniqueName="[DimPayment]" displayFolder="" count="0" unbalanced="0"/>
    <cacheHierarchy uniqueName="[DimPayment].[PinlessDebit_RetryScenario]" caption="PinlessDebit_RetryScenario" attribute="1" defaultMemberUniqueName="[DimPayment].[PinlessDebit_RetryScenario].[All]" allUniqueName="[DimPayment].[PinlessDebit_RetryScenario].[All]" dimensionUniqueName="[DimPayment]" displayFolder="" count="0" unbalanced="0"/>
    <cacheHierarchy uniqueName="[DimPayment].[PinlessDebit_RetrySubGroup]" caption="PinlessDebit_RetrySubGroup" attribute="1" defaultMemberUniqueName="[DimPayment].[PinlessDebit_RetrySubGroup].[All]" allUniqueName="[DimPayment].[PinlessDebit_RetrySubGroup].[All]" dimensionUniqueName="[DimPayment]" displayFolder="" count="0" unbalanced="0"/>
    <cacheHierarchy uniqueName="[DimPayment].[Provider]" caption="Provider" attribute="1" defaultMemberUniqueName="[DimPayment].[Provider].[All]" allUniqueName="[DimPayment].[Provider].[All]" dimensionUniqueName="[DimPayment]" displayFolder="" count="0" unbalanced="0"/>
    <cacheHierarchy uniqueName="[DimPayment].[ReasonCode]" caption="ReasonCode" attribute="1" defaultMemberUniqueName="[DimPayment].[ReasonCode].[All]" allUniqueName="[DimPayment].[ReasonCode].[All]" dimensionUniqueName="[DimPayment]" displayFolder="" count="0" unbalanced="0"/>
    <cacheHierarchy uniqueName="[DimPayment].[ResponseCodeDesc]" caption="ResponseCodeDesc" attribute="1" defaultMemberUniqueName="[DimPayment].[ResponseCodeDesc].[All]" allUniqueName="[DimPayment].[ResponseCodeDesc].[All]" dimensionUniqueName="[DimPayment]" displayFolder="" count="0" unbalanced="0"/>
    <cacheHierarchy uniqueName="[DimPayment].[RetryAttempt1AcquirerAccount]" caption="RetryAttempt1AcquirerAccount" attribute="1" defaultMemberUniqueName="[DimPayment].[RetryAttempt1AcquirerAccount].[All]" allUniqueName="[DimPayment].[RetryAttempt1AcquirerAccount].[All]" dimensionUniqueName="[DimPayment]" displayFolder="" count="0" unbalanced="0"/>
    <cacheHierarchy uniqueName="[DimPayment].[RetryAttempt1NetworkTokenOffered]" caption="RetryAttempt1NetworkTokenOffered" attribute="1" defaultMemberUniqueName="[DimPayment].[RetryAttempt1NetworkTokenOffered].[All]" allUniqueName="[DimPayment].[RetryAttempt1NetworkTokenOffered].[All]" dimensionUniqueName="[DimPayment]" displayFolder="" count="0" unbalanced="0"/>
    <cacheHierarchy uniqueName="[DimPayment].[RetryAttempt1RawResponse]" caption="RetryAttempt1RawResponse" attribute="1" defaultMemberUniqueName="[DimPayment].[RetryAttempt1RawResponse].[All]" allUniqueName="[DimPayment].[RetryAttempt1RawResponse].[All]" dimensionUniqueName="[DimPayment]" displayFolder="" count="0" unbalanced="0"/>
    <cacheHierarchy uniqueName="[DimPayment].[RetryAttempt2AcquirerAccount]" caption="RetryAttempt2AcquirerAccount" attribute="1" defaultMemberUniqueName="[DimPayment].[RetryAttempt2AcquirerAccount].[All]" allUniqueName="[DimPayment].[RetryAttempt2AcquirerAccount].[All]" dimensionUniqueName="[DimPayment]" displayFolder="" count="0" unbalanced="0"/>
    <cacheHierarchy uniqueName="[DimPayment].[RetryAttempt2NetworkTokenOffered]" caption="RetryAttempt2NetworkTokenOffered" attribute="1" defaultMemberUniqueName="[DimPayment].[RetryAttempt2NetworkTokenOffered].[All]" allUniqueName="[DimPayment].[RetryAttempt2NetworkTokenOffered].[All]" dimensionUniqueName="[DimPayment]" displayFolder="" count="0" unbalanced="0"/>
    <cacheHierarchy uniqueName="[DimPayment].[RetryAttempt2RawResponse]" caption="RetryAttempt2RawResponse" attribute="1" defaultMemberUniqueName="[DimPayment].[RetryAttempt2RawResponse].[All]" allUniqueName="[DimPayment].[RetryAttempt2RawResponse].[All]" dimensionUniqueName="[DimPayment]" displayFolder="" count="0" unbalanced="0"/>
    <cacheHierarchy uniqueName="[DimPayment].[RTAU_Status]" caption="RTAU_Status" attribute="1" defaultMemberUniqueName="[DimPayment].[RTAU_Status].[All]" allUniqueName="[DimPayment].[RTAU_Status].[All]" dimensionUniqueName="[DimPayment]" displayFolder="" count="0" unbalanced="0"/>
    <cacheHierarchy uniqueName="[DimProduct].[IsCommercial]" caption="IsCommercial" attribute="1" defaultMemberUniqueName="[DimProduct].[IsCommercial].[All]" allUniqueName="[DimProduct].[IsCommercial].[All]" dimensionUniqueName="[DimProduct]" displayFolder="" count="0" unbalanced="0"/>
    <cacheHierarchy uniqueName="[DimProduct].[ItemCount]" caption="ItemCount" attribute="1" defaultMemberUniqueName="[DimProduct].[ItemCount].[All]" allUniqueName="[DimProduct].[ItemCount].[All]" dimensionUniqueName="[DimProduct]" displayFolder="" count="0" unbalanced="0"/>
    <cacheHierarchy uniqueName="[DimProduct].[ProductCategory1]" caption="ProductCategory1" attribute="1" defaultMemberUniqueName="[DimProduct].[ProductCategory1].[All]" allUniqueName="[DimProduct].[ProductCategory1].[All]" dimensionUniqueName="[DimProduct]" displayFolder="" count="0" unbalanced="0"/>
    <cacheHierarchy uniqueName="[DimProduct].[ProductCategory2]" caption="ProductCategory2" attribute="1" defaultMemberUniqueName="[DimProduct].[ProductCategory2].[All]" allUniqueName="[DimProduct].[ProductCategory2].[All]" dimensionUniqueName="[DimProduct]" displayFolder="" count="0" unbalanced="0"/>
    <cacheHierarchy uniqueName="[DimProduct].[ProductCategory3]" caption="ProductCategory3" attribute="1" defaultMemberUniqueName="[DimProduct].[ProductCategory3].[All]" allUniqueName="[DimProduct].[ProductCategory3].[All]" dimensionUniqueName="[DimProduct]" displayFolder="" count="0" unbalanced="0"/>
    <cacheHierarchy uniqueName="[DimProduct].[ProductType]" caption="ProductType" attribute="1" defaultMemberUniqueName="[DimProduct].[ProductType].[All]" allUniqueName="[DimProduct].[ProductType].[All]" dimensionUniqueName="[DimProduct]" displayFolder="" count="0" unbalanced="0"/>
    <cacheHierarchy uniqueName="[DimProduct].[SpecialProductType]" caption="SpecialProductType" attribute="1" defaultMemberUniqueName="[DimProduct].[SpecialProductType].[All]" allUniqueName="[DimProduct].[SpecialProductType].[All]" dimensionUniqueName="[DimProduct]" displayFolder="" count="0" unbalanced="0"/>
    <cacheHierarchy uniqueName="[DimProduct].[TopProductName]" caption="TopProductName" attribute="1" defaultMemberUniqueName="[DimProduct].[TopProductName].[All]" allUniqueName="[DimProduct].[TopProductName].[All]" dimensionUniqueName="[DimProduct]" displayFolder="" count="0" unbalanced="0"/>
    <cacheHierarchy uniqueName="[DimTxnDate].[TxnDay]" caption="TxnDay" attribute="1" defaultMemberUniqueName="[DimTxnDate].[TxnDay].[All]" allUniqueName="[DimTxnDate].[TxnDay].[All]" dimensionUniqueName="[DimTxnDate]" displayFolder="" count="0" unbalanced="0"/>
    <cacheHierarchy uniqueName="[DimTxnDate].[TxnMonth]" caption="TxnMonth" attribute="1" defaultMemberUniqueName="[DimTxnDate].[TxnMonth].[All]" allUniqueName="[DimTxnDate].[TxnMonth].[All]" dimensionUniqueName="[DimTxnDate]" displayFolder="" count="0" unbalanced="0"/>
    <cacheHierarchy uniqueName="[DimTxnDate].[TxnYear]" caption="TxnYear" attribute="1" defaultMemberUniqueName="[DimTxnDate].[TxnYear].[All]" allUniqueName="[DimTxnDate].[TxnYear].[All]" dimensionUniqueName="[DimTxnDate]" displayFolder="" count="0" unbalanced="0"/>
    <cacheHierarchy uniqueName="[DimBillingProperty].[AccountAgeBucketIndex]" caption="AccountAgeBucketIndex" attribute="1" defaultMemberUniqueName="[DimBillingProperty].[AccountAgeBucketIndex].[All]" allUniqueName="[DimBillingProperty].[AccountAgeBucketIndex].[All]" dimensionUniqueName="[DimBillingProperty]" displayFolder="" count="0" unbalanced="0" hidden="1"/>
    <cacheHierarchy uniqueName="[DimBillingProperty].[BillingHashCode]" caption="BillingHashCode" attribute="1" defaultMemberUniqueName="[DimBillingProperty].[BillingHashCode].[All]" allUniqueName="[DimBillingProperty].[BillingHashCode].[All]" dimensionUniqueName="[DimBillingProperty]" displayFolder="" count="0" unbalanced="0" hidden="1"/>
    <cacheHierarchy uniqueName="[DimBillingProperty].[DeviceType_Risk]" caption="DeviceType_Risk" attribute="1" defaultMemberUniqueName="[DimBillingProperty].[DeviceType_Risk].[All]" allUniqueName="[DimBillingProperty].[DeviceType_Risk].[All]" dimensionUniqueName="[DimBillingProperty]" displayFolder="" count="0" unbalanced="0" hidden="1"/>
    <cacheHierarchy uniqueName="[DimBillingProperty].[DunningDaysBucket_Sort]" caption="DunningDaysBucket_Sort" attribute="1" defaultMemberUniqueName="[DimBillingProperty].[DunningDaysBucket_Sort].[All]" allUniqueName="[DimBillingProperty].[DunningDaysBucket_Sort].[All]" dimensionUniqueName="[DimBillingProperty]" displayFolder="" count="0" unbalanced="0" hidden="1"/>
    <cacheHierarchy uniqueName="[DimBillingProperty].[IsSubPurchase]" caption="IsSubPurchase" attribute="1" defaultMemberUniqueName="[DimBillingProperty].[IsSubPurchase].[All]" allUniqueName="[DimBillingProperty].[IsSubPurchase].[All]" dimensionUniqueName="[DimBillingProperty]" displayFolder="" count="0" unbalanced="0" hidden="1"/>
    <cacheHierarchy uniqueName="[DimBillingProperty].[IsSubRecurringPurchase]" caption="IsSubRecurringPurchase" attribute="1" defaultMemberUniqueName="[DimBillingProperty].[IsSubRecurringPurchase].[All]" allUniqueName="[DimBillingProperty].[IsSubRecurringPurchase].[All]" dimensionUniqueName="[DimBillingProperty]" displayFolder="" count="0" unbalanced="0" hidden="1"/>
    <cacheHierarchy uniqueName="[DimBillingProperty].[Partner]" caption="Partner" attribute="1" defaultMemberUniqueName="[DimBillingProperty].[Partner].[All]" allUniqueName="[DimBillingProperty].[Partner].[All]" dimensionUniqueName="[DimBillingProperty]" displayFolder="" count="0" unbalanced="0" hidden="1"/>
    <cacheHierarchy uniqueName="[DimBillingProperty].[PurchaseType]" caption="PurchaseType" attribute="1" defaultMemberUniqueName="[DimBillingProperty].[PurchaseType].[All]" allUniqueName="[DimBillingProperty].[PurchaseType].[All]" dimensionUniqueName="[DimBillingProperty]" displayFolder="" count="0" unbalanced="0" hidden="1"/>
    <cacheHierarchy uniqueName="[DimBillingProperty].[SubscriptionAgeBucket_Sort]" caption="SubscriptionAgeBucket_Sort" attribute="1" defaultMemberUniqueName="[DimBillingProperty].[SubscriptionAgeBucket_Sort].[All]" allUniqueName="[DimBillingProperty].[SubscriptionAgeBucket_Sort].[All]" dimensionUniqueName="[DimBillingProperty]" displayFolder="" count="0" unbalanced="0" hidden="1"/>
    <cacheHierarchy uniqueName="[DimBillingProperty].[SubTermIndex]" caption="SubTermIndex" attribute="1" defaultMemberUniqueName="[DimBillingProperty].[SubTermIndex].[All]" allUniqueName="[DimBillingProperty].[SubTermIndex].[All]" dimensionUniqueName="[DimBillingProperty]" displayFolder="" count="0" unbalanced="0" hidden="1"/>
    <cacheHierarchy uniqueName="[DimBins].[BinHashCode]" caption="BinHashCode" attribute="1" defaultMemberUniqueName="[DimBins].[BinHashCode].[All]" allUniqueName="[DimBins].[BinHashCode].[All]" dimensionUniqueName="[DimBins]" displayFolder="" count="0" unbalanced="0" hidden="1"/>
    <cacheHierarchy uniqueName="[DimChargebackProperty].[CBIntervalDayBucketIndex]" caption="CBIntervalDayBucketIndex" attribute="1" defaultMemberUniqueName="[DimChargebackProperty].[CBIntervalDayBucketIndex].[All]" allUniqueName="[DimChargebackProperty].[CBIntervalDayBucketIndex].[All]" dimensionUniqueName="[DimChargebackProperty]" displayFolder="" count="0" unbalanced="0" hidden="1"/>
    <cacheHierarchy uniqueName="[DimChargebackProperty].[CBMappingType]" caption="CBMappingType" attribute="1" defaultMemberUniqueName="[DimChargebackProperty].[CBMappingType].[All]" allUniqueName="[DimChargebackProperty].[CBMappingType].[All]" dimensionUniqueName="[DimChargebackProperty]" displayFolder="" count="0" unbalanced="0" hidden="1"/>
    <cacheHierarchy uniqueName="[DimChargebackProperty].[ChargebackHashCode]" caption="ChargebackHashCode" attribute="1" defaultMemberUniqueName="[DimChargebackProperty].[ChargebackHashCode].[All]" allUniqueName="[DimChargebackProperty].[ChargebackHashCode].[All]" dimensionUniqueName="[DimChargebackProperty]" displayFolder="" count="0" unbalanced="0" hidden="1"/>
    <cacheHierarchy uniqueName="[DimChargebackProperty].[ChargebackType]" caption="ChargebackType" attribute="1" defaultMemberUniqueName="[DimChargebackProperty].[ChargebackType].[All]" allUniqueName="[DimChargebackProperty].[ChargebackType].[All]" dimensionUniqueName="[DimChargebackProperty]" displayFolder="" count="0" unbalanced="0" hidden="1"/>
    <cacheHierarchy uniqueName="[DimChargebackProperty].[ChargebackTypeId]" caption="ChargebackTypeId" attribute="1" defaultMemberUniqueName="[DimChargebackProperty].[ChargebackTypeId].[All]" allUniqueName="[DimChargebackProperty].[ChargebackTypeId].[All]" dimensionUniqueName="[DimChargebackProperty]" displayFolder="" count="0" unbalanced="0" hidden="1"/>
    <cacheHierarchy uniqueName="[DimCreditCardProperty].[CreditCardHashCode]" caption="CreditCardHashCode" attribute="1" defaultMemberUniqueName="[DimCreditCardProperty].[CreditCardHashCode].[All]" allUniqueName="[DimCreditCardProperty].[CreditCardHashCode].[All]" dimensionUniqueName="[DimCreditCardProperty]" displayFolder="" count="0" unbalanced="0" hidden="1"/>
    <cacheHierarchy uniqueName="[DimDate].[Date]" caption="Date" attribute="1" defaultMemberUniqueName="[DimDate].[Date].[All]" allUniqueName="[DimDate].[Date].[All]" dimensionUniqueName="[DimDate]" displayFolder="" count="0" unbalanced="0" hidden="1"/>
    <cacheHierarchy uniqueName="[DimDate].[DateKey]" caption="DateKey" attribute="1" defaultMemberUniqueName="[DimDate].[DateKey].[All]" allUniqueName="[DimDate].[DateKey].[All]" dimensionUniqueName="[DimDate]" displayFolder="" count="0" unbalanced="0" hidden="1"/>
    <cacheHierarchy uniqueName="[DimDate].[MonthDescIndex]" caption="MonthDescIndex" attribute="1" defaultMemberUniqueName="[DimDate].[MonthDescIndex].[All]" allUniqueName="[DimDate].[MonthDescIndex].[All]" dimensionUniqueName="[DimDate]" displayFolder="" count="0" unbalanced="0" hidden="1"/>
    <cacheHierarchy uniqueName="[DimDate].[MonthNumber]" caption="MonthNumber" attribute="1" defaultMemberUniqueName="[DimDate].[MonthNumber].[All]" allUniqueName="[DimDate].[MonthNumber].[All]" dimensionUniqueName="[DimDate]" displayFolder="" count="0" unbalanced="0" hidden="1"/>
    <cacheHierarchy uniqueName="[DimDate].[QuarterNumber]" caption="QuarterNumber" attribute="1" defaultMemberUniqueName="[DimDate].[QuarterNumber].[All]" allUniqueName="[DimDate].[QuarterNumber].[All]" dimensionUniqueName="[DimDate]" displayFolder="" count="0" unbalanced="0" hidden="1"/>
    <cacheHierarchy uniqueName="[DimDate].[WeekDayNameSort]" caption="WeekDayNameSort" attribute="1" defaultMemberUniqueName="[DimDate].[WeekDayNameSort].[All]" allUniqueName="[DimDate].[WeekDayNameSort].[All]" dimensionUniqueName="[DimDate]" displayFolder="" count="0" unbalanced="0" hidden="1"/>
    <cacheHierarchy uniqueName="[DimDate].[WeekDayNumber]" caption="WeekDayNumber" attribute="1" defaultMemberUniqueName="[DimDate].[WeekDayNumber].[All]" allUniqueName="[DimDate].[WeekDayNumber].[All]" dimensionUniqueName="[DimDate]" displayFolder="" count="0" unbalanced="0" hidden="1"/>
    <cacheHierarchy uniqueName="[DimDate].[YearName]" caption="YearName" attribute="1" defaultMemberUniqueName="[DimDate].[YearName].[All]" allUniqueName="[DimDate].[YearName].[All]" dimensionUniqueName="[DimDate]" displayFolder="" count="0" unbalanced="0" hidden="1"/>
    <cacheHierarchy uniqueName="[DimExtendProperty].[ExtendPropertyHashCode]" caption="ExtendPropertyHashCode" attribute="1" defaultMemberUniqueName="[DimExtendProperty].[ExtendPropertyHashCode].[All]" allUniqueName="[DimExtendProperty].[ExtendPropertyHashCode].[All]" dimensionUniqueName="[DimExtendProperty]" displayFolder="" count="0" unbalanced="0" hidden="1"/>
    <cacheHierarchy uniqueName="[DimExtendProperty].[RiskModelScoreBucket_Sort]" caption="RiskModelScoreBucket_Sort" attribute="1" defaultMemberUniqueName="[DimExtendProperty].[RiskModelScoreBucket_Sort].[All]" allUniqueName="[DimExtendProperty].[RiskModelScoreBucket_Sort].[All]" dimensionUniqueName="[DimExtendProperty]" displayFolder="" count="0" unbalanced="0" hidden="1"/>
    <cacheHierarchy uniqueName="[DimExtendProperty].[TestData]" caption="TestData" attribute="1" defaultMemberUniqueName="[DimExtendProperty].[TestData].[All]" allUniqueName="[DimExtendProperty].[TestData].[All]" dimensionUniqueName="[DimExtendProperty]" displayFolder="" count="0" unbalanced="0" hidden="1"/>
    <cacheHierarchy uniqueName="[DimMarket].[MarketHashCode]" caption="MarketHashCode" attribute="1" defaultMemberUniqueName="[DimMarket].[MarketHashCode].[All]" allUniqueName="[DimMarket].[MarketHashCode].[All]" dimensionUniqueName="[DimMarket]" displayFolder="" count="0" unbalanced="0" hidden="1"/>
    <cacheHierarchy uniqueName="[DimMarket].[SubregionName]" caption="SubregionName" attribute="1" defaultMemberUniqueName="[DimMarket].[SubregionName].[All]" allUniqueName="[DimMarket].[SubregionName].[All]" dimensionUniqueName="[DimMarket]" displayFolder="" count="0" unbalanced="0" hidden="1"/>
    <cacheHierarchy uniqueName="[DimMerchant].[MerchantHashCode]" caption="MerchantHashCode" attribute="1" defaultMemberUniqueName="[DimMerchant].[MerchantHashCode].[All]" allUniqueName="[DimMerchant].[MerchantHashCode].[All]" dimensionUniqueName="[DimMerchant]" displayFolder="" count="0" unbalanced="0" hidden="1"/>
    <cacheHierarchy uniqueName="[DimMerchant].[MerchantSupportInfo]" caption="MerchantSupportInfo" attribute="1" defaultMemberUniqueName="[DimMerchant].[MerchantSupportInfo].[All]" allUniqueName="[DimMerchant].[MerchantSupportInfo].[All]" dimensionUniqueName="[DimMerchant]" displayFolder="" count="0" unbalanced="0" hidden="1"/>
    <cacheHierarchy uniqueName="[DimPartner].[PartnerHashCode]" caption="PartnerHashCode" attribute="1" defaultMemberUniqueName="[DimPartner].[PartnerHashCode].[All]" allUniqueName="[DimPartner].[PartnerHashCode].[All]" dimensionUniqueName="[DimPartner]" displayFolder="" count="0" unbalanced="0" hidden="1"/>
    <cacheHierarchy uniqueName="[DimPartner].[PIAgeBucketIndex]" caption="PIAgeBucketIndex" attribute="1" defaultMemberUniqueName="[DimPartner].[PIAgeBucketIndex].[All]" allUniqueName="[DimPartner].[PIAgeBucketIndex].[All]" dimensionUniqueName="[DimPartner]" displayFolder="" count="0" unbalanced="0" hidden="1"/>
    <cacheHierarchy uniqueName="[DimPayment].[AmountBucketGroup]" caption="AmountBucketGroup" attribute="1" defaultMemberUniqueName="[DimPayment].[AmountBucketGroup].[All]" allUniqueName="[DimPayment].[AmountBucketGroup].[All]" dimensionUniqueName="[DimPayment]" displayFolder="" count="0" unbalanced="0" hidden="1"/>
    <cacheHierarchy uniqueName="[DimPayment].[AmountBucketGroupIndex]" caption="AmountBucketGroupIndex" attribute="1" defaultMemberUniqueName="[DimPayment].[AmountBucketGroupIndex].[All]" allUniqueName="[DimPayment].[AmountBucketGroupIndex].[All]" dimensionUniqueName="[DimPayment]" displayFolder="" count="0" unbalanced="0" hidden="1"/>
    <cacheHierarchy uniqueName="[DimPayment].[AmountBucketIndex]" caption="AmountBucketIndex" attribute="1" defaultMemberUniqueName="[DimPayment].[AmountBucketIndex].[All]" allUniqueName="[DimPayment].[AmountBucketIndex].[All]" dimensionUniqueName="[DimPayment]" displayFolder="" count="0" unbalanced="0" hidden="1"/>
    <cacheHierarchy uniqueName="[DimPayment].[IsAuthApproval]" caption="IsAuthApproval" attribute="1" defaultMemberUniqueName="[DimPayment].[IsAuthApproval].[All]" allUniqueName="[DimPayment].[IsAuthApproval].[All]" dimensionUniqueName="[DimPayment]" displayFolder="" count="0" unbalanced="0" hidden="1"/>
    <cacheHierarchy uniqueName="[DimPayment].[IsAuthAsyncApproval]" caption="IsAuthAsyncApproval" attribute="1" defaultMemberUniqueName="[DimPayment].[IsAuthAsyncApproval].[All]" allUniqueName="[DimPayment].[IsAuthAsyncApproval].[All]" dimensionUniqueName="[DimPayment]" displayFolder="" count="0" unbalanced="0" hidden="1"/>
    <cacheHierarchy uniqueName="[DimPayment].[IsAuthAsyncTotal]" caption="IsAuthAsyncTotal" attribute="1" defaultMemberUniqueName="[DimPayment].[IsAuthAsyncTotal].[All]" allUniqueName="[DimPayment].[IsAuthAsyncTotal].[All]" dimensionUniqueName="[DimPayment]" displayFolder="" count="0" unbalanced="0" hidden="1"/>
    <cacheHierarchy uniqueName="[DimPayment].[IsRisk]" caption="IsRisk" attribute="1" defaultMemberUniqueName="[DimPayment].[IsRisk].[All]" allUniqueName="[DimPayment].[IsRisk].[All]" dimensionUniqueName="[DimPayment]" displayFolder="" count="0" unbalanced="0" hidden="1"/>
    <cacheHierarchy uniqueName="[DimPayment].[IsTokenApproval]" caption="IsTokenApproval" attribute="1" defaultMemberUniqueName="[DimPayment].[IsTokenApproval].[All]" allUniqueName="[DimPayment].[IsTokenApproval].[All]" dimensionUniqueName="[DimPayment]" displayFolder="" count="0" unbalanced="0" hidden="1"/>
    <cacheHierarchy uniqueName="[DimPayment].[IsTokenDecline]" caption="IsTokenDecline" attribute="1" defaultMemberUniqueName="[DimPayment].[IsTokenDecline].[All]" allUniqueName="[DimPayment].[IsTokenDecline].[All]" dimensionUniqueName="[DimPayment]" displayFolder="" count="0" unbalanced="0" hidden="1"/>
    <cacheHierarchy uniqueName="[DimPayment].[IsTokenTotal]" caption="IsTokenTotal" attribute="1" defaultMemberUniqueName="[DimPayment].[IsTokenTotal].[All]" allUniqueName="[DimPayment].[IsTokenTotal].[All]" dimensionUniqueName="[DimPayment]" displayFolder="" count="0" unbalanced="0" hidden="1"/>
    <cacheHierarchy uniqueName="[DimPayment].[PaymentHashCode]" caption="PaymentHashCode" attribute="1" defaultMemberUniqueName="[DimPayment].[PaymentHashCode].[All]" allUniqueName="[DimPayment].[PaymentHashCode].[All]" dimensionUniqueName="[DimPayment]" displayFolder="" count="0" unbalanced="0" hidden="1"/>
    <cacheHierarchy uniqueName="[DimPayment].[Provider_Risk1]" caption="Provider_Risk1" attribute="1" defaultMemberUniqueName="[DimPayment].[Provider_Risk1].[All]" allUniqueName="[DimPayment].[Provider_Risk1].[All]" dimensionUniqueName="[DimPayment]" displayFolder="" count="0" unbalanced="0" hidden="1"/>
    <cacheHierarchy uniqueName="[DimProduct].[ProductHashCode]" caption="ProductHashCode" attribute="1" defaultMemberUniqueName="[DimProduct].[ProductHashCode].[All]" allUniqueName="[DimProduct].[ProductHashCode].[All]" dimensionUniqueName="[DimProduct]" displayFolder="" count="0" unbalanced="0" hidden="1"/>
    <cacheHierarchy uniqueName="[DimTxnDate].[Date]" caption="Date" attribute="1" defaultMemberUniqueName="[DimTxnDate].[Date].[All]" allUniqueName="[DimTxnDate].[Date].[All]" dimensionUniqueName="[DimTxnDate]" displayFolder="" count="0" unbalanced="0" hidden="1"/>
    <cacheHierarchy uniqueName="[DimTxnDate].[DateKey]" caption="DateKey" attribute="1" defaultMemberUniqueName="[DimTxnDate].[DateKey].[All]" allUniqueName="[DimTxnDate].[DateKey].[All]" dimensionUniqueName="[DimTxnDate]" displayFolder="" count="0" unbalanced="0" hidden="1"/>
    <cacheHierarchy uniqueName="[DimTxnDate].[MonthName]" caption="MonthName" attribute="1" defaultMemberUniqueName="[DimTxnDate].[MonthName].[All]" allUniqueName="[DimTxnDate].[MonthName].[All]" dimensionUniqueName="[DimTxnDate]" displayFolder="" count="0" unbalanced="0" hidden="1"/>
    <cacheHierarchy uniqueName="[DimTxnDate].[MonthNumber]" caption="MonthNumber" attribute="1" defaultMemberUniqueName="[DimTxnDate].[MonthNumber].[All]" allUniqueName="[DimTxnDate].[MonthNumber].[All]" dimensionUniqueName="[DimTxnDate]" displayFolder="" count="0" unbalanced="0" hidden="1"/>
    <cacheHierarchy uniqueName="[DimTxnDate].[QuarterNumber]" caption="QuarterNumber" attribute="1" defaultMemberUniqueName="[DimTxnDate].[QuarterNumber].[All]" allUniqueName="[DimTxnDate].[QuarterNumber].[All]" dimensionUniqueName="[DimTxnDate]" displayFolder="" count="0" unbalanced="0" hidden="1"/>
    <cacheHierarchy uniqueName="[DimTxnDate].[RollingMonths]" caption="RollingMonths" attribute="1" defaultMemberUniqueName="[DimTxnDate].[RollingMonths].[All]" allUniqueName="[DimTxnDate].[RollingMonths].[All]" dimensionUniqueName="[DimTxnDate]" displayFolder="" count="0" unbalanced="0" hidden="1"/>
    <cacheHierarchy uniqueName="[DimTxnDate].[TxnDate]" caption="TxnDate" attribute="1" defaultMemberUniqueName="[DimTxnDate].[TxnDate].[All]" allUniqueName="[DimTxnDate].[TxnDate].[All]" dimensionUniqueName="[DimTxnDate]" displayFolder="" count="0" unbalanced="0" hidden="1"/>
    <cacheHierarchy uniqueName="[DimTxnDate].[TxnFiscalYear]" caption="TxnFiscalYear" attribute="1" defaultMemberUniqueName="[DimTxnDate].[TxnFiscalYear].[All]" allUniqueName="[DimTxnDate].[TxnFiscalYear].[All]" dimensionUniqueName="[DimTxnDate]" displayFolder="" count="0" unbalanced="0" hidden="1"/>
    <cacheHierarchy uniqueName="[DimTxnDate].[TxnMonthDesc]" caption="TxnMonthDesc" attribute="1" defaultMemberUniqueName="[DimTxnDate].[TxnMonthDesc].[All]" allUniqueName="[DimTxnDate].[TxnMonthDesc].[All]" dimensionUniqueName="[DimTxnDate]" displayFolder="" count="0" unbalanced="0" hidden="1"/>
    <cacheHierarchy uniqueName="[DimTxnDate].[TxnWeekName]" caption="TxnWeekName" attribute="1" defaultMemberUniqueName="[DimTxnDate].[TxnWeekName].[All]" allUniqueName="[DimTxnDate].[TxnWeekName].[All]" dimensionUniqueName="[DimTxnDate]" displayFolder="" count="0" unbalanced="0" hidden="1"/>
    <cacheHierarchy uniqueName="[DimTxnDate].[WeekDayName]" caption="WeekDayName" attribute="1" defaultMemberUniqueName="[DimTxnDate].[WeekDayName].[All]" allUniqueName="[DimTxnDate].[WeekDayName].[All]" dimensionUniqueName="[DimTxnDate]" displayFolder="" count="0" unbalanced="0" hidden="1"/>
    <cacheHierarchy uniqueName="[DimTxnDate].[WeekDayNumber]" caption="WeekDayNumber" attribute="1" defaultMemberUniqueName="[DimTxnDate].[WeekDayNumber].[All]" allUniqueName="[DimTxnDate].[WeekDayNumber].[All]" dimensionUniqueName="[DimTxnDate]" displayFolder="" count="0" unbalanced="0" hidden="1"/>
    <cacheHierarchy uniqueName="[PaymentData].[AdjustedMonth]" caption="AdjustedMonth" attribute="1" defaultMemberUniqueName="[PaymentData].[AdjustedMonth].[All]" allUniqueName="[PaymentData].[AdjustedMonth].[All]" dimensionUniqueName="[PaymentData]" displayFolder="" count="0" unbalanced="0" hidden="1"/>
    <cacheHierarchy uniqueName="[PaymentData].[BillingHashCode]" caption="BillingHashCode" attribute="1" defaultMemberUniqueName="[PaymentData].[BillingHashCode].[All]" allUniqueName="[PaymentData].[BillingHashCode].[All]" dimensionUniqueName="[PaymentData]" displayFolder="" count="0" unbalanced="0" hidden="1"/>
    <cacheHierarchy uniqueName="[PaymentData].[BinHashCode]" caption="BinHashCode" attribute="1" defaultMemberUniqueName="[PaymentData].[BinHashCode].[All]" allUniqueName="[PaymentData].[BinHashCode].[All]" dimensionUniqueName="[PaymentData]" displayFolder="" count="0" unbalanced="0" hidden="1"/>
    <cacheHierarchy uniqueName="[PaymentData].[CBDate]" caption="CBDate" attribute="1" defaultMemberUniqueName="[PaymentData].[CBDate].[All]" allUniqueName="[PaymentData].[CBDate].[All]" dimensionUniqueName="[PaymentData]" displayFolder="" count="0" unbalanced="0" hidden="1"/>
    <cacheHierarchy uniqueName="[PaymentData].[ChargebackHashCode]" caption="ChargebackHashCode" attribute="1" defaultMemberUniqueName="[PaymentData].[ChargebackHashCode].[All]" allUniqueName="[PaymentData].[ChargebackHashCode].[All]" dimensionUniqueName="[PaymentData]" displayFolder="" count="0" unbalanced="0" hidden="1"/>
    <cacheHierarchy uniqueName="[PaymentData].[CogsAmountUSD]" caption="CogsAmountUSD" attribute="1" defaultMemberUniqueName="[PaymentData].[CogsAmountUSD].[All]" allUniqueName="[PaymentData].[CogsAmountUSD].[All]" dimensionUniqueName="[PaymentData]" displayFolder="" count="0" unbalanced="0" hidden="1"/>
    <cacheHierarchy uniqueName="[PaymentData].[CostofPayment]" caption="CostofPayment" attribute="1" defaultMemberUniqueName="[PaymentData].[CostofPayment].[All]" allUniqueName="[PaymentData].[CostofPayment].[All]" dimensionUniqueName="[PaymentData]" displayFolder="" count="0" unbalanced="0" hidden="1"/>
    <cacheHierarchy uniqueName="[PaymentData].[CreditCardHashCode]" caption="CreditCardHashCode" attribute="1" defaultMemberUniqueName="[PaymentData].[CreditCardHashCode].[All]" allUniqueName="[PaymentData].[CreditCardHashCode].[All]" dimensionUniqueName="[PaymentData]" displayFolder="" count="0" unbalanced="0" hidden="1"/>
    <cacheHierarchy uniqueName="[PaymentData].[EventDate]" caption="EventDate" attribute="1" defaultMemberUniqueName="[PaymentData].[EventDate].[All]" allUniqueName="[PaymentData].[EventDate].[All]" dimensionUniqueName="[PaymentData]" displayFolder="" count="0" unbalanced="0" hidden="1"/>
    <cacheHierarchy uniqueName="[PaymentData].[ExtendPropertyHashCode]" caption="ExtendPropertyHashCode" attribute="1" defaultMemberUniqueName="[PaymentData].[ExtendPropertyHashCode].[All]" allUniqueName="[PaymentData].[ExtendPropertyHashCode].[All]" dimensionUniqueName="[PaymentData]" displayFolder="" count="0" unbalanced="0" hidden="1"/>
    <cacheHierarchy uniqueName="[PaymentData].[MarketHashCode]" caption="MarketHashCode" attribute="1" defaultMemberUniqueName="[PaymentData].[MarketHashCode].[All]" allUniqueName="[PaymentData].[MarketHashCode].[All]" dimensionUniqueName="[PaymentData]" displayFolder="" count="0" unbalanced="0" hidden="1"/>
    <cacheHierarchy uniqueName="[PaymentData].[MerchantHashCode]" caption="MerchantHashCode" attribute="1" defaultMemberUniqueName="[PaymentData].[MerchantHashCode].[All]" allUniqueName="[PaymentData].[MerchantHashCode].[All]" dimensionUniqueName="[PaymentData]" displayFolder="" count="0" unbalanced="0" hidden="1"/>
    <cacheHierarchy uniqueName="[PaymentData].[PartnerHashCode]" caption="PartnerHashCode" attribute="1" defaultMemberUniqueName="[PaymentData].[PartnerHashCode].[All]" allUniqueName="[PaymentData].[PartnerHashCode].[All]" dimensionUniqueName="[PaymentData]" displayFolder="" count="0" unbalanced="0" hidden="1"/>
    <cacheHierarchy uniqueName="[PaymentData].[PaymentHashCode]" caption="PaymentHashCode" attribute="1" defaultMemberUniqueName="[PaymentData].[PaymentHashCode].[All]" allUniqueName="[PaymentData].[PaymentHashCode].[All]" dimensionUniqueName="[PaymentData]" displayFolder="" count="0" unbalanced="0" hidden="1"/>
    <cacheHierarchy uniqueName="[PaymentData].[ProductHashCode]" caption="ProductHashCode" attribute="1" defaultMemberUniqueName="[PaymentData].[ProductHashCode].[All]" allUniqueName="[PaymentData].[ProductHashCode].[All]" dimensionUniqueName="[PaymentData]" displayFolder="" count="0" unbalanced="0" hidden="1"/>
    <cacheHierarchy uniqueName="[PaymentData].[TotalAmountUSD]" caption="TotalAmountUSD" attribute="1" defaultMemberUniqueName="[PaymentData].[TotalAmountUSD].[All]" allUniqueName="[PaymentData].[TotalAmountUSD].[All]" dimensionUniqueName="[PaymentData]" displayFolder="" count="0" unbalanced="0" hidden="1"/>
    <cacheHierarchy uniqueName="[PaymentData].[TransactionCount]" caption="TransactionCount" attribute="1" defaultMemberUniqueName="[PaymentData].[TransactionCount].[All]" allUniqueName="[PaymentData].[TransactionCount].[All]" dimensionUniqueName="[PaymentData]" displayFolder="" count="0" unbalanced="0" hidden="1"/>
    <cacheHierarchy uniqueName="[PaymentData].[TxnDate1st]" caption="TxnDate1st" attribute="1" defaultMemberUniqueName="[PaymentData].[TxnDate1st].[All]" allUniqueName="[PaymentData].[TxnDate1st].[All]" dimensionUniqueName="[PaymentData]" displayFolder="" count="0" unbalanced="0" hidden="1"/>
    <cacheHierarchy uniqueName="[Measures].[Auth_Approval_Net(Commercial)#]" caption="Auth_Approval_Net(Commercial)#" measure="1" displayFolder="FY18_Commercial" measureGroup="PaymentData" count="0"/>
    <cacheHierarchy uniqueName="[Measures].[Auth_Total_Net(Commercial)#]" caption="Auth_Total_Net(Commercial)#" measure="1" displayFolder="FY18_Commercial" measureGroup="PaymentData" count="0"/>
    <cacheHierarchy uniqueName="[Measures].[Auth_Approval_Net(Commercial)#%]" caption="Auth_Approval_Net(Commercial)#%" measure="1" displayFolder="FY18_Commercial" measureGroup="PaymentData" count="0"/>
    <cacheHierarchy uniqueName="[Measures].[TokenAuth_Approval_Dedup#]" caption="TokenAuth_Approval_Dedup#" measure="1" displayFolder="FY18_AddPI" measureGroup="PaymentData" count="0"/>
    <cacheHierarchy uniqueName="[Measures].[TokenAuth_Total_Dedup#]" caption="TokenAuth_Total_Dedup#" measure="1" displayFolder="FY18_AddPI" measureGroup="PaymentData" count="0"/>
    <cacheHierarchy uniqueName="[Measures].[TokenAuth_Approval_Dedup#%]" caption="TokenAuth_Approval_Dedup#%" measure="1" displayFolder="FY18_AddPI" measureGroup="PaymentData" count="0"/>
    <cacheHierarchy uniqueName="[Measures].[TokenAuth_Approval_Blended#]" caption="TokenAuth_Approval_Blended#" measure="1" displayFolder="FY18_AddPI" measureGroup="PaymentData" count="0"/>
    <cacheHierarchy uniqueName="[Measures].[TokenAuth_Total_Blended#]" caption="TokenAuth_Total_Blended#" measure="1" displayFolder="FY18_AddPI" measureGroup="PaymentData" count="0"/>
    <cacheHierarchy uniqueName="[Measures].[TokenAuth_Approval_Blended#%]" caption="TokenAuth_Approval_Blended#%" measure="1" displayFolder="FY18_AddPI" measureGroup="PaymentData" count="0"/>
    <cacheHierarchy uniqueName="[Measures].[Auth_Approval_Blended(ConCI)#]" caption="Auth_Approval_Blended(ConCI)#" measure="1" displayFolder="FY18_Consumer_CustomerInitiated(ConCI)" measureGroup="PaymentData" count="0"/>
    <cacheHierarchy uniqueName="[Measures].[Auth_Total_Blended(ConCI)#]" caption="Auth_Total_Blended(ConCI)#" measure="1" displayFolder="FY18_Consumer_CustomerInitiated(ConCI)" measureGroup="PaymentData" count="0"/>
    <cacheHierarchy uniqueName="[Measures].[Auth_Approval_Blended(ConCI)#%]" caption="Auth_Approval_Blended(ConCI)#%" measure="1" displayFolder="FY18_Consumer_CustomerInitiated(ConCI)" measureGroup="PaymentData" count="0"/>
    <cacheHierarchy uniqueName="[Measures].[TotalAmt$]" caption="TotalAmt$" measure="1" displayFolder="Others" measureGroup="PaymentData" count="0"/>
    <cacheHierarchy uniqueName="[Measures].[Transaction#]" caption="Transaction#" measure="1" displayFolder="Others" measureGroup="PaymentData" count="0"/>
    <cacheHierarchy uniqueName="[Measures].[Auth_Total$]" caption="Auth_Total$" measure="1" displayFolder="Auth" measureGroup="PaymentData" count="0"/>
    <cacheHierarchy uniqueName="[Measures].[Auth_Approval$]" caption="Auth_Approval$" measure="1" displayFolder="Auth" measureGroup="PaymentData" count="0"/>
    <cacheHierarchy uniqueName="[Measures].[Auth_Decline$]" caption="Auth_Decline$" measure="1" displayFolder="Auth" measureGroup="PaymentData" count="0"/>
    <cacheHierarchy uniqueName="[Measures].[Auth_Approval$%]" caption="Auth_Approval$%" measure="1" displayFolder="Auth" measureGroup="PaymentData" count="0"/>
    <cacheHierarchy uniqueName="[Measures].[ATS_Approval]" caption="ATS_Approval" measure="1" displayFolder="Auth" measureGroup="PaymentData" count="0"/>
    <cacheHierarchy uniqueName="[Measures].[Auth_Total#]" caption="Auth_Total#" measure="1" displayFolder="Auth" measureGroup="PaymentData" count="0"/>
    <cacheHierarchy uniqueName="[Measures].[Auth_Approval#]" caption="Auth_Approval#" measure="1" displayFolder="Auth" measureGroup="PaymentData" count="0"/>
    <cacheHierarchy uniqueName="[Measures].[Auth_Decline#]" caption="Auth_Decline#" measure="1" displayFolder="Auth" measureGroup="PaymentData" count="0"/>
    <cacheHierarchy uniqueName="[Measures].[Auth_Approval#%]" caption="Auth_Approval#%" measure="1" displayFolder="Auth" measureGroup="PaymentData" count="0"/>
    <cacheHierarchy uniqueName="[Measures].[ATS]" caption="ATS" measure="1" displayFolder="Auth" measureGroup="PaymentData" count="0"/>
    <cacheHierarchy uniqueName="[Measures].[Token_Total#]" caption="Token_Total#" measure="1" displayFolder="Token" measureGroup="PaymentData" count="0"/>
    <cacheHierarchy uniqueName="[Measures].[Token_Approval#]" caption="Token_Approval#" measure="1" displayFolder="Token" measureGroup="PaymentData" count="0"/>
    <cacheHierarchy uniqueName="[Measures].[Auth_Approval_FirstAttempt(Commercial)#]" caption="Auth_Approval_FirstAttempt(Commercial)#" measure="1" displayFolder="FY18_Commercial" measureGroup="PaymentData" count="0"/>
    <cacheHierarchy uniqueName="[Measures].[Token_Decline#]" caption="Token_Decline#" measure="1" displayFolder="Token" measureGroup="PaymentData" count="0"/>
    <cacheHierarchy uniqueName="[Measures].[Auth_Total_FirstAttempt(Commercial)#]" caption="Auth_Total_FirstAttempt(Commercial)#" measure="1" displayFolder="FY18_Commercial" measureGroup="PaymentData" count="0"/>
    <cacheHierarchy uniqueName="[Measures].[Token_Approval#%]" caption="Token_Approval#%" measure="1" displayFolder="Token" measureGroup="PaymentData" count="0"/>
    <cacheHierarchy uniqueName="[Measures].[Auth_Approval_FirstAttempt(Commercial)#%]" caption="Auth_Approval_FirstAttempt(Commercial)#%" measure="1" displayFolder="FY18_Commercial" measureGroup="PaymentData" count="0"/>
    <cacheHierarchy uniqueName="[Measures].[Auth_AsyncTotal#]" caption="Auth_AsyncTotal#" measure="1" displayFolder="Auth_Async" measureGroup="PaymentData" count="0"/>
    <cacheHierarchy uniqueName="[Measures].[Auth_Approval_Net(ConSI)#]" caption="Auth_Approval_Net(ConSI)#" measure="1" displayFolder="FY18_Consumer_SystemInitiated(ConSI)" measureGroup="PaymentData" count="0"/>
    <cacheHierarchy uniqueName="[Measures].[Auth_AsyncApproval#]" caption="Auth_AsyncApproval#" measure="1" displayFolder="Auth_Async" measureGroup="PaymentData" count="0"/>
    <cacheHierarchy uniqueName="[Measures].[Auth_Total_Net(ConSI)#]" caption="Auth_Total_Net(ConSI)#" measure="1" displayFolder="FY18_Consumer_SystemInitiated(ConSI)" measureGroup="PaymentData" count="0"/>
    <cacheHierarchy uniqueName="[Measures].[Auth_AsyncDecline#]" caption="Auth_AsyncDecline#" measure="1" displayFolder="Auth_Async" measureGroup="PaymentData" count="0"/>
    <cacheHierarchy uniqueName="[Measures].[Auth_Approval_Net(ConSI)#%]" caption="Auth_Approval_Net(ConSI)#%" measure="1" displayFolder="FY18_Consumer_SystemInitiated(ConSI)" measureGroup="PaymentData" count="0"/>
    <cacheHierarchy uniqueName="[Measures].[Auth_AsyncApproval#%]" caption="Auth_AsyncApproval#%" measure="1" displayFolder="Auth_Async" measureGroup="PaymentData" count="0"/>
    <cacheHierarchy uniqueName="[Measures].[Auth_Approval_FirstAttempt(ConSI)#]" caption="Auth_Approval_FirstAttempt(ConSI)#" measure="1" displayFolder="FY18_Consumer_SystemInitiated(ConSI)" measureGroup="PaymentData" count="0"/>
    <cacheHierarchy uniqueName="[Measures].[Chargebacks # (By TxnDate)]" caption="Chargebacks # (By TxnDate)" measure="1" displayFolder="CB_TxnDate" measureGroup="PaymentData" count="0"/>
    <cacheHierarchy uniqueName="[Measures].[Auth_Total_FirstAttempt(ConSI)#]" caption="Auth_Total_FirstAttempt(ConSI)#" measure="1" displayFolder="FY18_Consumer_SystemInitiated(ConSI)" measureGroup="PaymentData" count="0"/>
    <cacheHierarchy uniqueName="[Measures].[Transactions # (By TxnDate)]" caption="Transactions # (By TxnDate)" measure="1" displayFolder="CB_TxnDate" measureGroup="PaymentData" count="0"/>
    <cacheHierarchy uniqueName="[Measures].[Auth_Approval_FirstAttempt(ConSI)#%]" caption="Auth_Approval_FirstAttempt(ConSI)#%" measure="1" displayFolder="FY18_Consumer_SystemInitiated(ConSI)" measureGroup="PaymentData" count="0"/>
    <cacheHierarchy uniqueName="[Measures].[Chargeback Rate # (By TxnDate)]" caption="Chargeback Rate # (By TxnDate)" measure="1" displayFolder="CB_TxnDate" measureGroup="PaymentData" count="0"/>
    <cacheHierarchy uniqueName="[Measures].[Avg CB Ticket Size(By TxnDate)]" caption="Avg CB Ticket Size(By TxnDate)" measure="1" displayFolder="CB_TxnDate" measureGroup="PaymentData" count="0"/>
    <cacheHierarchy uniqueName="[Measures].[Avg Txn Ticket Size(By TxnDate)]" caption="Avg Txn Ticket Size(By TxnDate)" measure="1" displayFolder="CB_TxnDate" measureGroup="PaymentData" count="0"/>
    <cacheHierarchy uniqueName="[Measures].[Chargebacks $ (By TxnDate)]" caption="Chargebacks $ (By TxnDate)" measure="1" displayFolder="CB_TxnDate" measureGroup="PaymentData" count="0"/>
    <cacheHierarchy uniqueName="[Measures].[Transactions $ (By TxnDate)]" caption="Transactions $ (By TxnDate)" measure="1" displayFolder="CB_TxnDate" measureGroup="PaymentData" count="0"/>
    <cacheHierarchy uniqueName="[Measures].[Chargeback Rate $ (By TxnDate)]" caption="Chargeback Rate $ (By TxnDate)" measure="1" displayFolder="CB_TxnDate" measureGroup="PaymentData" count="0"/>
    <cacheHierarchy uniqueName="[Measures].[Chargebacks # (By CBDate)]" caption="Chargebacks # (By CBDate)" measure="1" displayFolder="CB_CBDate" measureGroup="PaymentData" count="0"/>
    <cacheHierarchy uniqueName="[Measures].[Transactions # (By CBDate)]" caption="Transactions # (By CBDate)" measure="1" displayFolder="CB_CBDate" measureGroup="PaymentData" count="0"/>
    <cacheHierarchy uniqueName="[Measures].[Chargeback Rate # (By CBDate)]" caption="Chargeback Rate # (By CBDate)" measure="1" displayFolder="CB_CBDate" measureGroup="PaymentData" count="0"/>
    <cacheHierarchy uniqueName="[Measures].[Avg CB Ticket Size(By CBDate)]" caption="Avg CB Ticket Size(By CBDate)" measure="1" displayFolder="CB_CBDate" measureGroup="PaymentData" count="0"/>
    <cacheHierarchy uniqueName="[Measures].[Avg Txn Ticket Size(By CBDate)]" caption="Avg Txn Ticket Size(By CBDate)" measure="1" displayFolder="CB_CBDate" measureGroup="PaymentData" count="0"/>
    <cacheHierarchy uniqueName="[Measures].[Chargebacks $ (By CBDate)]" caption="Chargebacks $ (By CBDate)" measure="1" displayFolder="CB_CBDate" measureGroup="PaymentData" count="0"/>
    <cacheHierarchy uniqueName="[Measures].[Transactions $ (By CBDate)]" caption="Transactions $ (By CBDate)" measure="1" displayFolder="CB_CBDate" measureGroup="PaymentData" count="0"/>
    <cacheHierarchy uniqueName="[Measures].[Chargeback Rate $ (By CBDate)]" caption="Chargeback Rate $ (By CBDate)" measure="1" displayFolder="CB_CBDate" measureGroup="PaymentData" count="0"/>
    <cacheHierarchy uniqueName="[Measures].[Refund_Total#]" caption="Refund_Total#" measure="1" displayFolder="Refund" measureGroup="PaymentData" count="0"/>
    <cacheHierarchy uniqueName="[Measures].[Refund_Approval#]" caption="Refund_Approval#" measure="1" displayFolder="Refund" measureGroup="PaymentData" count="0"/>
    <cacheHierarchy uniqueName="[Measures].[Refund_Decline#]" caption="Refund_Decline#" measure="1" displayFolder="Refund" measureGroup="PaymentData" count="0"/>
    <cacheHierarchy uniqueName="[Measures].[Refund_Approval#%]" caption="Refund_Approval#%" measure="1" displayFolder="Refund" measureGroup="PaymentData" count="0"/>
    <cacheHierarchy uniqueName="[Measures].[Refund_Transactions#]" caption="Refund_Transactions#" measure="1" displayFolder="Refund" measureGroup="PaymentData" count="0"/>
    <cacheHierarchy uniqueName="[Measures].[Refund#%]" caption="Refund#%" measure="1" displayFolder="Refund" measureGroup="PaymentData" count="0"/>
    <cacheHierarchy uniqueName="[Measures].[Refund_Total$]" caption="Refund_Total$" measure="1" displayFolder="Refund" measureGroup="PaymentData" count="0"/>
    <cacheHierarchy uniqueName="[Measures].[Refund_Approval$]" caption="Refund_Approval$" measure="1" displayFolder="Refund" measureGroup="PaymentData" count="0"/>
    <cacheHierarchy uniqueName="[Measures].[Refund_Decline$]" caption="Refund_Decline$" measure="1" displayFolder="Refund" measureGroup="PaymentData" count="0"/>
    <cacheHierarchy uniqueName="[Measures].[Refund_Approval$%]" caption="Refund_Approval$%" measure="1" displayFolder="Refund" measureGroup="PaymentData" count="0"/>
    <cacheHierarchy uniqueName="[Measures].[Refund_Transactions$]" caption="Refund_Transactions$" measure="1" displayFolder="Refund" measureGroup="PaymentData" count="0"/>
    <cacheHierarchy uniqueName="[Measures].[Refund$%]" caption="Refund$%" measure="1" displayFolder="Refund" measureGroup="PaymentData" count="0"/>
    <cacheHierarchy uniqueName="[Measures].[Refund_ATS]" caption="Refund_ATS" measure="1" displayFolder="Refund" measureGroup="PaymentData" count="0"/>
    <cacheHierarchy uniqueName="[Measures].[Gross_Auth_T$]" caption="Gross_Auth_T$" measure="1" displayFolder="Auth_Gross" measureGroup="PaymentData" count="0"/>
    <cacheHierarchy uniqueName="[Measures].[Gross_Auth_A$]" caption="Gross_Auth_A$" measure="1" displayFolder="Auth_Gross" measureGroup="PaymentData" count="0"/>
    <cacheHierarchy uniqueName="[Measures].[Gross_Auth_D$]" caption="Gross_Auth_D$" measure="1" displayFolder="Auth_Gross" measureGroup="PaymentData" count="0"/>
    <cacheHierarchy uniqueName="[Measures].[Gross_Auth_A$%]" caption="Gross_Auth_A$%" measure="1" displayFolder="Auth_Gross" measureGroup="PaymentData" count="0"/>
    <cacheHierarchy uniqueName="[Measures].[Gross_Auth_T#]" caption="Gross_Auth_T#" measure="1" displayFolder="Auth_Gross" measureGroup="PaymentData" count="0"/>
    <cacheHierarchy uniqueName="[Measures].[Gross_Auth_A#]" caption="Gross_Auth_A#" measure="1" displayFolder="Auth_Gross" measureGroup="PaymentData" count="0"/>
    <cacheHierarchy uniqueName="[Measures].[Gross_Auth_D#]" caption="Gross_Auth_D#" measure="1" displayFolder="Auth_Gross" measureGroup="PaymentData" count="0"/>
    <cacheHierarchy uniqueName="[Measures].[Gross_Auth_A#%]" caption="Gross_Auth_A#%" measure="1" displayFolder="Auth_Gross" measureGroup="PaymentData" count="0"/>
    <cacheHierarchy uniqueName="[Measures].[Gross_ATS]" caption="Gross_ATS" measure="1" displayFolder="Auth_Gross" measureGroup="PaymentData" count="0"/>
    <cacheHierarchy uniqueName="[Measures].[Net_Auth_T$]" caption="Net_Auth_T$" measure="1" displayFolder="Auth_Net" measureGroup="PaymentData" count="0"/>
    <cacheHierarchy uniqueName="[Measures].[Net_Auth_A$]" caption="Net_Auth_A$" measure="1" displayFolder="Auth_Net" measureGroup="PaymentData" count="0"/>
    <cacheHierarchy uniqueName="[Measures].[Net_Auth_D$]" caption="Net_Auth_D$" measure="1" displayFolder="Auth_Net" measureGroup="PaymentData" count="0"/>
    <cacheHierarchy uniqueName="[Measures].[Net_Auth_T#]" caption="Net_Auth_T#" measure="1" displayFolder="Auth_Net" measureGroup="PaymentData" count="0"/>
    <cacheHierarchy uniqueName="[Measures].[Net_Auth_A#]" caption="Net_Auth_A#" measure="1" displayFolder="Auth_Net" measureGroup="PaymentData" count="0"/>
    <cacheHierarchy uniqueName="[Measures].[Net_Auth_D#]" caption="Net_Auth_D#" measure="1" displayFolder="Auth_Net" measureGroup="PaymentData" count="0"/>
    <cacheHierarchy uniqueName="[Measures].[Net_Auth_A#%]" caption="Net_Auth_A#%" measure="1" displayFolder="Auth_Net" measureGroup="PaymentData" count="0"/>
    <cacheHierarchy uniqueName="[Measures].[Net_ATS]" caption="Net_ATS" measure="1" displayFolder="Auth_Net" measureGroup="PaymentData" count="0"/>
    <cacheHierarchy uniqueName="[Measures].[Auth_AsyncApproval$]" caption="Auth_AsyncApproval$" measure="1" displayFolder="Auth_Async" measureGroup="PaymentData" count="0"/>
    <cacheHierarchy uniqueName="[Measures].[Auth_AsyncTotal$]" caption="Auth_AsyncTotal$" measure="1" displayFolder="Auth_Async" measureGroup="PaymentData" count="0"/>
    <cacheHierarchy uniqueName="[Measures].[Auth_AsyncDecline$]" caption="Auth_AsyncDecline$" measure="1" displayFolder="Auth_Async" measureGroup="PaymentData" count="0"/>
    <cacheHierarchy uniqueName="[Measures].[Auth_AsyncApproval$%]" caption="Auth_AsyncApproval$%" measure="1" displayFolder="Auth_Async" measureGroup="PaymentData" count="0"/>
    <cacheHierarchy uniqueName="[Measures].[Redirected#]" caption="Redirected#" measure="1" displayFolder="Redirected" measureGroup="PaymentData" count="0"/>
    <cacheHierarchy uniqueName="[Measures].[Redirected$]" caption="Redirected$" measure="1" displayFolder="Redirected" measureGroup="PaymentData" count="0"/>
    <cacheHierarchy uniqueName="[Measures].[Abandoned$]" caption="Abandoned$" measure="1" displayFolder="Redirected" measureGroup="PaymentData" count="0"/>
    <cacheHierarchy uniqueName="[Measures].[Abandoned#]" caption="Abandoned#" measure="1" displayFolder="Redirected" measureGroup="PaymentData" count="0"/>
    <cacheHierarchy uniqueName="[Measures].[Abandon#%]" caption="Abandon#%" measure="1" displayFolder="Redirected" measureGroup="PaymentData" count="0"/>
    <cacheHierarchy uniqueName="[Measures].[Abandon$%]" caption="Abandon$%" measure="1" displayFolder="Redirected" measureGroup="PaymentData" count="0"/>
    <cacheHierarchy uniqueName="[Measures].[Net_Sales$]" caption="Net_Sales$" measure="1" displayFolder="Net_Sales" measureGroup="PaymentData" count="0"/>
    <cacheHierarchy uniqueName="[Measures].[Net_Sales#]" caption="Net_Sales#" measure="1" displayFolder="Net_Sales" measureGroup="PaymentData" count="0"/>
    <cacheHierarchy uniqueName="[Measures].[Auth_Approval_Dedup#%]" caption="Auth_Approval_Dedup#%" measure="1" displayFolder="Auth_Dedup" measureGroup="PaymentData" count="0"/>
    <cacheHierarchy uniqueName="[Measures].[Auth_Approval_Dedup$%]" caption="Auth_Approval_Dedup$%" measure="1" displayFolder="Auth_Dedup" measureGroup="PaymentData" count="0"/>
    <cacheHierarchy uniqueName="[Measures].[Auth_Declined_Dedup(ConCI)#]" caption="Auth_Declined_Dedup(ConCI)#" measure="1" displayFolder="FY18_Consumer_CustomerInitiated(ConCI)" measureGroup="PaymentData" count="0"/>
    <cacheHierarchy uniqueName="[Measures].[Auth_Approval_Dedup(ConCI)$]" caption="Auth_Approval_Dedup(ConCI)$" measure="1" displayFolder="FY18_Consumer_CustomerInitiated(ConCI)" measureGroup="PaymentData" count="0"/>
    <cacheHierarchy uniqueName="[Measures].[Auth_Total_Dedup(ConCI)$]" caption="Auth_Total_Dedup(ConCI)$" measure="1" displayFolder="FY18_Consumer_CustomerInitiated(ConCI)" measureGroup="PaymentData" count="0"/>
    <cacheHierarchy uniqueName="[Measures].[Auth_Declined_Dedup(ConCI)$]" caption="Auth_Declined_Dedup(ConCI)$" measure="1" displayFolder="FY18_Consumer_CustomerInitiated(ConCI)" measureGroup="PaymentData" count="0"/>
    <cacheHierarchy uniqueName="[Measures].[Auth_Approval_Dedup(ConCI)$%]" caption="Auth_Approval_Dedup(ConCI)$%" measure="1" displayFolder="FY18_Consumer_CustomerInitiated(ConCI)" measureGroup="PaymentData" count="0"/>
    <cacheHierarchy uniqueName="[Measures].[Auth_Declined_Blended(ConCI)#]" caption="Auth_Declined_Blended(ConCI)#" measure="1" displayFolder="FY18_Consumer_CustomerInitiated(ConCI)" measureGroup="PaymentData" count="0"/>
    <cacheHierarchy uniqueName="[Measures].[Auth_Approval_Blended(ConCI)$]" caption="Auth_Approval_Blended(ConCI)$" measure="1" displayFolder="FY18_Consumer_CustomerInitiated(ConCI)" measureGroup="PaymentData" count="0"/>
    <cacheHierarchy uniqueName="[Measures].[Auth_Total_Blended(ConCI)$]" caption="Auth_Total_Blended(ConCI)$" measure="1" displayFolder="FY18_Consumer_CustomerInitiated(ConCI)" measureGroup="PaymentData" count="0"/>
    <cacheHierarchy uniqueName="[Measures].[Auth_Declined_Blended(ConCI)$]" caption="Auth_Declined_Blended(ConCI)$" measure="1" displayFolder="FY18_Consumer_CustomerInitiated(ConCI)" measureGroup="PaymentData" count="0"/>
    <cacheHierarchy uniqueName="[Measures].[Auth_Approval_Blended(ConCI)$%]" caption="Auth_Approval_Blended(ConCI)$%" measure="1" displayFolder="FY18_Consumer_CustomerInitiated(ConCI)" measureGroup="PaymentData" count="0"/>
    <cacheHierarchy uniqueName="[Measures].[Auth_Approval_Dedup_ATS(ConCI)]" caption="Auth_Approval_Dedup_ATS(ConCI)" measure="1" displayFolder="FY18_Consumer_CustomerInitiated(ConCI)" measureGroup="PaymentData" count="0"/>
    <cacheHierarchy uniqueName="[Measures].[Auth_Total_Dedup_ATS(ConCI)]" caption="Auth_Total_Dedup_ATS(ConCI)" measure="1" displayFolder="FY18_Consumer_CustomerInitiated(ConCI)" measureGroup="PaymentData" count="0"/>
    <cacheHierarchy uniqueName="[Measures].[Auth_Approval_Blended_ATS(ConCI)]" caption="Auth_Approval_Blended_ATS(ConCI)" measure="1" displayFolder="FY18_Consumer_CustomerInitiated(ConCI)" measureGroup="PaymentData" count="0"/>
    <cacheHierarchy uniqueName="[Measures].[Auth_Total_Blended_ATS(ConCI)]" caption="Auth_Total_Blended_ATS(ConCI)" measure="1" displayFolder="FY18_Consumer_CustomerInitiated(ConCI)" measureGroup="PaymentData" count="0"/>
    <cacheHierarchy uniqueName="[Measures].[Auth_Approval_Net(Commercial)_Forecast#%]" caption="Auth_Approval_Net(Commercial)_Forecast#%" measure="1" displayFolder="FY18_Commercial" measureGroup="PaymentData" count="0"/>
    <cacheHierarchy uniqueName="[Measures].[Auth_Approval_Net(ConSI)_Forecast#%]" caption="Auth_Approval_Net(ConSI)_Forecast#%" measure="1" displayFolder="FY18_Consumer_SystemInitiated(ConSI)" measureGroup="PaymentData" count="0"/>
    <cacheHierarchy uniqueName="[Measures].[Auth_Approval_Dedup#]" caption="Auth_Approval_Dedup#" measure="1" displayFolder="Auth_Dedup" measureGroup="PaymentData" count="0"/>
    <cacheHierarchy uniqueName="[Measures].[Auth_Total_Dedup#]" caption="Auth_Total_Dedup#" measure="1" displayFolder="Auth_Dedup" measureGroup="PaymentData" count="0"/>
    <cacheHierarchy uniqueName="[Measures].[Auth_Decline_Dedup#]" caption="Auth_Decline_Dedup#" measure="1" displayFolder="Auth_Dedup" measureGroup="PaymentData" count="0"/>
    <cacheHierarchy uniqueName="[Measures].[Auth_Total_Dedup$]" caption="Auth_Total_Dedup$" measure="1" displayFolder="Auth_Dedup" measureGroup="PaymentData" count="0"/>
    <cacheHierarchy uniqueName="[Measures].[Auth_Approval_Dedup(ConCI)#]" caption="Auth_Approval_Dedup(ConCI)#" measure="1" displayFolder="FY18_Consumer_CustomerInitiated(ConCI)" measureGroup="PaymentData" count="0"/>
    <cacheHierarchy uniqueName="[Measures].[Auth_Total_Dedup(ConCI)#]" caption="Auth_Total_Dedup(ConCI)#" measure="1" displayFolder="FY18_Consumer_CustomerInitiated(ConCI)" measureGroup="PaymentData" count="0"/>
    <cacheHierarchy uniqueName="[Measures].[Auth_Approval_Dedup(ConCI)#%]" caption="Auth_Approval_Dedup(ConCI)#%" measure="1" displayFolder="FY18_Consumer_CustomerInitiated(ConCI)" measureGroup="PaymentData" count="0"/>
    <cacheHierarchy uniqueName="[Measures].[Overall_Approval#]" caption="Overall_Approval#" measure="1" displayFolder="Auth_Overall" measureGroup="PaymentData" count="0"/>
    <cacheHierarchy uniqueName="[Measures].[Overall_Total#]" caption="Overall_Total#" measure="1" displayFolder="Auth_Overall" measureGroup="PaymentData" count="0"/>
    <cacheHierarchy uniqueName="[Measures].[Overall_Approval_Dedup#%]" caption="Overall_Approval_Dedup#%" measure="1" displayFolder="Auth_Overall" measureGroup="PaymentData" count="0"/>
    <cacheHierarchy uniqueName="[Measures].[Overall_Decline#]" caption="Overall_Decline#" measure="1" displayFolder="Auth_Overall" measureGroup="PaymentData" count="0"/>
    <cacheHierarchy uniqueName="[Measures].[Auth_Approval_Dedup$]" caption="Auth_Approval_Dedup$" measure="1" displayFolder="Auth_Dedup" measureGroup="PaymentData" count="0"/>
    <cacheHierarchy uniqueName="[Measures].[Auth_Decline_Dedup$]" caption="Auth_Decline_Dedup$" measure="1" displayFolder="Auth_Dedup" measureGroup="PaymentData" count="0"/>
    <cacheHierarchy uniqueName="[Measures].[Auth_Approval_Net(ConSI)$]" caption="Auth_Approval_Net(ConSI)$" measure="1" displayFolder="FY18_Consumer_SystemInitiated(ConSI)" measureGroup="PaymentData" count="0"/>
    <cacheHierarchy uniqueName="[Measures].[Auth_Total_FirstAttempt(ConSI)$]" caption="Auth_Total_FirstAttempt(ConSI)$" measure="1" displayFolder="FY18_Consumer_SystemInitiated(ConSI)" measureGroup="PaymentData" count="0"/>
    <cacheHierarchy uniqueName="[Measures].[Auth_Approval_FirstAttempt(ConSI)$]" caption="Auth_Approval_FirstAttempt(ConSI)$" measure="1" displayFolder="FY18_Consumer_SystemInitiated(ConSI)" measureGroup="PaymentData" count="0"/>
    <cacheHierarchy uniqueName="[Measures].[RecordCount]" caption="RecordCount" measure="1" displayFolder="Others" measureGroup="PaymentData" count="0"/>
    <cacheHierarchy uniqueName="[Measures].[Abandonment#%]" caption="Abandonment#%" measure="1" displayFolder="Redirected" measureGroup="PaymentData" count="0"/>
    <cacheHierarchy uniqueName="[Measures].[Auth_Approval_withDR#]" caption="Auth_Approval_withDR#" measure="1" displayFolder="DynamicRetry" measureGroup="PaymentData" count="0"/>
    <cacheHierarchy uniqueName="[Measures].[Auth_Total_withDR#]" caption="Auth_Total_withDR#" measure="1" displayFolder="DynamicRetry" measureGroup="PaymentData" count="0"/>
    <cacheHierarchy uniqueName="[Measures].[Auth_Approval_withDR#%]" caption="Auth_Approval_withDR#%" measure="1" displayFolder="DynamicRetry" measureGroup="PaymentData" count="0"/>
    <cacheHierarchy uniqueName="[Measures].[Auth_Total_Dedup_withoutDR(ConCI)#]" caption="Auth_Tot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Total_withoutDR(ConCI)#]" caption="Auth_Total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Total_withoutDR(ConCI)$]" caption="Auth_Total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Total_Dedup_withoutDR(ConCI)$]" caption="Auth_Tot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Total_FirstAttempt_All#]" caption="Auth_Total_FirstAttempt_All#" measure="1" displayFolder="FY19_OneApprovalRate" measureGroup="PaymentData" count="0"/>
    <cacheHierarchy uniqueName="[Measures].[Auth_Approval_FirstAttempt_All#]" caption="Auth_Approval_FirstAttempt_All#" measure="1" displayFolder="FY19_OneApprovalRate" measureGroup="PaymentData" count="0"/>
    <cacheHierarchy uniqueName="[Measures].[Auth_Approval_FirstAttempt_All#%]" caption="Auth_Approval_FirstAttempt_All#%" measure="1" displayFolder="FY19_OneApprovalRate" measureGroup="PaymentData" count="0"/>
    <cacheHierarchy uniqueName="[Measures].[Auth_Total_Net_All#]" caption="Auth_Total_Net_All#" measure="1" displayFolder="FY19_OneApprovalRate" measureGroup="PaymentData" count="0" oneField="1">
      <fieldsUsage count="1">
        <fieldUsage x="2"/>
      </fieldsUsage>
    </cacheHierarchy>
    <cacheHierarchy uniqueName="[Measures].[Auth_Approval_Net_All#]" caption="Auth_Approval_Net_All#" measure="1" displayFolder="FY19_OneApprovalRate" measureGroup="PaymentData" count="0"/>
    <cacheHierarchy uniqueName="[Measures].[Auth_Approval_Net_All#%]" caption="Auth_Approval_Net_All#%" measure="1" displayFolder="FY19_OneApprovalRate" measureGroup="PaymentData" count="0"/>
    <cacheHierarchy uniqueName="[Measures].[CogsAmount$]" caption="CogsAmount$" measure="1" displayFolder="Net_Sales" measureGroup="PaymentData" count="0"/>
    <cacheHierarchy uniqueName="[Measures].[CoP$]" caption="CoP$" measure="1" displayFolder="Net_Sales" measureGroup="PaymentData" count="0"/>
    <cacheHierarchy uniqueName="[Measures].[Net_Revenue$]" caption="Net_Revenue$" measure="1" displayFolder="Net_Sales" measureGroup="PaymentData" count="0"/>
    <cacheHierarchy uniqueName="[Measures].[CogsAmount_CBRevoke$]" caption="CogsAmount_CBRevoke$" measure="1" displayFolder="Net_Sales" measureGroup="PaymentData" count="0"/>
    <cacheHierarchy uniqueName="[Measures].[CoP_CB$]" caption="CoP_CB$" measure="1" displayFolder="Net_Sales" measureGroup="PaymentData" count="0"/>
    <cacheHierarchy uniqueName="[Measures].[Net_Profit$]" caption="Net_Profit$" measure="1" displayFolder="Net_Sales" measureGroup="PaymentData" count="0"/>
    <cacheHierarchy uniqueName="[Measures].[Chargeback Rate Deduped # (By CBDate)]" caption="Chargeback Rate Deduped # (By CBDate)" measure="1" displayFolder="CB_CBDate" measureGroup="PaymentData" count="0"/>
    <cacheHierarchy uniqueName="[Measures].[Chargeback Rate Deduped $ (By CBDate)]" caption="Chargeback Rate Deduped $ (By CBDate)" measure="1" displayFolder="CB_CBDate" measureGroup="PaymentData" count="0"/>
    <cacheHierarchy uniqueName="[Measures].[Chargeback Deduped # (By CBDate)]" caption="Chargeback Deduped # (By CBDate)" measure="1" displayFolder="CB_CBDate" measureGroup="PaymentData" count="0"/>
    <cacheHierarchy uniqueName="[Measures].[Chargeback Deduped $ (By CBDate)]" caption="Chargeback Deduped $ (By CBDate)" measure="1" displayFolder="CB_CBDate" measureGroup="PaymentData" count="0"/>
    <cacheHierarchy uniqueName="[Measures].[Chargeback Rate Deduped # (By TxnDate)]" caption="Chargeback Rate Deduped # (By TxnDate)" measure="1" displayFolder="CB_TxnDate" measureGroup="PaymentData" count="0"/>
    <cacheHierarchy uniqueName="[Measures].[Chargeback Rate Deduped $ (By TxnDate)]" caption="Chargeback Rate Deduped $ (By TxnDate)" measure="1" displayFolder="CB_TxnDate" measureGroup="PaymentData" count="0"/>
    <cacheHierarchy uniqueName="[Measures].[Chargeback Deduped # (By TxnDate)]" caption="Chargeback Deduped # (By TxnDate)" measure="1" displayFolder="CB_TxnDate" measureGroup="PaymentData" count="0"/>
    <cacheHierarchy uniqueName="[Measures].[Chargeback Deduped $ (By TxnDate)]" caption="Chargeback Deduped $ (By TxnDate)" measure="1" displayFolder="CB_TxnDate" measureGroup="PaymentData" count="0"/>
    <cacheHierarchy uniqueName="[Measures].[Auth_Approval_Net_Forecast_All#%]" caption="Auth_Approval_Net_Forecast_All#%" measure="1" displayFolder="FY19_OneApprovalRate" measureGroup="PaymentData" count="0"/>
    <cacheHierarchy uniqueName="[Measures].[__Default measure]" caption="__Default measure" measure="1" displayFolder="" count="0" hidden="1"/>
    <cacheHierarchy uniqueName="[Measures].[Fraud Chargebacks # (By TxnDate)]" caption="Fraud Chargebacks # (By TxnDate)" measure="1" displayFolder="CB_TxnDate" measureGroup="PaymentData" count="0" hidden="1"/>
    <cacheHierarchy uniqueName="[Measures].[Non Fraud Chargebacks # (By TxnDate)]" caption="Non Fraud Chargebacks # (By TxnDate)" measure="1" displayFolder="CB_TxnDate" measureGroup="PaymentData" count="0" hidden="1"/>
    <cacheHierarchy uniqueName="[Measures].[Fraud Chargebacks $ (By TxnDate)]" caption="Fraud Chargebacks $ (By TxnDate)" measure="1" displayFolder="CB_TxnDate" measureGroup="PaymentData" count="0" hidden="1"/>
    <cacheHierarchy uniqueName="[Measures].[Non Fraud Chargebacks $ (By TxnDate)]" caption="Non Fraud Chargebacks $ (By TxnDate)" measure="1" displayFolder="CB_TxnDate" measureGroup="PaymentData" count="0" hidden="1"/>
    <cacheHierarchy uniqueName="[Measures].[Fraud Chargebacks # (By CBDate)]" caption="Fraud Chargebacks # (By CBDate)" measure="1" displayFolder="CB_CBDate" measureGroup="PaymentData" count="0" hidden="1"/>
    <cacheHierarchy uniqueName="[Measures].[Non Fraud Chargebacks # (By CBDate)]" caption="Non Fraud Chargebacks # (By CBDate)" measure="1" displayFolder="CB_CBDate" measureGroup="PaymentData" count="0" hidden="1"/>
    <cacheHierarchy uniqueName="[Measures].[Fraud Chargebacks $ (By CBDate)]" caption="Fraud Chargebacks $ (By CBDate)" measure="1" displayFolder="CB_CBDate" measureGroup="PaymentData" count="0" hidden="1"/>
    <cacheHierarchy uniqueName="[Measures].[Non Fraud Chargebacks $ (By CBDate)]" caption="Non Fraud Chargebacks $ (By CBDate)" measure="1" displayFolder="CB_CBDate" measureGroup="PaymentData" count="0" hidden="1"/>
    <cacheHierarchy uniqueName="[Measures].[Net_Auth_A$%]" caption="Net_Auth_A$%" measure="1" displayFolder="Auth_Net" measureGroup="PaymentData" count="0" hidden="1"/>
    <cacheHierarchy uniqueName="[Measures].[Net_Auth_A#%_Forecast]" caption="Net_Auth_A#%_Forecast" measure="1" displayFolder="Auth_Net" measureGroup="PaymentData" count="0" hidden="1"/>
    <cacheHierarchy uniqueName="[Measures].[Net_Auth_A$%_Forecast]" caption="Net_Auth_A$%_Forecast" measure="1" displayFolder="Gross_Net" measureGroup="PaymentData" count="0" hidden="1"/>
  </cacheHierarchies>
  <kpis count="0"/>
  <dimensions count="13">
    <dimension name="DimBillingProperty" uniqueName="[DimBillingProperty]" caption="DimBillingProperty"/>
    <dimension name="DimBins" uniqueName="[DimBins]" caption="DimBins"/>
    <dimension name="DimChargebackProperty" uniqueName="[DimChargebackProperty]" caption="DimChargebackProperty"/>
    <dimension name="DimCreditCardProperty" uniqueName="[DimCreditCardProperty]" caption="DimCreditCardProperty"/>
    <dimension name="DimDate" uniqueName="[DimDate]" caption="DimDate"/>
    <dimension name="DimExtendProperty" uniqueName="[DimExtendProperty]" caption="DimExtendProperty"/>
    <dimension name="DimMarket" uniqueName="[DimMarket]" caption="DimMarket"/>
    <dimension name="DimMerchant" uniqueName="[DimMerchant]" caption="DimMerchant"/>
    <dimension name="DimPartner" uniqueName="[DimPartner]" caption="DimPartner"/>
    <dimension name="DimPayment" uniqueName="[DimPayment]" caption="DimPayment"/>
    <dimension name="DimProduct" uniqueName="[DimProduct]" caption="DimProduct"/>
    <dimension name="DimTxnDate" uniqueName="[DimTxnDate]" caption="DimTxnDate"/>
    <dimension measure="1" name="Measures" uniqueName="[Measures]" caption="Measures"/>
  </dimensions>
  <measureGroups count="13">
    <measureGroup name="DimBillingProperty" caption="DimBillingProperty"/>
    <measureGroup name="DimBins" caption="DimBins"/>
    <measureGroup name="DimChargebackProperty" caption="DimChargebackProperty"/>
    <measureGroup name="DimCreditCardProperty" caption="DimCreditCardProperty"/>
    <measureGroup name="DimDate" caption="DimDate"/>
    <measureGroup name="DimExtendProperty" caption="DimExtendProperty"/>
    <measureGroup name="DimMarket" caption="DimMarket"/>
    <measureGroup name="DimMerchant" caption="DimMerchant"/>
    <measureGroup name="DimPartner" caption="DimPartner"/>
    <measureGroup name="DimPayment" caption="DimPayment"/>
    <measureGroup name="DimProduct" caption="DimProduct"/>
    <measureGroup name="DimTxnDate" caption="DimTxnDate"/>
    <measureGroup name="PaymentData" caption="PaymentData"/>
  </measureGroups>
  <maps count="24">
    <map measureGroup="0" dimension="0"/>
    <map measureGroup="1" dimension="1"/>
    <map measureGroup="2" dimension="2"/>
    <map measureGroup="3" dimension="3"/>
    <map measureGroup="4" dimension="4"/>
    <map measureGroup="5" dimension="5"/>
    <map measureGroup="6" dimension="6"/>
    <map measureGroup="7" dimension="7"/>
    <map measureGroup="8" dimension="8"/>
    <map measureGroup="9" dimension="9"/>
    <map measureGroup="10" dimension="10"/>
    <map measureGroup="11" dimension="11"/>
    <map measureGroup="12" dimension="0"/>
    <map measureGroup="12" dimension="1"/>
    <map measureGroup="12" dimension="2"/>
    <map measureGroup="12" dimension="3"/>
    <map measureGroup="12" dimension="4"/>
    <map measureGroup="12" dimension="5"/>
    <map measureGroup="12" dimension="6"/>
    <map measureGroup="12" dimension="7"/>
    <map measureGroup="12" dimension="8"/>
    <map measureGroup="12" dimension="9"/>
    <map measureGroup="12" dimension="10"/>
    <map measureGroup="12" dimension="1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iwen Zhou (PACTERA TECHNOLOGIES INC)" refreshedDate="44116.618901273148" backgroundQuery="1" createdVersion="6" refreshedVersion="6" minRefreshableVersion="3" recordCount="0" supportSubquery="1" supportAdvancedDrill="1" xr:uid="{65A91F01-B6DC-4D1A-9714-779620724229}">
  <cacheSource type="external" connectionId="1"/>
  <cacheFields count="4">
    <cacheField name="[DimDate].[FiscalYear].[FiscalYear]" caption="FiscalYear" numFmtId="0" hierarchy="63" level="1">
      <sharedItems count="3">
        <s v="[DimDate].[FiscalYear].&amp;[FY2018]" c="FY2018"/>
        <s v="[DimDate].[FiscalYear].&amp;[FY2019]" c="FY2019"/>
        <s v="[DimDate].[FiscalYear].&amp;[FY2020]" c="FY2020"/>
      </sharedItems>
    </cacheField>
    <cacheField name="[Measures].[Auth_Approval_Net_Forecast_All#%]" caption="Auth_Approval_Net_Forecast_All#%" numFmtId="0" hierarchy="432" level="32767"/>
    <cacheField name="[DimProduct].[SpecialProductType].[SpecialProductType]" caption="SpecialProductType" numFmtId="0" hierarchy="180" level="1">
      <sharedItems containsSemiMixedTypes="0" containsString="0"/>
    </cacheField>
    <cacheField name="[DimDate].[EventMonth].[EventMonth]" caption="EventMonth" numFmtId="0" hierarchy="62" level="1">
      <sharedItems count="36">
        <s v="[DimDate].[EventMonth].&amp;[2017-07-01T00:00:00]" c="2017-07-01"/>
        <s v="[DimDate].[EventMonth].&amp;[2017-08-01T00:00:00]" c="2017-08-01"/>
        <s v="[DimDate].[EventMonth].&amp;[2017-09-01T00:00:00]" c="2017-09-01"/>
        <s v="[DimDate].[EventMonth].&amp;[2017-10-01T00:00:00]" c="2017-10-01"/>
        <s v="[DimDate].[EventMonth].&amp;[2017-11-01T00:00:00]" c="2017-11-01"/>
        <s v="[DimDate].[EventMonth].&amp;[2017-12-01T00:00:00]" c="2017-12-01"/>
        <s v="[DimDate].[EventMonth].&amp;[2018-01-01T00:00:00]" c="2018-01-01"/>
        <s v="[DimDate].[EventMonth].&amp;[2018-02-01T00:00:00]" c="2018-02-01"/>
        <s v="[DimDate].[EventMonth].&amp;[2018-03-01T00:00:00]" c="2018-03-01"/>
        <s v="[DimDate].[EventMonth].&amp;[2018-04-01T00:00:00]" c="2018-04-01"/>
        <s v="[DimDate].[EventMonth].&amp;[2018-05-01T00:00:00]" c="2018-05-01"/>
        <s v="[DimDate].[EventMonth].&amp;[2018-06-01T00:00:00]" c="2018-06-01"/>
        <s v="[DimDate].[EventMonth].&amp;[2018-07-01T00:00:00]" c="2018-07-01"/>
        <s v="[DimDate].[EventMonth].&amp;[2018-08-01T00:00:00]" c="2018-08-01"/>
        <s v="[DimDate].[EventMonth].&amp;[2018-09-01T00:00:00]" c="2018-09-01"/>
        <s v="[DimDate].[EventMonth].&amp;[2018-10-01T00:00:00]" c="2018-10-01"/>
        <s v="[DimDate].[EventMonth].&amp;[2018-11-01T00:00:00]" c="2018-11-01"/>
        <s v="[DimDate].[EventMonth].&amp;[2018-12-01T00:00:00]" c="2018-12-01"/>
        <s v="[DimDate].[EventMonth].&amp;[2019-01-01T00:00:00]" c="2019-01-01"/>
        <s v="[DimDate].[EventMonth].&amp;[2019-02-01T00:00:00]" c="2019-02-01"/>
        <s v="[DimDate].[EventMonth].&amp;[2019-03-01T00:00:00]" c="2019-03-01"/>
        <s v="[DimDate].[EventMonth].&amp;[2019-04-01T00:00:00]" c="2019-04-01"/>
        <s v="[DimDate].[EventMonth].&amp;[2019-05-01T00:00:00]" c="2019-05-01"/>
        <s v="[DimDate].[EventMonth].&amp;[2019-06-01T00:00:00]" c="2019-06-01"/>
        <s v="[DimDate].[EventMonth].&amp;[2019-07-01T00:00:00]" c="2019-07-01"/>
        <s v="[DimDate].[EventMonth].&amp;[2019-08-01T00:00:00]" c="2019-08-01"/>
        <s v="[DimDate].[EventMonth].&amp;[2019-09-01T00:00:00]" c="2019-09-01"/>
        <s v="[DimDate].[EventMonth].&amp;[2019-10-01T00:00:00]" c="2019-10-01"/>
        <s v="[DimDate].[EventMonth].&amp;[2019-11-01T00:00:00]" c="2019-11-01"/>
        <s v="[DimDate].[EventMonth].&amp;[2019-12-01T00:00:00]" c="2019-12-01"/>
        <s v="[DimDate].[EventMonth].&amp;[2020-01-01T00:00:00]" c="2020-01-01"/>
        <s v="[DimDate].[EventMonth].&amp;[2020-02-01T00:00:00]" c="2020-02-01"/>
        <s v="[DimDate].[EventMonth].&amp;[2020-03-01T00:00:00]" c="2020-03-01"/>
        <s v="[DimDate].[EventMonth].&amp;[2020-04-01T00:00:00]" c="2020-04-01"/>
        <s v="[DimDate].[EventMonth].&amp;[2020-05-01T00:00:00]" c="2020-05-01"/>
        <s v="[DimDate].[EventMonth].&amp;[2020-06-01T00:00:00]" c="2020-06-01"/>
      </sharedItems>
    </cacheField>
  </cacheFields>
  <cacheHierarchies count="445">
    <cacheHierarchy uniqueName="[DimBillingProperty].[AccountAgeBucket]" caption="AccountAgeBucket" attribute="1" defaultMemberUniqueName="[DimBillingProperty].[AccountAgeBucket].[All]" allUniqueName="[DimBillingProperty].[AccountAgeBucket].[All]" dimensionUniqueName="[DimBillingProperty]" displayFolder="" count="0" unbalanced="0"/>
    <cacheHierarchy uniqueName="[DimBillingProperty].[BillingSource]" caption="BillingSource" attribute="1" defaultMemberUniqueName="[DimBillingProperty].[BillingSource].[All]" allUniqueName="[DimBillingProperty].[BillingSource].[All]" dimensionUniqueName="[DimBillingProperty]" displayFolder="" count="0" unbalanced="0"/>
    <cacheHierarchy uniqueName="[DimBillingProperty].[BrowserOS]" caption="BrowserOS" attribute="1" defaultMemberUniqueName="[DimBillingProperty].[BrowserOS].[All]" allUniqueName="[DimBillingProperty].[BrowserOS].[All]" dimensionUniqueName="[DimBillingProperty]" displayFolder="" count="0" unbalanced="0"/>
    <cacheHierarchy uniqueName="[DimBillingProperty].[Client]" caption="Client" attribute="1" defaultMemberUniqueName="[DimBillingProperty].[Client].[All]" allUniqueName="[DimBillingProperty].[Client].[All]" dimensionUniqueName="[DimBillingProperty]" displayFolder="" count="0" unbalanced="0"/>
    <cacheHierarchy uniqueName="[DimBillingProperty].[DeviceType]" caption="DeviceType" attribute="1" defaultMemberUniqueName="[DimBillingProperty].[DeviceType].[All]" allUniqueName="[DimBillingProperty].[DeviceType].[All]" dimensionUniqueName="[DimBillingProperty]" displayFolder="" count="0" unbalanced="0"/>
    <cacheHierarchy uniqueName="[DimBillingProperty].[DunningAttempt#]" caption="DunningAttempt#" attribute="1" defaultMemberUniqueName="[DimBillingProperty].[DunningAttempt#].[All]" allUniqueName="[DimBillingProperty].[DunningAttempt#].[All]" dimensionUniqueName="[DimBillingProperty]" displayFolder="" count="0" unbalanced="0"/>
    <cacheHierarchy uniqueName="[DimBillingProperty].[DunningDaysBucket]" caption="DunningDaysBucket" attribute="1" defaultMemberUniqueName="[DimBillingProperty].[DunningDaysBucket].[All]" allUniqueName="[DimBillingProperty].[DunningDaysBucket].[All]" dimensionUniqueName="[DimBillingProperty]" displayFolder="" count="0" unbalanced="0"/>
    <cacheHierarchy uniqueName="[DimBillingProperty].[DunningFirstDeclineCode]" caption="DunningFirstDeclineCode" attribute="1" defaultMemberUniqueName="[DimBillingProperty].[DunningFirstDeclineCode].[All]" allUniqueName="[DimBillingProperty].[DunningFirstDeclineCode].[All]" dimensionUniqueName="[DimBillingProperty]" displayFolder="" count="0" unbalanced="0"/>
    <cacheHierarchy uniqueName="[DimBillingProperty].[DunningPaywithPaymentCardType]" caption="DunningPaywithPaymentCardType" attribute="1" defaultMemberUniqueName="[DimBillingProperty].[DunningPaywithPaymentCardType].[All]" allUniqueName="[DimBillingProperty].[DunningPaywithPaymentCardType].[All]" dimensionUniqueName="[DimBillingProperty]" displayFolder="" count="0" unbalanced="0"/>
    <cacheHierarchy uniqueName="[DimBillingProperty].[DunningPaywithSameCard]" caption="DunningPaywithSameCard" attribute="1" defaultMemberUniqueName="[DimBillingProperty].[DunningPaywithSameCard].[All]" allUniqueName="[DimBillingProperty].[DunningPaywithSameCard].[All]" dimensionUniqueName="[DimBillingProperty]" displayFolder="" count="0" unbalanced="0"/>
    <cacheHierarchy uniqueName="[DimBillingProperty].[DunningPaywithSamePaymentMethodSubType]" caption="DunningPaywithSamePaymentMethodSubType" attribute="1" defaultMemberUniqueName="[DimBillingProperty].[DunningPaywithSamePaymentMethodSubType].[All]" allUniqueName="[DimBillingProperty].[DunningPaywithSamePaymentMethodSubType].[All]" dimensionUniqueName="[DimBillingProperty]" displayFolder="" count="0" unbalanced="0"/>
    <cacheHierarchy uniqueName="[DimBillingProperty].[DunningPaywithSamePaymentMethodType]" caption="DunningPaywithSamePaymentMethodType" attribute="1" defaultMemberUniqueName="[DimBillingProperty].[DunningPaywithSamePaymentMethodType].[All]" allUniqueName="[DimBillingProperty].[DunningPaywithSamePaymentMethodType].[All]" dimensionUniqueName="[DimBillingProperty]" displayFolder="" count="0" unbalanced="0"/>
    <cacheHierarchy uniqueName="[DimBillingProperty].[DunningPaywithSameProvider]" caption="DunningPaywithSameProvider" attribute="1" defaultMemberUniqueName="[DimBillingProperty].[DunningPaywithSameProvider].[All]" allUniqueName="[DimBillingProperty].[DunningPaywithSameProvider].[All]" dimensionUniqueName="[DimBillingProperty]" displayFolder="" count="0" unbalanced="0"/>
    <cacheHierarchy uniqueName="[DimBillingProperty].[EntitlementStatus]" caption="EntitlementStatus" attribute="1" defaultMemberUniqueName="[DimBillingProperty].[EntitlementStatus].[All]" allUniqueName="[DimBillingProperty].[EntitlementStatus].[All]" dimensionUniqueName="[DimBillingProperty]" displayFolder="" count="0" unbalanced="0"/>
    <cacheHierarchy uniqueName="[DimBillingProperty].[FulfillmentState]" caption="FulfillmentState" attribute="1" defaultMemberUniqueName="[DimBillingProperty].[FulfillmentState].[All]" allUniqueName="[DimBillingProperty].[FulfillmentState].[All]" dimensionUniqueName="[DimBillingProperty]" displayFolder="" count="0" unbalanced="0"/>
    <cacheHierarchy uniqueName="[DimBillingProperty].[IsBuyOncePlayAnywhere]" caption="IsBuyOncePlayAnywhere" attribute="1" defaultMemberUniqueName="[DimBillingProperty].[IsBuyOncePlayAnywhere].[All]" allUniqueName="[DimBillingProperty].[IsBuyOncePlayAnywhere].[All]" dimensionUniqueName="[DimBillingProperty]" displayFolder="" count="0" unbalanced="0"/>
    <cacheHierarchy uniqueName="[DimBillingProperty].[IsFraud]" caption="IsFraud" attribute="1" defaultMemberUniqueName="[DimBillingProperty].[IsFraud].[All]" allUniqueName="[DimBillingProperty].[IsFraud].[All]" dimensionUniqueName="[DimBillingProperty]" displayFolder="" count="0" unbalanced="0"/>
    <cacheHierarchy uniqueName="[DimBillingProperty].[IsFreeTrialConverted]" caption="IsFreeTrialConverted" attribute="1" defaultMemberUniqueName="[DimBillingProperty].[IsFreeTrialConverted].[All]" allUniqueName="[DimBillingProperty].[IsFreeTrialConverted].[All]" dimensionUniqueName="[DimBillingProperty]" displayFolder="" count="0" unbalanced="0"/>
    <cacheHierarchy uniqueName="[DimBillingProperty].[IsLatestDunningAttempt]" caption="IsLatestDunningAttempt" attribute="1" defaultMemberUniqueName="[DimBillingProperty].[IsLatestDunningAttempt].[All]" allUniqueName="[DimBillingProperty].[IsLatestDunningAttempt].[All]" dimensionUniqueName="[DimBillingProperty]" displayFolder="" count="0" unbalanced="0"/>
    <cacheHierarchy uniqueName="[DimBillingProperty].[IsPreOrder]" caption="IsPreOrder" attribute="1" defaultMemberUniqueName="[DimBillingProperty].[IsPreOrder].[All]" allUniqueName="[DimBillingProperty].[IsPreOrder].[All]" dimensionUniqueName="[DimBillingProperty]" displayFolder="" count="0" unbalanced="0"/>
    <cacheHierarchy uniqueName="[DimBillingProperty].[ProductCode]" caption="ProductCode" attribute="1" defaultMemberUniqueName="[DimBillingProperty].[ProductCode].[All]" allUniqueName="[DimBillingProperty].[ProductCode].[All]" dimensionUniqueName="[DimBillingProperty]" displayFolder="" count="0" unbalanced="0"/>
    <cacheHierarchy uniqueName="[DimBillingProperty].[ShippingMethod]" caption="ShippingMethod" attribute="1" defaultMemberUniqueName="[DimBillingProperty].[ShippingMethod].[All]" allUniqueName="[DimBillingProperty].[ShippingMethod].[All]" dimensionUniqueName="[DimBillingProperty]" displayFolder="" count="0" unbalanced="0"/>
    <cacheHierarchy uniqueName="[DimBillingProperty].[StoreFronts]" caption="StoreFronts" attribute="1" defaultMemberUniqueName="[DimBillingProperty].[StoreFronts].[All]" allUniqueName="[DimBillingProperty].[StoreFronts].[All]" dimensionUniqueName="[DimBillingProperty]" displayFolder="" count="0" unbalanced="0"/>
    <cacheHierarchy uniqueName="[DimBillingProperty].[SubscriptionAgeBucket]" caption="SubscriptionAgeBucket" attribute="1" defaultMemberUniqueName="[DimBillingProperty].[SubscriptionAgeBucket].[All]" allUniqueName="[DimBillingProperty].[SubscriptionAgeBucket].[All]" dimensionUniqueName="[DimBillingProperty]" displayFolder="" count="0" unbalanced="0"/>
    <cacheHierarchy uniqueName="[DimBillingProperty].[SubscriptionSource]" caption="SubscriptionSource" attribute="1" defaultMemberUniqueName="[DimBillingProperty].[SubscriptionSource].[All]" allUniqueName="[DimBillingProperty].[SubscriptionSource].[All]" dimensionUniqueName="[DimBillingProperty]" displayFolder="" count="0" unbalanced="0"/>
    <cacheHierarchy uniqueName="[DimBillingProperty].[SubTerm]" caption="SubTerm" attribute="1" defaultMemberUniqueName="[DimBillingProperty].[SubTerm].[All]" allUniqueName="[DimBillingProperty].[SubTerm].[All]" dimensionUniqueName="[DimBillingProperty]" displayFolder="" count="0" unbalanced="0"/>
    <cacheHierarchy uniqueName="[DimBins].[Bin]" caption="Bin" attribute="1" defaultMemberUniqueName="[DimBins].[Bin].[All]" allUniqueName="[DimBins].[Bin].[All]" dimensionUniqueName="[DimBins]" displayFolder="" count="0" unbalanced="0"/>
    <cacheHierarchy uniqueName="[DimBins].[BinCardType]" caption="BinCardType" attribute="1" defaultMemberUniqueName="[DimBins].[BinCardType].[All]" allUniqueName="[DimBins].[BinCardType].[All]" dimensionUniqueName="[DimBins]" displayFolder="" count="0" unbalanced="0"/>
    <cacheHierarchy uniqueName="[DimBins].[BinOverride]" caption="BinOverride" attribute="1" defaultMemberUniqueName="[DimBins].[BinOverride].[All]" allUniqueName="[DimBins].[BinOverride].[All]" dimensionUniqueName="[DimBins]" displayFolder="" count="0" unbalanced="0"/>
    <cacheHierarchy uniqueName="[DimBins].[CardIndName]" caption="CardIndName" attribute="1" defaultMemberUniqueName="[DimBins].[CardIndName].[All]" allUniqueName="[DimBins].[CardIndName].[All]" dimensionUniqueName="[DimBins]" displayFolder="" count="0" unbalanced="0"/>
    <cacheHierarchy uniqueName="[DimBins].[CardProdName]" caption="CardProdName" attribute="1" defaultMemberUniqueName="[DimBins].[CardProdName].[All]" allUniqueName="[DimBins].[CardProdName].[All]" dimensionUniqueName="[DimBins]" displayFolder="" count="0" unbalanced="0"/>
    <cacheHierarchy uniqueName="[DimBins].[CardType]" caption="CardType" attribute="1" defaultMemberUniqueName="[DimBins].[CardType].[All]" allUniqueName="[DimBins].[CardType].[All]" dimensionUniqueName="[DimBins]" displayFolder="" count="0" unbalanced="0"/>
    <cacheHierarchy uniqueName="[DimBins].[IsPulseBin]" caption="IsPulseBin" attribute="1" defaultMemberUniqueName="[DimBins].[IsPulseBin].[All]" allUniqueName="[DimBins].[IsPulseBin].[All]" dimensionUniqueName="[DimBins]" displayFolder="" count="0" unbalanced="0"/>
    <cacheHierarchy uniqueName="[DimBins].[IsReloadable]" caption="IsReloadable" attribute="1" defaultMemberUniqueName="[DimBins].[IsReloadable].[All]" allUniqueName="[DimBins].[IsReloadable].[All]" dimensionUniqueName="[DimBins]" displayFolder="" count="0" unbalanced="0"/>
    <cacheHierarchy uniqueName="[DimBins].[Issuer]" caption="Issuer" attribute="1" defaultMemberUniqueName="[DimBins].[Issuer].[All]" allUniqueName="[DimBins].[Issuer].[All]" dimensionUniqueName="[DimBins]" displayFolder="" count="0" unbalanced="0"/>
    <cacheHierarchy uniqueName="[DimBins].[IssuerCountry]" caption="IssuerCountry" attribute="1" defaultMemberUniqueName="[DimBins].[IssuerCountry].[All]" allUniqueName="[DimBins].[IssuerCountry].[All]" dimensionUniqueName="[DimBins]" displayFolder="" count="0" unbalanced="0"/>
    <cacheHierarchy uniqueName="[DimBins].[IssuerGroup]" caption="IssuerGroup" attribute="1" defaultMemberUniqueName="[DimBins].[IssuerGroup].[All]" allUniqueName="[DimBins].[IssuerGroup].[All]" dimensionUniqueName="[DimBins]" displayFolder="" count="0" unbalanced="0"/>
    <cacheHierarchy uniqueName="[DimBins].[LocalUse]" caption="LocalUse" attribute="1" defaultMemberUniqueName="[DimBins].[LocalUse].[All]" allUniqueName="[DimBins].[LocalUse].[All]" dimensionUniqueName="[DimBins]" displayFolder="" count="0" unbalanced="0"/>
    <cacheHierarchy uniqueName="[DimBins].[PSD2_Market]" caption="PSD2_Market" attribute="1" defaultMemberUniqueName="[DimBins].[PSD2_Market].[All]" allUniqueName="[DimBins].[PSD2_Market].[All]" dimensionUniqueName="[DimBins]" displayFolder="" count="0" unbalanced="0"/>
    <cacheHierarchy uniqueName="[DimBins].[RegulIndName]" caption="RegulIndName" attribute="1" defaultMemberUniqueName="[DimBins].[RegulIndName].[All]" allUniqueName="[DimBins].[RegulIndName].[All]" dimensionUniqueName="[DimBins]" displayFolder="" count="0" unbalanced="0"/>
    <cacheHierarchy uniqueName="[DimChargebackProperty].[CBCurrencyCode]" caption="CBCurrencyCode" attribute="1" defaultMemberUniqueName="[DimChargebackProperty].[CBCurrencyCode].[All]" allUniqueName="[DimChargebackProperty].[CBCurrencyCode].[All]" dimensionUniqueName="[DimChargebackProperty]" displayFolder="" count="0" unbalanced="0"/>
    <cacheHierarchy uniqueName="[DimChargebackProperty].[CBDisputeProvider]" caption="CBDisputeProvider" attribute="1" defaultMemberUniqueName="[DimChargebackProperty].[CBDisputeProvider].[All]" allUniqueName="[DimChargebackProperty].[CBDisputeProvider].[All]" dimensionUniqueName="[DimChargebackProperty]" displayFolder="" count="0" unbalanced="0"/>
    <cacheHierarchy uniqueName="[DimChargebackProperty].[CBIntervalDayBucket]" caption="CBIntervalDayBucket" attribute="1" defaultMemberUniqueName="[DimChargebackProperty].[CBIntervalDayBucket].[All]" allUniqueName="[DimChargebackProperty].[CBIntervalDayBucket].[All]" dimensionUniqueName="[DimChargebackProperty]" displayFolder="" count="0" unbalanced="0"/>
    <cacheHierarchy uniqueName="[DimChargebackProperty].[CBPaymentMethod]" caption="CBPaymentMethod" attribute="1" defaultMemberUniqueName="[DimChargebackProperty].[CBPaymentMethod].[All]" allUniqueName="[DimChargebackProperty].[CBPaymentMethod].[All]" dimensionUniqueName="[DimChargebackProperty]" displayFolder="" count="0" unbalanced="0"/>
    <cacheHierarchy uniqueName="[DimChargebackProperty].[CBProvider]" caption="CBProvider" attribute="1" defaultMemberUniqueName="[DimChargebackProperty].[CBProvider].[All]" allUniqueName="[DimChargebackProperty].[CBProvider].[All]" dimensionUniqueName="[DimChargebackProperty]" displayFolder="" count="0" unbalanced="0"/>
    <cacheHierarchy uniqueName="[DimChargebackProperty].[CBReasonCode]" caption="CBReasonCode" attribute="1" defaultMemberUniqueName="[DimChargebackProperty].[CBReasonCode].[All]" allUniqueName="[DimChargebackProperty].[CBReasonCode].[All]" dimensionUniqueName="[DimChargebackProperty]" displayFolder="" count="0" unbalanced="0"/>
    <cacheHierarchy uniqueName="[DimChargebackProperty].[CBReasonCodeDescription]" caption="CBReasonCodeDescription" attribute="1" defaultMemberUniqueName="[DimChargebackProperty].[CBReasonCodeDescription].[All]" allUniqueName="[DimChargebackProperty].[CBReasonCodeDescription].[All]" dimensionUniqueName="[DimChargebackProperty]" displayFolder="" count="0" unbalanced="0"/>
    <cacheHierarchy uniqueName="[DimChargebackProperty].[CBSource]" caption="CBSource" attribute="1" defaultMemberUniqueName="[DimChargebackProperty].[CBSource].[All]" allUniqueName="[DimChargebackProperty].[CBSource].[All]" dimensionUniqueName="[DimChargebackProperty]" displayFolder="" count="0" unbalanced="0"/>
    <cacheHierarchy uniqueName="[DimChargebackProperty].[IsRevokedChargeback]" caption="IsRevokedChargeback" attribute="1" defaultMemberUniqueName="[DimChargebackProperty].[IsRevokedChargeback].[All]" allUniqueName="[DimChargebackProperty].[IsRevokedChargeback].[All]" dimensionUniqueName="[DimChargebackProperty]" displayFolder="" count="0" unbalanced="0"/>
    <cacheHierarchy uniqueName="[DimChargebackProperty].[Label_ATO_proba]" caption="Label_ATO_proba" attribute="1" defaultMemberUniqueName="[DimChargebackProperty].[Label_ATO_proba].[All]" allUniqueName="[DimChargebackProperty].[Label_ATO_proba].[All]" dimensionUniqueName="[DimChargebackProperty]" displayFolder="" count="0" unbalanced="0"/>
    <cacheHierarchy uniqueName="[DimChargebackProperty].[Label_FF_proba]" caption="Label_FF_proba" attribute="1" defaultMemberUniqueName="[DimChargebackProperty].[Label_FF_proba].[All]" allUniqueName="[DimChargebackProperty].[Label_FF_proba].[All]" dimensionUniqueName="[DimChargebackProperty]" displayFolder="" count="0" unbalanced="0"/>
    <cacheHierarchy uniqueName="[DimChargebackProperty].[Label_Label_Level1]" caption="Label_Label_Level1" attribute="1" defaultMemberUniqueName="[DimChargebackProperty].[Label_Label_Level1].[All]" allUniqueName="[DimChargebackProperty].[Label_Label_Level1].[All]" dimensionUniqueName="[DimChargebackProperty]" displayFolder="" count="0" unbalanced="0"/>
    <cacheHierarchy uniqueName="[DimChargebackProperty].[Label_Label_Level2]" caption="Label_Label_Level2" attribute="1" defaultMemberUniqueName="[DimChargebackProperty].[Label_Label_Level2].[All]" allUniqueName="[DimChargebackProperty].[Label_Label_Level2].[All]" dimensionUniqueName="[DimChargebackProperty]" displayFolder="" count="0" unbalanced="0"/>
    <cacheHierarchy uniqueName="[DimChargebackProperty].[Label_SPI_proba]" caption="Label_SPI_proba" attribute="1" defaultMemberUniqueName="[DimChargebackProperty].[Label_SPI_proba].[All]" allUniqueName="[DimChargebackProperty].[Label_SPI_proba].[All]" dimensionUniqueName="[DimChargebackProperty]" displayFolder="" count="0" unbalanced="0"/>
    <cacheHierarchy uniqueName="[DimCreditCardProperty].[AvsResponse]" caption="AvsResponse" attribute="1" defaultMemberUniqueName="[DimCreditCardProperty].[AvsResponse].[All]" allUniqueName="[DimCreditCardProperty].[AvsResponse].[All]" dimensionUniqueName="[DimCreditCardProperty]" displayFolder="" count="0" unbalanced="0"/>
    <cacheHierarchy uniqueName="[DimCreditCardProperty].[CardLevelResponseCode]" caption="CardLevelResponseCode" attribute="1" defaultMemberUniqueName="[DimCreditCardProperty].[CardLevelResponseCode].[All]" allUniqueName="[DimCreditCardProperty].[CardLevelResponseCode].[All]" dimensionUniqueName="[DimCreditCardProperty]" displayFolder="" count="0" unbalanced="0"/>
    <cacheHierarchy uniqueName="[DimCreditCardProperty].[CvvResponse]" caption="CvvResponse" attribute="1" defaultMemberUniqueName="[DimCreditCardProperty].[CvvResponse].[All]" allUniqueName="[DimCreditCardProperty].[CvvResponse].[All]" dimensionUniqueName="[DimCreditCardProperty]" displayFolder="" count="0" unbalanced="0"/>
    <cacheHierarchy uniqueName="[DimCreditCardProperty].[HasCavvUcaf]" caption="HasCavvUcaf" attribute="1" defaultMemberUniqueName="[DimCreditCardProperty].[HasCavvUcaf].[All]" allUniqueName="[DimCreditCardProperty].[HasCavvUcaf].[All]" dimensionUniqueName="[DimCreditCardProperty]" displayFolder="" count="0" unbalanced="0"/>
    <cacheHierarchy uniqueName="[DimCreditCardProperty].[Is3DS]" caption="Is3DS" attribute="1" defaultMemberUniqueName="[DimCreditCardProperty].[Is3DS].[All]" allUniqueName="[DimCreditCardProperty].[Is3DS].[All]" dimensionUniqueName="[DimCreditCardProperty]" displayFolder="" count="0" unbalanced="0"/>
    <cacheHierarchy uniqueName="[DimCreditCardProperty].[IsExpiredCard]" caption="IsExpiredCard" attribute="1" defaultMemberUniqueName="[DimCreditCardProperty].[IsExpiredCard].[All]" allUniqueName="[DimCreditCardProperty].[IsExpiredCard].[All]" dimensionUniqueName="[DimCreditCardProperty]" displayFolder="" count="0" unbalanced="0"/>
    <cacheHierarchy uniqueName="[DimDate].[DayofMonth]" caption="DayofMonth" attribute="1" defaultMemberUniqueName="[DimDate].[DayofMonth].[All]" allUniqueName="[DimDate].[DayofMonth].[All]" dimensionUniqueName="[DimDate]" displayFolder="" count="0" unbalanced="0"/>
    <cacheHierarchy uniqueName="[DimDate].[EventDate]" caption="EventDate" attribute="1" defaultMemberUniqueName="[DimDate].[EventDate].[All]" allUniqueName="[DimDate].[EventDate].[All]" dimensionUniqueName="[DimDate]" displayFolder="" count="0" unbalanced="0"/>
    <cacheHierarchy uniqueName="[DimDate].[EventMonth]" caption="EventMonth" attribute="1" defaultMemberUniqueName="[DimDate].[EventMonth].[All]" allUniqueName="[DimDate].[EventMonth].[All]" dimensionUniqueName="[DimDate]" displayFolder="" count="2" unbalanced="0">
      <fieldsUsage count="2">
        <fieldUsage x="-1"/>
        <fieldUsage x="3"/>
      </fieldsUsage>
    </cacheHierarchy>
    <cacheHierarchy uniqueName="[DimDate].[FiscalYear]" caption="FiscalYear" attribute="1" defaultMemberUniqueName="[DimDate].[FiscalYear].[All]" allUniqueName="[DimDate].[FiscalYear].[All]" dimensionUniqueName="[DimDate]" displayFolder="" count="2" unbalanced="0">
      <fieldsUsage count="2">
        <fieldUsage x="-1"/>
        <fieldUsage x="0"/>
      </fieldsUsage>
    </cacheHierarchy>
    <cacheHierarchy uniqueName="[DimDate].[MonthDesc]" caption="MonthDesc" attribute="1" defaultMemberUniqueName="[DimDate].[MonthDesc].[All]" allUniqueName="[DimDate].[MonthDesc].[All]" dimensionUniqueName="[DimDate]" displayFolder="" count="0" unbalanced="0"/>
    <cacheHierarchy uniqueName="[DimDate].[MonthName]" caption="MonthName" attribute="1" defaultMemberUniqueName="[DimDate].[MonthName].[All]" allUniqueName="[DimDate].[MonthName].[All]" dimensionUniqueName="[DimDate]" displayFolder="" count="0" unbalanced="0"/>
    <cacheHierarchy uniqueName="[DimDate].[QuarterName]" caption="QuarterName" attribute="1" defaultMemberUniqueName="[DimDate].[QuarterName].[All]" allUniqueName="[DimDate].[QuarterName].[All]" dimensionUniqueName="[DimDate]" displayFolder="" count="0" unbalanced="0"/>
    <cacheHierarchy uniqueName="[DimDate].[RollingDayLastMonthEnd]" caption="RollingDayLastMonthEnd" attribute="1" defaultMemberUniqueName="[DimDate].[RollingDayLastMonthEnd].[All]" allUniqueName="[DimDate].[RollingDayLastMonthEnd].[All]" dimensionUniqueName="[DimDate]" displayFolder="" count="0" unbalanced="0"/>
    <cacheHierarchy uniqueName="[DimDate].[RollingDays]" caption="RollingDays" attribute="1" defaultMemberUniqueName="[DimDate].[RollingDays].[All]" allUniqueName="[DimDate].[RollingDays].[All]" dimensionUniqueName="[DimDate]" displayFolder="" count="0" unbalanced="0"/>
    <cacheHierarchy uniqueName="[DimDate].[RollingMonths]" caption="RollingMonths" attribute="1" defaultMemberUniqueName="[DimDate].[RollingMonths].[All]" allUniqueName="[DimDate].[RollingMonths].[All]" dimensionUniqueName="[DimDate]" displayFolder="" count="0" unbalanced="0"/>
    <cacheHierarchy uniqueName="[DimDate].[RollingWeeks]" caption="RollingWeeks" attribute="1" defaultMemberUniqueName="[DimDate].[RollingWeeks].[All]" allUniqueName="[DimDate].[RollingWeeks].[All]" dimensionUniqueName="[DimDate]" displayFolder="" count="0" unbalanced="0"/>
    <cacheHierarchy uniqueName="[DimDate].[WeekDayName]" caption="WeekDayName" attribute="1" defaultMemberUniqueName="[DimDate].[WeekDayName].[All]" allUniqueName="[DimDate].[WeekDayName].[All]" dimensionUniqueName="[DimDate]" displayFolder="" count="0" unbalanced="0"/>
    <cacheHierarchy uniqueName="[DimDate].[WeekName]" caption="WeekName" attribute="1" defaultMemberUniqueName="[DimDate].[WeekName].[All]" allUniqueName="[DimDate].[WeekName].[All]" dimensionUniqueName="[DimDate]" displayFolder="" count="0" unbalanced="0"/>
    <cacheHierarchy uniqueName="[DimDate].[WeekNumber]" caption="WeekNumber" attribute="1" defaultMemberUniqueName="[DimDate].[WeekNumber].[All]" allUniqueName="[DimDate].[WeekNumber].[All]" dimensionUniqueName="[DimDate]" displayFolder="" count="0" unbalanced="0"/>
    <cacheHierarchy uniqueName="[DimDate].[WeekRangeinMonth]" caption="WeekRangeinMonth" attribute="1" defaultMemberUniqueName="[DimDate].[WeekRangeinMonth].[All]" allUniqueName="[DimDate].[WeekRangeinMonth].[All]" dimensionUniqueName="[DimDate]" displayFolder="" count="0" unbalanced="0"/>
    <cacheHierarchy uniqueName="[DimDate].[YearNumber]" caption="YearNumber" attribute="1" defaultMemberUniqueName="[DimDate].[YearNumber].[All]" allUniqueName="[DimDate].[YearNumber].[All]" dimensionUniqueName="[DimDate]" displayFolder="" count="0" unbalanced="0"/>
    <cacheHierarchy uniqueName="[DimExtendProperty].[3DS2format_flag]" caption="3DS2format_flag" attribute="1" defaultMemberUniqueName="[DimExtendProperty].[3DS2format_flag].[All]" allUniqueName="[DimExtendProperty].[3DS2format_flag].[All]" dimensionUniqueName="[DimExtendProperty]" displayFolder="" count="0" unbalanced="0"/>
    <cacheHierarchy uniqueName="[DimExtendProperty].[AU_ReceivedStatus]" caption="AU_ReceivedStatus" attribute="1" defaultMemberUniqueName="[DimExtendProperty].[AU_ReceivedStatus].[All]" allUniqueName="[DimExtendProperty].[AU_ReceivedStatus].[All]" dimensionUniqueName="[DimExtendProperty]" displayFolder="" count="0" unbalanced="0"/>
    <cacheHierarchy uniqueName="[DimExtendProperty].[AU_SelectionSourceCategory]" caption="AU_SelectionSourceCategory" attribute="1" defaultMemberUniqueName="[DimExtendProperty].[AU_SelectionSourceCategory].[All]" allUniqueName="[DimExtendProperty].[AU_SelectionSourceCategory].[All]" dimensionUniqueName="[DimExtendProperty]" displayFolder="" count="0" unbalanced="0"/>
    <cacheHierarchy uniqueName="[DimExtendProperty].[AvailableProviders]" caption="AvailableProviders" attribute="1" defaultMemberUniqueName="[DimExtendProperty].[AvailableProviders].[All]" allUniqueName="[DimExtendProperty].[AvailableProviders].[All]" dimensionUniqueName="[DimExtendProperty]" displayFolder="" count="0" unbalanced="0"/>
    <cacheHierarchy uniqueName="[DimExtendProperty].[CarModel]" caption="CarModel" attribute="1" defaultMemberUniqueName="[DimExtendProperty].[CarModel].[All]" allUniqueName="[DimExtendProperty].[CarModel].[All]" dimensionUniqueName="[DimExtendProperty]" displayFolder="" count="0" unbalanced="0"/>
    <cacheHierarchy uniqueName="[DimExtendProperty].[CoF]" caption="CoF" attribute="1" defaultMemberUniqueName="[DimExtendProperty].[CoF].[All]" allUniqueName="[DimExtendProperty].[CoF].[All]" dimensionUniqueName="[DimExtendProperty]" displayFolder="" count="0" unbalanced="0"/>
    <cacheHierarchy uniqueName="[DimExtendProperty].[CommonVersion]" caption="CommonVersion" attribute="1" defaultMemberUniqueName="[DimExtendProperty].[CommonVersion].[All]" allUniqueName="[DimExtendProperty].[CommonVersion].[All]" dimensionUniqueName="[DimExtendProperty]" displayFolder="" count="0" unbalanced="0"/>
    <cacheHierarchy uniqueName="[DimExtendProperty].[CompanyCode]" caption="CompanyCode" attribute="1" defaultMemberUniqueName="[DimExtendProperty].[CompanyCode].[All]" allUniqueName="[DimExtendProperty].[CompanyCode].[All]" dimensionUniqueName="[DimExtendProperty]" displayFolder="" count="0" unbalanced="0"/>
    <cacheHierarchy uniqueName="[DimExtendProperty].[DR_Original_PSD2_scenario]" caption="DR_Original_PSD2_scenario" attribute="1" defaultMemberUniqueName="[DimExtendProperty].[DR_Original_PSD2_scenario].[All]" allUniqueName="[DimExtendProperty].[DR_Original_PSD2_scenario].[All]" dimensionUniqueName="[DimExtendProperty]" displayFolder="" count="0" unbalanced="0"/>
    <cacheHierarchy uniqueName="[DimExtendProperty].[EngineeringVersion]" caption="EngineeringVersion" attribute="1" defaultMemberUniqueName="[DimExtendProperty].[EngineeringVersion].[All]" allUniqueName="[DimExtendProperty].[EngineeringVersion].[All]" dimensionUniqueName="[DimExtendProperty]" displayFolder="" count="0" unbalanced="0"/>
    <cacheHierarchy uniqueName="[DimExtendProperty].[HasCvv]" caption="HasCvv" attribute="1" defaultMemberUniqueName="[DimExtendProperty].[HasCvv].[All]" allUniqueName="[DimExtendProperty].[HasCvv].[All]" dimensionUniqueName="[DimExtendProperty]" displayFolder="" count="0" unbalanced="0"/>
    <cacheHierarchy uniqueName="[DimExtendProperty].[InitialMRDecision]" caption="InitialMRDecision" attribute="1" defaultMemberUniqueName="[DimExtendProperty].[InitialMRDecision].[All]" allUniqueName="[DimExtendProperty].[InitialMRDecision].[All]" dimensionUniqueName="[DimExtendProperty]" displayFolder="" count="0" unbalanced="0"/>
    <cacheHierarchy uniqueName="[DimExtendProperty].[InitialRiskDecision]" caption="InitialRiskDecision" attribute="1" defaultMemberUniqueName="[DimExtendProperty].[InitialRiskDecision].[All]" allUniqueName="[DimExtendProperty].[InitialRiskDecision].[All]" dimensionUniqueName="[DimExtendProperty]" displayFolder="" count="0" unbalanced="0"/>
    <cacheHierarchy uniqueName="[DimExtendProperty].[IsAUImpact]" caption="IsAUImpact" attribute="1" defaultMemberUniqueName="[DimExtendProperty].[IsAUImpact].[All]" allUniqueName="[DimExtendProperty].[IsAUImpact].[All]" dimensionUniqueName="[DimExtendProperty]" displayFolder="" count="0" unbalanced="0"/>
    <cacheHierarchy uniqueName="[DimExtendProperty].[IsModern]" caption="IsModern" attribute="1" defaultMemberUniqueName="[DimExtendProperty].[IsModern].[All]" allUniqueName="[DimExtendProperty].[IsModern].[All]" dimensionUniqueName="[DimExtendProperty]" displayFolder="" count="0" unbalanced="0"/>
    <cacheHierarchy uniqueName="[DimExtendProperty].[IsNewCustomer]" caption="IsNewCustomer" attribute="1" defaultMemberUniqueName="[DimExtendProperty].[IsNewCustomer].[All]" allUniqueName="[DimExtendProperty].[IsNewCustomer].[All]" dimensionUniqueName="[DimExtendProperty]" displayFolder="" count="0" unbalanced="0"/>
    <cacheHierarchy uniqueName="[DimExtendProperty].[MIDDesignation]" caption="MIDDesignation" attribute="1" defaultMemberUniqueName="[DimExtendProperty].[MIDDesignation].[All]" allUniqueName="[DimExtendProperty].[MIDDesignation].[All]" dimensionUniqueName="[DimExtendProperty]" displayFolder="" count="0" unbalanced="0"/>
    <cacheHierarchy uniqueName="[DimExtendProperty].[MIDMarket]" caption="MIDMarket" attribute="1" defaultMemberUniqueName="[DimExtendProperty].[MIDMarket].[All]" allUniqueName="[DimExtendProperty].[MIDMarket].[All]" dimensionUniqueName="[DimExtendProperty]" displayFolder="" count="0" unbalanced="0"/>
    <cacheHierarchy uniqueName="[DimExtendProperty].[MIDProgram]" caption="MIDProgram" attribute="1" defaultMemberUniqueName="[DimExtendProperty].[MIDProgram].[All]" allUniqueName="[DimExtendProperty].[MIDProgram].[All]" dimensionUniqueName="[DimExtendProperty]" displayFolder="" count="0" unbalanced="0"/>
    <cacheHierarchy uniqueName="[DimExtendProperty].[MIDPush]" caption="MIDPush" attribute="1" defaultMemberUniqueName="[DimExtendProperty].[MIDPush].[All]" allUniqueName="[DimExtendProperty].[MIDPush].[All]" dimensionUniqueName="[DimExtendProperty]" displayFolder="" count="0" unbalanced="0"/>
    <cacheHierarchy uniqueName="[DimExtendProperty].[MIDStaging]" caption="MIDStaging" attribute="1" defaultMemberUniqueName="[DimExtendProperty].[MIDStaging].[All]" allUniqueName="[DimExtendProperty].[MIDStaging].[All]" dimensionUniqueName="[DimExtendProperty]" displayFolder="" count="0" unbalanced="0"/>
    <cacheHierarchy uniqueName="[DimExtendProperty].[PayinVersion]" caption="PayinVersion" attribute="1" defaultMemberUniqueName="[DimExtendProperty].[PayinVersion].[All]" allUniqueName="[DimExtendProperty].[PayinVersion].[All]" dimensionUniqueName="[DimExtendProperty]" displayFolder="" count="0" unbalanced="0"/>
    <cacheHierarchy uniqueName="[DimExtendProperty].[PayoutVersion]" caption="PayoutVersion" attribute="1" defaultMemberUniqueName="[DimExtendProperty].[PayoutVersion].[All]" allUniqueName="[DimExtendProperty].[PayoutVersion].[All]" dimensionUniqueName="[DimExtendProperty]" displayFolder="" count="0" unbalanced="0"/>
    <cacheHierarchy uniqueName="[DimExtendProperty].[PaypalATORequired]" caption="PaypalATORequired" attribute="1" defaultMemberUniqueName="[DimExtendProperty].[PaypalATORequired].[All]" allUniqueName="[DimExtendProperty].[PaypalATORequired].[All]" dimensionUniqueName="[DimExtendProperty]" displayFolder="" count="0" unbalanced="0"/>
    <cacheHierarchy uniqueName="[DimExtendProperty].[PaypalATOSuccess]" caption="PaypalATOSuccess" attribute="1" defaultMemberUniqueName="[DimExtendProperty].[PaypalATOSuccess].[All]" allUniqueName="[DimExtendProperty].[PaypalATOSuccess].[All]" dimensionUniqueName="[DimExtendProperty]" displayFolder="" count="0" unbalanced="0"/>
    <cacheHierarchy uniqueName="[DimExtendProperty].[PSD2_category]" caption="PSD2_category" attribute="1" defaultMemberUniqueName="[DimExtendProperty].[PSD2_category].[All]" allUniqueName="[DimExtendProperty].[PSD2_category].[All]" dimensionUniqueName="[DimExtendProperty]" displayFolder="" count="0" unbalanced="0"/>
    <cacheHierarchy uniqueName="[DimExtendProperty].[PSD2_scenario]" caption="PSD2_scenario" attribute="1" defaultMemberUniqueName="[DimExtendProperty].[PSD2_scenario].[All]" allUniqueName="[DimExtendProperty].[PSD2_scenario].[All]" dimensionUniqueName="[DimExtendProperty]" displayFolder="" count="0" unbalanced="0"/>
    <cacheHierarchy uniqueName="[DimExtendProperty].[PSD2_tags]" caption="PSD2_tags" attribute="1" defaultMemberUniqueName="[DimExtendProperty].[PSD2_tags].[All]" allUniqueName="[DimExtendProperty].[PSD2_tags].[All]" dimensionUniqueName="[DimExtendProperty]" displayFolder="" count="0" unbalanced="0"/>
    <cacheHierarchy uniqueName="[DimExtendProperty].[PSD2ReferenceType]" caption="PSD2ReferenceType" attribute="1" defaultMemberUniqueName="[DimExtendProperty].[PSD2ReferenceType].[All]" allUniqueName="[DimExtendProperty].[PSD2ReferenceType].[All]" dimensionUniqueName="[DimExtendProperty]" displayFolder="" count="0" unbalanced="0"/>
    <cacheHierarchy uniqueName="[DimExtendProperty].[RiskModelScoreBucket]" caption="RiskModelScoreBucket" attribute="1" defaultMemberUniqueName="[DimExtendProperty].[RiskModelScoreBucket].[All]" allUniqueName="[DimExtendProperty].[RiskModelScoreBucket].[All]" dimensionUniqueName="[DimExtendProperty]" displayFolder="" count="0" unbalanced="0"/>
    <cacheHierarchy uniqueName="[DimExtendProperty].[SelectedAcquirer]" caption="SelectedAcquirer" attribute="1" defaultMemberUniqueName="[DimExtendProperty].[SelectedAcquirer].[All]" allUniqueName="[DimExtendProperty].[SelectedAcquirer].[All]" dimensionUniqueName="[DimExtendProperty]" displayFolder="" count="0" unbalanced="0"/>
    <cacheHierarchy uniqueName="[DimExtendProperty].[ThirdPartySeller]" caption="ThirdPartySeller" attribute="1" defaultMemberUniqueName="[DimExtendProperty].[ThirdPartySeller].[All]" allUniqueName="[DimExtendProperty].[ThirdPartySeller].[All]" dimensionUniqueName="[DimExtendProperty]" displayFolder="" count="0" unbalanced="0"/>
    <cacheHierarchy uniqueName="[DimExtendProperty].[TransactionInternalScenario]" caption="TransactionInternalScenario" attribute="1" defaultMemberUniqueName="[DimExtendProperty].[TransactionInternalScenario].[All]" allUniqueName="[DimExtendProperty].[TransactionInternalScenario].[All]" dimensionUniqueName="[DimExtendProperty]" displayFolder="" count="0" unbalanced="0"/>
    <cacheHierarchy uniqueName="[DimExtendProperty].[TrustedOrDefault]" caption="TrustedOrDefault" attribute="1" defaultMemberUniqueName="[DimExtendProperty].[TrustedOrDefault].[All]" allUniqueName="[DimExtendProperty].[TrustedOrDefault].[All]" dimensionUniqueName="[DimExtendProperty]" displayFolder="" count="0" unbalanced="0"/>
    <cacheHierarchy uniqueName="[DimExtendProperty].[TrustMidCategory]" caption="TrustMidCategory" attribute="1" defaultMemberUniqueName="[DimExtendProperty].[TrustMidCategory].[All]" allUniqueName="[DimExtendProperty].[TrustMidCategory].[All]" dimensionUniqueName="[DimExtendProperty]" displayFolder="" count="0" unbalanced="0"/>
    <cacheHierarchy uniqueName="[DimMarket].[Area_A13]" caption="Area_A13" attribute="1" defaultMemberUniqueName="[DimMarket].[Area_A13].[All]" allUniqueName="[DimMarket].[Area_A13].[All]" dimensionUniqueName="[DimMarket]" displayFolder="" count="0" unbalanced="0"/>
    <cacheHierarchy uniqueName="[DimMarket].[AreaName]" caption="AreaName" attribute="1" defaultMemberUniqueName="[DimMarket].[AreaName].[All]" allUniqueName="[DimMarket].[AreaName].[All]" dimensionUniqueName="[DimMarket]" displayFolder="" count="0" unbalanced="0"/>
    <cacheHierarchy uniqueName="[DimMarket].[BigAreaName]" caption="BigAreaName" attribute="1" defaultMemberUniqueName="[DimMarket].[BigAreaName].[All]" allUniqueName="[DimMarket].[BigAreaName].[All]" dimensionUniqueName="[DimMarket]" displayFolder="" count="0" unbalanced="0"/>
    <cacheHierarchy uniqueName="[DimMarket].[Country]" caption="Country" attribute="1" defaultMemberUniqueName="[DimMarket].[Country].[All]" allUniqueName="[DimMarket].[Country].[All]" dimensionUniqueName="[DimMarket]" displayFolder="" count="0" unbalanced="0"/>
    <cacheHierarchy uniqueName="[DimMarket].[CountryCode]" caption="CountryCode" attribute="1" defaultMemberUniqueName="[DimMarket].[CountryCode].[All]" allUniqueName="[DimMarket].[CountryCode].[All]" dimensionUniqueName="[DimMarket]" displayFolder="" count="0" unbalanced="0"/>
    <cacheHierarchy uniqueName="[DimMarket].[Currency]" caption="Currency" attribute="1" defaultMemberUniqueName="[DimMarket].[Currency].[All]" allUniqueName="[DimMarket].[Currency].[All]" dimensionUniqueName="[DimMarket]" displayFolder="" count="0" unbalanced="0"/>
    <cacheHierarchy uniqueName="[DimMarket].[CurrencyDescription]" caption="CurrencyDescription" attribute="1" defaultMemberUniqueName="[DimMarket].[CurrencyDescription].[All]" allUniqueName="[DimMarket].[CurrencyDescription].[All]" dimensionUniqueName="[DimMarket]" displayFolder="" count="0" unbalanced="0"/>
    <cacheHierarchy uniqueName="[DimMarket].[IsTop30Market]" caption="IsTop30Market" attribute="1" defaultMemberUniqueName="[DimMarket].[IsTop30Market].[All]" allUniqueName="[DimMarket].[IsTop30Market].[All]" dimensionUniqueName="[DimMarket]" displayFolder="" count="0" unbalanced="0"/>
    <cacheHierarchy uniqueName="[DimMarket].[PaymentRegion]" caption="PaymentRegion" attribute="1" defaultMemberUniqueName="[DimMarket].[PaymentRegion].[All]" allUniqueName="[DimMarket].[PaymentRegion].[All]" dimensionUniqueName="[DimMarket]" displayFolder="" count="0" unbalanced="0"/>
    <cacheHierarchy uniqueName="[DimMarket].[RegionName]" caption="RegionName" attribute="1" defaultMemberUniqueName="[DimMarket].[RegionName].[All]" allUniqueName="[DimMarket].[RegionName].[All]" dimensionUniqueName="[DimMarket]" displayFolder="" count="0" unbalanced="0"/>
    <cacheHierarchy uniqueName="[DimMarket].[SubRegion]" caption="SubRegion" attribute="1" defaultMemberUniqueName="[DimMarket].[SubRegion].[All]" allUniqueName="[DimMarket].[SubRegion].[All]" dimensionUniqueName="[DimMarket]" displayFolder="" count="0" unbalanced="0"/>
    <cacheHierarchy uniqueName="[DimMerchant].[MerchantAdviceCode]" caption="MerchantAdviceCode" attribute="1" defaultMemberUniqueName="[DimMerchant].[MerchantAdviceCode].[All]" allUniqueName="[DimMerchant].[MerchantAdviceCode].[All]" dimensionUniqueName="[DimMerchant]" displayFolder="" count="0" unbalanced="0"/>
    <cacheHierarchy uniqueName="[DimMerchant].[MerchantCountry]" caption="MerchantCountry" attribute="1" defaultMemberUniqueName="[DimMerchant].[MerchantCountry].[All]" allUniqueName="[DimMerchant].[MerchantCountry].[All]" dimensionUniqueName="[DimMerchant]" displayFolder="" count="0" unbalanced="0"/>
    <cacheHierarchy uniqueName="[DimMerchant].[MerchantDescriptor]" caption="MerchantDescriptor" attribute="1" defaultMemberUniqueName="[DimMerchant].[MerchantDescriptor].[All]" allUniqueName="[DimMerchant].[MerchantDescriptor].[All]" dimensionUniqueName="[DimMerchant]" displayFolder="" count="0" unbalanced="0"/>
    <cacheHierarchy uniqueName="[DimMerchant].[MerchantId]" caption="MerchantId" attribute="1" defaultMemberUniqueName="[DimMerchant].[MerchantId].[All]" allUniqueName="[DimMerchant].[MerchantId].[All]" dimensionUniqueName="[DimMerchant]" displayFolder="" count="0" unbalanced="0"/>
    <cacheHierarchy uniqueName="[DimMerchant].[MerchantMCC]" caption="MerchantMCC" attribute="1" defaultMemberUniqueName="[DimMerchant].[MerchantMCC].[All]" allUniqueName="[DimMerchant].[MerchantMCC].[All]" dimensionUniqueName="[DimMerchant]" displayFolder="" count="0" unbalanced="0"/>
    <cacheHierarchy uniqueName="[DimPartner].[IsSplitPaymentMethod]" caption="IsSplitPaymentMethod" attribute="1" defaultMemberUniqueName="[DimPartner].[IsSplitPaymentMethod].[All]" allUniqueName="[DimPartner].[IsSplitPaymentMethod].[All]" dimensionUniqueName="[DimPartner]" displayFolder="" count="0" unbalanced="0"/>
    <cacheHierarchy uniqueName="[DimPartner].[Partner]" caption="Partner" attribute="1" defaultMemberUniqueName="[DimPartner].[Partner].[All]" allUniqueName="[DimPartner].[Partner].[All]" dimensionUniqueName="[DimPartner]" displayFolder="" count="0" unbalanced="0"/>
    <cacheHierarchy uniqueName="[DimPartner].[PartnerType]" caption="PartnerType" attribute="1" defaultMemberUniqueName="[DimPartner].[PartnerType].[All]" allUniqueName="[DimPartner].[PartnerType].[All]" dimensionUniqueName="[DimPartner]" displayFolder="" count="0" unbalanced="0"/>
    <cacheHierarchy uniqueName="[DimPartner].[PaymentMethodFamily]" caption="PaymentMethodFamily" attribute="1" defaultMemberUniqueName="[DimPartner].[PaymentMethodFamily].[All]" allUniqueName="[DimPartner].[PaymentMethodFamily].[All]" dimensionUniqueName="[DimPartner]" displayFolder="" count="0" unbalanced="0"/>
    <cacheHierarchy uniqueName="[DimPartner].[PaymentMethodSubType]" caption="PaymentMethodSubType" attribute="1" defaultMemberUniqueName="[DimPartner].[PaymentMethodSubType].[All]" allUniqueName="[DimPartner].[PaymentMethodSubType].[All]" dimensionUniqueName="[DimPartner]" displayFolder="" count="0" unbalanced="0"/>
    <cacheHierarchy uniqueName="[DimPartner].[PaymentMethodSubType1]" caption="PaymentMethodSubType1" attribute="1" defaultMemberUniqueName="[DimPartner].[PaymentMethodSubType1].[All]" allUniqueName="[DimPartner].[PaymentMethodSubType1].[All]" dimensionUniqueName="[DimPartner]" displayFolder="" count="0" unbalanced="0"/>
    <cacheHierarchy uniqueName="[DimPartner].[PaymentMethodType]" caption="PaymentMethodType" attribute="1" defaultMemberUniqueName="[DimPartner].[PaymentMethodType].[All]" allUniqueName="[DimPartner].[PaymentMethodType].[All]" dimensionUniqueName="[DimPartner]" displayFolder="" count="0" unbalanced="0"/>
    <cacheHierarchy uniqueName="[DimPartner].[PaymentMethodType1]" caption="PaymentMethodType1" attribute="1" defaultMemberUniqueName="[DimPartner].[PaymentMethodType1].[All]" allUniqueName="[DimPartner].[PaymentMethodType1].[All]" dimensionUniqueName="[DimPartner]" displayFolder="" count="0" unbalanced="0"/>
    <cacheHierarchy uniqueName="[DimPartner].[PIAgeBucket]" caption="PIAgeBucket" attribute="1" defaultMemberUniqueName="[DimPartner].[PIAgeBucket].[All]" allUniqueName="[DimPartner].[PIAgeBucket].[All]" dimensionUniqueName="[DimPartner]" displayFolder="" count="0" unbalanced="0"/>
    <cacheHierarchy uniqueName="[DimPartner].[RetryStatus]" caption="RetryStatus" attribute="1" defaultMemberUniqueName="[DimPartner].[RetryStatus].[All]" allUniqueName="[DimPartner].[RetryStatus].[All]" dimensionUniqueName="[DimPartner]" displayFolder="" count="0" unbalanced="0"/>
    <cacheHierarchy uniqueName="[DimPayment].[AmountBucket]" caption="AmountBucket" attribute="1" defaultMemberUniqueName="[DimPayment].[AmountBucket].[All]" allUniqueName="[DimPayment].[AmountBucket].[All]" dimensionUniqueName="[DimPayment]" displayFolder="" count="0" unbalanced="0"/>
    <cacheHierarchy uniqueName="[DimPayment].[AuthenticationLifeCycle]" caption="AuthenticationLifeCycle" attribute="1" defaultMemberUniqueName="[DimPayment].[AuthenticationLifeCycle].[All]" allUniqueName="[DimPayment].[AuthenticationLifeCycle].[All]" dimensionUniqueName="[DimPayment]" displayFolder="" count="0" unbalanced="0"/>
    <cacheHierarchy uniqueName="[DimPayment].[DataType]" caption="DataType" attribute="1" defaultMemberUniqueName="[DimPayment].[DataType].[All]" allUniqueName="[DimPayment].[DataType].[All]" dimensionUniqueName="[DimPayment]" displayFolder="" count="0" unbalanced="0"/>
    <cacheHierarchy uniqueName="[DimPayment].[DR_OriginalDeclineReason]" caption="DR_OriginalDeclineReason" attribute="1" defaultMemberUniqueName="[DimPayment].[DR_OriginalDeclineReason].[All]" allUniqueName="[DimPayment].[DR_OriginalDeclineReason].[All]" dimensionUniqueName="[DimPayment]" displayFolder="" count="0" unbalanced="0"/>
    <cacheHierarchy uniqueName="[DimPayment].[DR_OriginalNativeDeclineReason]" caption="DR_OriginalNativeDeclineReason" attribute="1" defaultMemberUniqueName="[DimPayment].[DR_OriginalNativeDeclineReason].[All]" allUniqueName="[DimPayment].[DR_OriginalNativeDeclineReason].[All]" dimensionUniqueName="[DimPayment]" displayFolder="" count="0" unbalanced="0"/>
    <cacheHierarchy uniqueName="[DimPayment].[DR_OriginalProvider]" caption="DR_OriginalProvider" attribute="1" defaultMemberUniqueName="[DimPayment].[DR_OriginalProvider].[All]" allUniqueName="[DimPayment].[DR_OriginalProvider].[All]" dimensionUniqueName="[DimPayment]" displayFolder="" count="0" unbalanced="0"/>
    <cacheHierarchy uniqueName="[DimPayment].[DR_Status]" caption="DR_Status" attribute="1" defaultMemberUniqueName="[DimPayment].[DR_Status].[All]" allUniqueName="[DimPayment].[DR_Status].[All]" dimensionUniqueName="[DimPayment]" displayFolder="" count="0" unbalanced="0"/>
    <cacheHierarchy uniqueName="[DimPayment].[IsAuthTotal]" caption="IsAuthTotal" attribute="1" defaultMemberUniqueName="[DimPayment].[IsAuthTotal].[All]" allUniqueName="[DimPayment].[IsAuthTotal].[All]" dimensionUniqueName="[DimPayment]" displayFolder="" count="0" unbalanced="0"/>
    <cacheHierarchy uniqueName="[DimPayment].[IsDynamicRetry]" caption="IsDynamicRetry" attribute="1" defaultMemberUniqueName="[DimPayment].[IsDynamicRetry].[All]" allUniqueName="[DimPayment].[IsDynamicRetry].[All]" dimensionUniqueName="[DimPayment]" displayFolder="" count="0" unbalanced="0"/>
    <cacheHierarchy uniqueName="[DimPayment].[IsFakeRetry]" caption="IsFakeRetry" attribute="1" defaultMemberUniqueName="[DimPayment].[IsFakeRetry].[All]" allUniqueName="[DimPayment].[IsFakeRetry].[All]" dimensionUniqueName="[DimPayment]" displayFolder="" count="0" unbalanced="0"/>
    <cacheHierarchy uniqueName="[DimPayment].[IsFirstDynamicRetry]" caption="IsFirstDynamicRetry" attribute="1" defaultMemberUniqueName="[DimPayment].[IsFirstDynamicRetry].[All]" allUniqueName="[DimPayment].[IsFirstDynamicRetry].[All]" dimensionUniqueName="[DimPayment]" displayFolder="" count="0" unbalanced="0"/>
    <cacheHierarchy uniqueName="[DimPayment].[IsHardDecline]" caption="IsHardDecline" attribute="1" defaultMemberUniqueName="[DimPayment].[IsHardDecline].[All]" allUniqueName="[DimPayment].[IsHardDecline].[All]" dimensionUniqueName="[DimPayment]" displayFolder="" count="0" unbalanced="0"/>
    <cacheHierarchy uniqueName="[DimPayment].[IsLastDynamicRetry]" caption="IsLastDynamicRetry" attribute="1" defaultMemberUniqueName="[DimPayment].[IsLastDynamicRetry].[All]" allUniqueName="[DimPayment].[IsLastDynamicRetry].[All]" dimensionUniqueName="[DimPayment]" displayFolder="" count="0" unbalanced="0"/>
    <cacheHierarchy uniqueName="[DimPayment].[IsOneTimeorSubPurchase]" caption="IsOneTimeorSubPurchase" attribute="1" defaultMemberUniqueName="[DimPayment].[IsOneTimeorSubPurchase].[All]" allUniqueName="[DimPayment].[IsOneTimeorSubPurchase].[All]" dimensionUniqueName="[DimPayment]" displayFolder="" count="0" unbalanced="0"/>
    <cacheHierarchy uniqueName="[DimPayment].[IsRecurring]" caption="IsRecurring" attribute="1" defaultMemberUniqueName="[DimPayment].[IsRecurring].[All]" allUniqueName="[DimPayment].[IsRecurring].[All]" dimensionUniqueName="[DimPayment]" displayFolder="" count="0" unbalanced="0"/>
    <cacheHierarchy uniqueName="[DimPayment].[NativeResponseCode]" caption="NativeResponseCode" attribute="1" defaultMemberUniqueName="[DimPayment].[NativeResponseCode].[All]" allUniqueName="[DimPayment].[NativeResponseCode].[All]" dimensionUniqueName="[DimPayment]" displayFolder="" count="0" unbalanced="0"/>
    <cacheHierarchy uniqueName="[DimPayment].[NativeResponseDesc]" caption="NativeResponseDesc" attribute="1" defaultMemberUniqueName="[DimPayment].[NativeResponseDesc].[All]" allUniqueName="[DimPayment].[NativeResponseDesc].[All]" dimensionUniqueName="[DimPayment]" displayFolder="" count="0" unbalanced="0"/>
    <cacheHierarchy uniqueName="[DimPayment].[NetworkTokenAvailable]" caption="NetworkTokenAvailable" attribute="1" defaultMemberUniqueName="[DimPayment].[NetworkTokenAvailable].[All]" allUniqueName="[DimPayment].[NetworkTokenAvailable].[All]" dimensionUniqueName="[DimPayment]" displayFolder="" count="0" unbalanced="0"/>
    <cacheHierarchy uniqueName="[DimPayment].[NormalizedDeclineReason]" caption="NormalizedDeclineReason" attribute="1" defaultMemberUniqueName="[DimPayment].[NormalizedDeclineReason].[All]" allUniqueName="[DimPayment].[NormalizedDeclineReason].[All]" dimensionUniqueName="[DimPayment]" displayFolder="" count="0" unbalanced="0"/>
    <cacheHierarchy uniqueName="[DimPayment].[PaymentEventType]" caption="PaymentEventType" attribute="1" defaultMemberUniqueName="[DimPayment].[PaymentEventType].[All]" allUniqueName="[DimPayment].[PaymentEventType].[All]" dimensionUniqueName="[DimPayment]" displayFolder="" count="0" unbalanced="0"/>
    <cacheHierarchy uniqueName="[DimPayment].[PaymentEventType1]" caption="PaymentEventType1" attribute="1" defaultMemberUniqueName="[DimPayment].[PaymentEventType1].[All]" allUniqueName="[DimPayment].[PaymentEventType1].[All]" dimensionUniqueName="[DimPayment]" displayFolder="" count="0" unbalanced="0"/>
    <cacheHierarchy uniqueName="[DimPayment].[PaymentType]" caption="PaymentType" attribute="1" defaultMemberUniqueName="[DimPayment].[PaymentType].[All]" allUniqueName="[DimPayment].[PaymentType].[All]" dimensionUniqueName="[DimPayment]" displayFolder="" count="0" unbalanced="0"/>
    <cacheHierarchy uniqueName="[DimPayment].[PinlessBINData]" caption="PinlessBINData" attribute="1" defaultMemberUniqueName="[DimPayment].[PinlessBINData].[All]" allUniqueName="[DimPayment].[PinlessBINData].[All]" dimensionUniqueName="[DimPayment]" displayFolder="" count="0" unbalanced="0"/>
    <cacheHierarchy uniqueName="[DimPayment].[PinlessBINStatus]" caption="PinlessBINStatus" attribute="1" defaultMemberUniqueName="[DimPayment].[PinlessBINStatus].[All]" allUniqueName="[DimPayment].[PinlessBINStatus].[All]" dimensionUniqueName="[DimPayment]" displayFolder="" count="0" unbalanced="0"/>
    <cacheHierarchy uniqueName="[DimPayment].[PinlessDebit_RetryGroup]" caption="PinlessDebit_RetryGroup" attribute="1" defaultMemberUniqueName="[DimPayment].[PinlessDebit_RetryGroup].[All]" allUniqueName="[DimPayment].[PinlessDebit_RetryGroup].[All]" dimensionUniqueName="[DimPayment]" displayFolder="" count="0" unbalanced="0"/>
    <cacheHierarchy uniqueName="[DimPayment].[PinlessDebit_RetryScenario]" caption="PinlessDebit_RetryScenario" attribute="1" defaultMemberUniqueName="[DimPayment].[PinlessDebit_RetryScenario].[All]" allUniqueName="[DimPayment].[PinlessDebit_RetryScenario].[All]" dimensionUniqueName="[DimPayment]" displayFolder="" count="0" unbalanced="0"/>
    <cacheHierarchy uniqueName="[DimPayment].[PinlessDebit_RetrySubGroup]" caption="PinlessDebit_RetrySubGroup" attribute="1" defaultMemberUniqueName="[DimPayment].[PinlessDebit_RetrySubGroup].[All]" allUniqueName="[DimPayment].[PinlessDebit_RetrySubGroup].[All]" dimensionUniqueName="[DimPayment]" displayFolder="" count="0" unbalanced="0"/>
    <cacheHierarchy uniqueName="[DimPayment].[Provider]" caption="Provider" attribute="1" defaultMemberUniqueName="[DimPayment].[Provider].[All]" allUniqueName="[DimPayment].[Provider].[All]" dimensionUniqueName="[DimPayment]" displayFolder="" count="0" unbalanced="0"/>
    <cacheHierarchy uniqueName="[DimPayment].[ReasonCode]" caption="ReasonCode" attribute="1" defaultMemberUniqueName="[DimPayment].[ReasonCode].[All]" allUniqueName="[DimPayment].[ReasonCode].[All]" dimensionUniqueName="[DimPayment]" displayFolder="" count="0" unbalanced="0"/>
    <cacheHierarchy uniqueName="[DimPayment].[ResponseCodeDesc]" caption="ResponseCodeDesc" attribute="1" defaultMemberUniqueName="[DimPayment].[ResponseCodeDesc].[All]" allUniqueName="[DimPayment].[ResponseCodeDesc].[All]" dimensionUniqueName="[DimPayment]" displayFolder="" count="0" unbalanced="0"/>
    <cacheHierarchy uniqueName="[DimPayment].[RetryAttempt1AcquirerAccount]" caption="RetryAttempt1AcquirerAccount" attribute="1" defaultMemberUniqueName="[DimPayment].[RetryAttempt1AcquirerAccount].[All]" allUniqueName="[DimPayment].[RetryAttempt1AcquirerAccount].[All]" dimensionUniqueName="[DimPayment]" displayFolder="" count="0" unbalanced="0"/>
    <cacheHierarchy uniqueName="[DimPayment].[RetryAttempt1NetworkTokenOffered]" caption="RetryAttempt1NetworkTokenOffered" attribute="1" defaultMemberUniqueName="[DimPayment].[RetryAttempt1NetworkTokenOffered].[All]" allUniqueName="[DimPayment].[RetryAttempt1NetworkTokenOffered].[All]" dimensionUniqueName="[DimPayment]" displayFolder="" count="0" unbalanced="0"/>
    <cacheHierarchy uniqueName="[DimPayment].[RetryAttempt1RawResponse]" caption="RetryAttempt1RawResponse" attribute="1" defaultMemberUniqueName="[DimPayment].[RetryAttempt1RawResponse].[All]" allUniqueName="[DimPayment].[RetryAttempt1RawResponse].[All]" dimensionUniqueName="[DimPayment]" displayFolder="" count="0" unbalanced="0"/>
    <cacheHierarchy uniqueName="[DimPayment].[RetryAttempt2AcquirerAccount]" caption="RetryAttempt2AcquirerAccount" attribute="1" defaultMemberUniqueName="[DimPayment].[RetryAttempt2AcquirerAccount].[All]" allUniqueName="[DimPayment].[RetryAttempt2AcquirerAccount].[All]" dimensionUniqueName="[DimPayment]" displayFolder="" count="0" unbalanced="0"/>
    <cacheHierarchy uniqueName="[DimPayment].[RetryAttempt2NetworkTokenOffered]" caption="RetryAttempt2NetworkTokenOffered" attribute="1" defaultMemberUniqueName="[DimPayment].[RetryAttempt2NetworkTokenOffered].[All]" allUniqueName="[DimPayment].[RetryAttempt2NetworkTokenOffered].[All]" dimensionUniqueName="[DimPayment]" displayFolder="" count="0" unbalanced="0"/>
    <cacheHierarchy uniqueName="[DimPayment].[RetryAttempt2RawResponse]" caption="RetryAttempt2RawResponse" attribute="1" defaultMemberUniqueName="[DimPayment].[RetryAttempt2RawResponse].[All]" allUniqueName="[DimPayment].[RetryAttempt2RawResponse].[All]" dimensionUniqueName="[DimPayment]" displayFolder="" count="0" unbalanced="0"/>
    <cacheHierarchy uniqueName="[DimPayment].[RTAU_Status]" caption="RTAU_Status" attribute="1" defaultMemberUniqueName="[DimPayment].[RTAU_Status].[All]" allUniqueName="[DimPayment].[RTAU_Status].[All]" dimensionUniqueName="[DimPayment]" displayFolder="" count="0" unbalanced="0"/>
    <cacheHierarchy uniqueName="[DimProduct].[IsCommercial]" caption="IsCommercial" attribute="1" defaultMemberUniqueName="[DimProduct].[IsCommercial].[All]" allUniqueName="[DimProduct].[IsCommercial].[All]" dimensionUniqueName="[DimProduct]" displayFolder="" count="0" unbalanced="0"/>
    <cacheHierarchy uniqueName="[DimProduct].[ItemCount]" caption="ItemCount" attribute="1" defaultMemberUniqueName="[DimProduct].[ItemCount].[All]" allUniqueName="[DimProduct].[ItemCount].[All]" dimensionUniqueName="[DimProduct]" displayFolder="" count="0" unbalanced="0"/>
    <cacheHierarchy uniqueName="[DimProduct].[ProductCategory1]" caption="ProductCategory1" attribute="1" defaultMemberUniqueName="[DimProduct].[ProductCategory1].[All]" allUniqueName="[DimProduct].[ProductCategory1].[All]" dimensionUniqueName="[DimProduct]" displayFolder="" count="0" unbalanced="0"/>
    <cacheHierarchy uniqueName="[DimProduct].[ProductCategory2]" caption="ProductCategory2" attribute="1" defaultMemberUniqueName="[DimProduct].[ProductCategory2].[All]" allUniqueName="[DimProduct].[ProductCategory2].[All]" dimensionUniqueName="[DimProduct]" displayFolder="" count="0" unbalanced="0"/>
    <cacheHierarchy uniqueName="[DimProduct].[ProductCategory3]" caption="ProductCategory3" attribute="1" defaultMemberUniqueName="[DimProduct].[ProductCategory3].[All]" allUniqueName="[DimProduct].[ProductCategory3].[All]" dimensionUniqueName="[DimProduct]" displayFolder="" count="0" unbalanced="0"/>
    <cacheHierarchy uniqueName="[DimProduct].[ProductType]" caption="ProductType" attribute="1" defaultMemberUniqueName="[DimProduct].[ProductType].[All]" allUniqueName="[DimProduct].[ProductType].[All]" dimensionUniqueName="[DimProduct]" displayFolder="" count="0" unbalanced="0"/>
    <cacheHierarchy uniqueName="[DimProduct].[SpecialProductType]" caption="SpecialProductType" attribute="1" defaultMemberUniqueName="[DimProduct].[SpecialProductType].[All]" allUniqueName="[DimProduct].[SpecialProductType].[All]" dimensionUniqueName="[DimProduct]" displayFolder="" count="2" unbalanced="0">
      <fieldsUsage count="2">
        <fieldUsage x="-1"/>
        <fieldUsage x="2"/>
      </fieldsUsage>
    </cacheHierarchy>
    <cacheHierarchy uniqueName="[DimProduct].[TopProductName]" caption="TopProductName" attribute="1" defaultMemberUniqueName="[DimProduct].[TopProductName].[All]" allUniqueName="[DimProduct].[TopProductName].[All]" dimensionUniqueName="[DimProduct]" displayFolder="" count="0" unbalanced="0"/>
    <cacheHierarchy uniqueName="[DimTxnDate].[TxnDay]" caption="TxnDay" attribute="1" defaultMemberUniqueName="[DimTxnDate].[TxnDay].[All]" allUniqueName="[DimTxnDate].[TxnDay].[All]" dimensionUniqueName="[DimTxnDate]" displayFolder="" count="0" unbalanced="0"/>
    <cacheHierarchy uniqueName="[DimTxnDate].[TxnMonth]" caption="TxnMonth" attribute="1" defaultMemberUniqueName="[DimTxnDate].[TxnMonth].[All]" allUniqueName="[DimTxnDate].[TxnMonth].[All]" dimensionUniqueName="[DimTxnDate]" displayFolder="" count="0" unbalanced="0"/>
    <cacheHierarchy uniqueName="[DimTxnDate].[TxnYear]" caption="TxnYear" attribute="1" defaultMemberUniqueName="[DimTxnDate].[TxnYear].[All]" allUniqueName="[DimTxnDate].[TxnYear].[All]" dimensionUniqueName="[DimTxnDate]" displayFolder="" count="0" unbalanced="0"/>
    <cacheHierarchy uniqueName="[DimBillingProperty].[AccountAgeBucketIndex]" caption="AccountAgeBucketIndex" attribute="1" defaultMemberUniqueName="[DimBillingProperty].[AccountAgeBucketIndex].[All]" allUniqueName="[DimBillingProperty].[AccountAgeBucketIndex].[All]" dimensionUniqueName="[DimBillingProperty]" displayFolder="" count="0" unbalanced="0" hidden="1"/>
    <cacheHierarchy uniqueName="[DimBillingProperty].[BillingHashCode]" caption="BillingHashCode" attribute="1" defaultMemberUniqueName="[DimBillingProperty].[BillingHashCode].[All]" allUniqueName="[DimBillingProperty].[BillingHashCode].[All]" dimensionUniqueName="[DimBillingProperty]" displayFolder="" count="0" unbalanced="0" hidden="1"/>
    <cacheHierarchy uniqueName="[DimBillingProperty].[DeviceType_Risk]" caption="DeviceType_Risk" attribute="1" defaultMemberUniqueName="[DimBillingProperty].[DeviceType_Risk].[All]" allUniqueName="[DimBillingProperty].[DeviceType_Risk].[All]" dimensionUniqueName="[DimBillingProperty]" displayFolder="" count="0" unbalanced="0" hidden="1"/>
    <cacheHierarchy uniqueName="[DimBillingProperty].[DunningDaysBucket_Sort]" caption="DunningDaysBucket_Sort" attribute="1" defaultMemberUniqueName="[DimBillingProperty].[DunningDaysBucket_Sort].[All]" allUniqueName="[DimBillingProperty].[DunningDaysBucket_Sort].[All]" dimensionUniqueName="[DimBillingProperty]" displayFolder="" count="0" unbalanced="0" hidden="1"/>
    <cacheHierarchy uniqueName="[DimBillingProperty].[IsSubPurchase]" caption="IsSubPurchase" attribute="1" defaultMemberUniqueName="[DimBillingProperty].[IsSubPurchase].[All]" allUniqueName="[DimBillingProperty].[IsSubPurchase].[All]" dimensionUniqueName="[DimBillingProperty]" displayFolder="" count="0" unbalanced="0" hidden="1"/>
    <cacheHierarchy uniqueName="[DimBillingProperty].[IsSubRecurringPurchase]" caption="IsSubRecurringPurchase" attribute="1" defaultMemberUniqueName="[DimBillingProperty].[IsSubRecurringPurchase].[All]" allUniqueName="[DimBillingProperty].[IsSubRecurringPurchase].[All]" dimensionUniqueName="[DimBillingProperty]" displayFolder="" count="0" unbalanced="0" hidden="1"/>
    <cacheHierarchy uniqueName="[DimBillingProperty].[Partner]" caption="Partner" attribute="1" defaultMemberUniqueName="[DimBillingProperty].[Partner].[All]" allUniqueName="[DimBillingProperty].[Partner].[All]" dimensionUniqueName="[DimBillingProperty]" displayFolder="" count="0" unbalanced="0" hidden="1"/>
    <cacheHierarchy uniqueName="[DimBillingProperty].[PurchaseType]" caption="PurchaseType" attribute="1" defaultMemberUniqueName="[DimBillingProperty].[PurchaseType].[All]" allUniqueName="[DimBillingProperty].[PurchaseType].[All]" dimensionUniqueName="[DimBillingProperty]" displayFolder="" count="0" unbalanced="0" hidden="1"/>
    <cacheHierarchy uniqueName="[DimBillingProperty].[SubscriptionAgeBucket_Sort]" caption="SubscriptionAgeBucket_Sort" attribute="1" defaultMemberUniqueName="[DimBillingProperty].[SubscriptionAgeBucket_Sort].[All]" allUniqueName="[DimBillingProperty].[SubscriptionAgeBucket_Sort].[All]" dimensionUniqueName="[DimBillingProperty]" displayFolder="" count="0" unbalanced="0" hidden="1"/>
    <cacheHierarchy uniqueName="[DimBillingProperty].[SubTermIndex]" caption="SubTermIndex" attribute="1" defaultMemberUniqueName="[DimBillingProperty].[SubTermIndex].[All]" allUniqueName="[DimBillingProperty].[SubTermIndex].[All]" dimensionUniqueName="[DimBillingProperty]" displayFolder="" count="0" unbalanced="0" hidden="1"/>
    <cacheHierarchy uniqueName="[DimBins].[BinHashCode]" caption="BinHashCode" attribute="1" defaultMemberUniqueName="[DimBins].[BinHashCode].[All]" allUniqueName="[DimBins].[BinHashCode].[All]" dimensionUniqueName="[DimBins]" displayFolder="" count="0" unbalanced="0" hidden="1"/>
    <cacheHierarchy uniqueName="[DimChargebackProperty].[CBIntervalDayBucketIndex]" caption="CBIntervalDayBucketIndex" attribute="1" defaultMemberUniqueName="[DimChargebackProperty].[CBIntervalDayBucketIndex].[All]" allUniqueName="[DimChargebackProperty].[CBIntervalDayBucketIndex].[All]" dimensionUniqueName="[DimChargebackProperty]" displayFolder="" count="0" unbalanced="0" hidden="1"/>
    <cacheHierarchy uniqueName="[DimChargebackProperty].[CBMappingType]" caption="CBMappingType" attribute="1" defaultMemberUniqueName="[DimChargebackProperty].[CBMappingType].[All]" allUniqueName="[DimChargebackProperty].[CBMappingType].[All]" dimensionUniqueName="[DimChargebackProperty]" displayFolder="" count="0" unbalanced="0" hidden="1"/>
    <cacheHierarchy uniqueName="[DimChargebackProperty].[ChargebackHashCode]" caption="ChargebackHashCode" attribute="1" defaultMemberUniqueName="[DimChargebackProperty].[ChargebackHashCode].[All]" allUniqueName="[DimChargebackProperty].[ChargebackHashCode].[All]" dimensionUniqueName="[DimChargebackProperty]" displayFolder="" count="0" unbalanced="0" hidden="1"/>
    <cacheHierarchy uniqueName="[DimChargebackProperty].[ChargebackType]" caption="ChargebackType" attribute="1" defaultMemberUniqueName="[DimChargebackProperty].[ChargebackType].[All]" allUniqueName="[DimChargebackProperty].[ChargebackType].[All]" dimensionUniqueName="[DimChargebackProperty]" displayFolder="" count="0" unbalanced="0" hidden="1"/>
    <cacheHierarchy uniqueName="[DimChargebackProperty].[ChargebackTypeId]" caption="ChargebackTypeId" attribute="1" defaultMemberUniqueName="[DimChargebackProperty].[ChargebackTypeId].[All]" allUniqueName="[DimChargebackProperty].[ChargebackTypeId].[All]" dimensionUniqueName="[DimChargebackProperty]" displayFolder="" count="0" unbalanced="0" hidden="1"/>
    <cacheHierarchy uniqueName="[DimCreditCardProperty].[CreditCardHashCode]" caption="CreditCardHashCode" attribute="1" defaultMemberUniqueName="[DimCreditCardProperty].[CreditCardHashCode].[All]" allUniqueName="[DimCreditCardProperty].[CreditCardHashCode].[All]" dimensionUniqueName="[DimCreditCardProperty]" displayFolder="" count="0" unbalanced="0" hidden="1"/>
    <cacheHierarchy uniqueName="[DimDate].[Date]" caption="Date" attribute="1" defaultMemberUniqueName="[DimDate].[Date].[All]" allUniqueName="[DimDate].[Date].[All]" dimensionUniqueName="[DimDate]" displayFolder="" count="0" unbalanced="0" hidden="1"/>
    <cacheHierarchy uniqueName="[DimDate].[DateKey]" caption="DateKey" attribute="1" defaultMemberUniqueName="[DimDate].[DateKey].[All]" allUniqueName="[DimDate].[DateKey].[All]" dimensionUniqueName="[DimDate]" displayFolder="" count="0" unbalanced="0" hidden="1"/>
    <cacheHierarchy uniqueName="[DimDate].[MonthDescIndex]" caption="MonthDescIndex" attribute="1" defaultMemberUniqueName="[DimDate].[MonthDescIndex].[All]" allUniqueName="[DimDate].[MonthDescIndex].[All]" dimensionUniqueName="[DimDate]" displayFolder="" count="0" unbalanced="0" hidden="1"/>
    <cacheHierarchy uniqueName="[DimDate].[MonthNumber]" caption="MonthNumber" attribute="1" defaultMemberUniqueName="[DimDate].[MonthNumber].[All]" allUniqueName="[DimDate].[MonthNumber].[All]" dimensionUniqueName="[DimDate]" displayFolder="" count="0" unbalanced="0" hidden="1"/>
    <cacheHierarchy uniqueName="[DimDate].[QuarterNumber]" caption="QuarterNumber" attribute="1" defaultMemberUniqueName="[DimDate].[QuarterNumber].[All]" allUniqueName="[DimDate].[QuarterNumber].[All]" dimensionUniqueName="[DimDate]" displayFolder="" count="0" unbalanced="0" hidden="1"/>
    <cacheHierarchy uniqueName="[DimDate].[WeekDayNameSort]" caption="WeekDayNameSort" attribute="1" defaultMemberUniqueName="[DimDate].[WeekDayNameSort].[All]" allUniqueName="[DimDate].[WeekDayNameSort].[All]" dimensionUniqueName="[DimDate]" displayFolder="" count="0" unbalanced="0" hidden="1"/>
    <cacheHierarchy uniqueName="[DimDate].[WeekDayNumber]" caption="WeekDayNumber" attribute="1" defaultMemberUniqueName="[DimDate].[WeekDayNumber].[All]" allUniqueName="[DimDate].[WeekDayNumber].[All]" dimensionUniqueName="[DimDate]" displayFolder="" count="0" unbalanced="0" hidden="1"/>
    <cacheHierarchy uniqueName="[DimDate].[YearName]" caption="YearName" attribute="1" defaultMemberUniqueName="[DimDate].[YearName].[All]" allUniqueName="[DimDate].[YearName].[All]" dimensionUniqueName="[DimDate]" displayFolder="" count="0" unbalanced="0" hidden="1"/>
    <cacheHierarchy uniqueName="[DimExtendProperty].[ExtendPropertyHashCode]" caption="ExtendPropertyHashCode" attribute="1" defaultMemberUniqueName="[DimExtendProperty].[ExtendPropertyHashCode].[All]" allUniqueName="[DimExtendProperty].[ExtendPropertyHashCode].[All]" dimensionUniqueName="[DimExtendProperty]" displayFolder="" count="0" unbalanced="0" hidden="1"/>
    <cacheHierarchy uniqueName="[DimExtendProperty].[RiskModelScoreBucket_Sort]" caption="RiskModelScoreBucket_Sort" attribute="1" defaultMemberUniqueName="[DimExtendProperty].[RiskModelScoreBucket_Sort].[All]" allUniqueName="[DimExtendProperty].[RiskModelScoreBucket_Sort].[All]" dimensionUniqueName="[DimExtendProperty]" displayFolder="" count="0" unbalanced="0" hidden="1"/>
    <cacheHierarchy uniqueName="[DimExtendProperty].[TestData]" caption="TestData" attribute="1" defaultMemberUniqueName="[DimExtendProperty].[TestData].[All]" allUniqueName="[DimExtendProperty].[TestData].[All]" dimensionUniqueName="[DimExtendProperty]" displayFolder="" count="0" unbalanced="0" hidden="1"/>
    <cacheHierarchy uniqueName="[DimMarket].[MarketHashCode]" caption="MarketHashCode" attribute="1" defaultMemberUniqueName="[DimMarket].[MarketHashCode].[All]" allUniqueName="[DimMarket].[MarketHashCode].[All]" dimensionUniqueName="[DimMarket]" displayFolder="" count="0" unbalanced="0" hidden="1"/>
    <cacheHierarchy uniqueName="[DimMarket].[SubregionName]" caption="SubregionName" attribute="1" defaultMemberUniqueName="[DimMarket].[SubregionName].[All]" allUniqueName="[DimMarket].[SubregionName].[All]" dimensionUniqueName="[DimMarket]" displayFolder="" count="0" unbalanced="0" hidden="1"/>
    <cacheHierarchy uniqueName="[DimMerchant].[MerchantHashCode]" caption="MerchantHashCode" attribute="1" defaultMemberUniqueName="[DimMerchant].[MerchantHashCode].[All]" allUniqueName="[DimMerchant].[MerchantHashCode].[All]" dimensionUniqueName="[DimMerchant]" displayFolder="" count="0" unbalanced="0" hidden="1"/>
    <cacheHierarchy uniqueName="[DimMerchant].[MerchantSupportInfo]" caption="MerchantSupportInfo" attribute="1" defaultMemberUniqueName="[DimMerchant].[MerchantSupportInfo].[All]" allUniqueName="[DimMerchant].[MerchantSupportInfo].[All]" dimensionUniqueName="[DimMerchant]" displayFolder="" count="0" unbalanced="0" hidden="1"/>
    <cacheHierarchy uniqueName="[DimPartner].[PartnerHashCode]" caption="PartnerHashCode" attribute="1" defaultMemberUniqueName="[DimPartner].[PartnerHashCode].[All]" allUniqueName="[DimPartner].[PartnerHashCode].[All]" dimensionUniqueName="[DimPartner]" displayFolder="" count="0" unbalanced="0" hidden="1"/>
    <cacheHierarchy uniqueName="[DimPartner].[PIAgeBucketIndex]" caption="PIAgeBucketIndex" attribute="1" defaultMemberUniqueName="[DimPartner].[PIAgeBucketIndex].[All]" allUniqueName="[DimPartner].[PIAgeBucketIndex].[All]" dimensionUniqueName="[DimPartner]" displayFolder="" count="0" unbalanced="0" hidden="1"/>
    <cacheHierarchy uniqueName="[DimPayment].[AmountBucketGroup]" caption="AmountBucketGroup" attribute="1" defaultMemberUniqueName="[DimPayment].[AmountBucketGroup].[All]" allUniqueName="[DimPayment].[AmountBucketGroup].[All]" dimensionUniqueName="[DimPayment]" displayFolder="" count="0" unbalanced="0" hidden="1"/>
    <cacheHierarchy uniqueName="[DimPayment].[AmountBucketGroupIndex]" caption="AmountBucketGroupIndex" attribute="1" defaultMemberUniqueName="[DimPayment].[AmountBucketGroupIndex].[All]" allUniqueName="[DimPayment].[AmountBucketGroupIndex].[All]" dimensionUniqueName="[DimPayment]" displayFolder="" count="0" unbalanced="0" hidden="1"/>
    <cacheHierarchy uniqueName="[DimPayment].[AmountBucketIndex]" caption="AmountBucketIndex" attribute="1" defaultMemberUniqueName="[DimPayment].[AmountBucketIndex].[All]" allUniqueName="[DimPayment].[AmountBucketIndex].[All]" dimensionUniqueName="[DimPayment]" displayFolder="" count="0" unbalanced="0" hidden="1"/>
    <cacheHierarchy uniqueName="[DimPayment].[IsAuthApproval]" caption="IsAuthApproval" attribute="1" defaultMemberUniqueName="[DimPayment].[IsAuthApproval].[All]" allUniqueName="[DimPayment].[IsAuthApproval].[All]" dimensionUniqueName="[DimPayment]" displayFolder="" count="0" unbalanced="0" hidden="1"/>
    <cacheHierarchy uniqueName="[DimPayment].[IsAuthAsyncApproval]" caption="IsAuthAsyncApproval" attribute="1" defaultMemberUniqueName="[DimPayment].[IsAuthAsyncApproval].[All]" allUniqueName="[DimPayment].[IsAuthAsyncApproval].[All]" dimensionUniqueName="[DimPayment]" displayFolder="" count="0" unbalanced="0" hidden="1"/>
    <cacheHierarchy uniqueName="[DimPayment].[IsAuthAsyncTotal]" caption="IsAuthAsyncTotal" attribute="1" defaultMemberUniqueName="[DimPayment].[IsAuthAsyncTotal].[All]" allUniqueName="[DimPayment].[IsAuthAsyncTotal].[All]" dimensionUniqueName="[DimPayment]" displayFolder="" count="0" unbalanced="0" hidden="1"/>
    <cacheHierarchy uniqueName="[DimPayment].[IsRisk]" caption="IsRisk" attribute="1" defaultMemberUniqueName="[DimPayment].[IsRisk].[All]" allUniqueName="[DimPayment].[IsRisk].[All]" dimensionUniqueName="[DimPayment]" displayFolder="" count="0" unbalanced="0" hidden="1"/>
    <cacheHierarchy uniqueName="[DimPayment].[IsTokenApproval]" caption="IsTokenApproval" attribute="1" defaultMemberUniqueName="[DimPayment].[IsTokenApproval].[All]" allUniqueName="[DimPayment].[IsTokenApproval].[All]" dimensionUniqueName="[DimPayment]" displayFolder="" count="0" unbalanced="0" hidden="1"/>
    <cacheHierarchy uniqueName="[DimPayment].[IsTokenDecline]" caption="IsTokenDecline" attribute="1" defaultMemberUniqueName="[DimPayment].[IsTokenDecline].[All]" allUniqueName="[DimPayment].[IsTokenDecline].[All]" dimensionUniqueName="[DimPayment]" displayFolder="" count="0" unbalanced="0" hidden="1"/>
    <cacheHierarchy uniqueName="[DimPayment].[IsTokenTotal]" caption="IsTokenTotal" attribute="1" defaultMemberUniqueName="[DimPayment].[IsTokenTotal].[All]" allUniqueName="[DimPayment].[IsTokenTotal].[All]" dimensionUniqueName="[DimPayment]" displayFolder="" count="0" unbalanced="0" hidden="1"/>
    <cacheHierarchy uniqueName="[DimPayment].[PaymentHashCode]" caption="PaymentHashCode" attribute="1" defaultMemberUniqueName="[DimPayment].[PaymentHashCode].[All]" allUniqueName="[DimPayment].[PaymentHashCode].[All]" dimensionUniqueName="[DimPayment]" displayFolder="" count="0" unbalanced="0" hidden="1"/>
    <cacheHierarchy uniqueName="[DimPayment].[Provider_Risk1]" caption="Provider_Risk1" attribute="1" defaultMemberUniqueName="[DimPayment].[Provider_Risk1].[All]" allUniqueName="[DimPayment].[Provider_Risk1].[All]" dimensionUniqueName="[DimPayment]" displayFolder="" count="0" unbalanced="0" hidden="1"/>
    <cacheHierarchy uniqueName="[DimProduct].[ProductHashCode]" caption="ProductHashCode" attribute="1" defaultMemberUniqueName="[DimProduct].[ProductHashCode].[All]" allUniqueName="[DimProduct].[ProductHashCode].[All]" dimensionUniqueName="[DimProduct]" displayFolder="" count="0" unbalanced="0" hidden="1"/>
    <cacheHierarchy uniqueName="[DimTxnDate].[Date]" caption="Date" attribute="1" defaultMemberUniqueName="[DimTxnDate].[Date].[All]" allUniqueName="[DimTxnDate].[Date].[All]" dimensionUniqueName="[DimTxnDate]" displayFolder="" count="0" unbalanced="0" hidden="1"/>
    <cacheHierarchy uniqueName="[DimTxnDate].[DateKey]" caption="DateKey" attribute="1" defaultMemberUniqueName="[DimTxnDate].[DateKey].[All]" allUniqueName="[DimTxnDate].[DateKey].[All]" dimensionUniqueName="[DimTxnDate]" displayFolder="" count="0" unbalanced="0" hidden="1"/>
    <cacheHierarchy uniqueName="[DimTxnDate].[MonthName]" caption="MonthName" attribute="1" defaultMemberUniqueName="[DimTxnDate].[MonthName].[All]" allUniqueName="[DimTxnDate].[MonthName].[All]" dimensionUniqueName="[DimTxnDate]" displayFolder="" count="0" unbalanced="0" hidden="1"/>
    <cacheHierarchy uniqueName="[DimTxnDate].[MonthNumber]" caption="MonthNumber" attribute="1" defaultMemberUniqueName="[DimTxnDate].[MonthNumber].[All]" allUniqueName="[DimTxnDate].[MonthNumber].[All]" dimensionUniqueName="[DimTxnDate]" displayFolder="" count="0" unbalanced="0" hidden="1"/>
    <cacheHierarchy uniqueName="[DimTxnDate].[QuarterNumber]" caption="QuarterNumber" attribute="1" defaultMemberUniqueName="[DimTxnDate].[QuarterNumber].[All]" allUniqueName="[DimTxnDate].[QuarterNumber].[All]" dimensionUniqueName="[DimTxnDate]" displayFolder="" count="0" unbalanced="0" hidden="1"/>
    <cacheHierarchy uniqueName="[DimTxnDate].[RollingMonths]" caption="RollingMonths" attribute="1" defaultMemberUniqueName="[DimTxnDate].[RollingMonths].[All]" allUniqueName="[DimTxnDate].[RollingMonths].[All]" dimensionUniqueName="[DimTxnDate]" displayFolder="" count="0" unbalanced="0" hidden="1"/>
    <cacheHierarchy uniqueName="[DimTxnDate].[TxnDate]" caption="TxnDate" attribute="1" defaultMemberUniqueName="[DimTxnDate].[TxnDate].[All]" allUniqueName="[DimTxnDate].[TxnDate].[All]" dimensionUniqueName="[DimTxnDate]" displayFolder="" count="0" unbalanced="0" hidden="1"/>
    <cacheHierarchy uniqueName="[DimTxnDate].[TxnFiscalYear]" caption="TxnFiscalYear" attribute="1" defaultMemberUniqueName="[DimTxnDate].[TxnFiscalYear].[All]" allUniqueName="[DimTxnDate].[TxnFiscalYear].[All]" dimensionUniqueName="[DimTxnDate]" displayFolder="" count="0" unbalanced="0" hidden="1"/>
    <cacheHierarchy uniqueName="[DimTxnDate].[TxnMonthDesc]" caption="TxnMonthDesc" attribute="1" defaultMemberUniqueName="[DimTxnDate].[TxnMonthDesc].[All]" allUniqueName="[DimTxnDate].[TxnMonthDesc].[All]" dimensionUniqueName="[DimTxnDate]" displayFolder="" count="0" unbalanced="0" hidden="1"/>
    <cacheHierarchy uniqueName="[DimTxnDate].[TxnWeekName]" caption="TxnWeekName" attribute="1" defaultMemberUniqueName="[DimTxnDate].[TxnWeekName].[All]" allUniqueName="[DimTxnDate].[TxnWeekName].[All]" dimensionUniqueName="[DimTxnDate]" displayFolder="" count="0" unbalanced="0" hidden="1"/>
    <cacheHierarchy uniqueName="[DimTxnDate].[WeekDayName]" caption="WeekDayName" attribute="1" defaultMemberUniqueName="[DimTxnDate].[WeekDayName].[All]" allUniqueName="[DimTxnDate].[WeekDayName].[All]" dimensionUniqueName="[DimTxnDate]" displayFolder="" count="0" unbalanced="0" hidden="1"/>
    <cacheHierarchy uniqueName="[DimTxnDate].[WeekDayNumber]" caption="WeekDayNumber" attribute="1" defaultMemberUniqueName="[DimTxnDate].[WeekDayNumber].[All]" allUniqueName="[DimTxnDate].[WeekDayNumber].[All]" dimensionUniqueName="[DimTxnDate]" displayFolder="" count="0" unbalanced="0" hidden="1"/>
    <cacheHierarchy uniqueName="[PaymentData].[AdjustedMonth]" caption="AdjustedMonth" attribute="1" defaultMemberUniqueName="[PaymentData].[AdjustedMonth].[All]" allUniqueName="[PaymentData].[AdjustedMonth].[All]" dimensionUniqueName="[PaymentData]" displayFolder="" count="0" unbalanced="0" hidden="1"/>
    <cacheHierarchy uniqueName="[PaymentData].[BillingHashCode]" caption="BillingHashCode" attribute="1" defaultMemberUniqueName="[PaymentData].[BillingHashCode].[All]" allUniqueName="[PaymentData].[BillingHashCode].[All]" dimensionUniqueName="[PaymentData]" displayFolder="" count="0" unbalanced="0" hidden="1"/>
    <cacheHierarchy uniqueName="[PaymentData].[BinHashCode]" caption="BinHashCode" attribute="1" defaultMemberUniqueName="[PaymentData].[BinHashCode].[All]" allUniqueName="[PaymentData].[BinHashCode].[All]" dimensionUniqueName="[PaymentData]" displayFolder="" count="0" unbalanced="0" hidden="1"/>
    <cacheHierarchy uniqueName="[PaymentData].[CBDate]" caption="CBDate" attribute="1" defaultMemberUniqueName="[PaymentData].[CBDate].[All]" allUniqueName="[PaymentData].[CBDate].[All]" dimensionUniqueName="[PaymentData]" displayFolder="" count="0" unbalanced="0" hidden="1"/>
    <cacheHierarchy uniqueName="[PaymentData].[ChargebackHashCode]" caption="ChargebackHashCode" attribute="1" defaultMemberUniqueName="[PaymentData].[ChargebackHashCode].[All]" allUniqueName="[PaymentData].[ChargebackHashCode].[All]" dimensionUniqueName="[PaymentData]" displayFolder="" count="0" unbalanced="0" hidden="1"/>
    <cacheHierarchy uniqueName="[PaymentData].[CogsAmountUSD]" caption="CogsAmountUSD" attribute="1" defaultMemberUniqueName="[PaymentData].[CogsAmountUSD].[All]" allUniqueName="[PaymentData].[CogsAmountUSD].[All]" dimensionUniqueName="[PaymentData]" displayFolder="" count="0" unbalanced="0" hidden="1"/>
    <cacheHierarchy uniqueName="[PaymentData].[CostofPayment]" caption="CostofPayment" attribute="1" defaultMemberUniqueName="[PaymentData].[CostofPayment].[All]" allUniqueName="[PaymentData].[CostofPayment].[All]" dimensionUniqueName="[PaymentData]" displayFolder="" count="0" unbalanced="0" hidden="1"/>
    <cacheHierarchy uniqueName="[PaymentData].[CreditCardHashCode]" caption="CreditCardHashCode" attribute="1" defaultMemberUniqueName="[PaymentData].[CreditCardHashCode].[All]" allUniqueName="[PaymentData].[CreditCardHashCode].[All]" dimensionUniqueName="[PaymentData]" displayFolder="" count="0" unbalanced="0" hidden="1"/>
    <cacheHierarchy uniqueName="[PaymentData].[EventDate]" caption="EventDate" attribute="1" defaultMemberUniqueName="[PaymentData].[EventDate].[All]" allUniqueName="[PaymentData].[EventDate].[All]" dimensionUniqueName="[PaymentData]" displayFolder="" count="0" unbalanced="0" hidden="1"/>
    <cacheHierarchy uniqueName="[PaymentData].[ExtendPropertyHashCode]" caption="ExtendPropertyHashCode" attribute="1" defaultMemberUniqueName="[PaymentData].[ExtendPropertyHashCode].[All]" allUniqueName="[PaymentData].[ExtendPropertyHashCode].[All]" dimensionUniqueName="[PaymentData]" displayFolder="" count="0" unbalanced="0" hidden="1"/>
    <cacheHierarchy uniqueName="[PaymentData].[MarketHashCode]" caption="MarketHashCode" attribute="1" defaultMemberUniqueName="[PaymentData].[MarketHashCode].[All]" allUniqueName="[PaymentData].[MarketHashCode].[All]" dimensionUniqueName="[PaymentData]" displayFolder="" count="0" unbalanced="0" hidden="1"/>
    <cacheHierarchy uniqueName="[PaymentData].[MerchantHashCode]" caption="MerchantHashCode" attribute="1" defaultMemberUniqueName="[PaymentData].[MerchantHashCode].[All]" allUniqueName="[PaymentData].[MerchantHashCode].[All]" dimensionUniqueName="[PaymentData]" displayFolder="" count="0" unbalanced="0" hidden="1"/>
    <cacheHierarchy uniqueName="[PaymentData].[PartnerHashCode]" caption="PartnerHashCode" attribute="1" defaultMemberUniqueName="[PaymentData].[PartnerHashCode].[All]" allUniqueName="[PaymentData].[PartnerHashCode].[All]" dimensionUniqueName="[PaymentData]" displayFolder="" count="0" unbalanced="0" hidden="1"/>
    <cacheHierarchy uniqueName="[PaymentData].[PaymentHashCode]" caption="PaymentHashCode" attribute="1" defaultMemberUniqueName="[PaymentData].[PaymentHashCode].[All]" allUniqueName="[PaymentData].[PaymentHashCode].[All]" dimensionUniqueName="[PaymentData]" displayFolder="" count="0" unbalanced="0" hidden="1"/>
    <cacheHierarchy uniqueName="[PaymentData].[ProductHashCode]" caption="ProductHashCode" attribute="1" defaultMemberUniqueName="[PaymentData].[ProductHashCode].[All]" allUniqueName="[PaymentData].[ProductHashCode].[All]" dimensionUniqueName="[PaymentData]" displayFolder="" count="0" unbalanced="0" hidden="1"/>
    <cacheHierarchy uniqueName="[PaymentData].[TotalAmountUSD]" caption="TotalAmountUSD" attribute="1" defaultMemberUniqueName="[PaymentData].[TotalAmountUSD].[All]" allUniqueName="[PaymentData].[TotalAmountUSD].[All]" dimensionUniqueName="[PaymentData]" displayFolder="" count="0" unbalanced="0" hidden="1"/>
    <cacheHierarchy uniqueName="[PaymentData].[TransactionCount]" caption="TransactionCount" attribute="1" defaultMemberUniqueName="[PaymentData].[TransactionCount].[All]" allUniqueName="[PaymentData].[TransactionCount].[All]" dimensionUniqueName="[PaymentData]" displayFolder="" count="0" unbalanced="0" hidden="1"/>
    <cacheHierarchy uniqueName="[PaymentData].[TxnDate1st]" caption="TxnDate1st" attribute="1" defaultMemberUniqueName="[PaymentData].[TxnDate1st].[All]" allUniqueName="[PaymentData].[TxnDate1st].[All]" dimensionUniqueName="[PaymentData]" displayFolder="" count="0" unbalanced="0" hidden="1"/>
    <cacheHierarchy uniqueName="[Measures].[Auth_Approval_Net(Commercial)#]" caption="Auth_Approval_Net(Commercial)#" measure="1" displayFolder="FY18_Commercial" measureGroup="PaymentData" count="0"/>
    <cacheHierarchy uniqueName="[Measures].[Auth_Total_Net(Commercial)#]" caption="Auth_Total_Net(Commercial)#" measure="1" displayFolder="FY18_Commercial" measureGroup="PaymentData" count="0"/>
    <cacheHierarchy uniqueName="[Measures].[Auth_Approval_Net(Commercial)#%]" caption="Auth_Approval_Net(Commercial)#%" measure="1" displayFolder="FY18_Commercial" measureGroup="PaymentData" count="0"/>
    <cacheHierarchy uniqueName="[Measures].[TokenAuth_Approval_Dedup#]" caption="TokenAuth_Approval_Dedup#" measure="1" displayFolder="FY18_AddPI" measureGroup="PaymentData" count="0"/>
    <cacheHierarchy uniqueName="[Measures].[TokenAuth_Total_Dedup#]" caption="TokenAuth_Total_Dedup#" measure="1" displayFolder="FY18_AddPI" measureGroup="PaymentData" count="0"/>
    <cacheHierarchy uniqueName="[Measures].[TokenAuth_Approval_Dedup#%]" caption="TokenAuth_Approval_Dedup#%" measure="1" displayFolder="FY18_AddPI" measureGroup="PaymentData" count="0"/>
    <cacheHierarchy uniqueName="[Measures].[TokenAuth_Approval_Blended#]" caption="TokenAuth_Approval_Blended#" measure="1" displayFolder="FY18_AddPI" measureGroup="PaymentData" count="0"/>
    <cacheHierarchy uniqueName="[Measures].[TokenAuth_Total_Blended#]" caption="TokenAuth_Total_Blended#" measure="1" displayFolder="FY18_AddPI" measureGroup="PaymentData" count="0"/>
    <cacheHierarchy uniqueName="[Measures].[TokenAuth_Approval_Blended#%]" caption="TokenAuth_Approval_Blended#%" measure="1" displayFolder="FY18_AddPI" measureGroup="PaymentData" count="0"/>
    <cacheHierarchy uniqueName="[Measures].[Auth_Approval_Blended(ConCI)#]" caption="Auth_Approval_Blended(ConCI)#" measure="1" displayFolder="FY18_Consumer_CustomerInitiated(ConCI)" measureGroup="PaymentData" count="0"/>
    <cacheHierarchy uniqueName="[Measures].[Auth_Total_Blended(ConCI)#]" caption="Auth_Total_Blended(ConCI)#" measure="1" displayFolder="FY18_Consumer_CustomerInitiated(ConCI)" measureGroup="PaymentData" count="0"/>
    <cacheHierarchy uniqueName="[Measures].[Auth_Approval_Blended(ConCI)#%]" caption="Auth_Approval_Blended(ConCI)#%" measure="1" displayFolder="FY18_Consumer_CustomerInitiated(ConCI)" measureGroup="PaymentData" count="0"/>
    <cacheHierarchy uniqueName="[Measures].[TotalAmt$]" caption="TotalAmt$" measure="1" displayFolder="Others" measureGroup="PaymentData" count="0"/>
    <cacheHierarchy uniqueName="[Measures].[Transaction#]" caption="Transaction#" measure="1" displayFolder="Others" measureGroup="PaymentData" count="0"/>
    <cacheHierarchy uniqueName="[Measures].[Auth_Total$]" caption="Auth_Total$" measure="1" displayFolder="Auth" measureGroup="PaymentData" count="0"/>
    <cacheHierarchy uniqueName="[Measures].[Auth_Approval$]" caption="Auth_Approval$" measure="1" displayFolder="Auth" measureGroup="PaymentData" count="0"/>
    <cacheHierarchy uniqueName="[Measures].[Auth_Decline$]" caption="Auth_Decline$" measure="1" displayFolder="Auth" measureGroup="PaymentData" count="0"/>
    <cacheHierarchy uniqueName="[Measures].[Auth_Approval$%]" caption="Auth_Approval$%" measure="1" displayFolder="Auth" measureGroup="PaymentData" count="0"/>
    <cacheHierarchy uniqueName="[Measures].[ATS_Approval]" caption="ATS_Approval" measure="1" displayFolder="Auth" measureGroup="PaymentData" count="0"/>
    <cacheHierarchy uniqueName="[Measures].[Auth_Total#]" caption="Auth_Total#" measure="1" displayFolder="Auth" measureGroup="PaymentData" count="0"/>
    <cacheHierarchy uniqueName="[Measures].[Auth_Approval#]" caption="Auth_Approval#" measure="1" displayFolder="Auth" measureGroup="PaymentData" count="0"/>
    <cacheHierarchy uniqueName="[Measures].[Auth_Decline#]" caption="Auth_Decline#" measure="1" displayFolder="Auth" measureGroup="PaymentData" count="0"/>
    <cacheHierarchy uniqueName="[Measures].[Auth_Approval#%]" caption="Auth_Approval#%" measure="1" displayFolder="Auth" measureGroup="PaymentData" count="0"/>
    <cacheHierarchy uniqueName="[Measures].[ATS]" caption="ATS" measure="1" displayFolder="Auth" measureGroup="PaymentData" count="0"/>
    <cacheHierarchy uniqueName="[Measures].[Token_Total#]" caption="Token_Total#" measure="1" displayFolder="Token" measureGroup="PaymentData" count="0"/>
    <cacheHierarchy uniqueName="[Measures].[Token_Approval#]" caption="Token_Approval#" measure="1" displayFolder="Token" measureGroup="PaymentData" count="0"/>
    <cacheHierarchy uniqueName="[Measures].[Auth_Approval_FirstAttempt(Commercial)#]" caption="Auth_Approval_FirstAttempt(Commercial)#" measure="1" displayFolder="FY18_Commercial" measureGroup="PaymentData" count="0"/>
    <cacheHierarchy uniqueName="[Measures].[Token_Decline#]" caption="Token_Decline#" measure="1" displayFolder="Token" measureGroup="PaymentData" count="0"/>
    <cacheHierarchy uniqueName="[Measures].[Auth_Total_FirstAttempt(Commercial)#]" caption="Auth_Total_FirstAttempt(Commercial)#" measure="1" displayFolder="FY18_Commercial" measureGroup="PaymentData" count="0"/>
    <cacheHierarchy uniqueName="[Measures].[Token_Approval#%]" caption="Token_Approval#%" measure="1" displayFolder="Token" measureGroup="PaymentData" count="0"/>
    <cacheHierarchy uniqueName="[Measures].[Auth_Approval_FirstAttempt(Commercial)#%]" caption="Auth_Approval_FirstAttempt(Commercial)#%" measure="1" displayFolder="FY18_Commercial" measureGroup="PaymentData" count="0"/>
    <cacheHierarchy uniqueName="[Measures].[Auth_AsyncTotal#]" caption="Auth_AsyncTotal#" measure="1" displayFolder="Auth_Async" measureGroup="PaymentData" count="0"/>
    <cacheHierarchy uniqueName="[Measures].[Auth_Approval_Net(ConSI)#]" caption="Auth_Approval_Net(ConSI)#" measure="1" displayFolder="FY18_Consumer_SystemInitiated(ConSI)" measureGroup="PaymentData" count="0"/>
    <cacheHierarchy uniqueName="[Measures].[Auth_AsyncApproval#]" caption="Auth_AsyncApproval#" measure="1" displayFolder="Auth_Async" measureGroup="PaymentData" count="0"/>
    <cacheHierarchy uniqueName="[Measures].[Auth_Total_Net(ConSI)#]" caption="Auth_Total_Net(ConSI)#" measure="1" displayFolder="FY18_Consumer_SystemInitiated(ConSI)" measureGroup="PaymentData" count="0"/>
    <cacheHierarchy uniqueName="[Measures].[Auth_AsyncDecline#]" caption="Auth_AsyncDecline#" measure="1" displayFolder="Auth_Async" measureGroup="PaymentData" count="0"/>
    <cacheHierarchy uniqueName="[Measures].[Auth_Approval_Net(ConSI)#%]" caption="Auth_Approval_Net(ConSI)#%" measure="1" displayFolder="FY18_Consumer_SystemInitiated(ConSI)" measureGroup="PaymentData" count="0"/>
    <cacheHierarchy uniqueName="[Measures].[Auth_AsyncApproval#%]" caption="Auth_AsyncApproval#%" measure="1" displayFolder="Auth_Async" measureGroup="PaymentData" count="0"/>
    <cacheHierarchy uniqueName="[Measures].[Auth_Approval_FirstAttempt(ConSI)#]" caption="Auth_Approval_FirstAttempt(ConSI)#" measure="1" displayFolder="FY18_Consumer_SystemInitiated(ConSI)" measureGroup="PaymentData" count="0"/>
    <cacheHierarchy uniqueName="[Measures].[Chargebacks # (By TxnDate)]" caption="Chargebacks # (By TxnDate)" measure="1" displayFolder="CB_TxnDate" measureGroup="PaymentData" count="0"/>
    <cacheHierarchy uniqueName="[Measures].[Auth_Total_FirstAttempt(ConSI)#]" caption="Auth_Total_FirstAttempt(ConSI)#" measure="1" displayFolder="FY18_Consumer_SystemInitiated(ConSI)" measureGroup="PaymentData" count="0"/>
    <cacheHierarchy uniqueName="[Measures].[Transactions # (By TxnDate)]" caption="Transactions # (By TxnDate)" measure="1" displayFolder="CB_TxnDate" measureGroup="PaymentData" count="0"/>
    <cacheHierarchy uniqueName="[Measures].[Auth_Approval_FirstAttempt(ConSI)#%]" caption="Auth_Approval_FirstAttempt(ConSI)#%" measure="1" displayFolder="FY18_Consumer_SystemInitiated(ConSI)" measureGroup="PaymentData" count="0"/>
    <cacheHierarchy uniqueName="[Measures].[Chargeback Rate # (By TxnDate)]" caption="Chargeback Rate # (By TxnDate)" measure="1" displayFolder="CB_TxnDate" measureGroup="PaymentData" count="0"/>
    <cacheHierarchy uniqueName="[Measures].[Avg CB Ticket Size(By TxnDate)]" caption="Avg CB Ticket Size(By TxnDate)" measure="1" displayFolder="CB_TxnDate" measureGroup="PaymentData" count="0"/>
    <cacheHierarchy uniqueName="[Measures].[Avg Txn Ticket Size(By TxnDate)]" caption="Avg Txn Ticket Size(By TxnDate)" measure="1" displayFolder="CB_TxnDate" measureGroup="PaymentData" count="0"/>
    <cacheHierarchy uniqueName="[Measures].[Chargebacks $ (By TxnDate)]" caption="Chargebacks $ (By TxnDate)" measure="1" displayFolder="CB_TxnDate" measureGroup="PaymentData" count="0"/>
    <cacheHierarchy uniqueName="[Measures].[Transactions $ (By TxnDate)]" caption="Transactions $ (By TxnDate)" measure="1" displayFolder="CB_TxnDate" measureGroup="PaymentData" count="0"/>
    <cacheHierarchy uniqueName="[Measures].[Chargeback Rate $ (By TxnDate)]" caption="Chargeback Rate $ (By TxnDate)" measure="1" displayFolder="CB_TxnDate" measureGroup="PaymentData" count="0"/>
    <cacheHierarchy uniqueName="[Measures].[Chargebacks # (By CBDate)]" caption="Chargebacks # (By CBDate)" measure="1" displayFolder="CB_CBDate" measureGroup="PaymentData" count="0"/>
    <cacheHierarchy uniqueName="[Measures].[Transactions # (By CBDate)]" caption="Transactions # (By CBDate)" measure="1" displayFolder="CB_CBDate" measureGroup="PaymentData" count="0"/>
    <cacheHierarchy uniqueName="[Measures].[Chargeback Rate # (By CBDate)]" caption="Chargeback Rate # (By CBDate)" measure="1" displayFolder="CB_CBDate" measureGroup="PaymentData" count="0"/>
    <cacheHierarchy uniqueName="[Measures].[Avg CB Ticket Size(By CBDate)]" caption="Avg CB Ticket Size(By CBDate)" measure="1" displayFolder="CB_CBDate" measureGroup="PaymentData" count="0"/>
    <cacheHierarchy uniqueName="[Measures].[Avg Txn Ticket Size(By CBDate)]" caption="Avg Txn Ticket Size(By CBDate)" measure="1" displayFolder="CB_CBDate" measureGroup="PaymentData" count="0"/>
    <cacheHierarchy uniqueName="[Measures].[Chargebacks $ (By CBDate)]" caption="Chargebacks $ (By CBDate)" measure="1" displayFolder="CB_CBDate" measureGroup="PaymentData" count="0"/>
    <cacheHierarchy uniqueName="[Measures].[Transactions $ (By CBDate)]" caption="Transactions $ (By CBDate)" measure="1" displayFolder="CB_CBDate" measureGroup="PaymentData" count="0"/>
    <cacheHierarchy uniqueName="[Measures].[Chargeback Rate $ (By CBDate)]" caption="Chargeback Rate $ (By CBDate)" measure="1" displayFolder="CB_CBDate" measureGroup="PaymentData" count="0"/>
    <cacheHierarchy uniqueName="[Measures].[Refund_Total#]" caption="Refund_Total#" measure="1" displayFolder="Refund" measureGroup="PaymentData" count="0"/>
    <cacheHierarchy uniqueName="[Measures].[Refund_Approval#]" caption="Refund_Approval#" measure="1" displayFolder="Refund" measureGroup="PaymentData" count="0"/>
    <cacheHierarchy uniqueName="[Measures].[Refund_Decline#]" caption="Refund_Decline#" measure="1" displayFolder="Refund" measureGroup="PaymentData" count="0"/>
    <cacheHierarchy uniqueName="[Measures].[Refund_Approval#%]" caption="Refund_Approval#%" measure="1" displayFolder="Refund" measureGroup="PaymentData" count="0"/>
    <cacheHierarchy uniqueName="[Measures].[Refund_Transactions#]" caption="Refund_Transactions#" measure="1" displayFolder="Refund" measureGroup="PaymentData" count="0"/>
    <cacheHierarchy uniqueName="[Measures].[Refund#%]" caption="Refund#%" measure="1" displayFolder="Refund" measureGroup="PaymentData" count="0"/>
    <cacheHierarchy uniqueName="[Measures].[Refund_Total$]" caption="Refund_Total$" measure="1" displayFolder="Refund" measureGroup="PaymentData" count="0"/>
    <cacheHierarchy uniqueName="[Measures].[Refund_Approval$]" caption="Refund_Approval$" measure="1" displayFolder="Refund" measureGroup="PaymentData" count="0"/>
    <cacheHierarchy uniqueName="[Measures].[Refund_Decline$]" caption="Refund_Decline$" measure="1" displayFolder="Refund" measureGroup="PaymentData" count="0"/>
    <cacheHierarchy uniqueName="[Measures].[Refund_Approval$%]" caption="Refund_Approval$%" measure="1" displayFolder="Refund" measureGroup="PaymentData" count="0"/>
    <cacheHierarchy uniqueName="[Measures].[Refund_Transactions$]" caption="Refund_Transactions$" measure="1" displayFolder="Refund" measureGroup="PaymentData" count="0"/>
    <cacheHierarchy uniqueName="[Measures].[Refund$%]" caption="Refund$%" measure="1" displayFolder="Refund" measureGroup="PaymentData" count="0"/>
    <cacheHierarchy uniqueName="[Measures].[Refund_ATS]" caption="Refund_ATS" measure="1" displayFolder="Refund" measureGroup="PaymentData" count="0"/>
    <cacheHierarchy uniqueName="[Measures].[Gross_Auth_T$]" caption="Gross_Auth_T$" measure="1" displayFolder="Auth_Gross" measureGroup="PaymentData" count="0"/>
    <cacheHierarchy uniqueName="[Measures].[Gross_Auth_A$]" caption="Gross_Auth_A$" measure="1" displayFolder="Auth_Gross" measureGroup="PaymentData" count="0"/>
    <cacheHierarchy uniqueName="[Measures].[Gross_Auth_D$]" caption="Gross_Auth_D$" measure="1" displayFolder="Auth_Gross" measureGroup="PaymentData" count="0"/>
    <cacheHierarchy uniqueName="[Measures].[Gross_Auth_A$%]" caption="Gross_Auth_A$%" measure="1" displayFolder="Auth_Gross" measureGroup="PaymentData" count="0"/>
    <cacheHierarchy uniqueName="[Measures].[Gross_Auth_T#]" caption="Gross_Auth_T#" measure="1" displayFolder="Auth_Gross" measureGroup="PaymentData" count="0"/>
    <cacheHierarchy uniqueName="[Measures].[Gross_Auth_A#]" caption="Gross_Auth_A#" measure="1" displayFolder="Auth_Gross" measureGroup="PaymentData" count="0"/>
    <cacheHierarchy uniqueName="[Measures].[Gross_Auth_D#]" caption="Gross_Auth_D#" measure="1" displayFolder="Auth_Gross" measureGroup="PaymentData" count="0"/>
    <cacheHierarchy uniqueName="[Measures].[Gross_Auth_A#%]" caption="Gross_Auth_A#%" measure="1" displayFolder="Auth_Gross" measureGroup="PaymentData" count="0"/>
    <cacheHierarchy uniqueName="[Measures].[Gross_ATS]" caption="Gross_ATS" measure="1" displayFolder="Auth_Gross" measureGroup="PaymentData" count="0"/>
    <cacheHierarchy uniqueName="[Measures].[Net_Auth_T$]" caption="Net_Auth_T$" measure="1" displayFolder="Auth_Net" measureGroup="PaymentData" count="0"/>
    <cacheHierarchy uniqueName="[Measures].[Net_Auth_A$]" caption="Net_Auth_A$" measure="1" displayFolder="Auth_Net" measureGroup="PaymentData" count="0"/>
    <cacheHierarchy uniqueName="[Measures].[Net_Auth_D$]" caption="Net_Auth_D$" measure="1" displayFolder="Auth_Net" measureGroup="PaymentData" count="0"/>
    <cacheHierarchy uniqueName="[Measures].[Net_Auth_T#]" caption="Net_Auth_T#" measure="1" displayFolder="Auth_Net" measureGroup="PaymentData" count="0"/>
    <cacheHierarchy uniqueName="[Measures].[Net_Auth_A#]" caption="Net_Auth_A#" measure="1" displayFolder="Auth_Net" measureGroup="PaymentData" count="0"/>
    <cacheHierarchy uniqueName="[Measures].[Net_Auth_D#]" caption="Net_Auth_D#" measure="1" displayFolder="Auth_Net" measureGroup="PaymentData" count="0"/>
    <cacheHierarchy uniqueName="[Measures].[Net_Auth_A#%]" caption="Net_Auth_A#%" measure="1" displayFolder="Auth_Net" measureGroup="PaymentData" count="0"/>
    <cacheHierarchy uniqueName="[Measures].[Net_ATS]" caption="Net_ATS" measure="1" displayFolder="Auth_Net" measureGroup="PaymentData" count="0"/>
    <cacheHierarchy uniqueName="[Measures].[Auth_AsyncApproval$]" caption="Auth_AsyncApproval$" measure="1" displayFolder="Auth_Async" measureGroup="PaymentData" count="0"/>
    <cacheHierarchy uniqueName="[Measures].[Auth_AsyncTotal$]" caption="Auth_AsyncTotal$" measure="1" displayFolder="Auth_Async" measureGroup="PaymentData" count="0"/>
    <cacheHierarchy uniqueName="[Measures].[Auth_AsyncDecline$]" caption="Auth_AsyncDecline$" measure="1" displayFolder="Auth_Async" measureGroup="PaymentData" count="0"/>
    <cacheHierarchy uniqueName="[Measures].[Auth_AsyncApproval$%]" caption="Auth_AsyncApproval$%" measure="1" displayFolder="Auth_Async" measureGroup="PaymentData" count="0"/>
    <cacheHierarchy uniqueName="[Measures].[Redirected#]" caption="Redirected#" measure="1" displayFolder="Redirected" measureGroup="PaymentData" count="0"/>
    <cacheHierarchy uniqueName="[Measures].[Redirected$]" caption="Redirected$" measure="1" displayFolder="Redirected" measureGroup="PaymentData" count="0"/>
    <cacheHierarchy uniqueName="[Measures].[Abandoned$]" caption="Abandoned$" measure="1" displayFolder="Redirected" measureGroup="PaymentData" count="0"/>
    <cacheHierarchy uniqueName="[Measures].[Abandoned#]" caption="Abandoned#" measure="1" displayFolder="Redirected" measureGroup="PaymentData" count="0"/>
    <cacheHierarchy uniqueName="[Measures].[Abandon#%]" caption="Abandon#%" measure="1" displayFolder="Redirected" measureGroup="PaymentData" count="0"/>
    <cacheHierarchy uniqueName="[Measures].[Abandon$%]" caption="Abandon$%" measure="1" displayFolder="Redirected" measureGroup="PaymentData" count="0"/>
    <cacheHierarchy uniqueName="[Measures].[Net_Sales$]" caption="Net_Sales$" measure="1" displayFolder="Net_Sales" measureGroup="PaymentData" count="0"/>
    <cacheHierarchy uniqueName="[Measures].[Net_Sales#]" caption="Net_Sales#" measure="1" displayFolder="Net_Sales" measureGroup="PaymentData" count="0"/>
    <cacheHierarchy uniqueName="[Measures].[Auth_Approval_Dedup#%]" caption="Auth_Approval_Dedup#%" measure="1" displayFolder="Auth_Dedup" measureGroup="PaymentData" count="0"/>
    <cacheHierarchy uniqueName="[Measures].[Auth_Approval_Dedup$%]" caption="Auth_Approval_Dedup$%" measure="1" displayFolder="Auth_Dedup" measureGroup="PaymentData" count="0"/>
    <cacheHierarchy uniqueName="[Measures].[Auth_Declined_Dedup(ConCI)#]" caption="Auth_Declined_Dedup(ConCI)#" measure="1" displayFolder="FY18_Consumer_CustomerInitiated(ConCI)" measureGroup="PaymentData" count="0"/>
    <cacheHierarchy uniqueName="[Measures].[Auth_Approval_Dedup(ConCI)$]" caption="Auth_Approval_Dedup(ConCI)$" measure="1" displayFolder="FY18_Consumer_CustomerInitiated(ConCI)" measureGroup="PaymentData" count="0"/>
    <cacheHierarchy uniqueName="[Measures].[Auth_Total_Dedup(ConCI)$]" caption="Auth_Total_Dedup(ConCI)$" measure="1" displayFolder="FY18_Consumer_CustomerInitiated(ConCI)" measureGroup="PaymentData" count="0"/>
    <cacheHierarchy uniqueName="[Measures].[Auth_Declined_Dedup(ConCI)$]" caption="Auth_Declined_Dedup(ConCI)$" measure="1" displayFolder="FY18_Consumer_CustomerInitiated(ConCI)" measureGroup="PaymentData" count="0"/>
    <cacheHierarchy uniqueName="[Measures].[Auth_Approval_Dedup(ConCI)$%]" caption="Auth_Approval_Dedup(ConCI)$%" measure="1" displayFolder="FY18_Consumer_CustomerInitiated(ConCI)" measureGroup="PaymentData" count="0"/>
    <cacheHierarchy uniqueName="[Measures].[Auth_Declined_Blended(ConCI)#]" caption="Auth_Declined_Blended(ConCI)#" measure="1" displayFolder="FY18_Consumer_CustomerInitiated(ConCI)" measureGroup="PaymentData" count="0"/>
    <cacheHierarchy uniqueName="[Measures].[Auth_Approval_Blended(ConCI)$]" caption="Auth_Approval_Blended(ConCI)$" measure="1" displayFolder="FY18_Consumer_CustomerInitiated(ConCI)" measureGroup="PaymentData" count="0"/>
    <cacheHierarchy uniqueName="[Measures].[Auth_Total_Blended(ConCI)$]" caption="Auth_Total_Blended(ConCI)$" measure="1" displayFolder="FY18_Consumer_CustomerInitiated(ConCI)" measureGroup="PaymentData" count="0"/>
    <cacheHierarchy uniqueName="[Measures].[Auth_Declined_Blended(ConCI)$]" caption="Auth_Declined_Blended(ConCI)$" measure="1" displayFolder="FY18_Consumer_CustomerInitiated(ConCI)" measureGroup="PaymentData" count="0"/>
    <cacheHierarchy uniqueName="[Measures].[Auth_Approval_Blended(ConCI)$%]" caption="Auth_Approval_Blended(ConCI)$%" measure="1" displayFolder="FY18_Consumer_CustomerInitiated(ConCI)" measureGroup="PaymentData" count="0"/>
    <cacheHierarchy uniqueName="[Measures].[Auth_Approval_Dedup_ATS(ConCI)]" caption="Auth_Approval_Dedup_ATS(ConCI)" measure="1" displayFolder="FY18_Consumer_CustomerInitiated(ConCI)" measureGroup="PaymentData" count="0"/>
    <cacheHierarchy uniqueName="[Measures].[Auth_Total_Dedup_ATS(ConCI)]" caption="Auth_Total_Dedup_ATS(ConCI)" measure="1" displayFolder="FY18_Consumer_CustomerInitiated(ConCI)" measureGroup="PaymentData" count="0"/>
    <cacheHierarchy uniqueName="[Measures].[Auth_Approval_Blended_ATS(ConCI)]" caption="Auth_Approval_Blended_ATS(ConCI)" measure="1" displayFolder="FY18_Consumer_CustomerInitiated(ConCI)" measureGroup="PaymentData" count="0"/>
    <cacheHierarchy uniqueName="[Measures].[Auth_Total_Blended_ATS(ConCI)]" caption="Auth_Total_Blended_ATS(ConCI)" measure="1" displayFolder="FY18_Consumer_CustomerInitiated(ConCI)" measureGroup="PaymentData" count="0"/>
    <cacheHierarchy uniqueName="[Measures].[Auth_Approval_Net(Commercial)_Forecast#%]" caption="Auth_Approval_Net(Commercial)_Forecast#%" measure="1" displayFolder="FY18_Commercial" measureGroup="PaymentData" count="0"/>
    <cacheHierarchy uniqueName="[Measures].[Auth_Approval_Net(ConSI)_Forecast#%]" caption="Auth_Approval_Net(ConSI)_Forecast#%" measure="1" displayFolder="FY18_Consumer_SystemInitiated(ConSI)" measureGroup="PaymentData" count="0"/>
    <cacheHierarchy uniqueName="[Measures].[Auth_Approval_Dedup#]" caption="Auth_Approval_Dedup#" measure="1" displayFolder="Auth_Dedup" measureGroup="PaymentData" count="0"/>
    <cacheHierarchy uniqueName="[Measures].[Auth_Total_Dedup#]" caption="Auth_Total_Dedup#" measure="1" displayFolder="Auth_Dedup" measureGroup="PaymentData" count="0"/>
    <cacheHierarchy uniqueName="[Measures].[Auth_Decline_Dedup#]" caption="Auth_Decline_Dedup#" measure="1" displayFolder="Auth_Dedup" measureGroup="PaymentData" count="0"/>
    <cacheHierarchy uniqueName="[Measures].[Auth_Total_Dedup$]" caption="Auth_Total_Dedup$" measure="1" displayFolder="Auth_Dedup" measureGroup="PaymentData" count="0"/>
    <cacheHierarchy uniqueName="[Measures].[Auth_Approval_Dedup(ConCI)#]" caption="Auth_Approval_Dedup(ConCI)#" measure="1" displayFolder="FY18_Consumer_CustomerInitiated(ConCI)" measureGroup="PaymentData" count="0"/>
    <cacheHierarchy uniqueName="[Measures].[Auth_Total_Dedup(ConCI)#]" caption="Auth_Total_Dedup(ConCI)#" measure="1" displayFolder="FY18_Consumer_CustomerInitiated(ConCI)" measureGroup="PaymentData" count="0"/>
    <cacheHierarchy uniqueName="[Measures].[Auth_Approval_Dedup(ConCI)#%]" caption="Auth_Approval_Dedup(ConCI)#%" measure="1" displayFolder="FY18_Consumer_CustomerInitiated(ConCI)" measureGroup="PaymentData" count="0"/>
    <cacheHierarchy uniqueName="[Measures].[Overall_Approval#]" caption="Overall_Approval#" measure="1" displayFolder="Auth_Overall" measureGroup="PaymentData" count="0"/>
    <cacheHierarchy uniqueName="[Measures].[Overall_Total#]" caption="Overall_Total#" measure="1" displayFolder="Auth_Overall" measureGroup="PaymentData" count="0"/>
    <cacheHierarchy uniqueName="[Measures].[Overall_Approval_Dedup#%]" caption="Overall_Approval_Dedup#%" measure="1" displayFolder="Auth_Overall" measureGroup="PaymentData" count="0"/>
    <cacheHierarchy uniqueName="[Measures].[Overall_Decline#]" caption="Overall_Decline#" measure="1" displayFolder="Auth_Overall" measureGroup="PaymentData" count="0"/>
    <cacheHierarchy uniqueName="[Measures].[Auth_Approval_Dedup$]" caption="Auth_Approval_Dedup$" measure="1" displayFolder="Auth_Dedup" measureGroup="PaymentData" count="0"/>
    <cacheHierarchy uniqueName="[Measures].[Auth_Decline_Dedup$]" caption="Auth_Decline_Dedup$" measure="1" displayFolder="Auth_Dedup" measureGroup="PaymentData" count="0"/>
    <cacheHierarchy uniqueName="[Measures].[Auth_Approval_Net(ConSI)$]" caption="Auth_Approval_Net(ConSI)$" measure="1" displayFolder="FY18_Consumer_SystemInitiated(ConSI)" measureGroup="PaymentData" count="0"/>
    <cacheHierarchy uniqueName="[Measures].[Auth_Total_FirstAttempt(ConSI)$]" caption="Auth_Total_FirstAttempt(ConSI)$" measure="1" displayFolder="FY18_Consumer_SystemInitiated(ConSI)" measureGroup="PaymentData" count="0"/>
    <cacheHierarchy uniqueName="[Measures].[Auth_Approval_FirstAttempt(ConSI)$]" caption="Auth_Approval_FirstAttempt(ConSI)$" measure="1" displayFolder="FY18_Consumer_SystemInitiated(ConSI)" measureGroup="PaymentData" count="0"/>
    <cacheHierarchy uniqueName="[Measures].[RecordCount]" caption="RecordCount" measure="1" displayFolder="Others" measureGroup="PaymentData" count="0"/>
    <cacheHierarchy uniqueName="[Measures].[Abandonment#%]" caption="Abandonment#%" measure="1" displayFolder="Redirected" measureGroup="PaymentData" count="0"/>
    <cacheHierarchy uniqueName="[Measures].[Auth_Approval_withDR#]" caption="Auth_Approval_withDR#" measure="1" displayFolder="DynamicRetry" measureGroup="PaymentData" count="0"/>
    <cacheHierarchy uniqueName="[Measures].[Auth_Total_withDR#]" caption="Auth_Total_withDR#" measure="1" displayFolder="DynamicRetry" measureGroup="PaymentData" count="0"/>
    <cacheHierarchy uniqueName="[Measures].[Auth_Approval_withDR#%]" caption="Auth_Approval_withDR#%" measure="1" displayFolder="DynamicRetry" measureGroup="PaymentData" count="0"/>
    <cacheHierarchy uniqueName="[Measures].[Auth_Total_Dedup_withoutDR(ConCI)#]" caption="Auth_Tot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Total_withoutDR(ConCI)#]" caption="Auth_Total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Total_withoutDR(ConCI)$]" caption="Auth_Total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Total_Dedup_withoutDR(ConCI)$]" caption="Auth_Tot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Total_FirstAttempt_All#]" caption="Auth_Total_FirstAttempt_All#" measure="1" displayFolder="FY19_OneApprovalRate" measureGroup="PaymentData" count="0"/>
    <cacheHierarchy uniqueName="[Measures].[Auth_Approval_FirstAttempt_All#]" caption="Auth_Approval_FirstAttempt_All#" measure="1" displayFolder="FY19_OneApprovalRate" measureGroup="PaymentData" count="0"/>
    <cacheHierarchy uniqueName="[Measures].[Auth_Approval_FirstAttempt_All#%]" caption="Auth_Approval_FirstAttempt_All#%" measure="1" displayFolder="FY19_OneApprovalRate" measureGroup="PaymentData" count="0"/>
    <cacheHierarchy uniqueName="[Measures].[Auth_Total_Net_All#]" caption="Auth_Total_Net_All#" measure="1" displayFolder="FY19_OneApprovalRate" measureGroup="PaymentData" count="0"/>
    <cacheHierarchy uniqueName="[Measures].[Auth_Approval_Net_All#]" caption="Auth_Approval_Net_All#" measure="1" displayFolder="FY19_OneApprovalRate" measureGroup="PaymentData" count="0"/>
    <cacheHierarchy uniqueName="[Measures].[Auth_Approval_Net_All#%]" caption="Auth_Approval_Net_All#%" measure="1" displayFolder="FY19_OneApprovalRate" measureGroup="PaymentData" count="0"/>
    <cacheHierarchy uniqueName="[Measures].[CogsAmount$]" caption="CogsAmount$" measure="1" displayFolder="Net_Sales" measureGroup="PaymentData" count="0"/>
    <cacheHierarchy uniqueName="[Measures].[CoP$]" caption="CoP$" measure="1" displayFolder="Net_Sales" measureGroup="PaymentData" count="0"/>
    <cacheHierarchy uniqueName="[Measures].[Net_Revenue$]" caption="Net_Revenue$" measure="1" displayFolder="Net_Sales" measureGroup="PaymentData" count="0"/>
    <cacheHierarchy uniqueName="[Measures].[CogsAmount_CBRevoke$]" caption="CogsAmount_CBRevoke$" measure="1" displayFolder="Net_Sales" measureGroup="PaymentData" count="0"/>
    <cacheHierarchy uniqueName="[Measures].[CoP_CB$]" caption="CoP_CB$" measure="1" displayFolder="Net_Sales" measureGroup="PaymentData" count="0"/>
    <cacheHierarchy uniqueName="[Measures].[Net_Profit$]" caption="Net_Profit$" measure="1" displayFolder="Net_Sales" measureGroup="PaymentData" count="0"/>
    <cacheHierarchy uniqueName="[Measures].[Chargeback Rate Deduped # (By CBDate)]" caption="Chargeback Rate Deduped # (By CBDate)" measure="1" displayFolder="CB_CBDate" measureGroup="PaymentData" count="0"/>
    <cacheHierarchy uniqueName="[Measures].[Chargeback Rate Deduped $ (By CBDate)]" caption="Chargeback Rate Deduped $ (By CBDate)" measure="1" displayFolder="CB_CBDate" measureGroup="PaymentData" count="0"/>
    <cacheHierarchy uniqueName="[Measures].[Chargeback Deduped # (By CBDate)]" caption="Chargeback Deduped # (By CBDate)" measure="1" displayFolder="CB_CBDate" measureGroup="PaymentData" count="0"/>
    <cacheHierarchy uniqueName="[Measures].[Chargeback Deduped $ (By CBDate)]" caption="Chargeback Deduped $ (By CBDate)" measure="1" displayFolder="CB_CBDate" measureGroup="PaymentData" count="0"/>
    <cacheHierarchy uniqueName="[Measures].[Chargeback Rate Deduped # (By TxnDate)]" caption="Chargeback Rate Deduped # (By TxnDate)" measure="1" displayFolder="CB_TxnDate" measureGroup="PaymentData" count="0"/>
    <cacheHierarchy uniqueName="[Measures].[Chargeback Rate Deduped $ (By TxnDate)]" caption="Chargeback Rate Deduped $ (By TxnDate)" measure="1" displayFolder="CB_TxnDate" measureGroup="PaymentData" count="0"/>
    <cacheHierarchy uniqueName="[Measures].[Chargeback Deduped # (By TxnDate)]" caption="Chargeback Deduped # (By TxnDate)" measure="1" displayFolder="CB_TxnDate" measureGroup="PaymentData" count="0"/>
    <cacheHierarchy uniqueName="[Measures].[Chargeback Deduped $ (By TxnDate)]" caption="Chargeback Deduped $ (By TxnDate)" measure="1" displayFolder="CB_TxnDate" measureGroup="PaymentData" count="0"/>
    <cacheHierarchy uniqueName="[Measures].[Auth_Approval_Net_Forecast_All#%]" caption="Auth_Approval_Net_Forecast_All#%" measure="1" displayFolder="FY19_OneApprovalRate" measureGroup="PaymentData" count="0" oneField="1">
      <fieldsUsage count="1">
        <fieldUsage x="1"/>
      </fieldsUsage>
    </cacheHierarchy>
    <cacheHierarchy uniqueName="[Measures].[__Default measure]" caption="__Default measure" measure="1" displayFolder="" count="0" hidden="1"/>
    <cacheHierarchy uniqueName="[Measures].[Fraud Chargebacks # (By TxnDate)]" caption="Fraud Chargebacks # (By TxnDate)" measure="1" displayFolder="CB_TxnDate" measureGroup="PaymentData" count="0" hidden="1"/>
    <cacheHierarchy uniqueName="[Measures].[Non Fraud Chargebacks # (By TxnDate)]" caption="Non Fraud Chargebacks # (By TxnDate)" measure="1" displayFolder="CB_TxnDate" measureGroup="PaymentData" count="0" hidden="1"/>
    <cacheHierarchy uniqueName="[Measures].[Fraud Chargebacks $ (By TxnDate)]" caption="Fraud Chargebacks $ (By TxnDate)" measure="1" displayFolder="CB_TxnDate" measureGroup="PaymentData" count="0" hidden="1"/>
    <cacheHierarchy uniqueName="[Measures].[Non Fraud Chargebacks $ (By TxnDate)]" caption="Non Fraud Chargebacks $ (By TxnDate)" measure="1" displayFolder="CB_TxnDate" measureGroup="PaymentData" count="0" hidden="1"/>
    <cacheHierarchy uniqueName="[Measures].[Fraud Chargebacks # (By CBDate)]" caption="Fraud Chargebacks # (By CBDate)" measure="1" displayFolder="CB_CBDate" measureGroup="PaymentData" count="0" hidden="1"/>
    <cacheHierarchy uniqueName="[Measures].[Non Fraud Chargebacks # (By CBDate)]" caption="Non Fraud Chargebacks # (By CBDate)" measure="1" displayFolder="CB_CBDate" measureGroup="PaymentData" count="0" hidden="1"/>
    <cacheHierarchy uniqueName="[Measures].[Fraud Chargebacks $ (By CBDate)]" caption="Fraud Chargebacks $ (By CBDate)" measure="1" displayFolder="CB_CBDate" measureGroup="PaymentData" count="0" hidden="1"/>
    <cacheHierarchy uniqueName="[Measures].[Non Fraud Chargebacks $ (By CBDate)]" caption="Non Fraud Chargebacks $ (By CBDate)" measure="1" displayFolder="CB_CBDate" measureGroup="PaymentData" count="0" hidden="1"/>
    <cacheHierarchy uniqueName="[Measures].[Net_Auth_A$%]" caption="Net_Auth_A$%" measure="1" displayFolder="Auth_Net" measureGroup="PaymentData" count="0" hidden="1"/>
    <cacheHierarchy uniqueName="[Measures].[Net_Auth_A#%_Forecast]" caption="Net_Auth_A#%_Forecast" measure="1" displayFolder="Auth_Net" measureGroup="PaymentData" count="0" hidden="1"/>
    <cacheHierarchy uniqueName="[Measures].[Net_Auth_A$%_Forecast]" caption="Net_Auth_A$%_Forecast" measure="1" displayFolder="Gross_Net" measureGroup="PaymentData" count="0" hidden="1"/>
  </cacheHierarchies>
  <kpis count="0"/>
  <dimensions count="13">
    <dimension name="DimBillingProperty" uniqueName="[DimBillingProperty]" caption="DimBillingProperty"/>
    <dimension name="DimBins" uniqueName="[DimBins]" caption="DimBins"/>
    <dimension name="DimChargebackProperty" uniqueName="[DimChargebackProperty]" caption="DimChargebackProperty"/>
    <dimension name="DimCreditCardProperty" uniqueName="[DimCreditCardProperty]" caption="DimCreditCardProperty"/>
    <dimension name="DimDate" uniqueName="[DimDate]" caption="DimDate"/>
    <dimension name="DimExtendProperty" uniqueName="[DimExtendProperty]" caption="DimExtendProperty"/>
    <dimension name="DimMarket" uniqueName="[DimMarket]" caption="DimMarket"/>
    <dimension name="DimMerchant" uniqueName="[DimMerchant]" caption="DimMerchant"/>
    <dimension name="DimPartner" uniqueName="[DimPartner]" caption="DimPartner"/>
    <dimension name="DimPayment" uniqueName="[DimPayment]" caption="DimPayment"/>
    <dimension name="DimProduct" uniqueName="[DimProduct]" caption="DimProduct"/>
    <dimension name="DimTxnDate" uniqueName="[DimTxnDate]" caption="DimTxnDate"/>
    <dimension measure="1" name="Measures" uniqueName="[Measures]" caption="Measures"/>
  </dimensions>
  <measureGroups count="13">
    <measureGroup name="DimBillingProperty" caption="DimBillingProperty"/>
    <measureGroup name="DimBins" caption="DimBins"/>
    <measureGroup name="DimChargebackProperty" caption="DimChargebackProperty"/>
    <measureGroup name="DimCreditCardProperty" caption="DimCreditCardProperty"/>
    <measureGroup name="DimDate" caption="DimDate"/>
    <measureGroup name="DimExtendProperty" caption="DimExtendProperty"/>
    <measureGroup name="DimMarket" caption="DimMarket"/>
    <measureGroup name="DimMerchant" caption="DimMerchant"/>
    <measureGroup name="DimPartner" caption="DimPartner"/>
    <measureGroup name="DimPayment" caption="DimPayment"/>
    <measureGroup name="DimProduct" caption="DimProduct"/>
    <measureGroup name="DimTxnDate" caption="DimTxnDate"/>
    <measureGroup name="PaymentData" caption="PaymentData"/>
  </measureGroups>
  <maps count="24">
    <map measureGroup="0" dimension="0"/>
    <map measureGroup="1" dimension="1"/>
    <map measureGroup="2" dimension="2"/>
    <map measureGroup="3" dimension="3"/>
    <map measureGroup="4" dimension="4"/>
    <map measureGroup="5" dimension="5"/>
    <map measureGroup="6" dimension="6"/>
    <map measureGroup="7" dimension="7"/>
    <map measureGroup="8" dimension="8"/>
    <map measureGroup="9" dimension="9"/>
    <map measureGroup="10" dimension="10"/>
    <map measureGroup="11" dimension="11"/>
    <map measureGroup="12" dimension="0"/>
    <map measureGroup="12" dimension="1"/>
    <map measureGroup="12" dimension="2"/>
    <map measureGroup="12" dimension="3"/>
    <map measureGroup="12" dimension="4"/>
    <map measureGroup="12" dimension="5"/>
    <map measureGroup="12" dimension="6"/>
    <map measureGroup="12" dimension="7"/>
    <map measureGroup="12" dimension="8"/>
    <map measureGroup="12" dimension="9"/>
    <map measureGroup="12" dimension="10"/>
    <map measureGroup="12" dimension="1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iwen Zhou (PACTERA TECHNOLOGIES INC)" refreshedDate="44116.756180324075" backgroundQuery="1" createdVersion="6" refreshedVersion="6" minRefreshableVersion="3" recordCount="0" supportSubquery="1" supportAdvancedDrill="1" xr:uid="{F5383935-AE07-446C-9252-084DFAA0F9FA}">
  <cacheSource type="external" connectionId="1"/>
  <cacheFields count="4">
    <cacheField name="[DimDate].[FiscalYear].[FiscalYear]" caption="FiscalYear" numFmtId="0" hierarchy="63" level="1">
      <sharedItems count="3">
        <s v="[DimDate].[FiscalYear].&amp;[FY2018]" c="FY2018"/>
        <s v="[DimDate].[FiscalYear].&amp;[FY2019]" c="FY2019"/>
        <s v="[DimDate].[FiscalYear].&amp;[FY2020]" c="FY2020"/>
      </sharedItems>
    </cacheField>
    <cacheField name="[DimDate].[EventMonth].[EventMonth]" caption="EventMonth" numFmtId="0" hierarchy="62" level="1">
      <sharedItems count="36">
        <s v="[DimDate].[EventMonth].&amp;[2017-07-01T00:00:00]" c="2017-07-01"/>
        <s v="[DimDate].[EventMonth].&amp;[2017-08-01T00:00:00]" c="2017-08-01"/>
        <s v="[DimDate].[EventMonth].&amp;[2017-09-01T00:00:00]" c="2017-09-01"/>
        <s v="[DimDate].[EventMonth].&amp;[2017-10-01T00:00:00]" c="2017-10-01"/>
        <s v="[DimDate].[EventMonth].&amp;[2017-11-01T00:00:00]" c="2017-11-01"/>
        <s v="[DimDate].[EventMonth].&amp;[2017-12-01T00:00:00]" c="2017-12-01"/>
        <s v="[DimDate].[EventMonth].&amp;[2018-01-01T00:00:00]" c="2018-01-01"/>
        <s v="[DimDate].[EventMonth].&amp;[2018-02-01T00:00:00]" c="2018-02-01"/>
        <s v="[DimDate].[EventMonth].&amp;[2018-03-01T00:00:00]" c="2018-03-01"/>
        <s v="[DimDate].[EventMonth].&amp;[2018-04-01T00:00:00]" c="2018-04-01"/>
        <s v="[DimDate].[EventMonth].&amp;[2018-05-01T00:00:00]" c="2018-05-01"/>
        <s v="[DimDate].[EventMonth].&amp;[2018-06-01T00:00:00]" c="2018-06-01"/>
        <s v="[DimDate].[EventMonth].&amp;[2018-07-01T00:00:00]" c="2018-07-01"/>
        <s v="[DimDate].[EventMonth].&amp;[2018-08-01T00:00:00]" c="2018-08-01"/>
        <s v="[DimDate].[EventMonth].&amp;[2018-09-01T00:00:00]" c="2018-09-01"/>
        <s v="[DimDate].[EventMonth].&amp;[2018-10-01T00:00:00]" c="2018-10-01"/>
        <s v="[DimDate].[EventMonth].&amp;[2018-11-01T00:00:00]" c="2018-11-01"/>
        <s v="[DimDate].[EventMonth].&amp;[2018-12-01T00:00:00]" c="2018-12-01"/>
        <s v="[DimDate].[EventMonth].&amp;[2019-01-01T00:00:00]" c="2019-01-01"/>
        <s v="[DimDate].[EventMonth].&amp;[2019-02-01T00:00:00]" c="2019-02-01"/>
        <s v="[DimDate].[EventMonth].&amp;[2019-03-01T00:00:00]" c="2019-03-01"/>
        <s v="[DimDate].[EventMonth].&amp;[2019-04-01T00:00:00]" c="2019-04-01"/>
        <s v="[DimDate].[EventMonth].&amp;[2019-05-01T00:00:00]" c="2019-05-01"/>
        <s v="[DimDate].[EventMonth].&amp;[2019-06-01T00:00:00]" c="2019-06-01"/>
        <s v="[DimDate].[EventMonth].&amp;[2019-07-01T00:00:00]" c="2019-07-01"/>
        <s v="[DimDate].[EventMonth].&amp;[2019-08-01T00:00:00]" c="2019-08-01"/>
        <s v="[DimDate].[EventMonth].&amp;[2019-09-01T00:00:00]" c="2019-09-01"/>
        <s v="[DimDate].[EventMonth].&amp;[2019-10-01T00:00:00]" c="2019-10-01"/>
        <s v="[DimDate].[EventMonth].&amp;[2019-11-01T00:00:00]" c="2019-11-01"/>
        <s v="[DimDate].[EventMonth].&amp;[2019-12-01T00:00:00]" c="2019-12-01"/>
        <s v="[DimDate].[EventMonth].&amp;[2020-01-01T00:00:00]" c="2020-01-01"/>
        <s v="[DimDate].[EventMonth].&amp;[2020-02-01T00:00:00]" c="2020-02-01"/>
        <s v="[DimDate].[EventMonth].&amp;[2020-03-01T00:00:00]" c="2020-03-01"/>
        <s v="[DimDate].[EventMonth].&amp;[2020-04-01T00:00:00]" c="2020-04-01"/>
        <s v="[DimDate].[EventMonth].&amp;[2020-05-01T00:00:00]" c="2020-05-01"/>
        <s v="[DimDate].[EventMonth].&amp;[2020-06-01T00:00:00]" c="2020-06-01"/>
      </sharedItems>
    </cacheField>
    <cacheField name="[Measures].[Auth_Approval_Net_Forecast_All#%]" caption="Auth_Approval_Net_Forecast_All#%" numFmtId="0" hierarchy="432" level="32767"/>
    <cacheField name="[DimProduct].[SpecialProductType].[SpecialProductType]" caption="SpecialProductType" numFmtId="0" hierarchy="180" level="1">
      <sharedItems containsSemiMixedTypes="0" containsString="0"/>
    </cacheField>
  </cacheFields>
  <cacheHierarchies count="445">
    <cacheHierarchy uniqueName="[DimBillingProperty].[AccountAgeBucket]" caption="AccountAgeBucket" attribute="1" defaultMemberUniqueName="[DimBillingProperty].[AccountAgeBucket].[All]" allUniqueName="[DimBillingProperty].[AccountAgeBucket].[All]" dimensionUniqueName="[DimBillingProperty]" displayFolder="" count="0" unbalanced="0"/>
    <cacheHierarchy uniqueName="[DimBillingProperty].[BillingSource]" caption="BillingSource" attribute="1" defaultMemberUniqueName="[DimBillingProperty].[BillingSource].[All]" allUniqueName="[DimBillingProperty].[BillingSource].[All]" dimensionUniqueName="[DimBillingProperty]" displayFolder="" count="0" unbalanced="0"/>
    <cacheHierarchy uniqueName="[DimBillingProperty].[BrowserOS]" caption="BrowserOS" attribute="1" defaultMemberUniqueName="[DimBillingProperty].[BrowserOS].[All]" allUniqueName="[DimBillingProperty].[BrowserOS].[All]" dimensionUniqueName="[DimBillingProperty]" displayFolder="" count="0" unbalanced="0"/>
    <cacheHierarchy uniqueName="[DimBillingProperty].[Client]" caption="Client" attribute="1" defaultMemberUniqueName="[DimBillingProperty].[Client].[All]" allUniqueName="[DimBillingProperty].[Client].[All]" dimensionUniqueName="[DimBillingProperty]" displayFolder="" count="0" unbalanced="0"/>
    <cacheHierarchy uniqueName="[DimBillingProperty].[DeviceType]" caption="DeviceType" attribute="1" defaultMemberUniqueName="[DimBillingProperty].[DeviceType].[All]" allUniqueName="[DimBillingProperty].[DeviceType].[All]" dimensionUniqueName="[DimBillingProperty]" displayFolder="" count="0" unbalanced="0"/>
    <cacheHierarchy uniqueName="[DimBillingProperty].[DunningAttempt#]" caption="DunningAttempt#" attribute="1" defaultMemberUniqueName="[DimBillingProperty].[DunningAttempt#].[All]" allUniqueName="[DimBillingProperty].[DunningAttempt#].[All]" dimensionUniqueName="[DimBillingProperty]" displayFolder="" count="0" unbalanced="0"/>
    <cacheHierarchy uniqueName="[DimBillingProperty].[DunningDaysBucket]" caption="DunningDaysBucket" attribute="1" defaultMemberUniqueName="[DimBillingProperty].[DunningDaysBucket].[All]" allUniqueName="[DimBillingProperty].[DunningDaysBucket].[All]" dimensionUniqueName="[DimBillingProperty]" displayFolder="" count="0" unbalanced="0"/>
    <cacheHierarchy uniqueName="[DimBillingProperty].[DunningFirstDeclineCode]" caption="DunningFirstDeclineCode" attribute="1" defaultMemberUniqueName="[DimBillingProperty].[DunningFirstDeclineCode].[All]" allUniqueName="[DimBillingProperty].[DunningFirstDeclineCode].[All]" dimensionUniqueName="[DimBillingProperty]" displayFolder="" count="0" unbalanced="0"/>
    <cacheHierarchy uniqueName="[DimBillingProperty].[DunningPaywithPaymentCardType]" caption="DunningPaywithPaymentCardType" attribute="1" defaultMemberUniqueName="[DimBillingProperty].[DunningPaywithPaymentCardType].[All]" allUniqueName="[DimBillingProperty].[DunningPaywithPaymentCardType].[All]" dimensionUniqueName="[DimBillingProperty]" displayFolder="" count="0" unbalanced="0"/>
    <cacheHierarchy uniqueName="[DimBillingProperty].[DunningPaywithSameCard]" caption="DunningPaywithSameCard" attribute="1" defaultMemberUniqueName="[DimBillingProperty].[DunningPaywithSameCard].[All]" allUniqueName="[DimBillingProperty].[DunningPaywithSameCard].[All]" dimensionUniqueName="[DimBillingProperty]" displayFolder="" count="0" unbalanced="0"/>
    <cacheHierarchy uniqueName="[DimBillingProperty].[DunningPaywithSamePaymentMethodSubType]" caption="DunningPaywithSamePaymentMethodSubType" attribute="1" defaultMemberUniqueName="[DimBillingProperty].[DunningPaywithSamePaymentMethodSubType].[All]" allUniqueName="[DimBillingProperty].[DunningPaywithSamePaymentMethodSubType].[All]" dimensionUniqueName="[DimBillingProperty]" displayFolder="" count="0" unbalanced="0"/>
    <cacheHierarchy uniqueName="[DimBillingProperty].[DunningPaywithSamePaymentMethodType]" caption="DunningPaywithSamePaymentMethodType" attribute="1" defaultMemberUniqueName="[DimBillingProperty].[DunningPaywithSamePaymentMethodType].[All]" allUniqueName="[DimBillingProperty].[DunningPaywithSamePaymentMethodType].[All]" dimensionUniqueName="[DimBillingProperty]" displayFolder="" count="0" unbalanced="0"/>
    <cacheHierarchy uniqueName="[DimBillingProperty].[DunningPaywithSameProvider]" caption="DunningPaywithSameProvider" attribute="1" defaultMemberUniqueName="[DimBillingProperty].[DunningPaywithSameProvider].[All]" allUniqueName="[DimBillingProperty].[DunningPaywithSameProvider].[All]" dimensionUniqueName="[DimBillingProperty]" displayFolder="" count="0" unbalanced="0"/>
    <cacheHierarchy uniqueName="[DimBillingProperty].[EntitlementStatus]" caption="EntitlementStatus" attribute="1" defaultMemberUniqueName="[DimBillingProperty].[EntitlementStatus].[All]" allUniqueName="[DimBillingProperty].[EntitlementStatus].[All]" dimensionUniqueName="[DimBillingProperty]" displayFolder="" count="0" unbalanced="0"/>
    <cacheHierarchy uniqueName="[DimBillingProperty].[FulfillmentState]" caption="FulfillmentState" attribute="1" defaultMemberUniqueName="[DimBillingProperty].[FulfillmentState].[All]" allUniqueName="[DimBillingProperty].[FulfillmentState].[All]" dimensionUniqueName="[DimBillingProperty]" displayFolder="" count="0" unbalanced="0"/>
    <cacheHierarchy uniqueName="[DimBillingProperty].[IsBuyOncePlayAnywhere]" caption="IsBuyOncePlayAnywhere" attribute="1" defaultMemberUniqueName="[DimBillingProperty].[IsBuyOncePlayAnywhere].[All]" allUniqueName="[DimBillingProperty].[IsBuyOncePlayAnywhere].[All]" dimensionUniqueName="[DimBillingProperty]" displayFolder="" count="0" unbalanced="0"/>
    <cacheHierarchy uniqueName="[DimBillingProperty].[IsFraud]" caption="IsFraud" attribute="1" defaultMemberUniqueName="[DimBillingProperty].[IsFraud].[All]" allUniqueName="[DimBillingProperty].[IsFraud].[All]" dimensionUniqueName="[DimBillingProperty]" displayFolder="" count="0" unbalanced="0"/>
    <cacheHierarchy uniqueName="[DimBillingProperty].[IsFreeTrialConverted]" caption="IsFreeTrialConverted" attribute="1" defaultMemberUniqueName="[DimBillingProperty].[IsFreeTrialConverted].[All]" allUniqueName="[DimBillingProperty].[IsFreeTrialConverted].[All]" dimensionUniqueName="[DimBillingProperty]" displayFolder="" count="0" unbalanced="0"/>
    <cacheHierarchy uniqueName="[DimBillingProperty].[IsLatestDunningAttempt]" caption="IsLatestDunningAttempt" attribute="1" defaultMemberUniqueName="[DimBillingProperty].[IsLatestDunningAttempt].[All]" allUniqueName="[DimBillingProperty].[IsLatestDunningAttempt].[All]" dimensionUniqueName="[DimBillingProperty]" displayFolder="" count="0" unbalanced="0"/>
    <cacheHierarchy uniqueName="[DimBillingProperty].[IsPreOrder]" caption="IsPreOrder" attribute="1" defaultMemberUniqueName="[DimBillingProperty].[IsPreOrder].[All]" allUniqueName="[DimBillingProperty].[IsPreOrder].[All]" dimensionUniqueName="[DimBillingProperty]" displayFolder="" count="0" unbalanced="0"/>
    <cacheHierarchy uniqueName="[DimBillingProperty].[ProductCode]" caption="ProductCode" attribute="1" defaultMemberUniqueName="[DimBillingProperty].[ProductCode].[All]" allUniqueName="[DimBillingProperty].[ProductCode].[All]" dimensionUniqueName="[DimBillingProperty]" displayFolder="" count="0" unbalanced="0"/>
    <cacheHierarchy uniqueName="[DimBillingProperty].[ShippingMethod]" caption="ShippingMethod" attribute="1" defaultMemberUniqueName="[DimBillingProperty].[ShippingMethod].[All]" allUniqueName="[DimBillingProperty].[ShippingMethod].[All]" dimensionUniqueName="[DimBillingProperty]" displayFolder="" count="0" unbalanced="0"/>
    <cacheHierarchy uniqueName="[DimBillingProperty].[StoreFronts]" caption="StoreFronts" attribute="1" defaultMemberUniqueName="[DimBillingProperty].[StoreFronts].[All]" allUniqueName="[DimBillingProperty].[StoreFronts].[All]" dimensionUniqueName="[DimBillingProperty]" displayFolder="" count="0" unbalanced="0"/>
    <cacheHierarchy uniqueName="[DimBillingProperty].[SubscriptionAgeBucket]" caption="SubscriptionAgeBucket" attribute="1" defaultMemberUniqueName="[DimBillingProperty].[SubscriptionAgeBucket].[All]" allUniqueName="[DimBillingProperty].[SubscriptionAgeBucket].[All]" dimensionUniqueName="[DimBillingProperty]" displayFolder="" count="0" unbalanced="0"/>
    <cacheHierarchy uniqueName="[DimBillingProperty].[SubscriptionSource]" caption="SubscriptionSource" attribute="1" defaultMemberUniqueName="[DimBillingProperty].[SubscriptionSource].[All]" allUniqueName="[DimBillingProperty].[SubscriptionSource].[All]" dimensionUniqueName="[DimBillingProperty]" displayFolder="" count="0" unbalanced="0"/>
    <cacheHierarchy uniqueName="[DimBillingProperty].[SubTerm]" caption="SubTerm" attribute="1" defaultMemberUniqueName="[DimBillingProperty].[SubTerm].[All]" allUniqueName="[DimBillingProperty].[SubTerm].[All]" dimensionUniqueName="[DimBillingProperty]" displayFolder="" count="0" unbalanced="0"/>
    <cacheHierarchy uniqueName="[DimBins].[Bin]" caption="Bin" attribute="1" defaultMemberUniqueName="[DimBins].[Bin].[All]" allUniqueName="[DimBins].[Bin].[All]" dimensionUniqueName="[DimBins]" displayFolder="" count="0" unbalanced="0"/>
    <cacheHierarchy uniqueName="[DimBins].[BinCardType]" caption="BinCardType" attribute="1" defaultMemberUniqueName="[DimBins].[BinCardType].[All]" allUniqueName="[DimBins].[BinCardType].[All]" dimensionUniqueName="[DimBins]" displayFolder="" count="0" unbalanced="0"/>
    <cacheHierarchy uniqueName="[DimBins].[BinOverride]" caption="BinOverride" attribute="1" defaultMemberUniqueName="[DimBins].[BinOverride].[All]" allUniqueName="[DimBins].[BinOverride].[All]" dimensionUniqueName="[DimBins]" displayFolder="" count="0" unbalanced="0"/>
    <cacheHierarchy uniqueName="[DimBins].[CardIndName]" caption="CardIndName" attribute="1" defaultMemberUniqueName="[DimBins].[CardIndName].[All]" allUniqueName="[DimBins].[CardIndName].[All]" dimensionUniqueName="[DimBins]" displayFolder="" count="0" unbalanced="0"/>
    <cacheHierarchy uniqueName="[DimBins].[CardProdName]" caption="CardProdName" attribute="1" defaultMemberUniqueName="[DimBins].[CardProdName].[All]" allUniqueName="[DimBins].[CardProdName].[All]" dimensionUniqueName="[DimBins]" displayFolder="" count="0" unbalanced="0"/>
    <cacheHierarchy uniqueName="[DimBins].[CardType]" caption="CardType" attribute="1" defaultMemberUniqueName="[DimBins].[CardType].[All]" allUniqueName="[DimBins].[CardType].[All]" dimensionUniqueName="[DimBins]" displayFolder="" count="0" unbalanced="0"/>
    <cacheHierarchy uniqueName="[DimBins].[IsPulseBin]" caption="IsPulseBin" attribute="1" defaultMemberUniqueName="[DimBins].[IsPulseBin].[All]" allUniqueName="[DimBins].[IsPulseBin].[All]" dimensionUniqueName="[DimBins]" displayFolder="" count="0" unbalanced="0"/>
    <cacheHierarchy uniqueName="[DimBins].[IsReloadable]" caption="IsReloadable" attribute="1" defaultMemberUniqueName="[DimBins].[IsReloadable].[All]" allUniqueName="[DimBins].[IsReloadable].[All]" dimensionUniqueName="[DimBins]" displayFolder="" count="0" unbalanced="0"/>
    <cacheHierarchy uniqueName="[DimBins].[Issuer]" caption="Issuer" attribute="1" defaultMemberUniqueName="[DimBins].[Issuer].[All]" allUniqueName="[DimBins].[Issuer].[All]" dimensionUniqueName="[DimBins]" displayFolder="" count="0" unbalanced="0"/>
    <cacheHierarchy uniqueName="[DimBins].[IssuerCountry]" caption="IssuerCountry" attribute="1" defaultMemberUniqueName="[DimBins].[IssuerCountry].[All]" allUniqueName="[DimBins].[IssuerCountry].[All]" dimensionUniqueName="[DimBins]" displayFolder="" count="0" unbalanced="0"/>
    <cacheHierarchy uniqueName="[DimBins].[IssuerGroup]" caption="IssuerGroup" attribute="1" defaultMemberUniqueName="[DimBins].[IssuerGroup].[All]" allUniqueName="[DimBins].[IssuerGroup].[All]" dimensionUniqueName="[DimBins]" displayFolder="" count="0" unbalanced="0"/>
    <cacheHierarchy uniqueName="[DimBins].[LocalUse]" caption="LocalUse" attribute="1" defaultMemberUniqueName="[DimBins].[LocalUse].[All]" allUniqueName="[DimBins].[LocalUse].[All]" dimensionUniqueName="[DimBins]" displayFolder="" count="0" unbalanced="0"/>
    <cacheHierarchy uniqueName="[DimBins].[PSD2_Market]" caption="PSD2_Market" attribute="1" defaultMemberUniqueName="[DimBins].[PSD2_Market].[All]" allUniqueName="[DimBins].[PSD2_Market].[All]" dimensionUniqueName="[DimBins]" displayFolder="" count="0" unbalanced="0"/>
    <cacheHierarchy uniqueName="[DimBins].[RegulIndName]" caption="RegulIndName" attribute="1" defaultMemberUniqueName="[DimBins].[RegulIndName].[All]" allUniqueName="[DimBins].[RegulIndName].[All]" dimensionUniqueName="[DimBins]" displayFolder="" count="0" unbalanced="0"/>
    <cacheHierarchy uniqueName="[DimChargebackProperty].[CBCurrencyCode]" caption="CBCurrencyCode" attribute="1" defaultMemberUniqueName="[DimChargebackProperty].[CBCurrencyCode].[All]" allUniqueName="[DimChargebackProperty].[CBCurrencyCode].[All]" dimensionUniqueName="[DimChargebackProperty]" displayFolder="" count="0" unbalanced="0"/>
    <cacheHierarchy uniqueName="[DimChargebackProperty].[CBDisputeProvider]" caption="CBDisputeProvider" attribute="1" defaultMemberUniqueName="[DimChargebackProperty].[CBDisputeProvider].[All]" allUniqueName="[DimChargebackProperty].[CBDisputeProvider].[All]" dimensionUniqueName="[DimChargebackProperty]" displayFolder="" count="0" unbalanced="0"/>
    <cacheHierarchy uniqueName="[DimChargebackProperty].[CBIntervalDayBucket]" caption="CBIntervalDayBucket" attribute="1" defaultMemberUniqueName="[DimChargebackProperty].[CBIntervalDayBucket].[All]" allUniqueName="[DimChargebackProperty].[CBIntervalDayBucket].[All]" dimensionUniqueName="[DimChargebackProperty]" displayFolder="" count="0" unbalanced="0"/>
    <cacheHierarchy uniqueName="[DimChargebackProperty].[CBPaymentMethod]" caption="CBPaymentMethod" attribute="1" defaultMemberUniqueName="[DimChargebackProperty].[CBPaymentMethod].[All]" allUniqueName="[DimChargebackProperty].[CBPaymentMethod].[All]" dimensionUniqueName="[DimChargebackProperty]" displayFolder="" count="0" unbalanced="0"/>
    <cacheHierarchy uniqueName="[DimChargebackProperty].[CBProvider]" caption="CBProvider" attribute="1" defaultMemberUniqueName="[DimChargebackProperty].[CBProvider].[All]" allUniqueName="[DimChargebackProperty].[CBProvider].[All]" dimensionUniqueName="[DimChargebackProperty]" displayFolder="" count="0" unbalanced="0"/>
    <cacheHierarchy uniqueName="[DimChargebackProperty].[CBReasonCode]" caption="CBReasonCode" attribute="1" defaultMemberUniqueName="[DimChargebackProperty].[CBReasonCode].[All]" allUniqueName="[DimChargebackProperty].[CBReasonCode].[All]" dimensionUniqueName="[DimChargebackProperty]" displayFolder="" count="0" unbalanced="0"/>
    <cacheHierarchy uniqueName="[DimChargebackProperty].[CBReasonCodeDescription]" caption="CBReasonCodeDescription" attribute="1" defaultMemberUniqueName="[DimChargebackProperty].[CBReasonCodeDescription].[All]" allUniqueName="[DimChargebackProperty].[CBReasonCodeDescription].[All]" dimensionUniqueName="[DimChargebackProperty]" displayFolder="" count="0" unbalanced="0"/>
    <cacheHierarchy uniqueName="[DimChargebackProperty].[CBSource]" caption="CBSource" attribute="1" defaultMemberUniqueName="[DimChargebackProperty].[CBSource].[All]" allUniqueName="[DimChargebackProperty].[CBSource].[All]" dimensionUniqueName="[DimChargebackProperty]" displayFolder="" count="0" unbalanced="0"/>
    <cacheHierarchy uniqueName="[DimChargebackProperty].[IsRevokedChargeback]" caption="IsRevokedChargeback" attribute="1" defaultMemberUniqueName="[DimChargebackProperty].[IsRevokedChargeback].[All]" allUniqueName="[DimChargebackProperty].[IsRevokedChargeback].[All]" dimensionUniqueName="[DimChargebackProperty]" displayFolder="" count="0" unbalanced="0"/>
    <cacheHierarchy uniqueName="[DimChargebackProperty].[Label_ATO_proba]" caption="Label_ATO_proba" attribute="1" defaultMemberUniqueName="[DimChargebackProperty].[Label_ATO_proba].[All]" allUniqueName="[DimChargebackProperty].[Label_ATO_proba].[All]" dimensionUniqueName="[DimChargebackProperty]" displayFolder="" count="0" unbalanced="0"/>
    <cacheHierarchy uniqueName="[DimChargebackProperty].[Label_FF_proba]" caption="Label_FF_proba" attribute="1" defaultMemberUniqueName="[DimChargebackProperty].[Label_FF_proba].[All]" allUniqueName="[DimChargebackProperty].[Label_FF_proba].[All]" dimensionUniqueName="[DimChargebackProperty]" displayFolder="" count="0" unbalanced="0"/>
    <cacheHierarchy uniqueName="[DimChargebackProperty].[Label_Label_Level1]" caption="Label_Label_Level1" attribute="1" defaultMemberUniqueName="[DimChargebackProperty].[Label_Label_Level1].[All]" allUniqueName="[DimChargebackProperty].[Label_Label_Level1].[All]" dimensionUniqueName="[DimChargebackProperty]" displayFolder="" count="0" unbalanced="0"/>
    <cacheHierarchy uniqueName="[DimChargebackProperty].[Label_Label_Level2]" caption="Label_Label_Level2" attribute="1" defaultMemberUniqueName="[DimChargebackProperty].[Label_Label_Level2].[All]" allUniqueName="[DimChargebackProperty].[Label_Label_Level2].[All]" dimensionUniqueName="[DimChargebackProperty]" displayFolder="" count="0" unbalanced="0"/>
    <cacheHierarchy uniqueName="[DimChargebackProperty].[Label_SPI_proba]" caption="Label_SPI_proba" attribute="1" defaultMemberUniqueName="[DimChargebackProperty].[Label_SPI_proba].[All]" allUniqueName="[DimChargebackProperty].[Label_SPI_proba].[All]" dimensionUniqueName="[DimChargebackProperty]" displayFolder="" count="0" unbalanced="0"/>
    <cacheHierarchy uniqueName="[DimCreditCardProperty].[AvsResponse]" caption="AvsResponse" attribute="1" defaultMemberUniqueName="[DimCreditCardProperty].[AvsResponse].[All]" allUniqueName="[DimCreditCardProperty].[AvsResponse].[All]" dimensionUniqueName="[DimCreditCardProperty]" displayFolder="" count="0" unbalanced="0"/>
    <cacheHierarchy uniqueName="[DimCreditCardProperty].[CardLevelResponseCode]" caption="CardLevelResponseCode" attribute="1" defaultMemberUniqueName="[DimCreditCardProperty].[CardLevelResponseCode].[All]" allUniqueName="[DimCreditCardProperty].[CardLevelResponseCode].[All]" dimensionUniqueName="[DimCreditCardProperty]" displayFolder="" count="0" unbalanced="0"/>
    <cacheHierarchy uniqueName="[DimCreditCardProperty].[CvvResponse]" caption="CvvResponse" attribute="1" defaultMemberUniqueName="[DimCreditCardProperty].[CvvResponse].[All]" allUniqueName="[DimCreditCardProperty].[CvvResponse].[All]" dimensionUniqueName="[DimCreditCardProperty]" displayFolder="" count="0" unbalanced="0"/>
    <cacheHierarchy uniqueName="[DimCreditCardProperty].[HasCavvUcaf]" caption="HasCavvUcaf" attribute="1" defaultMemberUniqueName="[DimCreditCardProperty].[HasCavvUcaf].[All]" allUniqueName="[DimCreditCardProperty].[HasCavvUcaf].[All]" dimensionUniqueName="[DimCreditCardProperty]" displayFolder="" count="0" unbalanced="0"/>
    <cacheHierarchy uniqueName="[DimCreditCardProperty].[Is3DS]" caption="Is3DS" attribute="1" defaultMemberUniqueName="[DimCreditCardProperty].[Is3DS].[All]" allUniqueName="[DimCreditCardProperty].[Is3DS].[All]" dimensionUniqueName="[DimCreditCardProperty]" displayFolder="" count="0" unbalanced="0"/>
    <cacheHierarchy uniqueName="[DimCreditCardProperty].[IsExpiredCard]" caption="IsExpiredCard" attribute="1" defaultMemberUniqueName="[DimCreditCardProperty].[IsExpiredCard].[All]" allUniqueName="[DimCreditCardProperty].[IsExpiredCard].[All]" dimensionUniqueName="[DimCreditCardProperty]" displayFolder="" count="0" unbalanced="0"/>
    <cacheHierarchy uniqueName="[DimDate].[DayofMonth]" caption="DayofMonth" attribute="1" defaultMemberUniqueName="[DimDate].[DayofMonth].[All]" allUniqueName="[DimDate].[DayofMonth].[All]" dimensionUniqueName="[DimDate]" displayFolder="" count="0" unbalanced="0"/>
    <cacheHierarchy uniqueName="[DimDate].[EventDate]" caption="EventDate" attribute="1" defaultMemberUniqueName="[DimDate].[EventDate].[All]" allUniqueName="[DimDate].[EventDate].[All]" dimensionUniqueName="[DimDate]" displayFolder="" count="0" unbalanced="0"/>
    <cacheHierarchy uniqueName="[DimDate].[EventMonth]" caption="EventMonth" attribute="1" defaultMemberUniqueName="[DimDate].[EventMonth].[All]" allUniqueName="[DimDate].[EventMonth].[All]" dimensionUniqueName="[DimDate]" displayFolder="" count="2" unbalanced="0">
      <fieldsUsage count="2">
        <fieldUsage x="-1"/>
        <fieldUsage x="1"/>
      </fieldsUsage>
    </cacheHierarchy>
    <cacheHierarchy uniqueName="[DimDate].[FiscalYear]" caption="FiscalYear" attribute="1" defaultMemberUniqueName="[DimDate].[FiscalYear].[All]" allUniqueName="[DimDate].[FiscalYear].[All]" dimensionUniqueName="[DimDate]" displayFolder="" count="2" unbalanced="0">
      <fieldsUsage count="2">
        <fieldUsage x="-1"/>
        <fieldUsage x="0"/>
      </fieldsUsage>
    </cacheHierarchy>
    <cacheHierarchy uniqueName="[DimDate].[MonthDesc]" caption="MonthDesc" attribute="1" defaultMemberUniqueName="[DimDate].[MonthDesc].[All]" allUniqueName="[DimDate].[MonthDesc].[All]" dimensionUniqueName="[DimDate]" displayFolder="" count="0" unbalanced="0"/>
    <cacheHierarchy uniqueName="[DimDate].[MonthName]" caption="MonthName" attribute="1" defaultMemberUniqueName="[DimDate].[MonthName].[All]" allUniqueName="[DimDate].[MonthName].[All]" dimensionUniqueName="[DimDate]" displayFolder="" count="0" unbalanced="0"/>
    <cacheHierarchy uniqueName="[DimDate].[QuarterName]" caption="QuarterName" attribute="1" defaultMemberUniqueName="[DimDate].[QuarterName].[All]" allUniqueName="[DimDate].[QuarterName].[All]" dimensionUniqueName="[DimDate]" displayFolder="" count="0" unbalanced="0"/>
    <cacheHierarchy uniqueName="[DimDate].[RollingDayLastMonthEnd]" caption="RollingDayLastMonthEnd" attribute="1" defaultMemberUniqueName="[DimDate].[RollingDayLastMonthEnd].[All]" allUniqueName="[DimDate].[RollingDayLastMonthEnd].[All]" dimensionUniqueName="[DimDate]" displayFolder="" count="0" unbalanced="0"/>
    <cacheHierarchy uniqueName="[DimDate].[RollingDays]" caption="RollingDays" attribute="1" defaultMemberUniqueName="[DimDate].[RollingDays].[All]" allUniqueName="[DimDate].[RollingDays].[All]" dimensionUniqueName="[DimDate]" displayFolder="" count="0" unbalanced="0"/>
    <cacheHierarchy uniqueName="[DimDate].[RollingMonths]" caption="RollingMonths" attribute="1" defaultMemberUniqueName="[DimDate].[RollingMonths].[All]" allUniqueName="[DimDate].[RollingMonths].[All]" dimensionUniqueName="[DimDate]" displayFolder="" count="0" unbalanced="0"/>
    <cacheHierarchy uniqueName="[DimDate].[RollingWeeks]" caption="RollingWeeks" attribute="1" defaultMemberUniqueName="[DimDate].[RollingWeeks].[All]" allUniqueName="[DimDate].[RollingWeeks].[All]" dimensionUniqueName="[DimDate]" displayFolder="" count="0" unbalanced="0"/>
    <cacheHierarchy uniqueName="[DimDate].[WeekDayName]" caption="WeekDayName" attribute="1" defaultMemberUniqueName="[DimDate].[WeekDayName].[All]" allUniqueName="[DimDate].[WeekDayName].[All]" dimensionUniqueName="[DimDate]" displayFolder="" count="0" unbalanced="0"/>
    <cacheHierarchy uniqueName="[DimDate].[WeekName]" caption="WeekName" attribute="1" defaultMemberUniqueName="[DimDate].[WeekName].[All]" allUniqueName="[DimDate].[WeekName].[All]" dimensionUniqueName="[DimDate]" displayFolder="" count="0" unbalanced="0"/>
    <cacheHierarchy uniqueName="[DimDate].[WeekNumber]" caption="WeekNumber" attribute="1" defaultMemberUniqueName="[DimDate].[WeekNumber].[All]" allUniqueName="[DimDate].[WeekNumber].[All]" dimensionUniqueName="[DimDate]" displayFolder="" count="0" unbalanced="0"/>
    <cacheHierarchy uniqueName="[DimDate].[WeekRangeinMonth]" caption="WeekRangeinMonth" attribute="1" defaultMemberUniqueName="[DimDate].[WeekRangeinMonth].[All]" allUniqueName="[DimDate].[WeekRangeinMonth].[All]" dimensionUniqueName="[DimDate]" displayFolder="" count="0" unbalanced="0"/>
    <cacheHierarchy uniqueName="[DimDate].[YearNumber]" caption="YearNumber" attribute="1" defaultMemberUniqueName="[DimDate].[YearNumber].[All]" allUniqueName="[DimDate].[YearNumber].[All]" dimensionUniqueName="[DimDate]" displayFolder="" count="0" unbalanced="0"/>
    <cacheHierarchy uniqueName="[DimExtendProperty].[3DS2format_flag]" caption="3DS2format_flag" attribute="1" defaultMemberUniqueName="[DimExtendProperty].[3DS2format_flag].[All]" allUniqueName="[DimExtendProperty].[3DS2format_flag].[All]" dimensionUniqueName="[DimExtendProperty]" displayFolder="" count="0" unbalanced="0"/>
    <cacheHierarchy uniqueName="[DimExtendProperty].[AU_ReceivedStatus]" caption="AU_ReceivedStatus" attribute="1" defaultMemberUniqueName="[DimExtendProperty].[AU_ReceivedStatus].[All]" allUniqueName="[DimExtendProperty].[AU_ReceivedStatus].[All]" dimensionUniqueName="[DimExtendProperty]" displayFolder="" count="0" unbalanced="0"/>
    <cacheHierarchy uniqueName="[DimExtendProperty].[AU_SelectionSourceCategory]" caption="AU_SelectionSourceCategory" attribute="1" defaultMemberUniqueName="[DimExtendProperty].[AU_SelectionSourceCategory].[All]" allUniqueName="[DimExtendProperty].[AU_SelectionSourceCategory].[All]" dimensionUniqueName="[DimExtendProperty]" displayFolder="" count="0" unbalanced="0"/>
    <cacheHierarchy uniqueName="[DimExtendProperty].[AvailableProviders]" caption="AvailableProviders" attribute="1" defaultMemberUniqueName="[DimExtendProperty].[AvailableProviders].[All]" allUniqueName="[DimExtendProperty].[AvailableProviders].[All]" dimensionUniqueName="[DimExtendProperty]" displayFolder="" count="0" unbalanced="0"/>
    <cacheHierarchy uniqueName="[DimExtendProperty].[CarModel]" caption="CarModel" attribute="1" defaultMemberUniqueName="[DimExtendProperty].[CarModel].[All]" allUniqueName="[DimExtendProperty].[CarModel].[All]" dimensionUniqueName="[DimExtendProperty]" displayFolder="" count="0" unbalanced="0"/>
    <cacheHierarchy uniqueName="[DimExtendProperty].[CoF]" caption="CoF" attribute="1" defaultMemberUniqueName="[DimExtendProperty].[CoF].[All]" allUniqueName="[DimExtendProperty].[CoF].[All]" dimensionUniqueName="[DimExtendProperty]" displayFolder="" count="0" unbalanced="0"/>
    <cacheHierarchy uniqueName="[DimExtendProperty].[CommonVersion]" caption="CommonVersion" attribute="1" defaultMemberUniqueName="[DimExtendProperty].[CommonVersion].[All]" allUniqueName="[DimExtendProperty].[CommonVersion].[All]" dimensionUniqueName="[DimExtendProperty]" displayFolder="" count="0" unbalanced="0"/>
    <cacheHierarchy uniqueName="[DimExtendProperty].[CompanyCode]" caption="CompanyCode" attribute="1" defaultMemberUniqueName="[DimExtendProperty].[CompanyCode].[All]" allUniqueName="[DimExtendProperty].[CompanyCode].[All]" dimensionUniqueName="[DimExtendProperty]" displayFolder="" count="0" unbalanced="0"/>
    <cacheHierarchy uniqueName="[DimExtendProperty].[DR_Original_PSD2_scenario]" caption="DR_Original_PSD2_scenario" attribute="1" defaultMemberUniqueName="[DimExtendProperty].[DR_Original_PSD2_scenario].[All]" allUniqueName="[DimExtendProperty].[DR_Original_PSD2_scenario].[All]" dimensionUniqueName="[DimExtendProperty]" displayFolder="" count="0" unbalanced="0"/>
    <cacheHierarchy uniqueName="[DimExtendProperty].[EngineeringVersion]" caption="EngineeringVersion" attribute="1" defaultMemberUniqueName="[DimExtendProperty].[EngineeringVersion].[All]" allUniqueName="[DimExtendProperty].[EngineeringVersion].[All]" dimensionUniqueName="[DimExtendProperty]" displayFolder="" count="0" unbalanced="0"/>
    <cacheHierarchy uniqueName="[DimExtendProperty].[HasCvv]" caption="HasCvv" attribute="1" defaultMemberUniqueName="[DimExtendProperty].[HasCvv].[All]" allUniqueName="[DimExtendProperty].[HasCvv].[All]" dimensionUniqueName="[DimExtendProperty]" displayFolder="" count="0" unbalanced="0"/>
    <cacheHierarchy uniqueName="[DimExtendProperty].[InitialMRDecision]" caption="InitialMRDecision" attribute="1" defaultMemberUniqueName="[DimExtendProperty].[InitialMRDecision].[All]" allUniqueName="[DimExtendProperty].[InitialMRDecision].[All]" dimensionUniqueName="[DimExtendProperty]" displayFolder="" count="0" unbalanced="0"/>
    <cacheHierarchy uniqueName="[DimExtendProperty].[InitialRiskDecision]" caption="InitialRiskDecision" attribute="1" defaultMemberUniqueName="[DimExtendProperty].[InitialRiskDecision].[All]" allUniqueName="[DimExtendProperty].[InitialRiskDecision].[All]" dimensionUniqueName="[DimExtendProperty]" displayFolder="" count="0" unbalanced="0"/>
    <cacheHierarchy uniqueName="[DimExtendProperty].[IsAUImpact]" caption="IsAUImpact" attribute="1" defaultMemberUniqueName="[DimExtendProperty].[IsAUImpact].[All]" allUniqueName="[DimExtendProperty].[IsAUImpact].[All]" dimensionUniqueName="[DimExtendProperty]" displayFolder="" count="0" unbalanced="0"/>
    <cacheHierarchy uniqueName="[DimExtendProperty].[IsModern]" caption="IsModern" attribute="1" defaultMemberUniqueName="[DimExtendProperty].[IsModern].[All]" allUniqueName="[DimExtendProperty].[IsModern].[All]" dimensionUniqueName="[DimExtendProperty]" displayFolder="" count="0" unbalanced="0"/>
    <cacheHierarchy uniqueName="[DimExtendProperty].[IsNewCustomer]" caption="IsNewCustomer" attribute="1" defaultMemberUniqueName="[DimExtendProperty].[IsNewCustomer].[All]" allUniqueName="[DimExtendProperty].[IsNewCustomer].[All]" dimensionUniqueName="[DimExtendProperty]" displayFolder="" count="0" unbalanced="0"/>
    <cacheHierarchy uniqueName="[DimExtendProperty].[MIDDesignation]" caption="MIDDesignation" attribute="1" defaultMemberUniqueName="[DimExtendProperty].[MIDDesignation].[All]" allUniqueName="[DimExtendProperty].[MIDDesignation].[All]" dimensionUniqueName="[DimExtendProperty]" displayFolder="" count="0" unbalanced="0"/>
    <cacheHierarchy uniqueName="[DimExtendProperty].[MIDMarket]" caption="MIDMarket" attribute="1" defaultMemberUniqueName="[DimExtendProperty].[MIDMarket].[All]" allUniqueName="[DimExtendProperty].[MIDMarket].[All]" dimensionUniqueName="[DimExtendProperty]" displayFolder="" count="0" unbalanced="0"/>
    <cacheHierarchy uniqueName="[DimExtendProperty].[MIDProgram]" caption="MIDProgram" attribute="1" defaultMemberUniqueName="[DimExtendProperty].[MIDProgram].[All]" allUniqueName="[DimExtendProperty].[MIDProgram].[All]" dimensionUniqueName="[DimExtendProperty]" displayFolder="" count="0" unbalanced="0"/>
    <cacheHierarchy uniqueName="[DimExtendProperty].[MIDPush]" caption="MIDPush" attribute="1" defaultMemberUniqueName="[DimExtendProperty].[MIDPush].[All]" allUniqueName="[DimExtendProperty].[MIDPush].[All]" dimensionUniqueName="[DimExtendProperty]" displayFolder="" count="0" unbalanced="0"/>
    <cacheHierarchy uniqueName="[DimExtendProperty].[MIDStaging]" caption="MIDStaging" attribute="1" defaultMemberUniqueName="[DimExtendProperty].[MIDStaging].[All]" allUniqueName="[DimExtendProperty].[MIDStaging].[All]" dimensionUniqueName="[DimExtendProperty]" displayFolder="" count="0" unbalanced="0"/>
    <cacheHierarchy uniqueName="[DimExtendProperty].[PayinVersion]" caption="PayinVersion" attribute="1" defaultMemberUniqueName="[DimExtendProperty].[PayinVersion].[All]" allUniqueName="[DimExtendProperty].[PayinVersion].[All]" dimensionUniqueName="[DimExtendProperty]" displayFolder="" count="0" unbalanced="0"/>
    <cacheHierarchy uniqueName="[DimExtendProperty].[PayoutVersion]" caption="PayoutVersion" attribute="1" defaultMemberUniqueName="[DimExtendProperty].[PayoutVersion].[All]" allUniqueName="[DimExtendProperty].[PayoutVersion].[All]" dimensionUniqueName="[DimExtendProperty]" displayFolder="" count="0" unbalanced="0"/>
    <cacheHierarchy uniqueName="[DimExtendProperty].[PaypalATORequired]" caption="PaypalATORequired" attribute="1" defaultMemberUniqueName="[DimExtendProperty].[PaypalATORequired].[All]" allUniqueName="[DimExtendProperty].[PaypalATORequired].[All]" dimensionUniqueName="[DimExtendProperty]" displayFolder="" count="0" unbalanced="0"/>
    <cacheHierarchy uniqueName="[DimExtendProperty].[PaypalATOSuccess]" caption="PaypalATOSuccess" attribute="1" defaultMemberUniqueName="[DimExtendProperty].[PaypalATOSuccess].[All]" allUniqueName="[DimExtendProperty].[PaypalATOSuccess].[All]" dimensionUniqueName="[DimExtendProperty]" displayFolder="" count="0" unbalanced="0"/>
    <cacheHierarchy uniqueName="[DimExtendProperty].[PSD2_category]" caption="PSD2_category" attribute="1" defaultMemberUniqueName="[DimExtendProperty].[PSD2_category].[All]" allUniqueName="[DimExtendProperty].[PSD2_category].[All]" dimensionUniqueName="[DimExtendProperty]" displayFolder="" count="0" unbalanced="0"/>
    <cacheHierarchy uniqueName="[DimExtendProperty].[PSD2_scenario]" caption="PSD2_scenario" attribute="1" defaultMemberUniqueName="[DimExtendProperty].[PSD2_scenario].[All]" allUniqueName="[DimExtendProperty].[PSD2_scenario].[All]" dimensionUniqueName="[DimExtendProperty]" displayFolder="" count="0" unbalanced="0"/>
    <cacheHierarchy uniqueName="[DimExtendProperty].[PSD2_tags]" caption="PSD2_tags" attribute="1" defaultMemberUniqueName="[DimExtendProperty].[PSD2_tags].[All]" allUniqueName="[DimExtendProperty].[PSD2_tags].[All]" dimensionUniqueName="[DimExtendProperty]" displayFolder="" count="0" unbalanced="0"/>
    <cacheHierarchy uniqueName="[DimExtendProperty].[PSD2ReferenceType]" caption="PSD2ReferenceType" attribute="1" defaultMemberUniqueName="[DimExtendProperty].[PSD2ReferenceType].[All]" allUniqueName="[DimExtendProperty].[PSD2ReferenceType].[All]" dimensionUniqueName="[DimExtendProperty]" displayFolder="" count="0" unbalanced="0"/>
    <cacheHierarchy uniqueName="[DimExtendProperty].[RiskModelScoreBucket]" caption="RiskModelScoreBucket" attribute="1" defaultMemberUniqueName="[DimExtendProperty].[RiskModelScoreBucket].[All]" allUniqueName="[DimExtendProperty].[RiskModelScoreBucket].[All]" dimensionUniqueName="[DimExtendProperty]" displayFolder="" count="0" unbalanced="0"/>
    <cacheHierarchy uniqueName="[DimExtendProperty].[SelectedAcquirer]" caption="SelectedAcquirer" attribute="1" defaultMemberUniqueName="[DimExtendProperty].[SelectedAcquirer].[All]" allUniqueName="[DimExtendProperty].[SelectedAcquirer].[All]" dimensionUniqueName="[DimExtendProperty]" displayFolder="" count="0" unbalanced="0"/>
    <cacheHierarchy uniqueName="[DimExtendProperty].[ThirdPartySeller]" caption="ThirdPartySeller" attribute="1" defaultMemberUniqueName="[DimExtendProperty].[ThirdPartySeller].[All]" allUniqueName="[DimExtendProperty].[ThirdPartySeller].[All]" dimensionUniqueName="[DimExtendProperty]" displayFolder="" count="0" unbalanced="0"/>
    <cacheHierarchy uniqueName="[DimExtendProperty].[TransactionInternalScenario]" caption="TransactionInternalScenario" attribute="1" defaultMemberUniqueName="[DimExtendProperty].[TransactionInternalScenario].[All]" allUniqueName="[DimExtendProperty].[TransactionInternalScenario].[All]" dimensionUniqueName="[DimExtendProperty]" displayFolder="" count="0" unbalanced="0"/>
    <cacheHierarchy uniqueName="[DimExtendProperty].[TrustedOrDefault]" caption="TrustedOrDefault" attribute="1" defaultMemberUniqueName="[DimExtendProperty].[TrustedOrDefault].[All]" allUniqueName="[DimExtendProperty].[TrustedOrDefault].[All]" dimensionUniqueName="[DimExtendProperty]" displayFolder="" count="0" unbalanced="0"/>
    <cacheHierarchy uniqueName="[DimExtendProperty].[TrustMidCategory]" caption="TrustMidCategory" attribute="1" defaultMemberUniqueName="[DimExtendProperty].[TrustMidCategory].[All]" allUniqueName="[DimExtendProperty].[TrustMidCategory].[All]" dimensionUniqueName="[DimExtendProperty]" displayFolder="" count="0" unbalanced="0"/>
    <cacheHierarchy uniqueName="[DimMarket].[Area_A13]" caption="Area_A13" attribute="1" defaultMemberUniqueName="[DimMarket].[Area_A13].[All]" allUniqueName="[DimMarket].[Area_A13].[All]" dimensionUniqueName="[DimMarket]" displayFolder="" count="0" unbalanced="0"/>
    <cacheHierarchy uniqueName="[DimMarket].[AreaName]" caption="AreaName" attribute="1" defaultMemberUniqueName="[DimMarket].[AreaName].[All]" allUniqueName="[DimMarket].[AreaName].[All]" dimensionUniqueName="[DimMarket]" displayFolder="" count="0" unbalanced="0"/>
    <cacheHierarchy uniqueName="[DimMarket].[BigAreaName]" caption="BigAreaName" attribute="1" defaultMemberUniqueName="[DimMarket].[BigAreaName].[All]" allUniqueName="[DimMarket].[BigAreaName].[All]" dimensionUniqueName="[DimMarket]" displayFolder="" count="0" unbalanced="0"/>
    <cacheHierarchy uniqueName="[DimMarket].[Country]" caption="Country" attribute="1" defaultMemberUniqueName="[DimMarket].[Country].[All]" allUniqueName="[DimMarket].[Country].[All]" dimensionUniqueName="[DimMarket]" displayFolder="" count="0" unbalanced="0"/>
    <cacheHierarchy uniqueName="[DimMarket].[CountryCode]" caption="CountryCode" attribute="1" defaultMemberUniqueName="[DimMarket].[CountryCode].[All]" allUniqueName="[DimMarket].[CountryCode].[All]" dimensionUniqueName="[DimMarket]" displayFolder="" count="0" unbalanced="0"/>
    <cacheHierarchy uniqueName="[DimMarket].[Currency]" caption="Currency" attribute="1" defaultMemberUniqueName="[DimMarket].[Currency].[All]" allUniqueName="[DimMarket].[Currency].[All]" dimensionUniqueName="[DimMarket]" displayFolder="" count="0" unbalanced="0"/>
    <cacheHierarchy uniqueName="[DimMarket].[CurrencyDescription]" caption="CurrencyDescription" attribute="1" defaultMemberUniqueName="[DimMarket].[CurrencyDescription].[All]" allUniqueName="[DimMarket].[CurrencyDescription].[All]" dimensionUniqueName="[DimMarket]" displayFolder="" count="0" unbalanced="0"/>
    <cacheHierarchy uniqueName="[DimMarket].[IsTop30Market]" caption="IsTop30Market" attribute="1" defaultMemberUniqueName="[DimMarket].[IsTop30Market].[All]" allUniqueName="[DimMarket].[IsTop30Market].[All]" dimensionUniqueName="[DimMarket]" displayFolder="" count="0" unbalanced="0"/>
    <cacheHierarchy uniqueName="[DimMarket].[PaymentRegion]" caption="PaymentRegion" attribute="1" defaultMemberUniqueName="[DimMarket].[PaymentRegion].[All]" allUniqueName="[DimMarket].[PaymentRegion].[All]" dimensionUniqueName="[DimMarket]" displayFolder="" count="0" unbalanced="0"/>
    <cacheHierarchy uniqueName="[DimMarket].[RegionName]" caption="RegionName" attribute="1" defaultMemberUniqueName="[DimMarket].[RegionName].[All]" allUniqueName="[DimMarket].[RegionName].[All]" dimensionUniqueName="[DimMarket]" displayFolder="" count="0" unbalanced="0"/>
    <cacheHierarchy uniqueName="[DimMarket].[SubRegion]" caption="SubRegion" attribute="1" defaultMemberUniqueName="[DimMarket].[SubRegion].[All]" allUniqueName="[DimMarket].[SubRegion].[All]" dimensionUniqueName="[DimMarket]" displayFolder="" count="0" unbalanced="0"/>
    <cacheHierarchy uniqueName="[DimMerchant].[MerchantAdviceCode]" caption="MerchantAdviceCode" attribute="1" defaultMemberUniqueName="[DimMerchant].[MerchantAdviceCode].[All]" allUniqueName="[DimMerchant].[MerchantAdviceCode].[All]" dimensionUniqueName="[DimMerchant]" displayFolder="" count="0" unbalanced="0"/>
    <cacheHierarchy uniqueName="[DimMerchant].[MerchantCountry]" caption="MerchantCountry" attribute="1" defaultMemberUniqueName="[DimMerchant].[MerchantCountry].[All]" allUniqueName="[DimMerchant].[MerchantCountry].[All]" dimensionUniqueName="[DimMerchant]" displayFolder="" count="0" unbalanced="0"/>
    <cacheHierarchy uniqueName="[DimMerchant].[MerchantDescriptor]" caption="MerchantDescriptor" attribute="1" defaultMemberUniqueName="[DimMerchant].[MerchantDescriptor].[All]" allUniqueName="[DimMerchant].[MerchantDescriptor].[All]" dimensionUniqueName="[DimMerchant]" displayFolder="" count="0" unbalanced="0"/>
    <cacheHierarchy uniqueName="[DimMerchant].[MerchantId]" caption="MerchantId" attribute="1" defaultMemberUniqueName="[DimMerchant].[MerchantId].[All]" allUniqueName="[DimMerchant].[MerchantId].[All]" dimensionUniqueName="[DimMerchant]" displayFolder="" count="0" unbalanced="0"/>
    <cacheHierarchy uniqueName="[DimMerchant].[MerchantMCC]" caption="MerchantMCC" attribute="1" defaultMemberUniqueName="[DimMerchant].[MerchantMCC].[All]" allUniqueName="[DimMerchant].[MerchantMCC].[All]" dimensionUniqueName="[DimMerchant]" displayFolder="" count="0" unbalanced="0"/>
    <cacheHierarchy uniqueName="[DimPartner].[IsSplitPaymentMethod]" caption="IsSplitPaymentMethod" attribute="1" defaultMemberUniqueName="[DimPartner].[IsSplitPaymentMethod].[All]" allUniqueName="[DimPartner].[IsSplitPaymentMethod].[All]" dimensionUniqueName="[DimPartner]" displayFolder="" count="0" unbalanced="0"/>
    <cacheHierarchy uniqueName="[DimPartner].[Partner]" caption="Partner" attribute="1" defaultMemberUniqueName="[DimPartner].[Partner].[All]" allUniqueName="[DimPartner].[Partner].[All]" dimensionUniqueName="[DimPartner]" displayFolder="" count="0" unbalanced="0"/>
    <cacheHierarchy uniqueName="[DimPartner].[PartnerType]" caption="PartnerType" attribute="1" defaultMemberUniqueName="[DimPartner].[PartnerType].[All]" allUniqueName="[DimPartner].[PartnerType].[All]" dimensionUniqueName="[DimPartner]" displayFolder="" count="0" unbalanced="0"/>
    <cacheHierarchy uniqueName="[DimPartner].[PaymentMethodFamily]" caption="PaymentMethodFamily" attribute="1" defaultMemberUniqueName="[DimPartner].[PaymentMethodFamily].[All]" allUniqueName="[DimPartner].[PaymentMethodFamily].[All]" dimensionUniqueName="[DimPartner]" displayFolder="" count="0" unbalanced="0"/>
    <cacheHierarchy uniqueName="[DimPartner].[PaymentMethodSubType]" caption="PaymentMethodSubType" attribute="1" defaultMemberUniqueName="[DimPartner].[PaymentMethodSubType].[All]" allUniqueName="[DimPartner].[PaymentMethodSubType].[All]" dimensionUniqueName="[DimPartner]" displayFolder="" count="0" unbalanced="0"/>
    <cacheHierarchy uniqueName="[DimPartner].[PaymentMethodSubType1]" caption="PaymentMethodSubType1" attribute="1" defaultMemberUniqueName="[DimPartner].[PaymentMethodSubType1].[All]" allUniqueName="[DimPartner].[PaymentMethodSubType1].[All]" dimensionUniqueName="[DimPartner]" displayFolder="" count="0" unbalanced="0"/>
    <cacheHierarchy uniqueName="[DimPartner].[PaymentMethodType]" caption="PaymentMethodType" attribute="1" defaultMemberUniqueName="[DimPartner].[PaymentMethodType].[All]" allUniqueName="[DimPartner].[PaymentMethodType].[All]" dimensionUniqueName="[DimPartner]" displayFolder="" count="0" unbalanced="0"/>
    <cacheHierarchy uniqueName="[DimPartner].[PaymentMethodType1]" caption="PaymentMethodType1" attribute="1" defaultMemberUniqueName="[DimPartner].[PaymentMethodType1].[All]" allUniqueName="[DimPartner].[PaymentMethodType1].[All]" dimensionUniqueName="[DimPartner]" displayFolder="" count="0" unbalanced="0"/>
    <cacheHierarchy uniqueName="[DimPartner].[PIAgeBucket]" caption="PIAgeBucket" attribute="1" defaultMemberUniqueName="[DimPartner].[PIAgeBucket].[All]" allUniqueName="[DimPartner].[PIAgeBucket].[All]" dimensionUniqueName="[DimPartner]" displayFolder="" count="0" unbalanced="0"/>
    <cacheHierarchy uniqueName="[DimPartner].[RetryStatus]" caption="RetryStatus" attribute="1" defaultMemberUniqueName="[DimPartner].[RetryStatus].[All]" allUniqueName="[DimPartner].[RetryStatus].[All]" dimensionUniqueName="[DimPartner]" displayFolder="" count="0" unbalanced="0"/>
    <cacheHierarchy uniqueName="[DimPayment].[AmountBucket]" caption="AmountBucket" attribute="1" defaultMemberUniqueName="[DimPayment].[AmountBucket].[All]" allUniqueName="[DimPayment].[AmountBucket].[All]" dimensionUniqueName="[DimPayment]" displayFolder="" count="0" unbalanced="0"/>
    <cacheHierarchy uniqueName="[DimPayment].[AuthenticationLifeCycle]" caption="AuthenticationLifeCycle" attribute="1" defaultMemberUniqueName="[DimPayment].[AuthenticationLifeCycle].[All]" allUniqueName="[DimPayment].[AuthenticationLifeCycle].[All]" dimensionUniqueName="[DimPayment]" displayFolder="" count="0" unbalanced="0"/>
    <cacheHierarchy uniqueName="[DimPayment].[DataType]" caption="DataType" attribute="1" defaultMemberUniqueName="[DimPayment].[DataType].[All]" allUniqueName="[DimPayment].[DataType].[All]" dimensionUniqueName="[DimPayment]" displayFolder="" count="0" unbalanced="0"/>
    <cacheHierarchy uniqueName="[DimPayment].[DR_OriginalDeclineReason]" caption="DR_OriginalDeclineReason" attribute="1" defaultMemberUniqueName="[DimPayment].[DR_OriginalDeclineReason].[All]" allUniqueName="[DimPayment].[DR_OriginalDeclineReason].[All]" dimensionUniqueName="[DimPayment]" displayFolder="" count="0" unbalanced="0"/>
    <cacheHierarchy uniqueName="[DimPayment].[DR_OriginalNativeDeclineReason]" caption="DR_OriginalNativeDeclineReason" attribute="1" defaultMemberUniqueName="[DimPayment].[DR_OriginalNativeDeclineReason].[All]" allUniqueName="[DimPayment].[DR_OriginalNativeDeclineReason].[All]" dimensionUniqueName="[DimPayment]" displayFolder="" count="0" unbalanced="0"/>
    <cacheHierarchy uniqueName="[DimPayment].[DR_OriginalProvider]" caption="DR_OriginalProvider" attribute="1" defaultMemberUniqueName="[DimPayment].[DR_OriginalProvider].[All]" allUniqueName="[DimPayment].[DR_OriginalProvider].[All]" dimensionUniqueName="[DimPayment]" displayFolder="" count="0" unbalanced="0"/>
    <cacheHierarchy uniqueName="[DimPayment].[DR_Status]" caption="DR_Status" attribute="1" defaultMemberUniqueName="[DimPayment].[DR_Status].[All]" allUniqueName="[DimPayment].[DR_Status].[All]" dimensionUniqueName="[DimPayment]" displayFolder="" count="0" unbalanced="0"/>
    <cacheHierarchy uniqueName="[DimPayment].[IsAuthTotal]" caption="IsAuthTotal" attribute="1" defaultMemberUniqueName="[DimPayment].[IsAuthTotal].[All]" allUniqueName="[DimPayment].[IsAuthTotal].[All]" dimensionUniqueName="[DimPayment]" displayFolder="" count="0" unbalanced="0"/>
    <cacheHierarchy uniqueName="[DimPayment].[IsDynamicRetry]" caption="IsDynamicRetry" attribute="1" defaultMemberUniqueName="[DimPayment].[IsDynamicRetry].[All]" allUniqueName="[DimPayment].[IsDynamicRetry].[All]" dimensionUniqueName="[DimPayment]" displayFolder="" count="0" unbalanced="0"/>
    <cacheHierarchy uniqueName="[DimPayment].[IsFakeRetry]" caption="IsFakeRetry" attribute="1" defaultMemberUniqueName="[DimPayment].[IsFakeRetry].[All]" allUniqueName="[DimPayment].[IsFakeRetry].[All]" dimensionUniqueName="[DimPayment]" displayFolder="" count="0" unbalanced="0"/>
    <cacheHierarchy uniqueName="[DimPayment].[IsFirstDynamicRetry]" caption="IsFirstDynamicRetry" attribute="1" defaultMemberUniqueName="[DimPayment].[IsFirstDynamicRetry].[All]" allUniqueName="[DimPayment].[IsFirstDynamicRetry].[All]" dimensionUniqueName="[DimPayment]" displayFolder="" count="0" unbalanced="0"/>
    <cacheHierarchy uniqueName="[DimPayment].[IsHardDecline]" caption="IsHardDecline" attribute="1" defaultMemberUniqueName="[DimPayment].[IsHardDecline].[All]" allUniqueName="[DimPayment].[IsHardDecline].[All]" dimensionUniqueName="[DimPayment]" displayFolder="" count="0" unbalanced="0"/>
    <cacheHierarchy uniqueName="[DimPayment].[IsLastDynamicRetry]" caption="IsLastDynamicRetry" attribute="1" defaultMemberUniqueName="[DimPayment].[IsLastDynamicRetry].[All]" allUniqueName="[DimPayment].[IsLastDynamicRetry].[All]" dimensionUniqueName="[DimPayment]" displayFolder="" count="0" unbalanced="0"/>
    <cacheHierarchy uniqueName="[DimPayment].[IsOneTimeorSubPurchase]" caption="IsOneTimeorSubPurchase" attribute="1" defaultMemberUniqueName="[DimPayment].[IsOneTimeorSubPurchase].[All]" allUniqueName="[DimPayment].[IsOneTimeorSubPurchase].[All]" dimensionUniqueName="[DimPayment]" displayFolder="" count="0" unbalanced="0"/>
    <cacheHierarchy uniqueName="[DimPayment].[IsRecurring]" caption="IsRecurring" attribute="1" defaultMemberUniqueName="[DimPayment].[IsRecurring].[All]" allUniqueName="[DimPayment].[IsRecurring].[All]" dimensionUniqueName="[DimPayment]" displayFolder="" count="0" unbalanced="0"/>
    <cacheHierarchy uniqueName="[DimPayment].[NativeResponseCode]" caption="NativeResponseCode" attribute="1" defaultMemberUniqueName="[DimPayment].[NativeResponseCode].[All]" allUniqueName="[DimPayment].[NativeResponseCode].[All]" dimensionUniqueName="[DimPayment]" displayFolder="" count="0" unbalanced="0"/>
    <cacheHierarchy uniqueName="[DimPayment].[NativeResponseDesc]" caption="NativeResponseDesc" attribute="1" defaultMemberUniqueName="[DimPayment].[NativeResponseDesc].[All]" allUniqueName="[DimPayment].[NativeResponseDesc].[All]" dimensionUniqueName="[DimPayment]" displayFolder="" count="0" unbalanced="0"/>
    <cacheHierarchy uniqueName="[DimPayment].[NetworkTokenAvailable]" caption="NetworkTokenAvailable" attribute="1" defaultMemberUniqueName="[DimPayment].[NetworkTokenAvailable].[All]" allUniqueName="[DimPayment].[NetworkTokenAvailable].[All]" dimensionUniqueName="[DimPayment]" displayFolder="" count="0" unbalanced="0"/>
    <cacheHierarchy uniqueName="[DimPayment].[NormalizedDeclineReason]" caption="NormalizedDeclineReason" attribute="1" defaultMemberUniqueName="[DimPayment].[NormalizedDeclineReason].[All]" allUniqueName="[DimPayment].[NormalizedDeclineReason].[All]" dimensionUniqueName="[DimPayment]" displayFolder="" count="0" unbalanced="0"/>
    <cacheHierarchy uniqueName="[DimPayment].[PaymentEventType]" caption="PaymentEventType" attribute="1" defaultMemberUniqueName="[DimPayment].[PaymentEventType].[All]" allUniqueName="[DimPayment].[PaymentEventType].[All]" dimensionUniqueName="[DimPayment]" displayFolder="" count="0" unbalanced="0"/>
    <cacheHierarchy uniqueName="[DimPayment].[PaymentEventType1]" caption="PaymentEventType1" attribute="1" defaultMemberUniqueName="[DimPayment].[PaymentEventType1].[All]" allUniqueName="[DimPayment].[PaymentEventType1].[All]" dimensionUniqueName="[DimPayment]" displayFolder="" count="0" unbalanced="0"/>
    <cacheHierarchy uniqueName="[DimPayment].[PaymentType]" caption="PaymentType" attribute="1" defaultMemberUniqueName="[DimPayment].[PaymentType].[All]" allUniqueName="[DimPayment].[PaymentType].[All]" dimensionUniqueName="[DimPayment]" displayFolder="" count="0" unbalanced="0"/>
    <cacheHierarchy uniqueName="[DimPayment].[PinlessBINData]" caption="PinlessBINData" attribute="1" defaultMemberUniqueName="[DimPayment].[PinlessBINData].[All]" allUniqueName="[DimPayment].[PinlessBINData].[All]" dimensionUniqueName="[DimPayment]" displayFolder="" count="0" unbalanced="0"/>
    <cacheHierarchy uniqueName="[DimPayment].[PinlessBINStatus]" caption="PinlessBINStatus" attribute="1" defaultMemberUniqueName="[DimPayment].[PinlessBINStatus].[All]" allUniqueName="[DimPayment].[PinlessBINStatus].[All]" dimensionUniqueName="[DimPayment]" displayFolder="" count="0" unbalanced="0"/>
    <cacheHierarchy uniqueName="[DimPayment].[PinlessDebit_RetryGroup]" caption="PinlessDebit_RetryGroup" attribute="1" defaultMemberUniqueName="[DimPayment].[PinlessDebit_RetryGroup].[All]" allUniqueName="[DimPayment].[PinlessDebit_RetryGroup].[All]" dimensionUniqueName="[DimPayment]" displayFolder="" count="0" unbalanced="0"/>
    <cacheHierarchy uniqueName="[DimPayment].[PinlessDebit_RetryScenario]" caption="PinlessDebit_RetryScenario" attribute="1" defaultMemberUniqueName="[DimPayment].[PinlessDebit_RetryScenario].[All]" allUniqueName="[DimPayment].[PinlessDebit_RetryScenario].[All]" dimensionUniqueName="[DimPayment]" displayFolder="" count="0" unbalanced="0"/>
    <cacheHierarchy uniqueName="[DimPayment].[PinlessDebit_RetrySubGroup]" caption="PinlessDebit_RetrySubGroup" attribute="1" defaultMemberUniqueName="[DimPayment].[PinlessDebit_RetrySubGroup].[All]" allUniqueName="[DimPayment].[PinlessDebit_RetrySubGroup].[All]" dimensionUniqueName="[DimPayment]" displayFolder="" count="0" unbalanced="0"/>
    <cacheHierarchy uniqueName="[DimPayment].[Provider]" caption="Provider" attribute="1" defaultMemberUniqueName="[DimPayment].[Provider].[All]" allUniqueName="[DimPayment].[Provider].[All]" dimensionUniqueName="[DimPayment]" displayFolder="" count="0" unbalanced="0"/>
    <cacheHierarchy uniqueName="[DimPayment].[ReasonCode]" caption="ReasonCode" attribute="1" defaultMemberUniqueName="[DimPayment].[ReasonCode].[All]" allUniqueName="[DimPayment].[ReasonCode].[All]" dimensionUniqueName="[DimPayment]" displayFolder="" count="0" unbalanced="0"/>
    <cacheHierarchy uniqueName="[DimPayment].[ResponseCodeDesc]" caption="ResponseCodeDesc" attribute="1" defaultMemberUniqueName="[DimPayment].[ResponseCodeDesc].[All]" allUniqueName="[DimPayment].[ResponseCodeDesc].[All]" dimensionUniqueName="[DimPayment]" displayFolder="" count="0" unbalanced="0"/>
    <cacheHierarchy uniqueName="[DimPayment].[RetryAttempt1AcquirerAccount]" caption="RetryAttempt1AcquirerAccount" attribute="1" defaultMemberUniqueName="[DimPayment].[RetryAttempt1AcquirerAccount].[All]" allUniqueName="[DimPayment].[RetryAttempt1AcquirerAccount].[All]" dimensionUniqueName="[DimPayment]" displayFolder="" count="0" unbalanced="0"/>
    <cacheHierarchy uniqueName="[DimPayment].[RetryAttempt1NetworkTokenOffered]" caption="RetryAttempt1NetworkTokenOffered" attribute="1" defaultMemberUniqueName="[DimPayment].[RetryAttempt1NetworkTokenOffered].[All]" allUniqueName="[DimPayment].[RetryAttempt1NetworkTokenOffered].[All]" dimensionUniqueName="[DimPayment]" displayFolder="" count="0" unbalanced="0"/>
    <cacheHierarchy uniqueName="[DimPayment].[RetryAttempt1RawResponse]" caption="RetryAttempt1RawResponse" attribute="1" defaultMemberUniqueName="[DimPayment].[RetryAttempt1RawResponse].[All]" allUniqueName="[DimPayment].[RetryAttempt1RawResponse].[All]" dimensionUniqueName="[DimPayment]" displayFolder="" count="0" unbalanced="0"/>
    <cacheHierarchy uniqueName="[DimPayment].[RetryAttempt2AcquirerAccount]" caption="RetryAttempt2AcquirerAccount" attribute="1" defaultMemberUniqueName="[DimPayment].[RetryAttempt2AcquirerAccount].[All]" allUniqueName="[DimPayment].[RetryAttempt2AcquirerAccount].[All]" dimensionUniqueName="[DimPayment]" displayFolder="" count="0" unbalanced="0"/>
    <cacheHierarchy uniqueName="[DimPayment].[RetryAttempt2NetworkTokenOffered]" caption="RetryAttempt2NetworkTokenOffered" attribute="1" defaultMemberUniqueName="[DimPayment].[RetryAttempt2NetworkTokenOffered].[All]" allUniqueName="[DimPayment].[RetryAttempt2NetworkTokenOffered].[All]" dimensionUniqueName="[DimPayment]" displayFolder="" count="0" unbalanced="0"/>
    <cacheHierarchy uniqueName="[DimPayment].[RetryAttempt2RawResponse]" caption="RetryAttempt2RawResponse" attribute="1" defaultMemberUniqueName="[DimPayment].[RetryAttempt2RawResponse].[All]" allUniqueName="[DimPayment].[RetryAttempt2RawResponse].[All]" dimensionUniqueName="[DimPayment]" displayFolder="" count="0" unbalanced="0"/>
    <cacheHierarchy uniqueName="[DimPayment].[RTAU_Status]" caption="RTAU_Status" attribute="1" defaultMemberUniqueName="[DimPayment].[RTAU_Status].[All]" allUniqueName="[DimPayment].[RTAU_Status].[All]" dimensionUniqueName="[DimPayment]" displayFolder="" count="0" unbalanced="0"/>
    <cacheHierarchy uniqueName="[DimProduct].[IsCommercial]" caption="IsCommercial" attribute="1" defaultMemberUniqueName="[DimProduct].[IsCommercial].[All]" allUniqueName="[DimProduct].[IsCommercial].[All]" dimensionUniqueName="[DimProduct]" displayFolder="" count="0" unbalanced="0"/>
    <cacheHierarchy uniqueName="[DimProduct].[ItemCount]" caption="ItemCount" attribute="1" defaultMemberUniqueName="[DimProduct].[ItemCount].[All]" allUniqueName="[DimProduct].[ItemCount].[All]" dimensionUniqueName="[DimProduct]" displayFolder="" count="0" unbalanced="0"/>
    <cacheHierarchy uniqueName="[DimProduct].[ProductCategory1]" caption="ProductCategory1" attribute="1" defaultMemberUniqueName="[DimProduct].[ProductCategory1].[All]" allUniqueName="[DimProduct].[ProductCategory1].[All]" dimensionUniqueName="[DimProduct]" displayFolder="" count="0" unbalanced="0"/>
    <cacheHierarchy uniqueName="[DimProduct].[ProductCategory2]" caption="ProductCategory2" attribute="1" defaultMemberUniqueName="[DimProduct].[ProductCategory2].[All]" allUniqueName="[DimProduct].[ProductCategory2].[All]" dimensionUniqueName="[DimProduct]" displayFolder="" count="0" unbalanced="0"/>
    <cacheHierarchy uniqueName="[DimProduct].[ProductCategory3]" caption="ProductCategory3" attribute="1" defaultMemberUniqueName="[DimProduct].[ProductCategory3].[All]" allUniqueName="[DimProduct].[ProductCategory3].[All]" dimensionUniqueName="[DimProduct]" displayFolder="" count="0" unbalanced="0"/>
    <cacheHierarchy uniqueName="[DimProduct].[ProductType]" caption="ProductType" attribute="1" defaultMemberUniqueName="[DimProduct].[ProductType].[All]" allUniqueName="[DimProduct].[ProductType].[All]" dimensionUniqueName="[DimProduct]" displayFolder="" count="0" unbalanced="0"/>
    <cacheHierarchy uniqueName="[DimProduct].[SpecialProductType]" caption="SpecialProductType" attribute="1" defaultMemberUniqueName="[DimProduct].[SpecialProductType].[All]" allUniqueName="[DimProduct].[SpecialProductType].[All]" dimensionUniqueName="[DimProduct]" displayFolder="" count="2" unbalanced="0">
      <fieldsUsage count="2">
        <fieldUsage x="-1"/>
        <fieldUsage x="3"/>
      </fieldsUsage>
    </cacheHierarchy>
    <cacheHierarchy uniqueName="[DimProduct].[TopProductName]" caption="TopProductName" attribute="1" defaultMemberUniqueName="[DimProduct].[TopProductName].[All]" allUniqueName="[DimProduct].[TopProductName].[All]" dimensionUniqueName="[DimProduct]" displayFolder="" count="0" unbalanced="0"/>
    <cacheHierarchy uniqueName="[DimTxnDate].[TxnDay]" caption="TxnDay" attribute="1" defaultMemberUniqueName="[DimTxnDate].[TxnDay].[All]" allUniqueName="[DimTxnDate].[TxnDay].[All]" dimensionUniqueName="[DimTxnDate]" displayFolder="" count="0" unbalanced="0"/>
    <cacheHierarchy uniqueName="[DimTxnDate].[TxnMonth]" caption="TxnMonth" attribute="1" defaultMemberUniqueName="[DimTxnDate].[TxnMonth].[All]" allUniqueName="[DimTxnDate].[TxnMonth].[All]" dimensionUniqueName="[DimTxnDate]" displayFolder="" count="0" unbalanced="0"/>
    <cacheHierarchy uniqueName="[DimTxnDate].[TxnYear]" caption="TxnYear" attribute="1" defaultMemberUniqueName="[DimTxnDate].[TxnYear].[All]" allUniqueName="[DimTxnDate].[TxnYear].[All]" dimensionUniqueName="[DimTxnDate]" displayFolder="" count="0" unbalanced="0"/>
    <cacheHierarchy uniqueName="[DimBillingProperty].[AccountAgeBucketIndex]" caption="AccountAgeBucketIndex" attribute="1" defaultMemberUniqueName="[DimBillingProperty].[AccountAgeBucketIndex].[All]" allUniqueName="[DimBillingProperty].[AccountAgeBucketIndex].[All]" dimensionUniqueName="[DimBillingProperty]" displayFolder="" count="0" unbalanced="0" hidden="1"/>
    <cacheHierarchy uniqueName="[DimBillingProperty].[BillingHashCode]" caption="BillingHashCode" attribute="1" defaultMemberUniqueName="[DimBillingProperty].[BillingHashCode].[All]" allUniqueName="[DimBillingProperty].[BillingHashCode].[All]" dimensionUniqueName="[DimBillingProperty]" displayFolder="" count="0" unbalanced="0" hidden="1"/>
    <cacheHierarchy uniqueName="[DimBillingProperty].[DeviceType_Risk]" caption="DeviceType_Risk" attribute="1" defaultMemberUniqueName="[DimBillingProperty].[DeviceType_Risk].[All]" allUniqueName="[DimBillingProperty].[DeviceType_Risk].[All]" dimensionUniqueName="[DimBillingProperty]" displayFolder="" count="0" unbalanced="0" hidden="1"/>
    <cacheHierarchy uniqueName="[DimBillingProperty].[DunningDaysBucket_Sort]" caption="DunningDaysBucket_Sort" attribute="1" defaultMemberUniqueName="[DimBillingProperty].[DunningDaysBucket_Sort].[All]" allUniqueName="[DimBillingProperty].[DunningDaysBucket_Sort].[All]" dimensionUniqueName="[DimBillingProperty]" displayFolder="" count="0" unbalanced="0" hidden="1"/>
    <cacheHierarchy uniqueName="[DimBillingProperty].[IsSubPurchase]" caption="IsSubPurchase" attribute="1" defaultMemberUniqueName="[DimBillingProperty].[IsSubPurchase].[All]" allUniqueName="[DimBillingProperty].[IsSubPurchase].[All]" dimensionUniqueName="[DimBillingProperty]" displayFolder="" count="0" unbalanced="0" hidden="1"/>
    <cacheHierarchy uniqueName="[DimBillingProperty].[IsSubRecurringPurchase]" caption="IsSubRecurringPurchase" attribute="1" defaultMemberUniqueName="[DimBillingProperty].[IsSubRecurringPurchase].[All]" allUniqueName="[DimBillingProperty].[IsSubRecurringPurchase].[All]" dimensionUniqueName="[DimBillingProperty]" displayFolder="" count="0" unbalanced="0" hidden="1"/>
    <cacheHierarchy uniqueName="[DimBillingProperty].[Partner]" caption="Partner" attribute="1" defaultMemberUniqueName="[DimBillingProperty].[Partner].[All]" allUniqueName="[DimBillingProperty].[Partner].[All]" dimensionUniqueName="[DimBillingProperty]" displayFolder="" count="0" unbalanced="0" hidden="1"/>
    <cacheHierarchy uniqueName="[DimBillingProperty].[PurchaseType]" caption="PurchaseType" attribute="1" defaultMemberUniqueName="[DimBillingProperty].[PurchaseType].[All]" allUniqueName="[DimBillingProperty].[PurchaseType].[All]" dimensionUniqueName="[DimBillingProperty]" displayFolder="" count="0" unbalanced="0" hidden="1"/>
    <cacheHierarchy uniqueName="[DimBillingProperty].[SubscriptionAgeBucket_Sort]" caption="SubscriptionAgeBucket_Sort" attribute="1" defaultMemberUniqueName="[DimBillingProperty].[SubscriptionAgeBucket_Sort].[All]" allUniqueName="[DimBillingProperty].[SubscriptionAgeBucket_Sort].[All]" dimensionUniqueName="[DimBillingProperty]" displayFolder="" count="0" unbalanced="0" hidden="1"/>
    <cacheHierarchy uniqueName="[DimBillingProperty].[SubTermIndex]" caption="SubTermIndex" attribute="1" defaultMemberUniqueName="[DimBillingProperty].[SubTermIndex].[All]" allUniqueName="[DimBillingProperty].[SubTermIndex].[All]" dimensionUniqueName="[DimBillingProperty]" displayFolder="" count="0" unbalanced="0" hidden="1"/>
    <cacheHierarchy uniqueName="[DimBins].[BinHashCode]" caption="BinHashCode" attribute="1" defaultMemberUniqueName="[DimBins].[BinHashCode].[All]" allUniqueName="[DimBins].[BinHashCode].[All]" dimensionUniqueName="[DimBins]" displayFolder="" count="0" unbalanced="0" hidden="1"/>
    <cacheHierarchy uniqueName="[DimChargebackProperty].[CBIntervalDayBucketIndex]" caption="CBIntervalDayBucketIndex" attribute="1" defaultMemberUniqueName="[DimChargebackProperty].[CBIntervalDayBucketIndex].[All]" allUniqueName="[DimChargebackProperty].[CBIntervalDayBucketIndex].[All]" dimensionUniqueName="[DimChargebackProperty]" displayFolder="" count="0" unbalanced="0" hidden="1"/>
    <cacheHierarchy uniqueName="[DimChargebackProperty].[CBMappingType]" caption="CBMappingType" attribute="1" defaultMemberUniqueName="[DimChargebackProperty].[CBMappingType].[All]" allUniqueName="[DimChargebackProperty].[CBMappingType].[All]" dimensionUniqueName="[DimChargebackProperty]" displayFolder="" count="0" unbalanced="0" hidden="1"/>
    <cacheHierarchy uniqueName="[DimChargebackProperty].[ChargebackHashCode]" caption="ChargebackHashCode" attribute="1" defaultMemberUniqueName="[DimChargebackProperty].[ChargebackHashCode].[All]" allUniqueName="[DimChargebackProperty].[ChargebackHashCode].[All]" dimensionUniqueName="[DimChargebackProperty]" displayFolder="" count="0" unbalanced="0" hidden="1"/>
    <cacheHierarchy uniqueName="[DimChargebackProperty].[ChargebackType]" caption="ChargebackType" attribute="1" defaultMemberUniqueName="[DimChargebackProperty].[ChargebackType].[All]" allUniqueName="[DimChargebackProperty].[ChargebackType].[All]" dimensionUniqueName="[DimChargebackProperty]" displayFolder="" count="0" unbalanced="0" hidden="1"/>
    <cacheHierarchy uniqueName="[DimChargebackProperty].[ChargebackTypeId]" caption="ChargebackTypeId" attribute="1" defaultMemberUniqueName="[DimChargebackProperty].[ChargebackTypeId].[All]" allUniqueName="[DimChargebackProperty].[ChargebackTypeId].[All]" dimensionUniqueName="[DimChargebackProperty]" displayFolder="" count="0" unbalanced="0" hidden="1"/>
    <cacheHierarchy uniqueName="[DimCreditCardProperty].[CreditCardHashCode]" caption="CreditCardHashCode" attribute="1" defaultMemberUniqueName="[DimCreditCardProperty].[CreditCardHashCode].[All]" allUniqueName="[DimCreditCardProperty].[CreditCardHashCode].[All]" dimensionUniqueName="[DimCreditCardProperty]" displayFolder="" count="0" unbalanced="0" hidden="1"/>
    <cacheHierarchy uniqueName="[DimDate].[Date]" caption="Date" attribute="1" defaultMemberUniqueName="[DimDate].[Date].[All]" allUniqueName="[DimDate].[Date].[All]" dimensionUniqueName="[DimDate]" displayFolder="" count="0" unbalanced="0" hidden="1"/>
    <cacheHierarchy uniqueName="[DimDate].[DateKey]" caption="DateKey" attribute="1" defaultMemberUniqueName="[DimDate].[DateKey].[All]" allUniqueName="[DimDate].[DateKey].[All]" dimensionUniqueName="[DimDate]" displayFolder="" count="0" unbalanced="0" hidden="1"/>
    <cacheHierarchy uniqueName="[DimDate].[MonthDescIndex]" caption="MonthDescIndex" attribute="1" defaultMemberUniqueName="[DimDate].[MonthDescIndex].[All]" allUniqueName="[DimDate].[MonthDescIndex].[All]" dimensionUniqueName="[DimDate]" displayFolder="" count="0" unbalanced="0" hidden="1"/>
    <cacheHierarchy uniqueName="[DimDate].[MonthNumber]" caption="MonthNumber" attribute="1" defaultMemberUniqueName="[DimDate].[MonthNumber].[All]" allUniqueName="[DimDate].[MonthNumber].[All]" dimensionUniqueName="[DimDate]" displayFolder="" count="0" unbalanced="0" hidden="1"/>
    <cacheHierarchy uniqueName="[DimDate].[QuarterNumber]" caption="QuarterNumber" attribute="1" defaultMemberUniqueName="[DimDate].[QuarterNumber].[All]" allUniqueName="[DimDate].[QuarterNumber].[All]" dimensionUniqueName="[DimDate]" displayFolder="" count="0" unbalanced="0" hidden="1"/>
    <cacheHierarchy uniqueName="[DimDate].[WeekDayNameSort]" caption="WeekDayNameSort" attribute="1" defaultMemberUniqueName="[DimDate].[WeekDayNameSort].[All]" allUniqueName="[DimDate].[WeekDayNameSort].[All]" dimensionUniqueName="[DimDate]" displayFolder="" count="0" unbalanced="0" hidden="1"/>
    <cacheHierarchy uniqueName="[DimDate].[WeekDayNumber]" caption="WeekDayNumber" attribute="1" defaultMemberUniqueName="[DimDate].[WeekDayNumber].[All]" allUniqueName="[DimDate].[WeekDayNumber].[All]" dimensionUniqueName="[DimDate]" displayFolder="" count="0" unbalanced="0" hidden="1"/>
    <cacheHierarchy uniqueName="[DimDate].[YearName]" caption="YearName" attribute="1" defaultMemberUniqueName="[DimDate].[YearName].[All]" allUniqueName="[DimDate].[YearName].[All]" dimensionUniqueName="[DimDate]" displayFolder="" count="0" unbalanced="0" hidden="1"/>
    <cacheHierarchy uniqueName="[DimExtendProperty].[ExtendPropertyHashCode]" caption="ExtendPropertyHashCode" attribute="1" defaultMemberUniqueName="[DimExtendProperty].[ExtendPropertyHashCode].[All]" allUniqueName="[DimExtendProperty].[ExtendPropertyHashCode].[All]" dimensionUniqueName="[DimExtendProperty]" displayFolder="" count="0" unbalanced="0" hidden="1"/>
    <cacheHierarchy uniqueName="[DimExtendProperty].[RiskModelScoreBucket_Sort]" caption="RiskModelScoreBucket_Sort" attribute="1" defaultMemberUniqueName="[DimExtendProperty].[RiskModelScoreBucket_Sort].[All]" allUniqueName="[DimExtendProperty].[RiskModelScoreBucket_Sort].[All]" dimensionUniqueName="[DimExtendProperty]" displayFolder="" count="0" unbalanced="0" hidden="1"/>
    <cacheHierarchy uniqueName="[DimExtendProperty].[TestData]" caption="TestData" attribute="1" defaultMemberUniqueName="[DimExtendProperty].[TestData].[All]" allUniqueName="[DimExtendProperty].[TestData].[All]" dimensionUniqueName="[DimExtendProperty]" displayFolder="" count="0" unbalanced="0" hidden="1"/>
    <cacheHierarchy uniqueName="[DimMarket].[MarketHashCode]" caption="MarketHashCode" attribute="1" defaultMemberUniqueName="[DimMarket].[MarketHashCode].[All]" allUniqueName="[DimMarket].[MarketHashCode].[All]" dimensionUniqueName="[DimMarket]" displayFolder="" count="0" unbalanced="0" hidden="1"/>
    <cacheHierarchy uniqueName="[DimMarket].[SubregionName]" caption="SubregionName" attribute="1" defaultMemberUniqueName="[DimMarket].[SubregionName].[All]" allUniqueName="[DimMarket].[SubregionName].[All]" dimensionUniqueName="[DimMarket]" displayFolder="" count="0" unbalanced="0" hidden="1"/>
    <cacheHierarchy uniqueName="[DimMerchant].[MerchantHashCode]" caption="MerchantHashCode" attribute="1" defaultMemberUniqueName="[DimMerchant].[MerchantHashCode].[All]" allUniqueName="[DimMerchant].[MerchantHashCode].[All]" dimensionUniqueName="[DimMerchant]" displayFolder="" count="0" unbalanced="0" hidden="1"/>
    <cacheHierarchy uniqueName="[DimMerchant].[MerchantSupportInfo]" caption="MerchantSupportInfo" attribute="1" defaultMemberUniqueName="[DimMerchant].[MerchantSupportInfo].[All]" allUniqueName="[DimMerchant].[MerchantSupportInfo].[All]" dimensionUniqueName="[DimMerchant]" displayFolder="" count="0" unbalanced="0" hidden="1"/>
    <cacheHierarchy uniqueName="[DimPartner].[PartnerHashCode]" caption="PartnerHashCode" attribute="1" defaultMemberUniqueName="[DimPartner].[PartnerHashCode].[All]" allUniqueName="[DimPartner].[PartnerHashCode].[All]" dimensionUniqueName="[DimPartner]" displayFolder="" count="0" unbalanced="0" hidden="1"/>
    <cacheHierarchy uniqueName="[DimPartner].[PIAgeBucketIndex]" caption="PIAgeBucketIndex" attribute="1" defaultMemberUniqueName="[DimPartner].[PIAgeBucketIndex].[All]" allUniqueName="[DimPartner].[PIAgeBucketIndex].[All]" dimensionUniqueName="[DimPartner]" displayFolder="" count="0" unbalanced="0" hidden="1"/>
    <cacheHierarchy uniqueName="[DimPayment].[AmountBucketGroup]" caption="AmountBucketGroup" attribute="1" defaultMemberUniqueName="[DimPayment].[AmountBucketGroup].[All]" allUniqueName="[DimPayment].[AmountBucketGroup].[All]" dimensionUniqueName="[DimPayment]" displayFolder="" count="0" unbalanced="0" hidden="1"/>
    <cacheHierarchy uniqueName="[DimPayment].[AmountBucketGroupIndex]" caption="AmountBucketGroupIndex" attribute="1" defaultMemberUniqueName="[DimPayment].[AmountBucketGroupIndex].[All]" allUniqueName="[DimPayment].[AmountBucketGroupIndex].[All]" dimensionUniqueName="[DimPayment]" displayFolder="" count="0" unbalanced="0" hidden="1"/>
    <cacheHierarchy uniqueName="[DimPayment].[AmountBucketIndex]" caption="AmountBucketIndex" attribute="1" defaultMemberUniqueName="[DimPayment].[AmountBucketIndex].[All]" allUniqueName="[DimPayment].[AmountBucketIndex].[All]" dimensionUniqueName="[DimPayment]" displayFolder="" count="0" unbalanced="0" hidden="1"/>
    <cacheHierarchy uniqueName="[DimPayment].[IsAuthApproval]" caption="IsAuthApproval" attribute="1" defaultMemberUniqueName="[DimPayment].[IsAuthApproval].[All]" allUniqueName="[DimPayment].[IsAuthApproval].[All]" dimensionUniqueName="[DimPayment]" displayFolder="" count="0" unbalanced="0" hidden="1"/>
    <cacheHierarchy uniqueName="[DimPayment].[IsAuthAsyncApproval]" caption="IsAuthAsyncApproval" attribute="1" defaultMemberUniqueName="[DimPayment].[IsAuthAsyncApproval].[All]" allUniqueName="[DimPayment].[IsAuthAsyncApproval].[All]" dimensionUniqueName="[DimPayment]" displayFolder="" count="0" unbalanced="0" hidden="1"/>
    <cacheHierarchy uniqueName="[DimPayment].[IsAuthAsyncTotal]" caption="IsAuthAsyncTotal" attribute="1" defaultMemberUniqueName="[DimPayment].[IsAuthAsyncTotal].[All]" allUniqueName="[DimPayment].[IsAuthAsyncTotal].[All]" dimensionUniqueName="[DimPayment]" displayFolder="" count="0" unbalanced="0" hidden="1"/>
    <cacheHierarchy uniqueName="[DimPayment].[IsRisk]" caption="IsRisk" attribute="1" defaultMemberUniqueName="[DimPayment].[IsRisk].[All]" allUniqueName="[DimPayment].[IsRisk].[All]" dimensionUniqueName="[DimPayment]" displayFolder="" count="0" unbalanced="0" hidden="1"/>
    <cacheHierarchy uniqueName="[DimPayment].[IsTokenApproval]" caption="IsTokenApproval" attribute="1" defaultMemberUniqueName="[DimPayment].[IsTokenApproval].[All]" allUniqueName="[DimPayment].[IsTokenApproval].[All]" dimensionUniqueName="[DimPayment]" displayFolder="" count="0" unbalanced="0" hidden="1"/>
    <cacheHierarchy uniqueName="[DimPayment].[IsTokenDecline]" caption="IsTokenDecline" attribute="1" defaultMemberUniqueName="[DimPayment].[IsTokenDecline].[All]" allUniqueName="[DimPayment].[IsTokenDecline].[All]" dimensionUniqueName="[DimPayment]" displayFolder="" count="0" unbalanced="0" hidden="1"/>
    <cacheHierarchy uniqueName="[DimPayment].[IsTokenTotal]" caption="IsTokenTotal" attribute="1" defaultMemberUniqueName="[DimPayment].[IsTokenTotal].[All]" allUniqueName="[DimPayment].[IsTokenTotal].[All]" dimensionUniqueName="[DimPayment]" displayFolder="" count="0" unbalanced="0" hidden="1"/>
    <cacheHierarchy uniqueName="[DimPayment].[PaymentHashCode]" caption="PaymentHashCode" attribute="1" defaultMemberUniqueName="[DimPayment].[PaymentHashCode].[All]" allUniqueName="[DimPayment].[PaymentHashCode].[All]" dimensionUniqueName="[DimPayment]" displayFolder="" count="0" unbalanced="0" hidden="1"/>
    <cacheHierarchy uniqueName="[DimPayment].[Provider_Risk1]" caption="Provider_Risk1" attribute="1" defaultMemberUniqueName="[DimPayment].[Provider_Risk1].[All]" allUniqueName="[DimPayment].[Provider_Risk1].[All]" dimensionUniqueName="[DimPayment]" displayFolder="" count="0" unbalanced="0" hidden="1"/>
    <cacheHierarchy uniqueName="[DimProduct].[ProductHashCode]" caption="ProductHashCode" attribute="1" defaultMemberUniqueName="[DimProduct].[ProductHashCode].[All]" allUniqueName="[DimProduct].[ProductHashCode].[All]" dimensionUniqueName="[DimProduct]" displayFolder="" count="0" unbalanced="0" hidden="1"/>
    <cacheHierarchy uniqueName="[DimTxnDate].[Date]" caption="Date" attribute="1" defaultMemberUniqueName="[DimTxnDate].[Date].[All]" allUniqueName="[DimTxnDate].[Date].[All]" dimensionUniqueName="[DimTxnDate]" displayFolder="" count="0" unbalanced="0" hidden="1"/>
    <cacheHierarchy uniqueName="[DimTxnDate].[DateKey]" caption="DateKey" attribute="1" defaultMemberUniqueName="[DimTxnDate].[DateKey].[All]" allUniqueName="[DimTxnDate].[DateKey].[All]" dimensionUniqueName="[DimTxnDate]" displayFolder="" count="0" unbalanced="0" hidden="1"/>
    <cacheHierarchy uniqueName="[DimTxnDate].[MonthName]" caption="MonthName" attribute="1" defaultMemberUniqueName="[DimTxnDate].[MonthName].[All]" allUniqueName="[DimTxnDate].[MonthName].[All]" dimensionUniqueName="[DimTxnDate]" displayFolder="" count="0" unbalanced="0" hidden="1"/>
    <cacheHierarchy uniqueName="[DimTxnDate].[MonthNumber]" caption="MonthNumber" attribute="1" defaultMemberUniqueName="[DimTxnDate].[MonthNumber].[All]" allUniqueName="[DimTxnDate].[MonthNumber].[All]" dimensionUniqueName="[DimTxnDate]" displayFolder="" count="0" unbalanced="0" hidden="1"/>
    <cacheHierarchy uniqueName="[DimTxnDate].[QuarterNumber]" caption="QuarterNumber" attribute="1" defaultMemberUniqueName="[DimTxnDate].[QuarterNumber].[All]" allUniqueName="[DimTxnDate].[QuarterNumber].[All]" dimensionUniqueName="[DimTxnDate]" displayFolder="" count="0" unbalanced="0" hidden="1"/>
    <cacheHierarchy uniqueName="[DimTxnDate].[RollingMonths]" caption="RollingMonths" attribute="1" defaultMemberUniqueName="[DimTxnDate].[RollingMonths].[All]" allUniqueName="[DimTxnDate].[RollingMonths].[All]" dimensionUniqueName="[DimTxnDate]" displayFolder="" count="0" unbalanced="0" hidden="1"/>
    <cacheHierarchy uniqueName="[DimTxnDate].[TxnDate]" caption="TxnDate" attribute="1" defaultMemberUniqueName="[DimTxnDate].[TxnDate].[All]" allUniqueName="[DimTxnDate].[TxnDate].[All]" dimensionUniqueName="[DimTxnDate]" displayFolder="" count="0" unbalanced="0" hidden="1"/>
    <cacheHierarchy uniqueName="[DimTxnDate].[TxnFiscalYear]" caption="TxnFiscalYear" attribute="1" defaultMemberUniqueName="[DimTxnDate].[TxnFiscalYear].[All]" allUniqueName="[DimTxnDate].[TxnFiscalYear].[All]" dimensionUniqueName="[DimTxnDate]" displayFolder="" count="0" unbalanced="0" hidden="1"/>
    <cacheHierarchy uniqueName="[DimTxnDate].[TxnMonthDesc]" caption="TxnMonthDesc" attribute="1" defaultMemberUniqueName="[DimTxnDate].[TxnMonthDesc].[All]" allUniqueName="[DimTxnDate].[TxnMonthDesc].[All]" dimensionUniqueName="[DimTxnDate]" displayFolder="" count="0" unbalanced="0" hidden="1"/>
    <cacheHierarchy uniqueName="[DimTxnDate].[TxnWeekName]" caption="TxnWeekName" attribute="1" defaultMemberUniqueName="[DimTxnDate].[TxnWeekName].[All]" allUniqueName="[DimTxnDate].[TxnWeekName].[All]" dimensionUniqueName="[DimTxnDate]" displayFolder="" count="0" unbalanced="0" hidden="1"/>
    <cacheHierarchy uniqueName="[DimTxnDate].[WeekDayName]" caption="WeekDayName" attribute="1" defaultMemberUniqueName="[DimTxnDate].[WeekDayName].[All]" allUniqueName="[DimTxnDate].[WeekDayName].[All]" dimensionUniqueName="[DimTxnDate]" displayFolder="" count="0" unbalanced="0" hidden="1"/>
    <cacheHierarchy uniqueName="[DimTxnDate].[WeekDayNumber]" caption="WeekDayNumber" attribute="1" defaultMemberUniqueName="[DimTxnDate].[WeekDayNumber].[All]" allUniqueName="[DimTxnDate].[WeekDayNumber].[All]" dimensionUniqueName="[DimTxnDate]" displayFolder="" count="0" unbalanced="0" hidden="1"/>
    <cacheHierarchy uniqueName="[PaymentData].[AdjustedMonth]" caption="AdjustedMonth" attribute="1" defaultMemberUniqueName="[PaymentData].[AdjustedMonth].[All]" allUniqueName="[PaymentData].[AdjustedMonth].[All]" dimensionUniqueName="[PaymentData]" displayFolder="" count="0" unbalanced="0" hidden="1"/>
    <cacheHierarchy uniqueName="[PaymentData].[BillingHashCode]" caption="BillingHashCode" attribute="1" defaultMemberUniqueName="[PaymentData].[BillingHashCode].[All]" allUniqueName="[PaymentData].[BillingHashCode].[All]" dimensionUniqueName="[PaymentData]" displayFolder="" count="0" unbalanced="0" hidden="1"/>
    <cacheHierarchy uniqueName="[PaymentData].[BinHashCode]" caption="BinHashCode" attribute="1" defaultMemberUniqueName="[PaymentData].[BinHashCode].[All]" allUniqueName="[PaymentData].[BinHashCode].[All]" dimensionUniqueName="[PaymentData]" displayFolder="" count="0" unbalanced="0" hidden="1"/>
    <cacheHierarchy uniqueName="[PaymentData].[CBDate]" caption="CBDate" attribute="1" defaultMemberUniqueName="[PaymentData].[CBDate].[All]" allUniqueName="[PaymentData].[CBDate].[All]" dimensionUniqueName="[PaymentData]" displayFolder="" count="0" unbalanced="0" hidden="1"/>
    <cacheHierarchy uniqueName="[PaymentData].[ChargebackHashCode]" caption="ChargebackHashCode" attribute="1" defaultMemberUniqueName="[PaymentData].[ChargebackHashCode].[All]" allUniqueName="[PaymentData].[ChargebackHashCode].[All]" dimensionUniqueName="[PaymentData]" displayFolder="" count="0" unbalanced="0" hidden="1"/>
    <cacheHierarchy uniqueName="[PaymentData].[CogsAmountUSD]" caption="CogsAmountUSD" attribute="1" defaultMemberUniqueName="[PaymentData].[CogsAmountUSD].[All]" allUniqueName="[PaymentData].[CogsAmountUSD].[All]" dimensionUniqueName="[PaymentData]" displayFolder="" count="0" unbalanced="0" hidden="1"/>
    <cacheHierarchy uniqueName="[PaymentData].[CostofPayment]" caption="CostofPayment" attribute="1" defaultMemberUniqueName="[PaymentData].[CostofPayment].[All]" allUniqueName="[PaymentData].[CostofPayment].[All]" dimensionUniqueName="[PaymentData]" displayFolder="" count="0" unbalanced="0" hidden="1"/>
    <cacheHierarchy uniqueName="[PaymentData].[CreditCardHashCode]" caption="CreditCardHashCode" attribute="1" defaultMemberUniqueName="[PaymentData].[CreditCardHashCode].[All]" allUniqueName="[PaymentData].[CreditCardHashCode].[All]" dimensionUniqueName="[PaymentData]" displayFolder="" count="0" unbalanced="0" hidden="1"/>
    <cacheHierarchy uniqueName="[PaymentData].[EventDate]" caption="EventDate" attribute="1" defaultMemberUniqueName="[PaymentData].[EventDate].[All]" allUniqueName="[PaymentData].[EventDate].[All]" dimensionUniqueName="[PaymentData]" displayFolder="" count="0" unbalanced="0" hidden="1"/>
    <cacheHierarchy uniqueName="[PaymentData].[ExtendPropertyHashCode]" caption="ExtendPropertyHashCode" attribute="1" defaultMemberUniqueName="[PaymentData].[ExtendPropertyHashCode].[All]" allUniqueName="[PaymentData].[ExtendPropertyHashCode].[All]" dimensionUniqueName="[PaymentData]" displayFolder="" count="0" unbalanced="0" hidden="1"/>
    <cacheHierarchy uniqueName="[PaymentData].[MarketHashCode]" caption="MarketHashCode" attribute="1" defaultMemberUniqueName="[PaymentData].[MarketHashCode].[All]" allUniqueName="[PaymentData].[MarketHashCode].[All]" dimensionUniqueName="[PaymentData]" displayFolder="" count="0" unbalanced="0" hidden="1"/>
    <cacheHierarchy uniqueName="[PaymentData].[MerchantHashCode]" caption="MerchantHashCode" attribute="1" defaultMemberUniqueName="[PaymentData].[MerchantHashCode].[All]" allUniqueName="[PaymentData].[MerchantHashCode].[All]" dimensionUniqueName="[PaymentData]" displayFolder="" count="0" unbalanced="0" hidden="1"/>
    <cacheHierarchy uniqueName="[PaymentData].[PartnerHashCode]" caption="PartnerHashCode" attribute="1" defaultMemberUniqueName="[PaymentData].[PartnerHashCode].[All]" allUniqueName="[PaymentData].[PartnerHashCode].[All]" dimensionUniqueName="[PaymentData]" displayFolder="" count="0" unbalanced="0" hidden="1"/>
    <cacheHierarchy uniqueName="[PaymentData].[PaymentHashCode]" caption="PaymentHashCode" attribute="1" defaultMemberUniqueName="[PaymentData].[PaymentHashCode].[All]" allUniqueName="[PaymentData].[PaymentHashCode].[All]" dimensionUniqueName="[PaymentData]" displayFolder="" count="0" unbalanced="0" hidden="1"/>
    <cacheHierarchy uniqueName="[PaymentData].[ProductHashCode]" caption="ProductHashCode" attribute="1" defaultMemberUniqueName="[PaymentData].[ProductHashCode].[All]" allUniqueName="[PaymentData].[ProductHashCode].[All]" dimensionUniqueName="[PaymentData]" displayFolder="" count="0" unbalanced="0" hidden="1"/>
    <cacheHierarchy uniqueName="[PaymentData].[TotalAmountUSD]" caption="TotalAmountUSD" attribute="1" defaultMemberUniqueName="[PaymentData].[TotalAmountUSD].[All]" allUniqueName="[PaymentData].[TotalAmountUSD].[All]" dimensionUniqueName="[PaymentData]" displayFolder="" count="0" unbalanced="0" hidden="1"/>
    <cacheHierarchy uniqueName="[PaymentData].[TransactionCount]" caption="TransactionCount" attribute="1" defaultMemberUniqueName="[PaymentData].[TransactionCount].[All]" allUniqueName="[PaymentData].[TransactionCount].[All]" dimensionUniqueName="[PaymentData]" displayFolder="" count="0" unbalanced="0" hidden="1"/>
    <cacheHierarchy uniqueName="[PaymentData].[TxnDate1st]" caption="TxnDate1st" attribute="1" defaultMemberUniqueName="[PaymentData].[TxnDate1st].[All]" allUniqueName="[PaymentData].[TxnDate1st].[All]" dimensionUniqueName="[PaymentData]" displayFolder="" count="0" unbalanced="0" hidden="1"/>
    <cacheHierarchy uniqueName="[Measures].[Auth_Approval_Net(Commercial)#]" caption="Auth_Approval_Net(Commercial)#" measure="1" displayFolder="FY18_Commercial" measureGroup="PaymentData" count="0"/>
    <cacheHierarchy uniqueName="[Measures].[Auth_Total_Net(Commercial)#]" caption="Auth_Total_Net(Commercial)#" measure="1" displayFolder="FY18_Commercial" measureGroup="PaymentData" count="0"/>
    <cacheHierarchy uniqueName="[Measures].[Auth_Approval_Net(Commercial)#%]" caption="Auth_Approval_Net(Commercial)#%" measure="1" displayFolder="FY18_Commercial" measureGroup="PaymentData" count="0"/>
    <cacheHierarchy uniqueName="[Measures].[TokenAuth_Approval_Dedup#]" caption="TokenAuth_Approval_Dedup#" measure="1" displayFolder="FY18_AddPI" measureGroup="PaymentData" count="0"/>
    <cacheHierarchy uniqueName="[Measures].[TokenAuth_Total_Dedup#]" caption="TokenAuth_Total_Dedup#" measure="1" displayFolder="FY18_AddPI" measureGroup="PaymentData" count="0"/>
    <cacheHierarchy uniqueName="[Measures].[TokenAuth_Approval_Dedup#%]" caption="TokenAuth_Approval_Dedup#%" measure="1" displayFolder="FY18_AddPI" measureGroup="PaymentData" count="0"/>
    <cacheHierarchy uniqueName="[Measures].[TokenAuth_Approval_Blended#]" caption="TokenAuth_Approval_Blended#" measure="1" displayFolder="FY18_AddPI" measureGroup="PaymentData" count="0"/>
    <cacheHierarchy uniqueName="[Measures].[TokenAuth_Total_Blended#]" caption="TokenAuth_Total_Blended#" measure="1" displayFolder="FY18_AddPI" measureGroup="PaymentData" count="0"/>
    <cacheHierarchy uniqueName="[Measures].[TokenAuth_Approval_Blended#%]" caption="TokenAuth_Approval_Blended#%" measure="1" displayFolder="FY18_AddPI" measureGroup="PaymentData" count="0"/>
    <cacheHierarchy uniqueName="[Measures].[Auth_Approval_Blended(ConCI)#]" caption="Auth_Approval_Blended(ConCI)#" measure="1" displayFolder="FY18_Consumer_CustomerInitiated(ConCI)" measureGroup="PaymentData" count="0"/>
    <cacheHierarchy uniqueName="[Measures].[Auth_Total_Blended(ConCI)#]" caption="Auth_Total_Blended(ConCI)#" measure="1" displayFolder="FY18_Consumer_CustomerInitiated(ConCI)" measureGroup="PaymentData" count="0"/>
    <cacheHierarchy uniqueName="[Measures].[Auth_Approval_Blended(ConCI)#%]" caption="Auth_Approval_Blended(ConCI)#%" measure="1" displayFolder="FY18_Consumer_CustomerInitiated(ConCI)" measureGroup="PaymentData" count="0"/>
    <cacheHierarchy uniqueName="[Measures].[TotalAmt$]" caption="TotalAmt$" measure="1" displayFolder="Others" measureGroup="PaymentData" count="0"/>
    <cacheHierarchy uniqueName="[Measures].[Transaction#]" caption="Transaction#" measure="1" displayFolder="Others" measureGroup="PaymentData" count="0"/>
    <cacheHierarchy uniqueName="[Measures].[Auth_Total$]" caption="Auth_Total$" measure="1" displayFolder="Auth" measureGroup="PaymentData" count="0"/>
    <cacheHierarchy uniqueName="[Measures].[Auth_Approval$]" caption="Auth_Approval$" measure="1" displayFolder="Auth" measureGroup="PaymentData" count="0"/>
    <cacheHierarchy uniqueName="[Measures].[Auth_Decline$]" caption="Auth_Decline$" measure="1" displayFolder="Auth" measureGroup="PaymentData" count="0"/>
    <cacheHierarchy uniqueName="[Measures].[Auth_Approval$%]" caption="Auth_Approval$%" measure="1" displayFolder="Auth" measureGroup="PaymentData" count="0"/>
    <cacheHierarchy uniqueName="[Measures].[ATS_Approval]" caption="ATS_Approval" measure="1" displayFolder="Auth" measureGroup="PaymentData" count="0"/>
    <cacheHierarchy uniqueName="[Measures].[Auth_Total#]" caption="Auth_Total#" measure="1" displayFolder="Auth" measureGroup="PaymentData" count="0"/>
    <cacheHierarchy uniqueName="[Measures].[Auth_Approval#]" caption="Auth_Approval#" measure="1" displayFolder="Auth" measureGroup="PaymentData" count="0"/>
    <cacheHierarchy uniqueName="[Measures].[Auth_Decline#]" caption="Auth_Decline#" measure="1" displayFolder="Auth" measureGroup="PaymentData" count="0"/>
    <cacheHierarchy uniqueName="[Measures].[Auth_Approval#%]" caption="Auth_Approval#%" measure="1" displayFolder="Auth" measureGroup="PaymentData" count="0"/>
    <cacheHierarchy uniqueName="[Measures].[ATS]" caption="ATS" measure="1" displayFolder="Auth" measureGroup="PaymentData" count="0"/>
    <cacheHierarchy uniqueName="[Measures].[Token_Total#]" caption="Token_Total#" measure="1" displayFolder="Token" measureGroup="PaymentData" count="0"/>
    <cacheHierarchy uniqueName="[Measures].[Token_Approval#]" caption="Token_Approval#" measure="1" displayFolder="Token" measureGroup="PaymentData" count="0"/>
    <cacheHierarchy uniqueName="[Measures].[Auth_Approval_FirstAttempt(Commercial)#]" caption="Auth_Approval_FirstAttempt(Commercial)#" measure="1" displayFolder="FY18_Commercial" measureGroup="PaymentData" count="0"/>
    <cacheHierarchy uniqueName="[Measures].[Token_Decline#]" caption="Token_Decline#" measure="1" displayFolder="Token" measureGroup="PaymentData" count="0"/>
    <cacheHierarchy uniqueName="[Measures].[Auth_Total_FirstAttempt(Commercial)#]" caption="Auth_Total_FirstAttempt(Commercial)#" measure="1" displayFolder="FY18_Commercial" measureGroup="PaymentData" count="0"/>
    <cacheHierarchy uniqueName="[Measures].[Token_Approval#%]" caption="Token_Approval#%" measure="1" displayFolder="Token" measureGroup="PaymentData" count="0"/>
    <cacheHierarchy uniqueName="[Measures].[Auth_Approval_FirstAttempt(Commercial)#%]" caption="Auth_Approval_FirstAttempt(Commercial)#%" measure="1" displayFolder="FY18_Commercial" measureGroup="PaymentData" count="0"/>
    <cacheHierarchy uniqueName="[Measures].[Auth_AsyncTotal#]" caption="Auth_AsyncTotal#" measure="1" displayFolder="Auth_Async" measureGroup="PaymentData" count="0"/>
    <cacheHierarchy uniqueName="[Measures].[Auth_Approval_Net(ConSI)#]" caption="Auth_Approval_Net(ConSI)#" measure="1" displayFolder="FY18_Consumer_SystemInitiated(ConSI)" measureGroup="PaymentData" count="0"/>
    <cacheHierarchy uniqueName="[Measures].[Auth_AsyncApproval#]" caption="Auth_AsyncApproval#" measure="1" displayFolder="Auth_Async" measureGroup="PaymentData" count="0"/>
    <cacheHierarchy uniqueName="[Measures].[Auth_Total_Net(ConSI)#]" caption="Auth_Total_Net(ConSI)#" measure="1" displayFolder="FY18_Consumer_SystemInitiated(ConSI)" measureGroup="PaymentData" count="0"/>
    <cacheHierarchy uniqueName="[Measures].[Auth_AsyncDecline#]" caption="Auth_AsyncDecline#" measure="1" displayFolder="Auth_Async" measureGroup="PaymentData" count="0"/>
    <cacheHierarchy uniqueName="[Measures].[Auth_Approval_Net(ConSI)#%]" caption="Auth_Approval_Net(ConSI)#%" measure="1" displayFolder="FY18_Consumer_SystemInitiated(ConSI)" measureGroup="PaymentData" count="0"/>
    <cacheHierarchy uniqueName="[Measures].[Auth_AsyncApproval#%]" caption="Auth_AsyncApproval#%" measure="1" displayFolder="Auth_Async" measureGroup="PaymentData" count="0"/>
    <cacheHierarchy uniqueName="[Measures].[Auth_Approval_FirstAttempt(ConSI)#]" caption="Auth_Approval_FirstAttempt(ConSI)#" measure="1" displayFolder="FY18_Consumer_SystemInitiated(ConSI)" measureGroup="PaymentData" count="0"/>
    <cacheHierarchy uniqueName="[Measures].[Chargebacks # (By TxnDate)]" caption="Chargebacks # (By TxnDate)" measure="1" displayFolder="CB_TxnDate" measureGroup="PaymentData" count="0"/>
    <cacheHierarchy uniqueName="[Measures].[Auth_Total_FirstAttempt(ConSI)#]" caption="Auth_Total_FirstAttempt(ConSI)#" measure="1" displayFolder="FY18_Consumer_SystemInitiated(ConSI)" measureGroup="PaymentData" count="0"/>
    <cacheHierarchy uniqueName="[Measures].[Transactions # (By TxnDate)]" caption="Transactions # (By TxnDate)" measure="1" displayFolder="CB_TxnDate" measureGroup="PaymentData" count="0"/>
    <cacheHierarchy uniqueName="[Measures].[Auth_Approval_FirstAttempt(ConSI)#%]" caption="Auth_Approval_FirstAttempt(ConSI)#%" measure="1" displayFolder="FY18_Consumer_SystemInitiated(ConSI)" measureGroup="PaymentData" count="0"/>
    <cacheHierarchy uniqueName="[Measures].[Chargeback Rate # (By TxnDate)]" caption="Chargeback Rate # (By TxnDate)" measure="1" displayFolder="CB_TxnDate" measureGroup="PaymentData" count="0"/>
    <cacheHierarchy uniqueName="[Measures].[Avg CB Ticket Size(By TxnDate)]" caption="Avg CB Ticket Size(By TxnDate)" measure="1" displayFolder="CB_TxnDate" measureGroup="PaymentData" count="0"/>
    <cacheHierarchy uniqueName="[Measures].[Avg Txn Ticket Size(By TxnDate)]" caption="Avg Txn Ticket Size(By TxnDate)" measure="1" displayFolder="CB_TxnDate" measureGroup="PaymentData" count="0"/>
    <cacheHierarchy uniqueName="[Measures].[Chargebacks $ (By TxnDate)]" caption="Chargebacks $ (By TxnDate)" measure="1" displayFolder="CB_TxnDate" measureGroup="PaymentData" count="0"/>
    <cacheHierarchy uniqueName="[Measures].[Transactions $ (By TxnDate)]" caption="Transactions $ (By TxnDate)" measure="1" displayFolder="CB_TxnDate" measureGroup="PaymentData" count="0"/>
    <cacheHierarchy uniqueName="[Measures].[Chargeback Rate $ (By TxnDate)]" caption="Chargeback Rate $ (By TxnDate)" measure="1" displayFolder="CB_TxnDate" measureGroup="PaymentData" count="0"/>
    <cacheHierarchy uniqueName="[Measures].[Chargebacks # (By CBDate)]" caption="Chargebacks # (By CBDate)" measure="1" displayFolder="CB_CBDate" measureGroup="PaymentData" count="0"/>
    <cacheHierarchy uniqueName="[Measures].[Transactions # (By CBDate)]" caption="Transactions # (By CBDate)" measure="1" displayFolder="CB_CBDate" measureGroup="PaymentData" count="0"/>
    <cacheHierarchy uniqueName="[Measures].[Chargeback Rate # (By CBDate)]" caption="Chargeback Rate # (By CBDate)" measure="1" displayFolder="CB_CBDate" measureGroup="PaymentData" count="0"/>
    <cacheHierarchy uniqueName="[Measures].[Avg CB Ticket Size(By CBDate)]" caption="Avg CB Ticket Size(By CBDate)" measure="1" displayFolder="CB_CBDate" measureGroup="PaymentData" count="0"/>
    <cacheHierarchy uniqueName="[Measures].[Avg Txn Ticket Size(By CBDate)]" caption="Avg Txn Ticket Size(By CBDate)" measure="1" displayFolder="CB_CBDate" measureGroup="PaymentData" count="0"/>
    <cacheHierarchy uniqueName="[Measures].[Chargebacks $ (By CBDate)]" caption="Chargebacks $ (By CBDate)" measure="1" displayFolder="CB_CBDate" measureGroup="PaymentData" count="0"/>
    <cacheHierarchy uniqueName="[Measures].[Transactions $ (By CBDate)]" caption="Transactions $ (By CBDate)" measure="1" displayFolder="CB_CBDate" measureGroup="PaymentData" count="0"/>
    <cacheHierarchy uniqueName="[Measures].[Chargeback Rate $ (By CBDate)]" caption="Chargeback Rate $ (By CBDate)" measure="1" displayFolder="CB_CBDate" measureGroup="PaymentData" count="0"/>
    <cacheHierarchy uniqueName="[Measures].[Refund_Total#]" caption="Refund_Total#" measure="1" displayFolder="Refund" measureGroup="PaymentData" count="0"/>
    <cacheHierarchy uniqueName="[Measures].[Refund_Approval#]" caption="Refund_Approval#" measure="1" displayFolder="Refund" measureGroup="PaymentData" count="0"/>
    <cacheHierarchy uniqueName="[Measures].[Refund_Decline#]" caption="Refund_Decline#" measure="1" displayFolder="Refund" measureGroup="PaymentData" count="0"/>
    <cacheHierarchy uniqueName="[Measures].[Refund_Approval#%]" caption="Refund_Approval#%" measure="1" displayFolder="Refund" measureGroup="PaymentData" count="0"/>
    <cacheHierarchy uniqueName="[Measures].[Refund_Transactions#]" caption="Refund_Transactions#" measure="1" displayFolder="Refund" measureGroup="PaymentData" count="0"/>
    <cacheHierarchy uniqueName="[Measures].[Refund#%]" caption="Refund#%" measure="1" displayFolder="Refund" measureGroup="PaymentData" count="0"/>
    <cacheHierarchy uniqueName="[Measures].[Refund_Total$]" caption="Refund_Total$" measure="1" displayFolder="Refund" measureGroup="PaymentData" count="0"/>
    <cacheHierarchy uniqueName="[Measures].[Refund_Approval$]" caption="Refund_Approval$" measure="1" displayFolder="Refund" measureGroup="PaymentData" count="0"/>
    <cacheHierarchy uniqueName="[Measures].[Refund_Decline$]" caption="Refund_Decline$" measure="1" displayFolder="Refund" measureGroup="PaymentData" count="0"/>
    <cacheHierarchy uniqueName="[Measures].[Refund_Approval$%]" caption="Refund_Approval$%" measure="1" displayFolder="Refund" measureGroup="PaymentData" count="0"/>
    <cacheHierarchy uniqueName="[Measures].[Refund_Transactions$]" caption="Refund_Transactions$" measure="1" displayFolder="Refund" measureGroup="PaymentData" count="0"/>
    <cacheHierarchy uniqueName="[Measures].[Refund$%]" caption="Refund$%" measure="1" displayFolder="Refund" measureGroup="PaymentData" count="0"/>
    <cacheHierarchy uniqueName="[Measures].[Refund_ATS]" caption="Refund_ATS" measure="1" displayFolder="Refund" measureGroup="PaymentData" count="0"/>
    <cacheHierarchy uniqueName="[Measures].[Gross_Auth_T$]" caption="Gross_Auth_T$" measure="1" displayFolder="Auth_Gross" measureGroup="PaymentData" count="0"/>
    <cacheHierarchy uniqueName="[Measures].[Gross_Auth_A$]" caption="Gross_Auth_A$" measure="1" displayFolder="Auth_Gross" measureGroup="PaymentData" count="0"/>
    <cacheHierarchy uniqueName="[Measures].[Gross_Auth_D$]" caption="Gross_Auth_D$" measure="1" displayFolder="Auth_Gross" measureGroup="PaymentData" count="0"/>
    <cacheHierarchy uniqueName="[Measures].[Gross_Auth_A$%]" caption="Gross_Auth_A$%" measure="1" displayFolder="Auth_Gross" measureGroup="PaymentData" count="0"/>
    <cacheHierarchy uniqueName="[Measures].[Gross_Auth_T#]" caption="Gross_Auth_T#" measure="1" displayFolder="Auth_Gross" measureGroup="PaymentData" count="0"/>
    <cacheHierarchy uniqueName="[Measures].[Gross_Auth_A#]" caption="Gross_Auth_A#" measure="1" displayFolder="Auth_Gross" measureGroup="PaymentData" count="0"/>
    <cacheHierarchy uniqueName="[Measures].[Gross_Auth_D#]" caption="Gross_Auth_D#" measure="1" displayFolder="Auth_Gross" measureGroup="PaymentData" count="0"/>
    <cacheHierarchy uniqueName="[Measures].[Gross_Auth_A#%]" caption="Gross_Auth_A#%" measure="1" displayFolder="Auth_Gross" measureGroup="PaymentData" count="0"/>
    <cacheHierarchy uniqueName="[Measures].[Gross_ATS]" caption="Gross_ATS" measure="1" displayFolder="Auth_Gross" measureGroup="PaymentData" count="0"/>
    <cacheHierarchy uniqueName="[Measures].[Net_Auth_T$]" caption="Net_Auth_T$" measure="1" displayFolder="Auth_Net" measureGroup="PaymentData" count="0"/>
    <cacheHierarchy uniqueName="[Measures].[Net_Auth_A$]" caption="Net_Auth_A$" measure="1" displayFolder="Auth_Net" measureGroup="PaymentData" count="0"/>
    <cacheHierarchy uniqueName="[Measures].[Net_Auth_D$]" caption="Net_Auth_D$" measure="1" displayFolder="Auth_Net" measureGroup="PaymentData" count="0"/>
    <cacheHierarchy uniqueName="[Measures].[Net_Auth_T#]" caption="Net_Auth_T#" measure="1" displayFolder="Auth_Net" measureGroup="PaymentData" count="0"/>
    <cacheHierarchy uniqueName="[Measures].[Net_Auth_A#]" caption="Net_Auth_A#" measure="1" displayFolder="Auth_Net" measureGroup="PaymentData" count="0"/>
    <cacheHierarchy uniqueName="[Measures].[Net_Auth_D#]" caption="Net_Auth_D#" measure="1" displayFolder="Auth_Net" measureGroup="PaymentData" count="0"/>
    <cacheHierarchy uniqueName="[Measures].[Net_Auth_A#%]" caption="Net_Auth_A#%" measure="1" displayFolder="Auth_Net" measureGroup="PaymentData" count="0"/>
    <cacheHierarchy uniqueName="[Measures].[Net_ATS]" caption="Net_ATS" measure="1" displayFolder="Auth_Net" measureGroup="PaymentData" count="0"/>
    <cacheHierarchy uniqueName="[Measures].[Auth_AsyncApproval$]" caption="Auth_AsyncApproval$" measure="1" displayFolder="Auth_Async" measureGroup="PaymentData" count="0"/>
    <cacheHierarchy uniqueName="[Measures].[Auth_AsyncTotal$]" caption="Auth_AsyncTotal$" measure="1" displayFolder="Auth_Async" measureGroup="PaymentData" count="0"/>
    <cacheHierarchy uniqueName="[Measures].[Auth_AsyncDecline$]" caption="Auth_AsyncDecline$" measure="1" displayFolder="Auth_Async" measureGroup="PaymentData" count="0"/>
    <cacheHierarchy uniqueName="[Measures].[Auth_AsyncApproval$%]" caption="Auth_AsyncApproval$%" measure="1" displayFolder="Auth_Async" measureGroup="PaymentData" count="0"/>
    <cacheHierarchy uniqueName="[Measures].[Redirected#]" caption="Redirected#" measure="1" displayFolder="Redirected" measureGroup="PaymentData" count="0"/>
    <cacheHierarchy uniqueName="[Measures].[Redirected$]" caption="Redirected$" measure="1" displayFolder="Redirected" measureGroup="PaymentData" count="0"/>
    <cacheHierarchy uniqueName="[Measures].[Abandoned$]" caption="Abandoned$" measure="1" displayFolder="Redirected" measureGroup="PaymentData" count="0"/>
    <cacheHierarchy uniqueName="[Measures].[Abandoned#]" caption="Abandoned#" measure="1" displayFolder="Redirected" measureGroup="PaymentData" count="0"/>
    <cacheHierarchy uniqueName="[Measures].[Abandon#%]" caption="Abandon#%" measure="1" displayFolder="Redirected" measureGroup="PaymentData" count="0"/>
    <cacheHierarchy uniqueName="[Measures].[Abandon$%]" caption="Abandon$%" measure="1" displayFolder="Redirected" measureGroup="PaymentData" count="0"/>
    <cacheHierarchy uniqueName="[Measures].[Net_Sales$]" caption="Net_Sales$" measure="1" displayFolder="Net_Sales" measureGroup="PaymentData" count="0"/>
    <cacheHierarchy uniqueName="[Measures].[Net_Sales#]" caption="Net_Sales#" measure="1" displayFolder="Net_Sales" measureGroup="PaymentData" count="0"/>
    <cacheHierarchy uniqueName="[Measures].[Auth_Approval_Dedup#%]" caption="Auth_Approval_Dedup#%" measure="1" displayFolder="Auth_Dedup" measureGroup="PaymentData" count="0"/>
    <cacheHierarchy uniqueName="[Measures].[Auth_Approval_Dedup$%]" caption="Auth_Approval_Dedup$%" measure="1" displayFolder="Auth_Dedup" measureGroup="PaymentData" count="0"/>
    <cacheHierarchy uniqueName="[Measures].[Auth_Declined_Dedup(ConCI)#]" caption="Auth_Declined_Dedup(ConCI)#" measure="1" displayFolder="FY18_Consumer_CustomerInitiated(ConCI)" measureGroup="PaymentData" count="0"/>
    <cacheHierarchy uniqueName="[Measures].[Auth_Approval_Dedup(ConCI)$]" caption="Auth_Approval_Dedup(ConCI)$" measure="1" displayFolder="FY18_Consumer_CustomerInitiated(ConCI)" measureGroup="PaymentData" count="0"/>
    <cacheHierarchy uniqueName="[Measures].[Auth_Total_Dedup(ConCI)$]" caption="Auth_Total_Dedup(ConCI)$" measure="1" displayFolder="FY18_Consumer_CustomerInitiated(ConCI)" measureGroup="PaymentData" count="0"/>
    <cacheHierarchy uniqueName="[Measures].[Auth_Declined_Dedup(ConCI)$]" caption="Auth_Declined_Dedup(ConCI)$" measure="1" displayFolder="FY18_Consumer_CustomerInitiated(ConCI)" measureGroup="PaymentData" count="0"/>
    <cacheHierarchy uniqueName="[Measures].[Auth_Approval_Dedup(ConCI)$%]" caption="Auth_Approval_Dedup(ConCI)$%" measure="1" displayFolder="FY18_Consumer_CustomerInitiated(ConCI)" measureGroup="PaymentData" count="0"/>
    <cacheHierarchy uniqueName="[Measures].[Auth_Declined_Blended(ConCI)#]" caption="Auth_Declined_Blended(ConCI)#" measure="1" displayFolder="FY18_Consumer_CustomerInitiated(ConCI)" measureGroup="PaymentData" count="0"/>
    <cacheHierarchy uniqueName="[Measures].[Auth_Approval_Blended(ConCI)$]" caption="Auth_Approval_Blended(ConCI)$" measure="1" displayFolder="FY18_Consumer_CustomerInitiated(ConCI)" measureGroup="PaymentData" count="0"/>
    <cacheHierarchy uniqueName="[Measures].[Auth_Total_Blended(ConCI)$]" caption="Auth_Total_Blended(ConCI)$" measure="1" displayFolder="FY18_Consumer_CustomerInitiated(ConCI)" measureGroup="PaymentData" count="0"/>
    <cacheHierarchy uniqueName="[Measures].[Auth_Declined_Blended(ConCI)$]" caption="Auth_Declined_Blended(ConCI)$" measure="1" displayFolder="FY18_Consumer_CustomerInitiated(ConCI)" measureGroup="PaymentData" count="0"/>
    <cacheHierarchy uniqueName="[Measures].[Auth_Approval_Blended(ConCI)$%]" caption="Auth_Approval_Blended(ConCI)$%" measure="1" displayFolder="FY18_Consumer_CustomerInitiated(ConCI)" measureGroup="PaymentData" count="0"/>
    <cacheHierarchy uniqueName="[Measures].[Auth_Approval_Dedup_ATS(ConCI)]" caption="Auth_Approval_Dedup_ATS(ConCI)" measure="1" displayFolder="FY18_Consumer_CustomerInitiated(ConCI)" measureGroup="PaymentData" count="0"/>
    <cacheHierarchy uniqueName="[Measures].[Auth_Total_Dedup_ATS(ConCI)]" caption="Auth_Total_Dedup_ATS(ConCI)" measure="1" displayFolder="FY18_Consumer_CustomerInitiated(ConCI)" measureGroup="PaymentData" count="0"/>
    <cacheHierarchy uniqueName="[Measures].[Auth_Approval_Blended_ATS(ConCI)]" caption="Auth_Approval_Blended_ATS(ConCI)" measure="1" displayFolder="FY18_Consumer_CustomerInitiated(ConCI)" measureGroup="PaymentData" count="0"/>
    <cacheHierarchy uniqueName="[Measures].[Auth_Total_Blended_ATS(ConCI)]" caption="Auth_Total_Blended_ATS(ConCI)" measure="1" displayFolder="FY18_Consumer_CustomerInitiated(ConCI)" measureGroup="PaymentData" count="0"/>
    <cacheHierarchy uniqueName="[Measures].[Auth_Approval_Net(Commercial)_Forecast#%]" caption="Auth_Approval_Net(Commercial)_Forecast#%" measure="1" displayFolder="FY18_Commercial" measureGroup="PaymentData" count="0"/>
    <cacheHierarchy uniqueName="[Measures].[Auth_Approval_Net(ConSI)_Forecast#%]" caption="Auth_Approval_Net(ConSI)_Forecast#%" measure="1" displayFolder="FY18_Consumer_SystemInitiated(ConSI)" measureGroup="PaymentData" count="0"/>
    <cacheHierarchy uniqueName="[Measures].[Auth_Approval_Dedup#]" caption="Auth_Approval_Dedup#" measure="1" displayFolder="Auth_Dedup" measureGroup="PaymentData" count="0"/>
    <cacheHierarchy uniqueName="[Measures].[Auth_Total_Dedup#]" caption="Auth_Total_Dedup#" measure="1" displayFolder="Auth_Dedup" measureGroup="PaymentData" count="0"/>
    <cacheHierarchy uniqueName="[Measures].[Auth_Decline_Dedup#]" caption="Auth_Decline_Dedup#" measure="1" displayFolder="Auth_Dedup" measureGroup="PaymentData" count="0"/>
    <cacheHierarchy uniqueName="[Measures].[Auth_Total_Dedup$]" caption="Auth_Total_Dedup$" measure="1" displayFolder="Auth_Dedup" measureGroup="PaymentData" count="0"/>
    <cacheHierarchy uniqueName="[Measures].[Auth_Approval_Dedup(ConCI)#]" caption="Auth_Approval_Dedup(ConCI)#" measure="1" displayFolder="FY18_Consumer_CustomerInitiated(ConCI)" measureGroup="PaymentData" count="0"/>
    <cacheHierarchy uniqueName="[Measures].[Auth_Total_Dedup(ConCI)#]" caption="Auth_Total_Dedup(ConCI)#" measure="1" displayFolder="FY18_Consumer_CustomerInitiated(ConCI)" measureGroup="PaymentData" count="0"/>
    <cacheHierarchy uniqueName="[Measures].[Auth_Approval_Dedup(ConCI)#%]" caption="Auth_Approval_Dedup(ConCI)#%" measure="1" displayFolder="FY18_Consumer_CustomerInitiated(ConCI)" measureGroup="PaymentData" count="0"/>
    <cacheHierarchy uniqueName="[Measures].[Overall_Approval#]" caption="Overall_Approval#" measure="1" displayFolder="Auth_Overall" measureGroup="PaymentData" count="0"/>
    <cacheHierarchy uniqueName="[Measures].[Overall_Total#]" caption="Overall_Total#" measure="1" displayFolder="Auth_Overall" measureGroup="PaymentData" count="0"/>
    <cacheHierarchy uniqueName="[Measures].[Overall_Approval_Dedup#%]" caption="Overall_Approval_Dedup#%" measure="1" displayFolder="Auth_Overall" measureGroup="PaymentData" count="0"/>
    <cacheHierarchy uniqueName="[Measures].[Overall_Decline#]" caption="Overall_Decline#" measure="1" displayFolder="Auth_Overall" measureGroup="PaymentData" count="0"/>
    <cacheHierarchy uniqueName="[Measures].[Auth_Approval_Dedup$]" caption="Auth_Approval_Dedup$" measure="1" displayFolder="Auth_Dedup" measureGroup="PaymentData" count="0"/>
    <cacheHierarchy uniqueName="[Measures].[Auth_Decline_Dedup$]" caption="Auth_Decline_Dedup$" measure="1" displayFolder="Auth_Dedup" measureGroup="PaymentData" count="0"/>
    <cacheHierarchy uniqueName="[Measures].[Auth_Approval_Net(ConSI)$]" caption="Auth_Approval_Net(ConSI)$" measure="1" displayFolder="FY18_Consumer_SystemInitiated(ConSI)" measureGroup="PaymentData" count="0"/>
    <cacheHierarchy uniqueName="[Measures].[Auth_Total_FirstAttempt(ConSI)$]" caption="Auth_Total_FirstAttempt(ConSI)$" measure="1" displayFolder="FY18_Consumer_SystemInitiated(ConSI)" measureGroup="PaymentData" count="0"/>
    <cacheHierarchy uniqueName="[Measures].[Auth_Approval_FirstAttempt(ConSI)$]" caption="Auth_Approval_FirstAttempt(ConSI)$" measure="1" displayFolder="FY18_Consumer_SystemInitiated(ConSI)" measureGroup="PaymentData" count="0"/>
    <cacheHierarchy uniqueName="[Measures].[RecordCount]" caption="RecordCount" measure="1" displayFolder="Others" measureGroup="PaymentData" count="0"/>
    <cacheHierarchy uniqueName="[Measures].[Abandonment#%]" caption="Abandonment#%" measure="1" displayFolder="Redirected" measureGroup="PaymentData" count="0"/>
    <cacheHierarchy uniqueName="[Measures].[Auth_Approval_withDR#]" caption="Auth_Approval_withDR#" measure="1" displayFolder="DynamicRetry" measureGroup="PaymentData" count="0"/>
    <cacheHierarchy uniqueName="[Measures].[Auth_Total_withDR#]" caption="Auth_Total_withDR#" measure="1" displayFolder="DynamicRetry" measureGroup="PaymentData" count="0"/>
    <cacheHierarchy uniqueName="[Measures].[Auth_Approval_withDR#%]" caption="Auth_Approval_withDR#%" measure="1" displayFolder="DynamicRetry" measureGroup="PaymentData" count="0"/>
    <cacheHierarchy uniqueName="[Measures].[Auth_Total_Dedup_withoutDR(ConCI)#]" caption="Auth_Tot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Total_withoutDR(ConCI)#]" caption="Auth_Total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Total_withoutDR(ConCI)$]" caption="Auth_Total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Total_Dedup_withoutDR(ConCI)$]" caption="Auth_Tot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Total_FirstAttempt_All#]" caption="Auth_Total_FirstAttempt_All#" measure="1" displayFolder="FY19_OneApprovalRate" measureGroup="PaymentData" count="0"/>
    <cacheHierarchy uniqueName="[Measures].[Auth_Approval_FirstAttempt_All#]" caption="Auth_Approval_FirstAttempt_All#" measure="1" displayFolder="FY19_OneApprovalRate" measureGroup="PaymentData" count="0"/>
    <cacheHierarchy uniqueName="[Measures].[Auth_Approval_FirstAttempt_All#%]" caption="Auth_Approval_FirstAttempt_All#%" measure="1" displayFolder="FY19_OneApprovalRate" measureGroup="PaymentData" count="0"/>
    <cacheHierarchy uniqueName="[Measures].[Auth_Total_Net_All#]" caption="Auth_Total_Net_All#" measure="1" displayFolder="FY19_OneApprovalRate" measureGroup="PaymentData" count="0"/>
    <cacheHierarchy uniqueName="[Measures].[Auth_Approval_Net_All#]" caption="Auth_Approval_Net_All#" measure="1" displayFolder="FY19_OneApprovalRate" measureGroup="PaymentData" count="0"/>
    <cacheHierarchy uniqueName="[Measures].[Auth_Approval_Net_All#%]" caption="Auth_Approval_Net_All#%" measure="1" displayFolder="FY19_OneApprovalRate" measureGroup="PaymentData" count="0"/>
    <cacheHierarchy uniqueName="[Measures].[CogsAmount$]" caption="CogsAmount$" measure="1" displayFolder="Net_Sales" measureGroup="PaymentData" count="0"/>
    <cacheHierarchy uniqueName="[Measures].[CoP$]" caption="CoP$" measure="1" displayFolder="Net_Sales" measureGroup="PaymentData" count="0"/>
    <cacheHierarchy uniqueName="[Measures].[Net_Revenue$]" caption="Net_Revenue$" measure="1" displayFolder="Net_Sales" measureGroup="PaymentData" count="0"/>
    <cacheHierarchy uniqueName="[Measures].[CogsAmount_CBRevoke$]" caption="CogsAmount_CBRevoke$" measure="1" displayFolder="Net_Sales" measureGroup="PaymentData" count="0"/>
    <cacheHierarchy uniqueName="[Measures].[CoP_CB$]" caption="CoP_CB$" measure="1" displayFolder="Net_Sales" measureGroup="PaymentData" count="0"/>
    <cacheHierarchy uniqueName="[Measures].[Net_Profit$]" caption="Net_Profit$" measure="1" displayFolder="Net_Sales" measureGroup="PaymentData" count="0"/>
    <cacheHierarchy uniqueName="[Measures].[Chargeback Rate Deduped # (By CBDate)]" caption="Chargeback Rate Deduped # (By CBDate)" measure="1" displayFolder="CB_CBDate" measureGroup="PaymentData" count="0"/>
    <cacheHierarchy uniqueName="[Measures].[Chargeback Rate Deduped $ (By CBDate)]" caption="Chargeback Rate Deduped $ (By CBDate)" measure="1" displayFolder="CB_CBDate" measureGroup="PaymentData" count="0"/>
    <cacheHierarchy uniqueName="[Measures].[Chargeback Deduped # (By CBDate)]" caption="Chargeback Deduped # (By CBDate)" measure="1" displayFolder="CB_CBDate" measureGroup="PaymentData" count="0"/>
    <cacheHierarchy uniqueName="[Measures].[Chargeback Deduped $ (By CBDate)]" caption="Chargeback Deduped $ (By CBDate)" measure="1" displayFolder="CB_CBDate" measureGroup="PaymentData" count="0"/>
    <cacheHierarchy uniqueName="[Measures].[Chargeback Rate Deduped # (By TxnDate)]" caption="Chargeback Rate Deduped # (By TxnDate)" measure="1" displayFolder="CB_TxnDate" measureGroup="PaymentData" count="0"/>
    <cacheHierarchy uniqueName="[Measures].[Chargeback Rate Deduped $ (By TxnDate)]" caption="Chargeback Rate Deduped $ (By TxnDate)" measure="1" displayFolder="CB_TxnDate" measureGroup="PaymentData" count="0"/>
    <cacheHierarchy uniqueName="[Measures].[Chargeback Deduped # (By TxnDate)]" caption="Chargeback Deduped # (By TxnDate)" measure="1" displayFolder="CB_TxnDate" measureGroup="PaymentData" count="0"/>
    <cacheHierarchy uniqueName="[Measures].[Chargeback Deduped $ (By TxnDate)]" caption="Chargeback Deduped $ (By TxnDate)" measure="1" displayFolder="CB_TxnDate" measureGroup="PaymentData" count="0"/>
    <cacheHierarchy uniqueName="[Measures].[Auth_Approval_Net_Forecast_All#%]" caption="Auth_Approval_Net_Forecast_All#%" measure="1" displayFolder="FY19_OneApprovalRate" measureGroup="PaymentData" count="0" oneField="1">
      <fieldsUsage count="1">
        <fieldUsage x="2"/>
      </fieldsUsage>
    </cacheHierarchy>
    <cacheHierarchy uniqueName="[Measures].[__Default measure]" caption="__Default measure" measure="1" displayFolder="" count="0" hidden="1"/>
    <cacheHierarchy uniqueName="[Measures].[Fraud Chargebacks # (By TxnDate)]" caption="Fraud Chargebacks # (By TxnDate)" measure="1" displayFolder="CB_TxnDate" measureGroup="PaymentData" count="0" hidden="1"/>
    <cacheHierarchy uniqueName="[Measures].[Non Fraud Chargebacks # (By TxnDate)]" caption="Non Fraud Chargebacks # (By TxnDate)" measure="1" displayFolder="CB_TxnDate" measureGroup="PaymentData" count="0" hidden="1"/>
    <cacheHierarchy uniqueName="[Measures].[Fraud Chargebacks $ (By TxnDate)]" caption="Fraud Chargebacks $ (By TxnDate)" measure="1" displayFolder="CB_TxnDate" measureGroup="PaymentData" count="0" hidden="1"/>
    <cacheHierarchy uniqueName="[Measures].[Non Fraud Chargebacks $ (By TxnDate)]" caption="Non Fraud Chargebacks $ (By TxnDate)" measure="1" displayFolder="CB_TxnDate" measureGroup="PaymentData" count="0" hidden="1"/>
    <cacheHierarchy uniqueName="[Measures].[Fraud Chargebacks # (By CBDate)]" caption="Fraud Chargebacks # (By CBDate)" measure="1" displayFolder="CB_CBDate" measureGroup="PaymentData" count="0" hidden="1"/>
    <cacheHierarchy uniqueName="[Measures].[Non Fraud Chargebacks # (By CBDate)]" caption="Non Fraud Chargebacks # (By CBDate)" measure="1" displayFolder="CB_CBDate" measureGroup="PaymentData" count="0" hidden="1"/>
    <cacheHierarchy uniqueName="[Measures].[Fraud Chargebacks $ (By CBDate)]" caption="Fraud Chargebacks $ (By CBDate)" measure="1" displayFolder="CB_CBDate" measureGroup="PaymentData" count="0" hidden="1"/>
    <cacheHierarchy uniqueName="[Measures].[Non Fraud Chargebacks $ (By CBDate)]" caption="Non Fraud Chargebacks $ (By CBDate)" measure="1" displayFolder="CB_CBDate" measureGroup="PaymentData" count="0" hidden="1"/>
    <cacheHierarchy uniqueName="[Measures].[Net_Auth_A$%]" caption="Net_Auth_A$%" measure="1" displayFolder="Auth_Net" measureGroup="PaymentData" count="0" hidden="1"/>
    <cacheHierarchy uniqueName="[Measures].[Net_Auth_A#%_Forecast]" caption="Net_Auth_A#%_Forecast" measure="1" displayFolder="Auth_Net" measureGroup="PaymentData" count="0" hidden="1"/>
    <cacheHierarchy uniqueName="[Measures].[Net_Auth_A$%_Forecast]" caption="Net_Auth_A$%_Forecast" measure="1" displayFolder="Gross_Net" measureGroup="PaymentData" count="0" hidden="1"/>
  </cacheHierarchies>
  <kpis count="0"/>
  <dimensions count="13">
    <dimension name="DimBillingProperty" uniqueName="[DimBillingProperty]" caption="DimBillingProperty"/>
    <dimension name="DimBins" uniqueName="[DimBins]" caption="DimBins"/>
    <dimension name="DimChargebackProperty" uniqueName="[DimChargebackProperty]" caption="DimChargebackProperty"/>
    <dimension name="DimCreditCardProperty" uniqueName="[DimCreditCardProperty]" caption="DimCreditCardProperty"/>
    <dimension name="DimDate" uniqueName="[DimDate]" caption="DimDate"/>
    <dimension name="DimExtendProperty" uniqueName="[DimExtendProperty]" caption="DimExtendProperty"/>
    <dimension name="DimMarket" uniqueName="[DimMarket]" caption="DimMarket"/>
    <dimension name="DimMerchant" uniqueName="[DimMerchant]" caption="DimMerchant"/>
    <dimension name="DimPartner" uniqueName="[DimPartner]" caption="DimPartner"/>
    <dimension name="DimPayment" uniqueName="[DimPayment]" caption="DimPayment"/>
    <dimension name="DimProduct" uniqueName="[DimProduct]" caption="DimProduct"/>
    <dimension name="DimTxnDate" uniqueName="[DimTxnDate]" caption="DimTxnDate"/>
    <dimension measure="1" name="Measures" uniqueName="[Measures]" caption="Measures"/>
  </dimensions>
  <measureGroups count="13">
    <measureGroup name="DimBillingProperty" caption="DimBillingProperty"/>
    <measureGroup name="DimBins" caption="DimBins"/>
    <measureGroup name="DimChargebackProperty" caption="DimChargebackProperty"/>
    <measureGroup name="DimCreditCardProperty" caption="DimCreditCardProperty"/>
    <measureGroup name="DimDate" caption="DimDate"/>
    <measureGroup name="DimExtendProperty" caption="DimExtendProperty"/>
    <measureGroup name="DimMarket" caption="DimMarket"/>
    <measureGroup name="DimMerchant" caption="DimMerchant"/>
    <measureGroup name="DimPartner" caption="DimPartner"/>
    <measureGroup name="DimPayment" caption="DimPayment"/>
    <measureGroup name="DimProduct" caption="DimProduct"/>
    <measureGroup name="DimTxnDate" caption="DimTxnDate"/>
    <measureGroup name="PaymentData" caption="PaymentData"/>
  </measureGroups>
  <maps count="24">
    <map measureGroup="0" dimension="0"/>
    <map measureGroup="1" dimension="1"/>
    <map measureGroup="2" dimension="2"/>
    <map measureGroup="3" dimension="3"/>
    <map measureGroup="4" dimension="4"/>
    <map measureGroup="5" dimension="5"/>
    <map measureGroup="6" dimension="6"/>
    <map measureGroup="7" dimension="7"/>
    <map measureGroup="8" dimension="8"/>
    <map measureGroup="9" dimension="9"/>
    <map measureGroup="10" dimension="10"/>
    <map measureGroup="11" dimension="11"/>
    <map measureGroup="12" dimension="0"/>
    <map measureGroup="12" dimension="1"/>
    <map measureGroup="12" dimension="2"/>
    <map measureGroup="12" dimension="3"/>
    <map measureGroup="12" dimension="4"/>
    <map measureGroup="12" dimension="5"/>
    <map measureGroup="12" dimension="6"/>
    <map measureGroup="12" dimension="7"/>
    <map measureGroup="12" dimension="8"/>
    <map measureGroup="12" dimension="9"/>
    <map measureGroup="12" dimension="10"/>
    <map measureGroup="12" dimension="1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iwen Zhou (PACTERA TECHNOLOGIES INC)" refreshedDate="44126.847168981483" backgroundQuery="1" createdVersion="6" refreshedVersion="6" minRefreshableVersion="3" recordCount="0" supportSubquery="1" supportAdvancedDrill="1" xr:uid="{3E6F86B7-27BA-4E04-BF36-6F25199BD7BA}">
  <cacheSource type="external" connectionId="1"/>
  <cacheFields count="4">
    <cacheField name="[DimDate].[FiscalYear].[FiscalYear]" caption="FiscalYear" numFmtId="0" hierarchy="63" level="1">
      <sharedItems count="3">
        <s v="[DimDate].[FiscalYear].&amp;[FY2018]" c="FY2018"/>
        <s v="[DimDate].[FiscalYear].&amp;[FY2019]" c="FY2019"/>
        <s v="[DimDate].[FiscalYear].&amp;[FY2020]" c="FY2020"/>
      </sharedItems>
    </cacheField>
    <cacheField name="[Measures].[Auth_Approval_Net_Forecast_All#%]" caption="Auth_Approval_Net_Forecast_All#%" numFmtId="0" hierarchy="432" level="32767"/>
    <cacheField name="[DimProduct].[SpecialProductType].[SpecialProductType]" caption="SpecialProductType" numFmtId="0" hierarchy="180" level="1">
      <sharedItems containsSemiMixedTypes="0" containsString="0"/>
    </cacheField>
    <cacheField name="[DimDate].[EventMonth].[EventMonth]" caption="EventMonth" numFmtId="0" hierarchy="62" level="1">
      <sharedItems count="36">
        <s v="[DimDate].[EventMonth].&amp;[2017-07-01T00:00:00]" c="2017-07-01"/>
        <s v="[DimDate].[EventMonth].&amp;[2017-08-01T00:00:00]" c="2017-08-01"/>
        <s v="[DimDate].[EventMonth].&amp;[2017-09-01T00:00:00]" c="2017-09-01"/>
        <s v="[DimDate].[EventMonth].&amp;[2017-10-01T00:00:00]" c="2017-10-01"/>
        <s v="[DimDate].[EventMonth].&amp;[2017-11-01T00:00:00]" c="2017-11-01"/>
        <s v="[DimDate].[EventMonth].&amp;[2017-12-01T00:00:00]" c="2017-12-01"/>
        <s v="[DimDate].[EventMonth].&amp;[2018-01-01T00:00:00]" c="2018-01-01"/>
        <s v="[DimDate].[EventMonth].&amp;[2018-02-01T00:00:00]" c="2018-02-01"/>
        <s v="[DimDate].[EventMonth].&amp;[2018-03-01T00:00:00]" c="2018-03-01"/>
        <s v="[DimDate].[EventMonth].&amp;[2018-04-01T00:00:00]" c="2018-04-01"/>
        <s v="[DimDate].[EventMonth].&amp;[2018-05-01T00:00:00]" c="2018-05-01"/>
        <s v="[DimDate].[EventMonth].&amp;[2018-06-01T00:00:00]" c="2018-06-01"/>
        <s v="[DimDate].[EventMonth].&amp;[2018-07-01T00:00:00]" c="2018-07-01"/>
        <s v="[DimDate].[EventMonth].&amp;[2018-08-01T00:00:00]" c="2018-08-01"/>
        <s v="[DimDate].[EventMonth].&amp;[2018-09-01T00:00:00]" c="2018-09-01"/>
        <s v="[DimDate].[EventMonth].&amp;[2018-10-01T00:00:00]" c="2018-10-01"/>
        <s v="[DimDate].[EventMonth].&amp;[2018-11-01T00:00:00]" c="2018-11-01"/>
        <s v="[DimDate].[EventMonth].&amp;[2018-12-01T00:00:00]" c="2018-12-01"/>
        <s v="[DimDate].[EventMonth].&amp;[2019-01-01T00:00:00]" c="2019-01-01"/>
        <s v="[DimDate].[EventMonth].&amp;[2019-02-01T00:00:00]" c="2019-02-01"/>
        <s v="[DimDate].[EventMonth].&amp;[2019-03-01T00:00:00]" c="2019-03-01"/>
        <s v="[DimDate].[EventMonth].&amp;[2019-04-01T00:00:00]" c="2019-04-01"/>
        <s v="[DimDate].[EventMonth].&amp;[2019-05-01T00:00:00]" c="2019-05-01"/>
        <s v="[DimDate].[EventMonth].&amp;[2019-06-01T00:00:00]" c="2019-06-01"/>
        <s v="[DimDate].[EventMonth].&amp;[2019-07-01T00:00:00]" c="2019-07-01"/>
        <s v="[DimDate].[EventMonth].&amp;[2019-08-01T00:00:00]" c="2019-08-01"/>
        <s v="[DimDate].[EventMonth].&amp;[2019-09-01T00:00:00]" c="2019-09-01"/>
        <s v="[DimDate].[EventMonth].&amp;[2019-10-01T00:00:00]" c="2019-10-01"/>
        <s v="[DimDate].[EventMonth].&amp;[2019-11-01T00:00:00]" c="2019-11-01"/>
        <s v="[DimDate].[EventMonth].&amp;[2019-12-01T00:00:00]" c="2019-12-01"/>
        <s v="[DimDate].[EventMonth].&amp;[2020-01-01T00:00:00]" c="2020-01-01"/>
        <s v="[DimDate].[EventMonth].&amp;[2020-02-01T00:00:00]" c="2020-02-01"/>
        <s v="[DimDate].[EventMonth].&amp;[2020-03-01T00:00:00]" c="2020-03-01"/>
        <s v="[DimDate].[EventMonth].&amp;[2020-04-01T00:00:00]" c="2020-04-01"/>
        <s v="[DimDate].[EventMonth].&amp;[2020-05-01T00:00:00]" c="2020-05-01"/>
        <s v="[DimDate].[EventMonth].&amp;[2020-06-01T00:00:00]" c="2020-06-01"/>
      </sharedItems>
    </cacheField>
  </cacheFields>
  <cacheHierarchies count="445">
    <cacheHierarchy uniqueName="[DimBillingProperty].[AccountAgeBucket]" caption="AccountAgeBucket" attribute="1" defaultMemberUniqueName="[DimBillingProperty].[AccountAgeBucket].[All]" allUniqueName="[DimBillingProperty].[AccountAgeBucket].[All]" dimensionUniqueName="[DimBillingProperty]" displayFolder="" count="0" unbalanced="0"/>
    <cacheHierarchy uniqueName="[DimBillingProperty].[BillingSource]" caption="BillingSource" attribute="1" defaultMemberUniqueName="[DimBillingProperty].[BillingSource].[All]" allUniqueName="[DimBillingProperty].[BillingSource].[All]" dimensionUniqueName="[DimBillingProperty]" displayFolder="" count="0" unbalanced="0"/>
    <cacheHierarchy uniqueName="[DimBillingProperty].[BrowserOS]" caption="BrowserOS" attribute="1" defaultMemberUniqueName="[DimBillingProperty].[BrowserOS].[All]" allUniqueName="[DimBillingProperty].[BrowserOS].[All]" dimensionUniqueName="[DimBillingProperty]" displayFolder="" count="0" unbalanced="0"/>
    <cacheHierarchy uniqueName="[DimBillingProperty].[Client]" caption="Client" attribute="1" defaultMemberUniqueName="[DimBillingProperty].[Client].[All]" allUniqueName="[DimBillingProperty].[Client].[All]" dimensionUniqueName="[DimBillingProperty]" displayFolder="" count="0" unbalanced="0"/>
    <cacheHierarchy uniqueName="[DimBillingProperty].[DeviceType]" caption="DeviceType" attribute="1" defaultMemberUniqueName="[DimBillingProperty].[DeviceType].[All]" allUniqueName="[DimBillingProperty].[DeviceType].[All]" dimensionUniqueName="[DimBillingProperty]" displayFolder="" count="0" unbalanced="0"/>
    <cacheHierarchy uniqueName="[DimBillingProperty].[DunningAttempt#]" caption="DunningAttempt#" attribute="1" defaultMemberUniqueName="[DimBillingProperty].[DunningAttempt#].[All]" allUniqueName="[DimBillingProperty].[DunningAttempt#].[All]" dimensionUniqueName="[DimBillingProperty]" displayFolder="" count="0" unbalanced="0"/>
    <cacheHierarchy uniqueName="[DimBillingProperty].[DunningDaysBucket]" caption="DunningDaysBucket" attribute="1" defaultMemberUniqueName="[DimBillingProperty].[DunningDaysBucket].[All]" allUniqueName="[DimBillingProperty].[DunningDaysBucket].[All]" dimensionUniqueName="[DimBillingProperty]" displayFolder="" count="0" unbalanced="0"/>
    <cacheHierarchy uniqueName="[DimBillingProperty].[DunningFirstDeclineCode]" caption="DunningFirstDeclineCode" attribute="1" defaultMemberUniqueName="[DimBillingProperty].[DunningFirstDeclineCode].[All]" allUniqueName="[DimBillingProperty].[DunningFirstDeclineCode].[All]" dimensionUniqueName="[DimBillingProperty]" displayFolder="" count="0" unbalanced="0"/>
    <cacheHierarchy uniqueName="[DimBillingProperty].[DunningPaywithPaymentCardType]" caption="DunningPaywithPaymentCardType" attribute="1" defaultMemberUniqueName="[DimBillingProperty].[DunningPaywithPaymentCardType].[All]" allUniqueName="[DimBillingProperty].[DunningPaywithPaymentCardType].[All]" dimensionUniqueName="[DimBillingProperty]" displayFolder="" count="0" unbalanced="0"/>
    <cacheHierarchy uniqueName="[DimBillingProperty].[DunningPaywithSameCard]" caption="DunningPaywithSameCard" attribute="1" defaultMemberUniqueName="[DimBillingProperty].[DunningPaywithSameCard].[All]" allUniqueName="[DimBillingProperty].[DunningPaywithSameCard].[All]" dimensionUniqueName="[DimBillingProperty]" displayFolder="" count="0" unbalanced="0"/>
    <cacheHierarchy uniqueName="[DimBillingProperty].[DunningPaywithSamePaymentMethodSubType]" caption="DunningPaywithSamePaymentMethodSubType" attribute="1" defaultMemberUniqueName="[DimBillingProperty].[DunningPaywithSamePaymentMethodSubType].[All]" allUniqueName="[DimBillingProperty].[DunningPaywithSamePaymentMethodSubType].[All]" dimensionUniqueName="[DimBillingProperty]" displayFolder="" count="0" unbalanced="0"/>
    <cacheHierarchy uniqueName="[DimBillingProperty].[DunningPaywithSamePaymentMethodType]" caption="DunningPaywithSamePaymentMethodType" attribute="1" defaultMemberUniqueName="[DimBillingProperty].[DunningPaywithSamePaymentMethodType].[All]" allUniqueName="[DimBillingProperty].[DunningPaywithSamePaymentMethodType].[All]" dimensionUniqueName="[DimBillingProperty]" displayFolder="" count="0" unbalanced="0"/>
    <cacheHierarchy uniqueName="[DimBillingProperty].[DunningPaywithSameProvider]" caption="DunningPaywithSameProvider" attribute="1" defaultMemberUniqueName="[DimBillingProperty].[DunningPaywithSameProvider].[All]" allUniqueName="[DimBillingProperty].[DunningPaywithSameProvider].[All]" dimensionUniqueName="[DimBillingProperty]" displayFolder="" count="0" unbalanced="0"/>
    <cacheHierarchy uniqueName="[DimBillingProperty].[EntitlementStatus]" caption="EntitlementStatus" attribute="1" defaultMemberUniqueName="[DimBillingProperty].[EntitlementStatus].[All]" allUniqueName="[DimBillingProperty].[EntitlementStatus].[All]" dimensionUniqueName="[DimBillingProperty]" displayFolder="" count="0" unbalanced="0"/>
    <cacheHierarchy uniqueName="[DimBillingProperty].[FulfillmentState]" caption="FulfillmentState" attribute="1" defaultMemberUniqueName="[DimBillingProperty].[FulfillmentState].[All]" allUniqueName="[DimBillingProperty].[FulfillmentState].[All]" dimensionUniqueName="[DimBillingProperty]" displayFolder="" count="0" unbalanced="0"/>
    <cacheHierarchy uniqueName="[DimBillingProperty].[IsBuyOncePlayAnywhere]" caption="IsBuyOncePlayAnywhere" attribute="1" defaultMemberUniqueName="[DimBillingProperty].[IsBuyOncePlayAnywhere].[All]" allUniqueName="[DimBillingProperty].[IsBuyOncePlayAnywhere].[All]" dimensionUniqueName="[DimBillingProperty]" displayFolder="" count="0" unbalanced="0"/>
    <cacheHierarchy uniqueName="[DimBillingProperty].[IsFraud]" caption="IsFraud" attribute="1" defaultMemberUniqueName="[DimBillingProperty].[IsFraud].[All]" allUniqueName="[DimBillingProperty].[IsFraud].[All]" dimensionUniqueName="[DimBillingProperty]" displayFolder="" count="0" unbalanced="0"/>
    <cacheHierarchy uniqueName="[DimBillingProperty].[IsFreeTrialConverted]" caption="IsFreeTrialConverted" attribute="1" defaultMemberUniqueName="[DimBillingProperty].[IsFreeTrialConverted].[All]" allUniqueName="[DimBillingProperty].[IsFreeTrialConverted].[All]" dimensionUniqueName="[DimBillingProperty]" displayFolder="" count="0" unbalanced="0"/>
    <cacheHierarchy uniqueName="[DimBillingProperty].[IsLatestDunningAttempt]" caption="IsLatestDunningAttempt" attribute="1" defaultMemberUniqueName="[DimBillingProperty].[IsLatestDunningAttempt].[All]" allUniqueName="[DimBillingProperty].[IsLatestDunningAttempt].[All]" dimensionUniqueName="[DimBillingProperty]" displayFolder="" count="0" unbalanced="0"/>
    <cacheHierarchy uniqueName="[DimBillingProperty].[IsPreOrder]" caption="IsPreOrder" attribute="1" defaultMemberUniqueName="[DimBillingProperty].[IsPreOrder].[All]" allUniqueName="[DimBillingProperty].[IsPreOrder].[All]" dimensionUniqueName="[DimBillingProperty]" displayFolder="" count="0" unbalanced="0"/>
    <cacheHierarchy uniqueName="[DimBillingProperty].[ProductCode]" caption="ProductCode" attribute="1" defaultMemberUniqueName="[DimBillingProperty].[ProductCode].[All]" allUniqueName="[DimBillingProperty].[ProductCode].[All]" dimensionUniqueName="[DimBillingProperty]" displayFolder="" count="0" unbalanced="0"/>
    <cacheHierarchy uniqueName="[DimBillingProperty].[ShippingMethod]" caption="ShippingMethod" attribute="1" defaultMemberUniqueName="[DimBillingProperty].[ShippingMethod].[All]" allUniqueName="[DimBillingProperty].[ShippingMethod].[All]" dimensionUniqueName="[DimBillingProperty]" displayFolder="" count="0" unbalanced="0"/>
    <cacheHierarchy uniqueName="[DimBillingProperty].[StoreFronts]" caption="StoreFronts" attribute="1" defaultMemberUniqueName="[DimBillingProperty].[StoreFronts].[All]" allUniqueName="[DimBillingProperty].[StoreFronts].[All]" dimensionUniqueName="[DimBillingProperty]" displayFolder="" count="0" unbalanced="0"/>
    <cacheHierarchy uniqueName="[DimBillingProperty].[SubscriptionAgeBucket]" caption="SubscriptionAgeBucket" attribute="1" defaultMemberUniqueName="[DimBillingProperty].[SubscriptionAgeBucket].[All]" allUniqueName="[DimBillingProperty].[SubscriptionAgeBucket].[All]" dimensionUniqueName="[DimBillingProperty]" displayFolder="" count="0" unbalanced="0"/>
    <cacheHierarchy uniqueName="[DimBillingProperty].[SubscriptionSource]" caption="SubscriptionSource" attribute="1" defaultMemberUniqueName="[DimBillingProperty].[SubscriptionSource].[All]" allUniqueName="[DimBillingProperty].[SubscriptionSource].[All]" dimensionUniqueName="[DimBillingProperty]" displayFolder="" count="0" unbalanced="0"/>
    <cacheHierarchy uniqueName="[DimBillingProperty].[SubTerm]" caption="SubTerm" attribute="1" defaultMemberUniqueName="[DimBillingProperty].[SubTerm].[All]" allUniqueName="[DimBillingProperty].[SubTerm].[All]" dimensionUniqueName="[DimBillingProperty]" displayFolder="" count="0" unbalanced="0"/>
    <cacheHierarchy uniqueName="[DimBins].[Bin]" caption="Bin" attribute="1" defaultMemberUniqueName="[DimBins].[Bin].[All]" allUniqueName="[DimBins].[Bin].[All]" dimensionUniqueName="[DimBins]" displayFolder="" count="0" unbalanced="0"/>
    <cacheHierarchy uniqueName="[DimBins].[BinCardType]" caption="BinCardType" attribute="1" defaultMemberUniqueName="[DimBins].[BinCardType].[All]" allUniqueName="[DimBins].[BinCardType].[All]" dimensionUniqueName="[DimBins]" displayFolder="" count="0" unbalanced="0"/>
    <cacheHierarchy uniqueName="[DimBins].[BinOverride]" caption="BinOverride" attribute="1" defaultMemberUniqueName="[DimBins].[BinOverride].[All]" allUniqueName="[DimBins].[BinOverride].[All]" dimensionUniqueName="[DimBins]" displayFolder="" count="0" unbalanced="0"/>
    <cacheHierarchy uniqueName="[DimBins].[CardIndName]" caption="CardIndName" attribute="1" defaultMemberUniqueName="[DimBins].[CardIndName].[All]" allUniqueName="[DimBins].[CardIndName].[All]" dimensionUniqueName="[DimBins]" displayFolder="" count="0" unbalanced="0"/>
    <cacheHierarchy uniqueName="[DimBins].[CardProdName]" caption="CardProdName" attribute="1" defaultMemberUniqueName="[DimBins].[CardProdName].[All]" allUniqueName="[DimBins].[CardProdName].[All]" dimensionUniqueName="[DimBins]" displayFolder="" count="0" unbalanced="0"/>
    <cacheHierarchy uniqueName="[DimBins].[CardType]" caption="CardType" attribute="1" defaultMemberUniqueName="[DimBins].[CardType].[All]" allUniqueName="[DimBins].[CardType].[All]" dimensionUniqueName="[DimBins]" displayFolder="" count="0" unbalanced="0"/>
    <cacheHierarchy uniqueName="[DimBins].[IsPulseBin]" caption="IsPulseBin" attribute="1" defaultMemberUniqueName="[DimBins].[IsPulseBin].[All]" allUniqueName="[DimBins].[IsPulseBin].[All]" dimensionUniqueName="[DimBins]" displayFolder="" count="0" unbalanced="0"/>
    <cacheHierarchy uniqueName="[DimBins].[IsReloadable]" caption="IsReloadable" attribute="1" defaultMemberUniqueName="[DimBins].[IsReloadable].[All]" allUniqueName="[DimBins].[IsReloadable].[All]" dimensionUniqueName="[DimBins]" displayFolder="" count="0" unbalanced="0"/>
    <cacheHierarchy uniqueName="[DimBins].[Issuer]" caption="Issuer" attribute="1" defaultMemberUniqueName="[DimBins].[Issuer].[All]" allUniqueName="[DimBins].[Issuer].[All]" dimensionUniqueName="[DimBins]" displayFolder="" count="0" unbalanced="0"/>
    <cacheHierarchy uniqueName="[DimBins].[IssuerCountry]" caption="IssuerCountry" attribute="1" defaultMemberUniqueName="[DimBins].[IssuerCountry].[All]" allUniqueName="[DimBins].[IssuerCountry].[All]" dimensionUniqueName="[DimBins]" displayFolder="" count="0" unbalanced="0"/>
    <cacheHierarchy uniqueName="[DimBins].[IssuerGroup]" caption="IssuerGroup" attribute="1" defaultMemberUniqueName="[DimBins].[IssuerGroup].[All]" allUniqueName="[DimBins].[IssuerGroup].[All]" dimensionUniqueName="[DimBins]" displayFolder="" count="0" unbalanced="0"/>
    <cacheHierarchy uniqueName="[DimBins].[LocalUse]" caption="LocalUse" attribute="1" defaultMemberUniqueName="[DimBins].[LocalUse].[All]" allUniqueName="[DimBins].[LocalUse].[All]" dimensionUniqueName="[DimBins]" displayFolder="" count="0" unbalanced="0"/>
    <cacheHierarchy uniqueName="[DimBins].[PSD2_Market]" caption="PSD2_Market" attribute="1" defaultMemberUniqueName="[DimBins].[PSD2_Market].[All]" allUniqueName="[DimBins].[PSD2_Market].[All]" dimensionUniqueName="[DimBins]" displayFolder="" count="0" unbalanced="0"/>
    <cacheHierarchy uniqueName="[DimBins].[RegulIndName]" caption="RegulIndName" attribute="1" defaultMemberUniqueName="[DimBins].[RegulIndName].[All]" allUniqueName="[DimBins].[RegulIndName].[All]" dimensionUniqueName="[DimBins]" displayFolder="" count="0" unbalanced="0"/>
    <cacheHierarchy uniqueName="[DimChargebackProperty].[CBCurrencyCode]" caption="CBCurrencyCode" attribute="1" defaultMemberUniqueName="[DimChargebackProperty].[CBCurrencyCode].[All]" allUniqueName="[DimChargebackProperty].[CBCurrencyCode].[All]" dimensionUniqueName="[DimChargebackProperty]" displayFolder="" count="0" unbalanced="0"/>
    <cacheHierarchy uniqueName="[DimChargebackProperty].[CBDisputeProvider]" caption="CBDisputeProvider" attribute="1" defaultMemberUniqueName="[DimChargebackProperty].[CBDisputeProvider].[All]" allUniqueName="[DimChargebackProperty].[CBDisputeProvider].[All]" dimensionUniqueName="[DimChargebackProperty]" displayFolder="" count="0" unbalanced="0"/>
    <cacheHierarchy uniqueName="[DimChargebackProperty].[CBIntervalDayBucket]" caption="CBIntervalDayBucket" attribute="1" defaultMemberUniqueName="[DimChargebackProperty].[CBIntervalDayBucket].[All]" allUniqueName="[DimChargebackProperty].[CBIntervalDayBucket].[All]" dimensionUniqueName="[DimChargebackProperty]" displayFolder="" count="0" unbalanced="0"/>
    <cacheHierarchy uniqueName="[DimChargebackProperty].[CBPaymentMethod]" caption="CBPaymentMethod" attribute="1" defaultMemberUniqueName="[DimChargebackProperty].[CBPaymentMethod].[All]" allUniqueName="[DimChargebackProperty].[CBPaymentMethod].[All]" dimensionUniqueName="[DimChargebackProperty]" displayFolder="" count="0" unbalanced="0"/>
    <cacheHierarchy uniqueName="[DimChargebackProperty].[CBProvider]" caption="CBProvider" attribute="1" defaultMemberUniqueName="[DimChargebackProperty].[CBProvider].[All]" allUniqueName="[DimChargebackProperty].[CBProvider].[All]" dimensionUniqueName="[DimChargebackProperty]" displayFolder="" count="0" unbalanced="0"/>
    <cacheHierarchy uniqueName="[DimChargebackProperty].[CBReasonCode]" caption="CBReasonCode" attribute="1" defaultMemberUniqueName="[DimChargebackProperty].[CBReasonCode].[All]" allUniqueName="[DimChargebackProperty].[CBReasonCode].[All]" dimensionUniqueName="[DimChargebackProperty]" displayFolder="" count="0" unbalanced="0"/>
    <cacheHierarchy uniqueName="[DimChargebackProperty].[CBReasonCodeDescription]" caption="CBReasonCodeDescription" attribute="1" defaultMemberUniqueName="[DimChargebackProperty].[CBReasonCodeDescription].[All]" allUniqueName="[DimChargebackProperty].[CBReasonCodeDescription].[All]" dimensionUniqueName="[DimChargebackProperty]" displayFolder="" count="0" unbalanced="0"/>
    <cacheHierarchy uniqueName="[DimChargebackProperty].[CBSource]" caption="CBSource" attribute="1" defaultMemberUniqueName="[DimChargebackProperty].[CBSource].[All]" allUniqueName="[DimChargebackProperty].[CBSource].[All]" dimensionUniqueName="[DimChargebackProperty]" displayFolder="" count="0" unbalanced="0"/>
    <cacheHierarchy uniqueName="[DimChargebackProperty].[IsRevokedChargeback]" caption="IsRevokedChargeback" attribute="1" defaultMemberUniqueName="[DimChargebackProperty].[IsRevokedChargeback].[All]" allUniqueName="[DimChargebackProperty].[IsRevokedChargeback].[All]" dimensionUniqueName="[DimChargebackProperty]" displayFolder="" count="0" unbalanced="0"/>
    <cacheHierarchy uniqueName="[DimChargebackProperty].[Label_ATO_proba]" caption="Label_ATO_proba" attribute="1" defaultMemberUniqueName="[DimChargebackProperty].[Label_ATO_proba].[All]" allUniqueName="[DimChargebackProperty].[Label_ATO_proba].[All]" dimensionUniqueName="[DimChargebackProperty]" displayFolder="" count="0" unbalanced="0"/>
    <cacheHierarchy uniqueName="[DimChargebackProperty].[Label_FF_proba]" caption="Label_FF_proba" attribute="1" defaultMemberUniqueName="[DimChargebackProperty].[Label_FF_proba].[All]" allUniqueName="[DimChargebackProperty].[Label_FF_proba].[All]" dimensionUniqueName="[DimChargebackProperty]" displayFolder="" count="0" unbalanced="0"/>
    <cacheHierarchy uniqueName="[DimChargebackProperty].[Label_Label_Level1]" caption="Label_Label_Level1" attribute="1" defaultMemberUniqueName="[DimChargebackProperty].[Label_Label_Level1].[All]" allUniqueName="[DimChargebackProperty].[Label_Label_Level1].[All]" dimensionUniqueName="[DimChargebackProperty]" displayFolder="" count="0" unbalanced="0"/>
    <cacheHierarchy uniqueName="[DimChargebackProperty].[Label_Label_Level2]" caption="Label_Label_Level2" attribute="1" defaultMemberUniqueName="[DimChargebackProperty].[Label_Label_Level2].[All]" allUniqueName="[DimChargebackProperty].[Label_Label_Level2].[All]" dimensionUniqueName="[DimChargebackProperty]" displayFolder="" count="0" unbalanced="0"/>
    <cacheHierarchy uniqueName="[DimChargebackProperty].[Label_SPI_proba]" caption="Label_SPI_proba" attribute="1" defaultMemberUniqueName="[DimChargebackProperty].[Label_SPI_proba].[All]" allUniqueName="[DimChargebackProperty].[Label_SPI_proba].[All]" dimensionUniqueName="[DimChargebackProperty]" displayFolder="" count="0" unbalanced="0"/>
    <cacheHierarchy uniqueName="[DimCreditCardProperty].[AvsResponse]" caption="AvsResponse" attribute="1" defaultMemberUniqueName="[DimCreditCardProperty].[AvsResponse].[All]" allUniqueName="[DimCreditCardProperty].[AvsResponse].[All]" dimensionUniqueName="[DimCreditCardProperty]" displayFolder="" count="0" unbalanced="0"/>
    <cacheHierarchy uniqueName="[DimCreditCardProperty].[CardLevelResponseCode]" caption="CardLevelResponseCode" attribute="1" defaultMemberUniqueName="[DimCreditCardProperty].[CardLevelResponseCode].[All]" allUniqueName="[DimCreditCardProperty].[CardLevelResponseCode].[All]" dimensionUniqueName="[DimCreditCardProperty]" displayFolder="" count="0" unbalanced="0"/>
    <cacheHierarchy uniqueName="[DimCreditCardProperty].[CvvResponse]" caption="CvvResponse" attribute="1" defaultMemberUniqueName="[DimCreditCardProperty].[CvvResponse].[All]" allUniqueName="[DimCreditCardProperty].[CvvResponse].[All]" dimensionUniqueName="[DimCreditCardProperty]" displayFolder="" count="0" unbalanced="0"/>
    <cacheHierarchy uniqueName="[DimCreditCardProperty].[HasCavvUcaf]" caption="HasCavvUcaf" attribute="1" defaultMemberUniqueName="[DimCreditCardProperty].[HasCavvUcaf].[All]" allUniqueName="[DimCreditCardProperty].[HasCavvUcaf].[All]" dimensionUniqueName="[DimCreditCardProperty]" displayFolder="" count="0" unbalanced="0"/>
    <cacheHierarchy uniqueName="[DimCreditCardProperty].[Is3DS]" caption="Is3DS" attribute="1" defaultMemberUniqueName="[DimCreditCardProperty].[Is3DS].[All]" allUniqueName="[DimCreditCardProperty].[Is3DS].[All]" dimensionUniqueName="[DimCreditCardProperty]" displayFolder="" count="0" unbalanced="0"/>
    <cacheHierarchy uniqueName="[DimCreditCardProperty].[IsExpiredCard]" caption="IsExpiredCard" attribute="1" defaultMemberUniqueName="[DimCreditCardProperty].[IsExpiredCard].[All]" allUniqueName="[DimCreditCardProperty].[IsExpiredCard].[All]" dimensionUniqueName="[DimCreditCardProperty]" displayFolder="" count="0" unbalanced="0"/>
    <cacheHierarchy uniqueName="[DimDate].[DayofMonth]" caption="DayofMonth" attribute="1" defaultMemberUniqueName="[DimDate].[DayofMonth].[All]" allUniqueName="[DimDate].[DayofMonth].[All]" dimensionUniqueName="[DimDate]" displayFolder="" count="0" unbalanced="0"/>
    <cacheHierarchy uniqueName="[DimDate].[EventDate]" caption="EventDate" attribute="1" defaultMemberUniqueName="[DimDate].[EventDate].[All]" allUniqueName="[DimDate].[EventDate].[All]" dimensionUniqueName="[DimDate]" displayFolder="" count="0" unbalanced="0"/>
    <cacheHierarchy uniqueName="[DimDate].[EventMonth]" caption="EventMonth" attribute="1" defaultMemberUniqueName="[DimDate].[EventMonth].[All]" allUniqueName="[DimDate].[EventMonth].[All]" dimensionUniqueName="[DimDate]" displayFolder="" count="2" unbalanced="0">
      <fieldsUsage count="2">
        <fieldUsage x="-1"/>
        <fieldUsage x="3"/>
      </fieldsUsage>
    </cacheHierarchy>
    <cacheHierarchy uniqueName="[DimDate].[FiscalYear]" caption="FiscalYear" attribute="1" defaultMemberUniqueName="[DimDate].[FiscalYear].[All]" allUniqueName="[DimDate].[FiscalYear].[All]" dimensionUniqueName="[DimDate]" displayFolder="" count="2" unbalanced="0">
      <fieldsUsage count="2">
        <fieldUsage x="-1"/>
        <fieldUsage x="0"/>
      </fieldsUsage>
    </cacheHierarchy>
    <cacheHierarchy uniqueName="[DimDate].[MonthDesc]" caption="MonthDesc" attribute="1" defaultMemberUniqueName="[DimDate].[MonthDesc].[All]" allUniqueName="[DimDate].[MonthDesc].[All]" dimensionUniqueName="[DimDate]" displayFolder="" count="0" unbalanced="0"/>
    <cacheHierarchy uniqueName="[DimDate].[MonthName]" caption="MonthName" attribute="1" defaultMemberUniqueName="[DimDate].[MonthName].[All]" allUniqueName="[DimDate].[MonthName].[All]" dimensionUniqueName="[DimDate]" displayFolder="" count="0" unbalanced="0"/>
    <cacheHierarchy uniqueName="[DimDate].[QuarterName]" caption="QuarterName" attribute="1" defaultMemberUniqueName="[DimDate].[QuarterName].[All]" allUniqueName="[DimDate].[QuarterName].[All]" dimensionUniqueName="[DimDate]" displayFolder="" count="0" unbalanced="0"/>
    <cacheHierarchy uniqueName="[DimDate].[RollingDayLastMonthEnd]" caption="RollingDayLastMonthEnd" attribute="1" defaultMemberUniqueName="[DimDate].[RollingDayLastMonthEnd].[All]" allUniqueName="[DimDate].[RollingDayLastMonthEnd].[All]" dimensionUniqueName="[DimDate]" displayFolder="" count="0" unbalanced="0"/>
    <cacheHierarchy uniqueName="[DimDate].[RollingDays]" caption="RollingDays" attribute="1" defaultMemberUniqueName="[DimDate].[RollingDays].[All]" allUniqueName="[DimDate].[RollingDays].[All]" dimensionUniqueName="[DimDate]" displayFolder="" count="0" unbalanced="0"/>
    <cacheHierarchy uniqueName="[DimDate].[RollingMonths]" caption="RollingMonths" attribute="1" defaultMemberUniqueName="[DimDate].[RollingMonths].[All]" allUniqueName="[DimDate].[RollingMonths].[All]" dimensionUniqueName="[DimDate]" displayFolder="" count="0" unbalanced="0"/>
    <cacheHierarchy uniqueName="[DimDate].[RollingWeeks]" caption="RollingWeeks" attribute="1" defaultMemberUniqueName="[DimDate].[RollingWeeks].[All]" allUniqueName="[DimDate].[RollingWeeks].[All]" dimensionUniqueName="[DimDate]" displayFolder="" count="0" unbalanced="0"/>
    <cacheHierarchy uniqueName="[DimDate].[WeekDayName]" caption="WeekDayName" attribute="1" defaultMemberUniqueName="[DimDate].[WeekDayName].[All]" allUniqueName="[DimDate].[WeekDayName].[All]" dimensionUniqueName="[DimDate]" displayFolder="" count="0" unbalanced="0"/>
    <cacheHierarchy uniqueName="[DimDate].[WeekName]" caption="WeekName" attribute="1" defaultMemberUniqueName="[DimDate].[WeekName].[All]" allUniqueName="[DimDate].[WeekName].[All]" dimensionUniqueName="[DimDate]" displayFolder="" count="0" unbalanced="0"/>
    <cacheHierarchy uniqueName="[DimDate].[WeekNumber]" caption="WeekNumber" attribute="1" defaultMemberUniqueName="[DimDate].[WeekNumber].[All]" allUniqueName="[DimDate].[WeekNumber].[All]" dimensionUniqueName="[DimDate]" displayFolder="" count="0" unbalanced="0"/>
    <cacheHierarchy uniqueName="[DimDate].[WeekRangeinMonth]" caption="WeekRangeinMonth" attribute="1" defaultMemberUniqueName="[DimDate].[WeekRangeinMonth].[All]" allUniqueName="[DimDate].[WeekRangeinMonth].[All]" dimensionUniqueName="[DimDate]" displayFolder="" count="0" unbalanced="0"/>
    <cacheHierarchy uniqueName="[DimDate].[YearNumber]" caption="YearNumber" attribute="1" defaultMemberUniqueName="[DimDate].[YearNumber].[All]" allUniqueName="[DimDate].[YearNumber].[All]" dimensionUniqueName="[DimDate]" displayFolder="" count="0" unbalanced="0"/>
    <cacheHierarchy uniqueName="[DimExtendProperty].[3DS2format_flag]" caption="3DS2format_flag" attribute="1" defaultMemberUniqueName="[DimExtendProperty].[3DS2format_flag].[All]" allUniqueName="[DimExtendProperty].[3DS2format_flag].[All]" dimensionUniqueName="[DimExtendProperty]" displayFolder="" count="0" unbalanced="0"/>
    <cacheHierarchy uniqueName="[DimExtendProperty].[AU_ReceivedStatus]" caption="AU_ReceivedStatus" attribute="1" defaultMemberUniqueName="[DimExtendProperty].[AU_ReceivedStatus].[All]" allUniqueName="[DimExtendProperty].[AU_ReceivedStatus].[All]" dimensionUniqueName="[DimExtendProperty]" displayFolder="" count="0" unbalanced="0"/>
    <cacheHierarchy uniqueName="[DimExtendProperty].[AU_SelectionSourceCategory]" caption="AU_SelectionSourceCategory" attribute="1" defaultMemberUniqueName="[DimExtendProperty].[AU_SelectionSourceCategory].[All]" allUniqueName="[DimExtendProperty].[AU_SelectionSourceCategory].[All]" dimensionUniqueName="[DimExtendProperty]" displayFolder="" count="0" unbalanced="0"/>
    <cacheHierarchy uniqueName="[DimExtendProperty].[AvailableProviders]" caption="AvailableProviders" attribute="1" defaultMemberUniqueName="[DimExtendProperty].[AvailableProviders].[All]" allUniqueName="[DimExtendProperty].[AvailableProviders].[All]" dimensionUniqueName="[DimExtendProperty]" displayFolder="" count="0" unbalanced="0"/>
    <cacheHierarchy uniqueName="[DimExtendProperty].[CarModel]" caption="CarModel" attribute="1" defaultMemberUniqueName="[DimExtendProperty].[CarModel].[All]" allUniqueName="[DimExtendProperty].[CarModel].[All]" dimensionUniqueName="[DimExtendProperty]" displayFolder="" count="0" unbalanced="0"/>
    <cacheHierarchy uniqueName="[DimExtendProperty].[CoF]" caption="CoF" attribute="1" defaultMemberUniqueName="[DimExtendProperty].[CoF].[All]" allUniqueName="[DimExtendProperty].[CoF].[All]" dimensionUniqueName="[DimExtendProperty]" displayFolder="" count="0" unbalanced="0"/>
    <cacheHierarchy uniqueName="[DimExtendProperty].[CommonVersion]" caption="CommonVersion" attribute="1" defaultMemberUniqueName="[DimExtendProperty].[CommonVersion].[All]" allUniqueName="[DimExtendProperty].[CommonVersion].[All]" dimensionUniqueName="[DimExtendProperty]" displayFolder="" count="0" unbalanced="0"/>
    <cacheHierarchy uniqueName="[DimExtendProperty].[CompanyCode]" caption="CompanyCode" attribute="1" defaultMemberUniqueName="[DimExtendProperty].[CompanyCode].[All]" allUniqueName="[DimExtendProperty].[CompanyCode].[All]" dimensionUniqueName="[DimExtendProperty]" displayFolder="" count="0" unbalanced="0"/>
    <cacheHierarchy uniqueName="[DimExtendProperty].[DR_Original_PSD2_scenario]" caption="DR_Original_PSD2_scenario" attribute="1" defaultMemberUniqueName="[DimExtendProperty].[DR_Original_PSD2_scenario].[All]" allUniqueName="[DimExtendProperty].[DR_Original_PSD2_scenario].[All]" dimensionUniqueName="[DimExtendProperty]" displayFolder="" count="0" unbalanced="0"/>
    <cacheHierarchy uniqueName="[DimExtendProperty].[EngineeringVersion]" caption="EngineeringVersion" attribute="1" defaultMemberUniqueName="[DimExtendProperty].[EngineeringVersion].[All]" allUniqueName="[DimExtendProperty].[EngineeringVersion].[All]" dimensionUniqueName="[DimExtendProperty]" displayFolder="" count="0" unbalanced="0"/>
    <cacheHierarchy uniqueName="[DimExtendProperty].[HasCvv]" caption="HasCvv" attribute="1" defaultMemberUniqueName="[DimExtendProperty].[HasCvv].[All]" allUniqueName="[DimExtendProperty].[HasCvv].[All]" dimensionUniqueName="[DimExtendProperty]" displayFolder="" count="0" unbalanced="0"/>
    <cacheHierarchy uniqueName="[DimExtendProperty].[InitialMRDecision]" caption="InitialMRDecision" attribute="1" defaultMemberUniqueName="[DimExtendProperty].[InitialMRDecision].[All]" allUniqueName="[DimExtendProperty].[InitialMRDecision].[All]" dimensionUniqueName="[DimExtendProperty]" displayFolder="" count="0" unbalanced="0"/>
    <cacheHierarchy uniqueName="[DimExtendProperty].[InitialRiskDecision]" caption="InitialRiskDecision" attribute="1" defaultMemberUniqueName="[DimExtendProperty].[InitialRiskDecision].[All]" allUniqueName="[DimExtendProperty].[InitialRiskDecision].[All]" dimensionUniqueName="[DimExtendProperty]" displayFolder="" count="0" unbalanced="0"/>
    <cacheHierarchy uniqueName="[DimExtendProperty].[IsAUImpact]" caption="IsAUImpact" attribute="1" defaultMemberUniqueName="[DimExtendProperty].[IsAUImpact].[All]" allUniqueName="[DimExtendProperty].[IsAUImpact].[All]" dimensionUniqueName="[DimExtendProperty]" displayFolder="" count="0" unbalanced="0"/>
    <cacheHierarchy uniqueName="[DimExtendProperty].[IsModern]" caption="IsModern" attribute="1" defaultMemberUniqueName="[DimExtendProperty].[IsModern].[All]" allUniqueName="[DimExtendProperty].[IsModern].[All]" dimensionUniqueName="[DimExtendProperty]" displayFolder="" count="0" unbalanced="0"/>
    <cacheHierarchy uniqueName="[DimExtendProperty].[IsNewCustomer]" caption="IsNewCustomer" attribute="1" defaultMemberUniqueName="[DimExtendProperty].[IsNewCustomer].[All]" allUniqueName="[DimExtendProperty].[IsNewCustomer].[All]" dimensionUniqueName="[DimExtendProperty]" displayFolder="" count="0" unbalanced="0"/>
    <cacheHierarchy uniqueName="[DimExtendProperty].[MIDDesignation]" caption="MIDDesignation" attribute="1" defaultMemberUniqueName="[DimExtendProperty].[MIDDesignation].[All]" allUniqueName="[DimExtendProperty].[MIDDesignation].[All]" dimensionUniqueName="[DimExtendProperty]" displayFolder="" count="0" unbalanced="0"/>
    <cacheHierarchy uniqueName="[DimExtendProperty].[MIDMarket]" caption="MIDMarket" attribute="1" defaultMemberUniqueName="[DimExtendProperty].[MIDMarket].[All]" allUniqueName="[DimExtendProperty].[MIDMarket].[All]" dimensionUniqueName="[DimExtendProperty]" displayFolder="" count="0" unbalanced="0"/>
    <cacheHierarchy uniqueName="[DimExtendProperty].[MIDProgram]" caption="MIDProgram" attribute="1" defaultMemberUniqueName="[DimExtendProperty].[MIDProgram].[All]" allUniqueName="[DimExtendProperty].[MIDProgram].[All]" dimensionUniqueName="[DimExtendProperty]" displayFolder="" count="0" unbalanced="0"/>
    <cacheHierarchy uniqueName="[DimExtendProperty].[MIDPush]" caption="MIDPush" attribute="1" defaultMemberUniqueName="[DimExtendProperty].[MIDPush].[All]" allUniqueName="[DimExtendProperty].[MIDPush].[All]" dimensionUniqueName="[DimExtendProperty]" displayFolder="" count="0" unbalanced="0"/>
    <cacheHierarchy uniqueName="[DimExtendProperty].[MIDStaging]" caption="MIDStaging" attribute="1" defaultMemberUniqueName="[DimExtendProperty].[MIDStaging].[All]" allUniqueName="[DimExtendProperty].[MIDStaging].[All]" dimensionUniqueName="[DimExtendProperty]" displayFolder="" count="0" unbalanced="0"/>
    <cacheHierarchy uniqueName="[DimExtendProperty].[PayinVersion]" caption="PayinVersion" attribute="1" defaultMemberUniqueName="[DimExtendProperty].[PayinVersion].[All]" allUniqueName="[DimExtendProperty].[PayinVersion].[All]" dimensionUniqueName="[DimExtendProperty]" displayFolder="" count="0" unbalanced="0"/>
    <cacheHierarchy uniqueName="[DimExtendProperty].[PayoutVersion]" caption="PayoutVersion" attribute="1" defaultMemberUniqueName="[DimExtendProperty].[PayoutVersion].[All]" allUniqueName="[DimExtendProperty].[PayoutVersion].[All]" dimensionUniqueName="[DimExtendProperty]" displayFolder="" count="0" unbalanced="0"/>
    <cacheHierarchy uniqueName="[DimExtendProperty].[PaypalATORequired]" caption="PaypalATORequired" attribute="1" defaultMemberUniqueName="[DimExtendProperty].[PaypalATORequired].[All]" allUniqueName="[DimExtendProperty].[PaypalATORequired].[All]" dimensionUniqueName="[DimExtendProperty]" displayFolder="" count="0" unbalanced="0"/>
    <cacheHierarchy uniqueName="[DimExtendProperty].[PaypalATOSuccess]" caption="PaypalATOSuccess" attribute="1" defaultMemberUniqueName="[DimExtendProperty].[PaypalATOSuccess].[All]" allUniqueName="[DimExtendProperty].[PaypalATOSuccess].[All]" dimensionUniqueName="[DimExtendProperty]" displayFolder="" count="0" unbalanced="0"/>
    <cacheHierarchy uniqueName="[DimExtendProperty].[PSD2_category]" caption="PSD2_category" attribute="1" defaultMemberUniqueName="[DimExtendProperty].[PSD2_category].[All]" allUniqueName="[DimExtendProperty].[PSD2_category].[All]" dimensionUniqueName="[DimExtendProperty]" displayFolder="" count="0" unbalanced="0"/>
    <cacheHierarchy uniqueName="[DimExtendProperty].[PSD2_scenario]" caption="PSD2_scenario" attribute="1" defaultMemberUniqueName="[DimExtendProperty].[PSD2_scenario].[All]" allUniqueName="[DimExtendProperty].[PSD2_scenario].[All]" dimensionUniqueName="[DimExtendProperty]" displayFolder="" count="0" unbalanced="0"/>
    <cacheHierarchy uniqueName="[DimExtendProperty].[PSD2_tags]" caption="PSD2_tags" attribute="1" defaultMemberUniqueName="[DimExtendProperty].[PSD2_tags].[All]" allUniqueName="[DimExtendProperty].[PSD2_tags].[All]" dimensionUniqueName="[DimExtendProperty]" displayFolder="" count="0" unbalanced="0"/>
    <cacheHierarchy uniqueName="[DimExtendProperty].[PSD2ReferenceType]" caption="PSD2ReferenceType" attribute="1" defaultMemberUniqueName="[DimExtendProperty].[PSD2ReferenceType].[All]" allUniqueName="[DimExtendProperty].[PSD2ReferenceType].[All]" dimensionUniqueName="[DimExtendProperty]" displayFolder="" count="0" unbalanced="0"/>
    <cacheHierarchy uniqueName="[DimExtendProperty].[RiskModelScoreBucket]" caption="RiskModelScoreBucket" attribute="1" defaultMemberUniqueName="[DimExtendProperty].[RiskModelScoreBucket].[All]" allUniqueName="[DimExtendProperty].[RiskModelScoreBucket].[All]" dimensionUniqueName="[DimExtendProperty]" displayFolder="" count="0" unbalanced="0"/>
    <cacheHierarchy uniqueName="[DimExtendProperty].[SelectedAcquirer]" caption="SelectedAcquirer" attribute="1" defaultMemberUniqueName="[DimExtendProperty].[SelectedAcquirer].[All]" allUniqueName="[DimExtendProperty].[SelectedAcquirer].[All]" dimensionUniqueName="[DimExtendProperty]" displayFolder="" count="0" unbalanced="0"/>
    <cacheHierarchy uniqueName="[DimExtendProperty].[ThirdPartySeller]" caption="ThirdPartySeller" attribute="1" defaultMemberUniqueName="[DimExtendProperty].[ThirdPartySeller].[All]" allUniqueName="[DimExtendProperty].[ThirdPartySeller].[All]" dimensionUniqueName="[DimExtendProperty]" displayFolder="" count="0" unbalanced="0"/>
    <cacheHierarchy uniqueName="[DimExtendProperty].[TransactionInternalScenario]" caption="TransactionInternalScenario" attribute="1" defaultMemberUniqueName="[DimExtendProperty].[TransactionInternalScenario].[All]" allUniqueName="[DimExtendProperty].[TransactionInternalScenario].[All]" dimensionUniqueName="[DimExtendProperty]" displayFolder="" count="0" unbalanced="0"/>
    <cacheHierarchy uniqueName="[DimExtendProperty].[TrustedOrDefault]" caption="TrustedOrDefault" attribute="1" defaultMemberUniqueName="[DimExtendProperty].[TrustedOrDefault].[All]" allUniqueName="[DimExtendProperty].[TrustedOrDefault].[All]" dimensionUniqueName="[DimExtendProperty]" displayFolder="" count="0" unbalanced="0"/>
    <cacheHierarchy uniqueName="[DimExtendProperty].[TrustMidCategory]" caption="TrustMidCategory" attribute="1" defaultMemberUniqueName="[DimExtendProperty].[TrustMidCategory].[All]" allUniqueName="[DimExtendProperty].[TrustMidCategory].[All]" dimensionUniqueName="[DimExtendProperty]" displayFolder="" count="0" unbalanced="0"/>
    <cacheHierarchy uniqueName="[DimMarket].[Area_A13]" caption="Area_A13" attribute="1" defaultMemberUniqueName="[DimMarket].[Area_A13].[All]" allUniqueName="[DimMarket].[Area_A13].[All]" dimensionUniqueName="[DimMarket]" displayFolder="" count="0" unbalanced="0"/>
    <cacheHierarchy uniqueName="[DimMarket].[AreaName]" caption="AreaName" attribute="1" defaultMemberUniqueName="[DimMarket].[AreaName].[All]" allUniqueName="[DimMarket].[AreaName].[All]" dimensionUniqueName="[DimMarket]" displayFolder="" count="0" unbalanced="0"/>
    <cacheHierarchy uniqueName="[DimMarket].[BigAreaName]" caption="BigAreaName" attribute="1" defaultMemberUniqueName="[DimMarket].[BigAreaName].[All]" allUniqueName="[DimMarket].[BigAreaName].[All]" dimensionUniqueName="[DimMarket]" displayFolder="" count="0" unbalanced="0"/>
    <cacheHierarchy uniqueName="[DimMarket].[Country]" caption="Country" attribute="1" defaultMemberUniqueName="[DimMarket].[Country].[All]" allUniqueName="[DimMarket].[Country].[All]" dimensionUniqueName="[DimMarket]" displayFolder="" count="0" unbalanced="0"/>
    <cacheHierarchy uniqueName="[DimMarket].[CountryCode]" caption="CountryCode" attribute="1" defaultMemberUniqueName="[DimMarket].[CountryCode].[All]" allUniqueName="[DimMarket].[CountryCode].[All]" dimensionUniqueName="[DimMarket]" displayFolder="" count="0" unbalanced="0"/>
    <cacheHierarchy uniqueName="[DimMarket].[Currency]" caption="Currency" attribute="1" defaultMemberUniqueName="[DimMarket].[Currency].[All]" allUniqueName="[DimMarket].[Currency].[All]" dimensionUniqueName="[DimMarket]" displayFolder="" count="0" unbalanced="0"/>
    <cacheHierarchy uniqueName="[DimMarket].[CurrencyDescription]" caption="CurrencyDescription" attribute="1" defaultMemberUniqueName="[DimMarket].[CurrencyDescription].[All]" allUniqueName="[DimMarket].[CurrencyDescription].[All]" dimensionUniqueName="[DimMarket]" displayFolder="" count="0" unbalanced="0"/>
    <cacheHierarchy uniqueName="[DimMarket].[IsTop30Market]" caption="IsTop30Market" attribute="1" defaultMemberUniqueName="[DimMarket].[IsTop30Market].[All]" allUniqueName="[DimMarket].[IsTop30Market].[All]" dimensionUniqueName="[DimMarket]" displayFolder="" count="0" unbalanced="0"/>
    <cacheHierarchy uniqueName="[DimMarket].[PaymentRegion]" caption="PaymentRegion" attribute="1" defaultMemberUniqueName="[DimMarket].[PaymentRegion].[All]" allUniqueName="[DimMarket].[PaymentRegion].[All]" dimensionUniqueName="[DimMarket]" displayFolder="" count="0" unbalanced="0"/>
    <cacheHierarchy uniqueName="[DimMarket].[RegionName]" caption="RegionName" attribute="1" defaultMemberUniqueName="[DimMarket].[RegionName].[All]" allUniqueName="[DimMarket].[RegionName].[All]" dimensionUniqueName="[DimMarket]" displayFolder="" count="0" unbalanced="0"/>
    <cacheHierarchy uniqueName="[DimMarket].[SubRegion]" caption="SubRegion" attribute="1" defaultMemberUniqueName="[DimMarket].[SubRegion].[All]" allUniqueName="[DimMarket].[SubRegion].[All]" dimensionUniqueName="[DimMarket]" displayFolder="" count="0" unbalanced="0"/>
    <cacheHierarchy uniqueName="[DimMerchant].[MerchantAdviceCode]" caption="MerchantAdviceCode" attribute="1" defaultMemberUniqueName="[DimMerchant].[MerchantAdviceCode].[All]" allUniqueName="[DimMerchant].[MerchantAdviceCode].[All]" dimensionUniqueName="[DimMerchant]" displayFolder="" count="0" unbalanced="0"/>
    <cacheHierarchy uniqueName="[DimMerchant].[MerchantCountry]" caption="MerchantCountry" attribute="1" defaultMemberUniqueName="[DimMerchant].[MerchantCountry].[All]" allUniqueName="[DimMerchant].[MerchantCountry].[All]" dimensionUniqueName="[DimMerchant]" displayFolder="" count="0" unbalanced="0"/>
    <cacheHierarchy uniqueName="[DimMerchant].[MerchantDescriptor]" caption="MerchantDescriptor" attribute="1" defaultMemberUniqueName="[DimMerchant].[MerchantDescriptor].[All]" allUniqueName="[DimMerchant].[MerchantDescriptor].[All]" dimensionUniqueName="[DimMerchant]" displayFolder="" count="0" unbalanced="0"/>
    <cacheHierarchy uniqueName="[DimMerchant].[MerchantId]" caption="MerchantId" attribute="1" defaultMemberUniqueName="[DimMerchant].[MerchantId].[All]" allUniqueName="[DimMerchant].[MerchantId].[All]" dimensionUniqueName="[DimMerchant]" displayFolder="" count="0" unbalanced="0"/>
    <cacheHierarchy uniqueName="[DimMerchant].[MerchantMCC]" caption="MerchantMCC" attribute="1" defaultMemberUniqueName="[DimMerchant].[MerchantMCC].[All]" allUniqueName="[DimMerchant].[MerchantMCC].[All]" dimensionUniqueName="[DimMerchant]" displayFolder="" count="0" unbalanced="0"/>
    <cacheHierarchy uniqueName="[DimPartner].[IsSplitPaymentMethod]" caption="IsSplitPaymentMethod" attribute="1" defaultMemberUniqueName="[DimPartner].[IsSplitPaymentMethod].[All]" allUniqueName="[DimPartner].[IsSplitPaymentMethod].[All]" dimensionUniqueName="[DimPartner]" displayFolder="" count="0" unbalanced="0"/>
    <cacheHierarchy uniqueName="[DimPartner].[Partner]" caption="Partner" attribute="1" defaultMemberUniqueName="[DimPartner].[Partner].[All]" allUniqueName="[DimPartner].[Partner].[All]" dimensionUniqueName="[DimPartner]" displayFolder="" count="0" unbalanced="0"/>
    <cacheHierarchy uniqueName="[DimPartner].[PartnerType]" caption="PartnerType" attribute="1" defaultMemberUniqueName="[DimPartner].[PartnerType].[All]" allUniqueName="[DimPartner].[PartnerType].[All]" dimensionUniqueName="[DimPartner]" displayFolder="" count="0" unbalanced="0"/>
    <cacheHierarchy uniqueName="[DimPartner].[PaymentMethodFamily]" caption="PaymentMethodFamily" attribute="1" defaultMemberUniqueName="[DimPartner].[PaymentMethodFamily].[All]" allUniqueName="[DimPartner].[PaymentMethodFamily].[All]" dimensionUniqueName="[DimPartner]" displayFolder="" count="0" unbalanced="0"/>
    <cacheHierarchy uniqueName="[DimPartner].[PaymentMethodSubType]" caption="PaymentMethodSubType" attribute="1" defaultMemberUniqueName="[DimPartner].[PaymentMethodSubType].[All]" allUniqueName="[DimPartner].[PaymentMethodSubType].[All]" dimensionUniqueName="[DimPartner]" displayFolder="" count="0" unbalanced="0"/>
    <cacheHierarchy uniqueName="[DimPartner].[PaymentMethodSubType1]" caption="PaymentMethodSubType1" attribute="1" defaultMemberUniqueName="[DimPartner].[PaymentMethodSubType1].[All]" allUniqueName="[DimPartner].[PaymentMethodSubType1].[All]" dimensionUniqueName="[DimPartner]" displayFolder="" count="0" unbalanced="0"/>
    <cacheHierarchy uniqueName="[DimPartner].[PaymentMethodType]" caption="PaymentMethodType" attribute="1" defaultMemberUniqueName="[DimPartner].[PaymentMethodType].[All]" allUniqueName="[DimPartner].[PaymentMethodType].[All]" dimensionUniqueName="[DimPartner]" displayFolder="" count="0" unbalanced="0"/>
    <cacheHierarchy uniqueName="[DimPartner].[PaymentMethodType1]" caption="PaymentMethodType1" attribute="1" defaultMemberUniqueName="[DimPartner].[PaymentMethodType1].[All]" allUniqueName="[DimPartner].[PaymentMethodType1].[All]" dimensionUniqueName="[DimPartner]" displayFolder="" count="0" unbalanced="0"/>
    <cacheHierarchy uniqueName="[DimPartner].[PIAgeBucket]" caption="PIAgeBucket" attribute="1" defaultMemberUniqueName="[DimPartner].[PIAgeBucket].[All]" allUniqueName="[DimPartner].[PIAgeBucket].[All]" dimensionUniqueName="[DimPartner]" displayFolder="" count="0" unbalanced="0"/>
    <cacheHierarchy uniqueName="[DimPartner].[RetryStatus]" caption="RetryStatus" attribute="1" defaultMemberUniqueName="[DimPartner].[RetryStatus].[All]" allUniqueName="[DimPartner].[RetryStatus].[All]" dimensionUniqueName="[DimPartner]" displayFolder="" count="0" unbalanced="0"/>
    <cacheHierarchy uniqueName="[DimPayment].[AmountBucket]" caption="AmountBucket" attribute="1" defaultMemberUniqueName="[DimPayment].[AmountBucket].[All]" allUniqueName="[DimPayment].[AmountBucket].[All]" dimensionUniqueName="[DimPayment]" displayFolder="" count="0" unbalanced="0"/>
    <cacheHierarchy uniqueName="[DimPayment].[AuthenticationLifeCycle]" caption="AuthenticationLifeCycle" attribute="1" defaultMemberUniqueName="[DimPayment].[AuthenticationLifeCycle].[All]" allUniqueName="[DimPayment].[AuthenticationLifeCycle].[All]" dimensionUniqueName="[DimPayment]" displayFolder="" count="0" unbalanced="0"/>
    <cacheHierarchy uniqueName="[DimPayment].[DataType]" caption="DataType" attribute="1" defaultMemberUniqueName="[DimPayment].[DataType].[All]" allUniqueName="[DimPayment].[DataType].[All]" dimensionUniqueName="[DimPayment]" displayFolder="" count="0" unbalanced="0"/>
    <cacheHierarchy uniqueName="[DimPayment].[DR_OriginalDeclineReason]" caption="DR_OriginalDeclineReason" attribute="1" defaultMemberUniqueName="[DimPayment].[DR_OriginalDeclineReason].[All]" allUniqueName="[DimPayment].[DR_OriginalDeclineReason].[All]" dimensionUniqueName="[DimPayment]" displayFolder="" count="0" unbalanced="0"/>
    <cacheHierarchy uniqueName="[DimPayment].[DR_OriginalNativeDeclineReason]" caption="DR_OriginalNativeDeclineReason" attribute="1" defaultMemberUniqueName="[DimPayment].[DR_OriginalNativeDeclineReason].[All]" allUniqueName="[DimPayment].[DR_OriginalNativeDeclineReason].[All]" dimensionUniqueName="[DimPayment]" displayFolder="" count="0" unbalanced="0"/>
    <cacheHierarchy uniqueName="[DimPayment].[DR_OriginalProvider]" caption="DR_OriginalProvider" attribute="1" defaultMemberUniqueName="[DimPayment].[DR_OriginalProvider].[All]" allUniqueName="[DimPayment].[DR_OriginalProvider].[All]" dimensionUniqueName="[DimPayment]" displayFolder="" count="0" unbalanced="0"/>
    <cacheHierarchy uniqueName="[DimPayment].[DR_Status]" caption="DR_Status" attribute="1" defaultMemberUniqueName="[DimPayment].[DR_Status].[All]" allUniqueName="[DimPayment].[DR_Status].[All]" dimensionUniqueName="[DimPayment]" displayFolder="" count="0" unbalanced="0"/>
    <cacheHierarchy uniqueName="[DimPayment].[IsAuthTotal]" caption="IsAuthTotal" attribute="1" defaultMemberUniqueName="[DimPayment].[IsAuthTotal].[All]" allUniqueName="[DimPayment].[IsAuthTotal].[All]" dimensionUniqueName="[DimPayment]" displayFolder="" count="0" unbalanced="0"/>
    <cacheHierarchy uniqueName="[DimPayment].[IsDynamicRetry]" caption="IsDynamicRetry" attribute="1" defaultMemberUniqueName="[DimPayment].[IsDynamicRetry].[All]" allUniqueName="[DimPayment].[IsDynamicRetry].[All]" dimensionUniqueName="[DimPayment]" displayFolder="" count="0" unbalanced="0"/>
    <cacheHierarchy uniqueName="[DimPayment].[IsFakeRetry]" caption="IsFakeRetry" attribute="1" defaultMemberUniqueName="[DimPayment].[IsFakeRetry].[All]" allUniqueName="[DimPayment].[IsFakeRetry].[All]" dimensionUniqueName="[DimPayment]" displayFolder="" count="0" unbalanced="0"/>
    <cacheHierarchy uniqueName="[DimPayment].[IsFirstDynamicRetry]" caption="IsFirstDynamicRetry" attribute="1" defaultMemberUniqueName="[DimPayment].[IsFirstDynamicRetry].[All]" allUniqueName="[DimPayment].[IsFirstDynamicRetry].[All]" dimensionUniqueName="[DimPayment]" displayFolder="" count="0" unbalanced="0"/>
    <cacheHierarchy uniqueName="[DimPayment].[IsHardDecline]" caption="IsHardDecline" attribute="1" defaultMemberUniqueName="[DimPayment].[IsHardDecline].[All]" allUniqueName="[DimPayment].[IsHardDecline].[All]" dimensionUniqueName="[DimPayment]" displayFolder="" count="0" unbalanced="0"/>
    <cacheHierarchy uniqueName="[DimPayment].[IsLastDynamicRetry]" caption="IsLastDynamicRetry" attribute="1" defaultMemberUniqueName="[DimPayment].[IsLastDynamicRetry].[All]" allUniqueName="[DimPayment].[IsLastDynamicRetry].[All]" dimensionUniqueName="[DimPayment]" displayFolder="" count="0" unbalanced="0"/>
    <cacheHierarchy uniqueName="[DimPayment].[IsOneTimeorSubPurchase]" caption="IsOneTimeorSubPurchase" attribute="1" defaultMemberUniqueName="[DimPayment].[IsOneTimeorSubPurchase].[All]" allUniqueName="[DimPayment].[IsOneTimeorSubPurchase].[All]" dimensionUniqueName="[DimPayment]" displayFolder="" count="0" unbalanced="0"/>
    <cacheHierarchy uniqueName="[DimPayment].[IsRecurring]" caption="IsRecurring" attribute="1" defaultMemberUniqueName="[DimPayment].[IsRecurring].[All]" allUniqueName="[DimPayment].[IsRecurring].[All]" dimensionUniqueName="[DimPayment]" displayFolder="" count="0" unbalanced="0"/>
    <cacheHierarchy uniqueName="[DimPayment].[NativeResponseCode]" caption="NativeResponseCode" attribute="1" defaultMemberUniqueName="[DimPayment].[NativeResponseCode].[All]" allUniqueName="[DimPayment].[NativeResponseCode].[All]" dimensionUniqueName="[DimPayment]" displayFolder="" count="0" unbalanced="0"/>
    <cacheHierarchy uniqueName="[DimPayment].[NativeResponseDesc]" caption="NativeResponseDesc" attribute="1" defaultMemberUniqueName="[DimPayment].[NativeResponseDesc].[All]" allUniqueName="[DimPayment].[NativeResponseDesc].[All]" dimensionUniqueName="[DimPayment]" displayFolder="" count="0" unbalanced="0"/>
    <cacheHierarchy uniqueName="[DimPayment].[NetworkTokenAvailable]" caption="NetworkTokenAvailable" attribute="1" defaultMemberUniqueName="[DimPayment].[NetworkTokenAvailable].[All]" allUniqueName="[DimPayment].[NetworkTokenAvailable].[All]" dimensionUniqueName="[DimPayment]" displayFolder="" count="0" unbalanced="0"/>
    <cacheHierarchy uniqueName="[DimPayment].[NormalizedDeclineReason]" caption="NormalizedDeclineReason" attribute="1" defaultMemberUniqueName="[DimPayment].[NormalizedDeclineReason].[All]" allUniqueName="[DimPayment].[NormalizedDeclineReason].[All]" dimensionUniqueName="[DimPayment]" displayFolder="" count="0" unbalanced="0"/>
    <cacheHierarchy uniqueName="[DimPayment].[PaymentEventType]" caption="PaymentEventType" attribute="1" defaultMemberUniqueName="[DimPayment].[PaymentEventType].[All]" allUniqueName="[DimPayment].[PaymentEventType].[All]" dimensionUniqueName="[DimPayment]" displayFolder="" count="0" unbalanced="0"/>
    <cacheHierarchy uniqueName="[DimPayment].[PaymentEventType1]" caption="PaymentEventType1" attribute="1" defaultMemberUniqueName="[DimPayment].[PaymentEventType1].[All]" allUniqueName="[DimPayment].[PaymentEventType1].[All]" dimensionUniqueName="[DimPayment]" displayFolder="" count="0" unbalanced="0"/>
    <cacheHierarchy uniqueName="[DimPayment].[PaymentType]" caption="PaymentType" attribute="1" defaultMemberUniqueName="[DimPayment].[PaymentType].[All]" allUniqueName="[DimPayment].[PaymentType].[All]" dimensionUniqueName="[DimPayment]" displayFolder="" count="0" unbalanced="0"/>
    <cacheHierarchy uniqueName="[DimPayment].[PinlessBINData]" caption="PinlessBINData" attribute="1" defaultMemberUniqueName="[DimPayment].[PinlessBINData].[All]" allUniqueName="[DimPayment].[PinlessBINData].[All]" dimensionUniqueName="[DimPayment]" displayFolder="" count="0" unbalanced="0"/>
    <cacheHierarchy uniqueName="[DimPayment].[PinlessBINStatus]" caption="PinlessBINStatus" attribute="1" defaultMemberUniqueName="[DimPayment].[PinlessBINStatus].[All]" allUniqueName="[DimPayment].[PinlessBINStatus].[All]" dimensionUniqueName="[DimPayment]" displayFolder="" count="0" unbalanced="0"/>
    <cacheHierarchy uniqueName="[DimPayment].[PinlessDebit_RetryGroup]" caption="PinlessDebit_RetryGroup" attribute="1" defaultMemberUniqueName="[DimPayment].[PinlessDebit_RetryGroup].[All]" allUniqueName="[DimPayment].[PinlessDebit_RetryGroup].[All]" dimensionUniqueName="[DimPayment]" displayFolder="" count="0" unbalanced="0"/>
    <cacheHierarchy uniqueName="[DimPayment].[PinlessDebit_RetryScenario]" caption="PinlessDebit_RetryScenario" attribute="1" defaultMemberUniqueName="[DimPayment].[PinlessDebit_RetryScenario].[All]" allUniqueName="[DimPayment].[PinlessDebit_RetryScenario].[All]" dimensionUniqueName="[DimPayment]" displayFolder="" count="0" unbalanced="0"/>
    <cacheHierarchy uniqueName="[DimPayment].[PinlessDebit_RetrySubGroup]" caption="PinlessDebit_RetrySubGroup" attribute="1" defaultMemberUniqueName="[DimPayment].[PinlessDebit_RetrySubGroup].[All]" allUniqueName="[DimPayment].[PinlessDebit_RetrySubGroup].[All]" dimensionUniqueName="[DimPayment]" displayFolder="" count="0" unbalanced="0"/>
    <cacheHierarchy uniqueName="[DimPayment].[Provider]" caption="Provider" attribute="1" defaultMemberUniqueName="[DimPayment].[Provider].[All]" allUniqueName="[DimPayment].[Provider].[All]" dimensionUniqueName="[DimPayment]" displayFolder="" count="0" unbalanced="0"/>
    <cacheHierarchy uniqueName="[DimPayment].[ReasonCode]" caption="ReasonCode" attribute="1" defaultMemberUniqueName="[DimPayment].[ReasonCode].[All]" allUniqueName="[DimPayment].[ReasonCode].[All]" dimensionUniqueName="[DimPayment]" displayFolder="" count="0" unbalanced="0"/>
    <cacheHierarchy uniqueName="[DimPayment].[ResponseCodeDesc]" caption="ResponseCodeDesc" attribute="1" defaultMemberUniqueName="[DimPayment].[ResponseCodeDesc].[All]" allUniqueName="[DimPayment].[ResponseCodeDesc].[All]" dimensionUniqueName="[DimPayment]" displayFolder="" count="0" unbalanced="0"/>
    <cacheHierarchy uniqueName="[DimPayment].[RetryAttempt1AcquirerAccount]" caption="RetryAttempt1AcquirerAccount" attribute="1" defaultMemberUniqueName="[DimPayment].[RetryAttempt1AcquirerAccount].[All]" allUniqueName="[DimPayment].[RetryAttempt1AcquirerAccount].[All]" dimensionUniqueName="[DimPayment]" displayFolder="" count="0" unbalanced="0"/>
    <cacheHierarchy uniqueName="[DimPayment].[RetryAttempt1NetworkTokenOffered]" caption="RetryAttempt1NetworkTokenOffered" attribute="1" defaultMemberUniqueName="[DimPayment].[RetryAttempt1NetworkTokenOffered].[All]" allUniqueName="[DimPayment].[RetryAttempt1NetworkTokenOffered].[All]" dimensionUniqueName="[DimPayment]" displayFolder="" count="0" unbalanced="0"/>
    <cacheHierarchy uniqueName="[DimPayment].[RetryAttempt1RawResponse]" caption="RetryAttempt1RawResponse" attribute="1" defaultMemberUniqueName="[DimPayment].[RetryAttempt1RawResponse].[All]" allUniqueName="[DimPayment].[RetryAttempt1RawResponse].[All]" dimensionUniqueName="[DimPayment]" displayFolder="" count="0" unbalanced="0"/>
    <cacheHierarchy uniqueName="[DimPayment].[RetryAttempt2AcquirerAccount]" caption="RetryAttempt2AcquirerAccount" attribute="1" defaultMemberUniqueName="[DimPayment].[RetryAttempt2AcquirerAccount].[All]" allUniqueName="[DimPayment].[RetryAttempt2AcquirerAccount].[All]" dimensionUniqueName="[DimPayment]" displayFolder="" count="0" unbalanced="0"/>
    <cacheHierarchy uniqueName="[DimPayment].[RetryAttempt2NetworkTokenOffered]" caption="RetryAttempt2NetworkTokenOffered" attribute="1" defaultMemberUniqueName="[DimPayment].[RetryAttempt2NetworkTokenOffered].[All]" allUniqueName="[DimPayment].[RetryAttempt2NetworkTokenOffered].[All]" dimensionUniqueName="[DimPayment]" displayFolder="" count="0" unbalanced="0"/>
    <cacheHierarchy uniqueName="[DimPayment].[RetryAttempt2RawResponse]" caption="RetryAttempt2RawResponse" attribute="1" defaultMemberUniqueName="[DimPayment].[RetryAttempt2RawResponse].[All]" allUniqueName="[DimPayment].[RetryAttempt2RawResponse].[All]" dimensionUniqueName="[DimPayment]" displayFolder="" count="0" unbalanced="0"/>
    <cacheHierarchy uniqueName="[DimPayment].[RTAU_Status]" caption="RTAU_Status" attribute="1" defaultMemberUniqueName="[DimPayment].[RTAU_Status].[All]" allUniqueName="[DimPayment].[RTAU_Status].[All]" dimensionUniqueName="[DimPayment]" displayFolder="" count="0" unbalanced="0"/>
    <cacheHierarchy uniqueName="[DimProduct].[IsCommercial]" caption="IsCommercial" attribute="1" defaultMemberUniqueName="[DimProduct].[IsCommercial].[All]" allUniqueName="[DimProduct].[IsCommercial].[All]" dimensionUniqueName="[DimProduct]" displayFolder="" count="0" unbalanced="0"/>
    <cacheHierarchy uniqueName="[DimProduct].[ItemCount]" caption="ItemCount" attribute="1" defaultMemberUniqueName="[DimProduct].[ItemCount].[All]" allUniqueName="[DimProduct].[ItemCount].[All]" dimensionUniqueName="[DimProduct]" displayFolder="" count="0" unbalanced="0"/>
    <cacheHierarchy uniqueName="[DimProduct].[ProductCategory1]" caption="ProductCategory1" attribute="1" defaultMemberUniqueName="[DimProduct].[ProductCategory1].[All]" allUniqueName="[DimProduct].[ProductCategory1].[All]" dimensionUniqueName="[DimProduct]" displayFolder="" count="0" unbalanced="0"/>
    <cacheHierarchy uniqueName="[DimProduct].[ProductCategory2]" caption="ProductCategory2" attribute="1" defaultMemberUniqueName="[DimProduct].[ProductCategory2].[All]" allUniqueName="[DimProduct].[ProductCategory2].[All]" dimensionUniqueName="[DimProduct]" displayFolder="" count="0" unbalanced="0"/>
    <cacheHierarchy uniqueName="[DimProduct].[ProductCategory3]" caption="ProductCategory3" attribute="1" defaultMemberUniqueName="[DimProduct].[ProductCategory3].[All]" allUniqueName="[DimProduct].[ProductCategory3].[All]" dimensionUniqueName="[DimProduct]" displayFolder="" count="0" unbalanced="0"/>
    <cacheHierarchy uniqueName="[DimProduct].[ProductType]" caption="ProductType" attribute="1" defaultMemberUniqueName="[DimProduct].[ProductType].[All]" allUniqueName="[DimProduct].[ProductType].[All]" dimensionUniqueName="[DimProduct]" displayFolder="" count="0" unbalanced="0"/>
    <cacheHierarchy uniqueName="[DimProduct].[SpecialProductType]" caption="SpecialProductType" attribute="1" defaultMemberUniqueName="[DimProduct].[SpecialProductType].[All]" allUniqueName="[DimProduct].[SpecialProductType].[All]" dimensionUniqueName="[DimProduct]" displayFolder="" count="2" unbalanced="0">
      <fieldsUsage count="2">
        <fieldUsage x="-1"/>
        <fieldUsage x="2"/>
      </fieldsUsage>
    </cacheHierarchy>
    <cacheHierarchy uniqueName="[DimProduct].[TopProductName]" caption="TopProductName" attribute="1" defaultMemberUniqueName="[DimProduct].[TopProductName].[All]" allUniqueName="[DimProduct].[TopProductName].[All]" dimensionUniqueName="[DimProduct]" displayFolder="" count="0" unbalanced="0"/>
    <cacheHierarchy uniqueName="[DimTxnDate].[TxnDay]" caption="TxnDay" attribute="1" defaultMemberUniqueName="[DimTxnDate].[TxnDay].[All]" allUniqueName="[DimTxnDate].[TxnDay].[All]" dimensionUniqueName="[DimTxnDate]" displayFolder="" count="0" unbalanced="0"/>
    <cacheHierarchy uniqueName="[DimTxnDate].[TxnMonth]" caption="TxnMonth" attribute="1" defaultMemberUniqueName="[DimTxnDate].[TxnMonth].[All]" allUniqueName="[DimTxnDate].[TxnMonth].[All]" dimensionUniqueName="[DimTxnDate]" displayFolder="" count="0" unbalanced="0"/>
    <cacheHierarchy uniqueName="[DimTxnDate].[TxnYear]" caption="TxnYear" attribute="1" defaultMemberUniqueName="[DimTxnDate].[TxnYear].[All]" allUniqueName="[DimTxnDate].[TxnYear].[All]" dimensionUniqueName="[DimTxnDate]" displayFolder="" count="0" unbalanced="0"/>
    <cacheHierarchy uniqueName="[DimBillingProperty].[AccountAgeBucketIndex]" caption="AccountAgeBucketIndex" attribute="1" defaultMemberUniqueName="[DimBillingProperty].[AccountAgeBucketIndex].[All]" allUniqueName="[DimBillingProperty].[AccountAgeBucketIndex].[All]" dimensionUniqueName="[DimBillingProperty]" displayFolder="" count="0" unbalanced="0" hidden="1"/>
    <cacheHierarchy uniqueName="[DimBillingProperty].[BillingHashCode]" caption="BillingHashCode" attribute="1" defaultMemberUniqueName="[DimBillingProperty].[BillingHashCode].[All]" allUniqueName="[DimBillingProperty].[BillingHashCode].[All]" dimensionUniqueName="[DimBillingProperty]" displayFolder="" count="0" unbalanced="0" hidden="1"/>
    <cacheHierarchy uniqueName="[DimBillingProperty].[DeviceType_Risk]" caption="DeviceType_Risk" attribute="1" defaultMemberUniqueName="[DimBillingProperty].[DeviceType_Risk].[All]" allUniqueName="[DimBillingProperty].[DeviceType_Risk].[All]" dimensionUniqueName="[DimBillingProperty]" displayFolder="" count="0" unbalanced="0" hidden="1"/>
    <cacheHierarchy uniqueName="[DimBillingProperty].[DunningDaysBucket_Sort]" caption="DunningDaysBucket_Sort" attribute="1" defaultMemberUniqueName="[DimBillingProperty].[DunningDaysBucket_Sort].[All]" allUniqueName="[DimBillingProperty].[DunningDaysBucket_Sort].[All]" dimensionUniqueName="[DimBillingProperty]" displayFolder="" count="0" unbalanced="0" hidden="1"/>
    <cacheHierarchy uniqueName="[DimBillingProperty].[IsSubPurchase]" caption="IsSubPurchase" attribute="1" defaultMemberUniqueName="[DimBillingProperty].[IsSubPurchase].[All]" allUniqueName="[DimBillingProperty].[IsSubPurchase].[All]" dimensionUniqueName="[DimBillingProperty]" displayFolder="" count="0" unbalanced="0" hidden="1"/>
    <cacheHierarchy uniqueName="[DimBillingProperty].[IsSubRecurringPurchase]" caption="IsSubRecurringPurchase" attribute="1" defaultMemberUniqueName="[DimBillingProperty].[IsSubRecurringPurchase].[All]" allUniqueName="[DimBillingProperty].[IsSubRecurringPurchase].[All]" dimensionUniqueName="[DimBillingProperty]" displayFolder="" count="0" unbalanced="0" hidden="1"/>
    <cacheHierarchy uniqueName="[DimBillingProperty].[Partner]" caption="Partner" attribute="1" defaultMemberUniqueName="[DimBillingProperty].[Partner].[All]" allUniqueName="[DimBillingProperty].[Partner].[All]" dimensionUniqueName="[DimBillingProperty]" displayFolder="" count="0" unbalanced="0" hidden="1"/>
    <cacheHierarchy uniqueName="[DimBillingProperty].[PurchaseType]" caption="PurchaseType" attribute="1" defaultMemberUniqueName="[DimBillingProperty].[PurchaseType].[All]" allUniqueName="[DimBillingProperty].[PurchaseType].[All]" dimensionUniqueName="[DimBillingProperty]" displayFolder="" count="0" unbalanced="0" hidden="1"/>
    <cacheHierarchy uniqueName="[DimBillingProperty].[SubscriptionAgeBucket_Sort]" caption="SubscriptionAgeBucket_Sort" attribute="1" defaultMemberUniqueName="[DimBillingProperty].[SubscriptionAgeBucket_Sort].[All]" allUniqueName="[DimBillingProperty].[SubscriptionAgeBucket_Sort].[All]" dimensionUniqueName="[DimBillingProperty]" displayFolder="" count="0" unbalanced="0" hidden="1"/>
    <cacheHierarchy uniqueName="[DimBillingProperty].[SubTermIndex]" caption="SubTermIndex" attribute="1" defaultMemberUniqueName="[DimBillingProperty].[SubTermIndex].[All]" allUniqueName="[DimBillingProperty].[SubTermIndex].[All]" dimensionUniqueName="[DimBillingProperty]" displayFolder="" count="0" unbalanced="0" hidden="1"/>
    <cacheHierarchy uniqueName="[DimBins].[BinHashCode]" caption="BinHashCode" attribute="1" defaultMemberUniqueName="[DimBins].[BinHashCode].[All]" allUniqueName="[DimBins].[BinHashCode].[All]" dimensionUniqueName="[DimBins]" displayFolder="" count="0" unbalanced="0" hidden="1"/>
    <cacheHierarchy uniqueName="[DimChargebackProperty].[CBIntervalDayBucketIndex]" caption="CBIntervalDayBucketIndex" attribute="1" defaultMemberUniqueName="[DimChargebackProperty].[CBIntervalDayBucketIndex].[All]" allUniqueName="[DimChargebackProperty].[CBIntervalDayBucketIndex].[All]" dimensionUniqueName="[DimChargebackProperty]" displayFolder="" count="0" unbalanced="0" hidden="1"/>
    <cacheHierarchy uniqueName="[DimChargebackProperty].[CBMappingType]" caption="CBMappingType" attribute="1" defaultMemberUniqueName="[DimChargebackProperty].[CBMappingType].[All]" allUniqueName="[DimChargebackProperty].[CBMappingType].[All]" dimensionUniqueName="[DimChargebackProperty]" displayFolder="" count="0" unbalanced="0" hidden="1"/>
    <cacheHierarchy uniqueName="[DimChargebackProperty].[ChargebackHashCode]" caption="ChargebackHashCode" attribute="1" defaultMemberUniqueName="[DimChargebackProperty].[ChargebackHashCode].[All]" allUniqueName="[DimChargebackProperty].[ChargebackHashCode].[All]" dimensionUniqueName="[DimChargebackProperty]" displayFolder="" count="0" unbalanced="0" hidden="1"/>
    <cacheHierarchy uniqueName="[DimChargebackProperty].[ChargebackType]" caption="ChargebackType" attribute="1" defaultMemberUniqueName="[DimChargebackProperty].[ChargebackType].[All]" allUniqueName="[DimChargebackProperty].[ChargebackType].[All]" dimensionUniqueName="[DimChargebackProperty]" displayFolder="" count="0" unbalanced="0" hidden="1"/>
    <cacheHierarchy uniqueName="[DimChargebackProperty].[ChargebackTypeId]" caption="ChargebackTypeId" attribute="1" defaultMemberUniqueName="[DimChargebackProperty].[ChargebackTypeId].[All]" allUniqueName="[DimChargebackProperty].[ChargebackTypeId].[All]" dimensionUniqueName="[DimChargebackProperty]" displayFolder="" count="0" unbalanced="0" hidden="1"/>
    <cacheHierarchy uniqueName="[DimCreditCardProperty].[CreditCardHashCode]" caption="CreditCardHashCode" attribute="1" defaultMemberUniqueName="[DimCreditCardProperty].[CreditCardHashCode].[All]" allUniqueName="[DimCreditCardProperty].[CreditCardHashCode].[All]" dimensionUniqueName="[DimCreditCardProperty]" displayFolder="" count="0" unbalanced="0" hidden="1"/>
    <cacheHierarchy uniqueName="[DimDate].[Date]" caption="Date" attribute="1" defaultMemberUniqueName="[DimDate].[Date].[All]" allUniqueName="[DimDate].[Date].[All]" dimensionUniqueName="[DimDate]" displayFolder="" count="0" unbalanced="0" hidden="1"/>
    <cacheHierarchy uniqueName="[DimDate].[DateKey]" caption="DateKey" attribute="1" defaultMemberUniqueName="[DimDate].[DateKey].[All]" allUniqueName="[DimDate].[DateKey].[All]" dimensionUniqueName="[DimDate]" displayFolder="" count="0" unbalanced="0" hidden="1"/>
    <cacheHierarchy uniqueName="[DimDate].[MonthDescIndex]" caption="MonthDescIndex" attribute="1" defaultMemberUniqueName="[DimDate].[MonthDescIndex].[All]" allUniqueName="[DimDate].[MonthDescIndex].[All]" dimensionUniqueName="[DimDate]" displayFolder="" count="0" unbalanced="0" hidden="1"/>
    <cacheHierarchy uniqueName="[DimDate].[MonthNumber]" caption="MonthNumber" attribute="1" defaultMemberUniqueName="[DimDate].[MonthNumber].[All]" allUniqueName="[DimDate].[MonthNumber].[All]" dimensionUniqueName="[DimDate]" displayFolder="" count="0" unbalanced="0" hidden="1"/>
    <cacheHierarchy uniqueName="[DimDate].[QuarterNumber]" caption="QuarterNumber" attribute="1" defaultMemberUniqueName="[DimDate].[QuarterNumber].[All]" allUniqueName="[DimDate].[QuarterNumber].[All]" dimensionUniqueName="[DimDate]" displayFolder="" count="0" unbalanced="0" hidden="1"/>
    <cacheHierarchy uniqueName="[DimDate].[WeekDayNameSort]" caption="WeekDayNameSort" attribute="1" defaultMemberUniqueName="[DimDate].[WeekDayNameSort].[All]" allUniqueName="[DimDate].[WeekDayNameSort].[All]" dimensionUniqueName="[DimDate]" displayFolder="" count="0" unbalanced="0" hidden="1"/>
    <cacheHierarchy uniqueName="[DimDate].[WeekDayNumber]" caption="WeekDayNumber" attribute="1" defaultMemberUniqueName="[DimDate].[WeekDayNumber].[All]" allUniqueName="[DimDate].[WeekDayNumber].[All]" dimensionUniqueName="[DimDate]" displayFolder="" count="0" unbalanced="0" hidden="1"/>
    <cacheHierarchy uniqueName="[DimDate].[YearName]" caption="YearName" attribute="1" defaultMemberUniqueName="[DimDate].[YearName].[All]" allUniqueName="[DimDate].[YearName].[All]" dimensionUniqueName="[DimDate]" displayFolder="" count="0" unbalanced="0" hidden="1"/>
    <cacheHierarchy uniqueName="[DimExtendProperty].[ExtendPropertyHashCode]" caption="ExtendPropertyHashCode" attribute="1" defaultMemberUniqueName="[DimExtendProperty].[ExtendPropertyHashCode].[All]" allUniqueName="[DimExtendProperty].[ExtendPropertyHashCode].[All]" dimensionUniqueName="[DimExtendProperty]" displayFolder="" count="0" unbalanced="0" hidden="1"/>
    <cacheHierarchy uniqueName="[DimExtendProperty].[RiskModelScoreBucket_Sort]" caption="RiskModelScoreBucket_Sort" attribute="1" defaultMemberUniqueName="[DimExtendProperty].[RiskModelScoreBucket_Sort].[All]" allUniqueName="[DimExtendProperty].[RiskModelScoreBucket_Sort].[All]" dimensionUniqueName="[DimExtendProperty]" displayFolder="" count="0" unbalanced="0" hidden="1"/>
    <cacheHierarchy uniqueName="[DimExtendProperty].[TestData]" caption="TestData" attribute="1" defaultMemberUniqueName="[DimExtendProperty].[TestData].[All]" allUniqueName="[DimExtendProperty].[TestData].[All]" dimensionUniqueName="[DimExtendProperty]" displayFolder="" count="0" unbalanced="0" hidden="1"/>
    <cacheHierarchy uniqueName="[DimMarket].[MarketHashCode]" caption="MarketHashCode" attribute="1" defaultMemberUniqueName="[DimMarket].[MarketHashCode].[All]" allUniqueName="[DimMarket].[MarketHashCode].[All]" dimensionUniqueName="[DimMarket]" displayFolder="" count="0" unbalanced="0" hidden="1"/>
    <cacheHierarchy uniqueName="[DimMarket].[SubregionName]" caption="SubregionName" attribute="1" defaultMemberUniqueName="[DimMarket].[SubregionName].[All]" allUniqueName="[DimMarket].[SubregionName].[All]" dimensionUniqueName="[DimMarket]" displayFolder="" count="0" unbalanced="0" hidden="1"/>
    <cacheHierarchy uniqueName="[DimMerchant].[MerchantHashCode]" caption="MerchantHashCode" attribute="1" defaultMemberUniqueName="[DimMerchant].[MerchantHashCode].[All]" allUniqueName="[DimMerchant].[MerchantHashCode].[All]" dimensionUniqueName="[DimMerchant]" displayFolder="" count="0" unbalanced="0" hidden="1"/>
    <cacheHierarchy uniqueName="[DimMerchant].[MerchantSupportInfo]" caption="MerchantSupportInfo" attribute="1" defaultMemberUniqueName="[DimMerchant].[MerchantSupportInfo].[All]" allUniqueName="[DimMerchant].[MerchantSupportInfo].[All]" dimensionUniqueName="[DimMerchant]" displayFolder="" count="0" unbalanced="0" hidden="1"/>
    <cacheHierarchy uniqueName="[DimPartner].[PartnerHashCode]" caption="PartnerHashCode" attribute="1" defaultMemberUniqueName="[DimPartner].[PartnerHashCode].[All]" allUniqueName="[DimPartner].[PartnerHashCode].[All]" dimensionUniqueName="[DimPartner]" displayFolder="" count="0" unbalanced="0" hidden="1"/>
    <cacheHierarchy uniqueName="[DimPartner].[PIAgeBucketIndex]" caption="PIAgeBucketIndex" attribute="1" defaultMemberUniqueName="[DimPartner].[PIAgeBucketIndex].[All]" allUniqueName="[DimPartner].[PIAgeBucketIndex].[All]" dimensionUniqueName="[DimPartner]" displayFolder="" count="0" unbalanced="0" hidden="1"/>
    <cacheHierarchy uniqueName="[DimPayment].[AmountBucketGroup]" caption="AmountBucketGroup" attribute="1" defaultMemberUniqueName="[DimPayment].[AmountBucketGroup].[All]" allUniqueName="[DimPayment].[AmountBucketGroup].[All]" dimensionUniqueName="[DimPayment]" displayFolder="" count="0" unbalanced="0" hidden="1"/>
    <cacheHierarchy uniqueName="[DimPayment].[AmountBucketGroupIndex]" caption="AmountBucketGroupIndex" attribute="1" defaultMemberUniqueName="[DimPayment].[AmountBucketGroupIndex].[All]" allUniqueName="[DimPayment].[AmountBucketGroupIndex].[All]" dimensionUniqueName="[DimPayment]" displayFolder="" count="0" unbalanced="0" hidden="1"/>
    <cacheHierarchy uniqueName="[DimPayment].[AmountBucketIndex]" caption="AmountBucketIndex" attribute="1" defaultMemberUniqueName="[DimPayment].[AmountBucketIndex].[All]" allUniqueName="[DimPayment].[AmountBucketIndex].[All]" dimensionUniqueName="[DimPayment]" displayFolder="" count="0" unbalanced="0" hidden="1"/>
    <cacheHierarchy uniqueName="[DimPayment].[IsAuthApproval]" caption="IsAuthApproval" attribute="1" defaultMemberUniqueName="[DimPayment].[IsAuthApproval].[All]" allUniqueName="[DimPayment].[IsAuthApproval].[All]" dimensionUniqueName="[DimPayment]" displayFolder="" count="0" unbalanced="0" hidden="1"/>
    <cacheHierarchy uniqueName="[DimPayment].[IsAuthAsyncApproval]" caption="IsAuthAsyncApproval" attribute="1" defaultMemberUniqueName="[DimPayment].[IsAuthAsyncApproval].[All]" allUniqueName="[DimPayment].[IsAuthAsyncApproval].[All]" dimensionUniqueName="[DimPayment]" displayFolder="" count="0" unbalanced="0" hidden="1"/>
    <cacheHierarchy uniqueName="[DimPayment].[IsAuthAsyncTotal]" caption="IsAuthAsyncTotal" attribute="1" defaultMemberUniqueName="[DimPayment].[IsAuthAsyncTotal].[All]" allUniqueName="[DimPayment].[IsAuthAsyncTotal].[All]" dimensionUniqueName="[DimPayment]" displayFolder="" count="0" unbalanced="0" hidden="1"/>
    <cacheHierarchy uniqueName="[DimPayment].[IsRisk]" caption="IsRisk" attribute="1" defaultMemberUniqueName="[DimPayment].[IsRisk].[All]" allUniqueName="[DimPayment].[IsRisk].[All]" dimensionUniqueName="[DimPayment]" displayFolder="" count="0" unbalanced="0" hidden="1"/>
    <cacheHierarchy uniqueName="[DimPayment].[IsTokenApproval]" caption="IsTokenApproval" attribute="1" defaultMemberUniqueName="[DimPayment].[IsTokenApproval].[All]" allUniqueName="[DimPayment].[IsTokenApproval].[All]" dimensionUniqueName="[DimPayment]" displayFolder="" count="0" unbalanced="0" hidden="1"/>
    <cacheHierarchy uniqueName="[DimPayment].[IsTokenDecline]" caption="IsTokenDecline" attribute="1" defaultMemberUniqueName="[DimPayment].[IsTokenDecline].[All]" allUniqueName="[DimPayment].[IsTokenDecline].[All]" dimensionUniqueName="[DimPayment]" displayFolder="" count="0" unbalanced="0" hidden="1"/>
    <cacheHierarchy uniqueName="[DimPayment].[IsTokenTotal]" caption="IsTokenTotal" attribute="1" defaultMemberUniqueName="[DimPayment].[IsTokenTotal].[All]" allUniqueName="[DimPayment].[IsTokenTotal].[All]" dimensionUniqueName="[DimPayment]" displayFolder="" count="0" unbalanced="0" hidden="1"/>
    <cacheHierarchy uniqueName="[DimPayment].[PaymentHashCode]" caption="PaymentHashCode" attribute="1" defaultMemberUniqueName="[DimPayment].[PaymentHashCode].[All]" allUniqueName="[DimPayment].[PaymentHashCode].[All]" dimensionUniqueName="[DimPayment]" displayFolder="" count="0" unbalanced="0" hidden="1"/>
    <cacheHierarchy uniqueName="[DimPayment].[Provider_Risk1]" caption="Provider_Risk1" attribute="1" defaultMemberUniqueName="[DimPayment].[Provider_Risk1].[All]" allUniqueName="[DimPayment].[Provider_Risk1].[All]" dimensionUniqueName="[DimPayment]" displayFolder="" count="0" unbalanced="0" hidden="1"/>
    <cacheHierarchy uniqueName="[DimProduct].[ProductHashCode]" caption="ProductHashCode" attribute="1" defaultMemberUniqueName="[DimProduct].[ProductHashCode].[All]" allUniqueName="[DimProduct].[ProductHashCode].[All]" dimensionUniqueName="[DimProduct]" displayFolder="" count="0" unbalanced="0" hidden="1"/>
    <cacheHierarchy uniqueName="[DimTxnDate].[Date]" caption="Date" attribute="1" defaultMemberUniqueName="[DimTxnDate].[Date].[All]" allUniqueName="[DimTxnDate].[Date].[All]" dimensionUniqueName="[DimTxnDate]" displayFolder="" count="0" unbalanced="0" hidden="1"/>
    <cacheHierarchy uniqueName="[DimTxnDate].[DateKey]" caption="DateKey" attribute="1" defaultMemberUniqueName="[DimTxnDate].[DateKey].[All]" allUniqueName="[DimTxnDate].[DateKey].[All]" dimensionUniqueName="[DimTxnDate]" displayFolder="" count="0" unbalanced="0" hidden="1"/>
    <cacheHierarchy uniqueName="[DimTxnDate].[MonthName]" caption="MonthName" attribute="1" defaultMemberUniqueName="[DimTxnDate].[MonthName].[All]" allUniqueName="[DimTxnDate].[MonthName].[All]" dimensionUniqueName="[DimTxnDate]" displayFolder="" count="0" unbalanced="0" hidden="1"/>
    <cacheHierarchy uniqueName="[DimTxnDate].[MonthNumber]" caption="MonthNumber" attribute="1" defaultMemberUniqueName="[DimTxnDate].[MonthNumber].[All]" allUniqueName="[DimTxnDate].[MonthNumber].[All]" dimensionUniqueName="[DimTxnDate]" displayFolder="" count="0" unbalanced="0" hidden="1"/>
    <cacheHierarchy uniqueName="[DimTxnDate].[QuarterNumber]" caption="QuarterNumber" attribute="1" defaultMemberUniqueName="[DimTxnDate].[QuarterNumber].[All]" allUniqueName="[DimTxnDate].[QuarterNumber].[All]" dimensionUniqueName="[DimTxnDate]" displayFolder="" count="0" unbalanced="0" hidden="1"/>
    <cacheHierarchy uniqueName="[DimTxnDate].[RollingMonths]" caption="RollingMonths" attribute="1" defaultMemberUniqueName="[DimTxnDate].[RollingMonths].[All]" allUniqueName="[DimTxnDate].[RollingMonths].[All]" dimensionUniqueName="[DimTxnDate]" displayFolder="" count="0" unbalanced="0" hidden="1"/>
    <cacheHierarchy uniqueName="[DimTxnDate].[TxnDate]" caption="TxnDate" attribute="1" defaultMemberUniqueName="[DimTxnDate].[TxnDate].[All]" allUniqueName="[DimTxnDate].[TxnDate].[All]" dimensionUniqueName="[DimTxnDate]" displayFolder="" count="0" unbalanced="0" hidden="1"/>
    <cacheHierarchy uniqueName="[DimTxnDate].[TxnFiscalYear]" caption="TxnFiscalYear" attribute="1" defaultMemberUniqueName="[DimTxnDate].[TxnFiscalYear].[All]" allUniqueName="[DimTxnDate].[TxnFiscalYear].[All]" dimensionUniqueName="[DimTxnDate]" displayFolder="" count="0" unbalanced="0" hidden="1"/>
    <cacheHierarchy uniqueName="[DimTxnDate].[TxnMonthDesc]" caption="TxnMonthDesc" attribute="1" defaultMemberUniqueName="[DimTxnDate].[TxnMonthDesc].[All]" allUniqueName="[DimTxnDate].[TxnMonthDesc].[All]" dimensionUniqueName="[DimTxnDate]" displayFolder="" count="0" unbalanced="0" hidden="1"/>
    <cacheHierarchy uniqueName="[DimTxnDate].[TxnWeekName]" caption="TxnWeekName" attribute="1" defaultMemberUniqueName="[DimTxnDate].[TxnWeekName].[All]" allUniqueName="[DimTxnDate].[TxnWeekName].[All]" dimensionUniqueName="[DimTxnDate]" displayFolder="" count="0" unbalanced="0" hidden="1"/>
    <cacheHierarchy uniqueName="[DimTxnDate].[WeekDayName]" caption="WeekDayName" attribute="1" defaultMemberUniqueName="[DimTxnDate].[WeekDayName].[All]" allUniqueName="[DimTxnDate].[WeekDayName].[All]" dimensionUniqueName="[DimTxnDate]" displayFolder="" count="0" unbalanced="0" hidden="1"/>
    <cacheHierarchy uniqueName="[DimTxnDate].[WeekDayNumber]" caption="WeekDayNumber" attribute="1" defaultMemberUniqueName="[DimTxnDate].[WeekDayNumber].[All]" allUniqueName="[DimTxnDate].[WeekDayNumber].[All]" dimensionUniqueName="[DimTxnDate]" displayFolder="" count="0" unbalanced="0" hidden="1"/>
    <cacheHierarchy uniqueName="[PaymentData].[AdjustedMonth]" caption="AdjustedMonth" attribute="1" defaultMemberUniqueName="[PaymentData].[AdjustedMonth].[All]" allUniqueName="[PaymentData].[AdjustedMonth].[All]" dimensionUniqueName="[PaymentData]" displayFolder="" count="0" unbalanced="0" hidden="1"/>
    <cacheHierarchy uniqueName="[PaymentData].[BillingHashCode]" caption="BillingHashCode" attribute="1" defaultMemberUniqueName="[PaymentData].[BillingHashCode].[All]" allUniqueName="[PaymentData].[BillingHashCode].[All]" dimensionUniqueName="[PaymentData]" displayFolder="" count="0" unbalanced="0" hidden="1"/>
    <cacheHierarchy uniqueName="[PaymentData].[BinHashCode]" caption="BinHashCode" attribute="1" defaultMemberUniqueName="[PaymentData].[BinHashCode].[All]" allUniqueName="[PaymentData].[BinHashCode].[All]" dimensionUniqueName="[PaymentData]" displayFolder="" count="0" unbalanced="0" hidden="1"/>
    <cacheHierarchy uniqueName="[PaymentData].[CBDate]" caption="CBDate" attribute="1" defaultMemberUniqueName="[PaymentData].[CBDate].[All]" allUniqueName="[PaymentData].[CBDate].[All]" dimensionUniqueName="[PaymentData]" displayFolder="" count="0" unbalanced="0" hidden="1"/>
    <cacheHierarchy uniqueName="[PaymentData].[ChargebackHashCode]" caption="ChargebackHashCode" attribute="1" defaultMemberUniqueName="[PaymentData].[ChargebackHashCode].[All]" allUniqueName="[PaymentData].[ChargebackHashCode].[All]" dimensionUniqueName="[PaymentData]" displayFolder="" count="0" unbalanced="0" hidden="1"/>
    <cacheHierarchy uniqueName="[PaymentData].[CogsAmountUSD]" caption="CogsAmountUSD" attribute="1" defaultMemberUniqueName="[PaymentData].[CogsAmountUSD].[All]" allUniqueName="[PaymentData].[CogsAmountUSD].[All]" dimensionUniqueName="[PaymentData]" displayFolder="" count="0" unbalanced="0" hidden="1"/>
    <cacheHierarchy uniqueName="[PaymentData].[CostofPayment]" caption="CostofPayment" attribute="1" defaultMemberUniqueName="[PaymentData].[CostofPayment].[All]" allUniqueName="[PaymentData].[CostofPayment].[All]" dimensionUniqueName="[PaymentData]" displayFolder="" count="0" unbalanced="0" hidden="1"/>
    <cacheHierarchy uniqueName="[PaymentData].[CreditCardHashCode]" caption="CreditCardHashCode" attribute="1" defaultMemberUniqueName="[PaymentData].[CreditCardHashCode].[All]" allUniqueName="[PaymentData].[CreditCardHashCode].[All]" dimensionUniqueName="[PaymentData]" displayFolder="" count="0" unbalanced="0" hidden="1"/>
    <cacheHierarchy uniqueName="[PaymentData].[EventDate]" caption="EventDate" attribute="1" defaultMemberUniqueName="[PaymentData].[EventDate].[All]" allUniqueName="[PaymentData].[EventDate].[All]" dimensionUniqueName="[PaymentData]" displayFolder="" count="0" unbalanced="0" hidden="1"/>
    <cacheHierarchy uniqueName="[PaymentData].[ExtendPropertyHashCode]" caption="ExtendPropertyHashCode" attribute="1" defaultMemberUniqueName="[PaymentData].[ExtendPropertyHashCode].[All]" allUniqueName="[PaymentData].[ExtendPropertyHashCode].[All]" dimensionUniqueName="[PaymentData]" displayFolder="" count="0" unbalanced="0" hidden="1"/>
    <cacheHierarchy uniqueName="[PaymentData].[MarketHashCode]" caption="MarketHashCode" attribute="1" defaultMemberUniqueName="[PaymentData].[MarketHashCode].[All]" allUniqueName="[PaymentData].[MarketHashCode].[All]" dimensionUniqueName="[PaymentData]" displayFolder="" count="0" unbalanced="0" hidden="1"/>
    <cacheHierarchy uniqueName="[PaymentData].[MerchantHashCode]" caption="MerchantHashCode" attribute="1" defaultMemberUniqueName="[PaymentData].[MerchantHashCode].[All]" allUniqueName="[PaymentData].[MerchantHashCode].[All]" dimensionUniqueName="[PaymentData]" displayFolder="" count="0" unbalanced="0" hidden="1"/>
    <cacheHierarchy uniqueName="[PaymentData].[PartnerHashCode]" caption="PartnerHashCode" attribute="1" defaultMemberUniqueName="[PaymentData].[PartnerHashCode].[All]" allUniqueName="[PaymentData].[PartnerHashCode].[All]" dimensionUniqueName="[PaymentData]" displayFolder="" count="0" unbalanced="0" hidden="1"/>
    <cacheHierarchy uniqueName="[PaymentData].[PaymentHashCode]" caption="PaymentHashCode" attribute="1" defaultMemberUniqueName="[PaymentData].[PaymentHashCode].[All]" allUniqueName="[PaymentData].[PaymentHashCode].[All]" dimensionUniqueName="[PaymentData]" displayFolder="" count="0" unbalanced="0" hidden="1"/>
    <cacheHierarchy uniqueName="[PaymentData].[ProductHashCode]" caption="ProductHashCode" attribute="1" defaultMemberUniqueName="[PaymentData].[ProductHashCode].[All]" allUniqueName="[PaymentData].[ProductHashCode].[All]" dimensionUniqueName="[PaymentData]" displayFolder="" count="0" unbalanced="0" hidden="1"/>
    <cacheHierarchy uniqueName="[PaymentData].[TotalAmountUSD]" caption="TotalAmountUSD" attribute="1" defaultMemberUniqueName="[PaymentData].[TotalAmountUSD].[All]" allUniqueName="[PaymentData].[TotalAmountUSD].[All]" dimensionUniqueName="[PaymentData]" displayFolder="" count="0" unbalanced="0" hidden="1"/>
    <cacheHierarchy uniqueName="[PaymentData].[TransactionCount]" caption="TransactionCount" attribute="1" defaultMemberUniqueName="[PaymentData].[TransactionCount].[All]" allUniqueName="[PaymentData].[TransactionCount].[All]" dimensionUniqueName="[PaymentData]" displayFolder="" count="0" unbalanced="0" hidden="1"/>
    <cacheHierarchy uniqueName="[PaymentData].[TxnDate1st]" caption="TxnDate1st" attribute="1" defaultMemberUniqueName="[PaymentData].[TxnDate1st].[All]" allUniqueName="[PaymentData].[TxnDate1st].[All]" dimensionUniqueName="[PaymentData]" displayFolder="" count="0" unbalanced="0" hidden="1"/>
    <cacheHierarchy uniqueName="[Measures].[Auth_Approval_Net(Commercial)#]" caption="Auth_Approval_Net(Commercial)#" measure="1" displayFolder="FY18_Commercial" measureGroup="PaymentData" count="0"/>
    <cacheHierarchy uniqueName="[Measures].[Auth_Total_Net(Commercial)#]" caption="Auth_Total_Net(Commercial)#" measure="1" displayFolder="FY18_Commercial" measureGroup="PaymentData" count="0"/>
    <cacheHierarchy uniqueName="[Measures].[Auth_Approval_Net(Commercial)#%]" caption="Auth_Approval_Net(Commercial)#%" measure="1" displayFolder="FY18_Commercial" measureGroup="PaymentData" count="0"/>
    <cacheHierarchy uniqueName="[Measures].[TokenAuth_Approval_Dedup#]" caption="TokenAuth_Approval_Dedup#" measure="1" displayFolder="FY18_AddPI" measureGroup="PaymentData" count="0"/>
    <cacheHierarchy uniqueName="[Measures].[TokenAuth_Total_Dedup#]" caption="TokenAuth_Total_Dedup#" measure="1" displayFolder="FY18_AddPI" measureGroup="PaymentData" count="0"/>
    <cacheHierarchy uniqueName="[Measures].[TokenAuth_Approval_Dedup#%]" caption="TokenAuth_Approval_Dedup#%" measure="1" displayFolder="FY18_AddPI" measureGroup="PaymentData" count="0"/>
    <cacheHierarchy uniqueName="[Measures].[TokenAuth_Approval_Blended#]" caption="TokenAuth_Approval_Blended#" measure="1" displayFolder="FY18_AddPI" measureGroup="PaymentData" count="0"/>
    <cacheHierarchy uniqueName="[Measures].[TokenAuth_Total_Blended#]" caption="TokenAuth_Total_Blended#" measure="1" displayFolder="FY18_AddPI" measureGroup="PaymentData" count="0"/>
    <cacheHierarchy uniqueName="[Measures].[TokenAuth_Approval_Blended#%]" caption="TokenAuth_Approval_Blended#%" measure="1" displayFolder="FY18_AddPI" measureGroup="PaymentData" count="0"/>
    <cacheHierarchy uniqueName="[Measures].[Auth_Approval_Blended(ConCI)#]" caption="Auth_Approval_Blended(ConCI)#" measure="1" displayFolder="FY18_Consumer_CustomerInitiated(ConCI)" measureGroup="PaymentData" count="0"/>
    <cacheHierarchy uniqueName="[Measures].[Auth_Total_Blended(ConCI)#]" caption="Auth_Total_Blended(ConCI)#" measure="1" displayFolder="FY18_Consumer_CustomerInitiated(ConCI)" measureGroup="PaymentData" count="0"/>
    <cacheHierarchy uniqueName="[Measures].[Auth_Approval_Blended(ConCI)#%]" caption="Auth_Approval_Blended(ConCI)#%" measure="1" displayFolder="FY18_Consumer_CustomerInitiated(ConCI)" measureGroup="PaymentData" count="0"/>
    <cacheHierarchy uniqueName="[Measures].[TotalAmt$]" caption="TotalAmt$" measure="1" displayFolder="Others" measureGroup="PaymentData" count="0"/>
    <cacheHierarchy uniqueName="[Measures].[Transaction#]" caption="Transaction#" measure="1" displayFolder="Others" measureGroup="PaymentData" count="0"/>
    <cacheHierarchy uniqueName="[Measures].[Auth_Total$]" caption="Auth_Total$" measure="1" displayFolder="Auth" measureGroup="PaymentData" count="0"/>
    <cacheHierarchy uniqueName="[Measures].[Auth_Approval$]" caption="Auth_Approval$" measure="1" displayFolder="Auth" measureGroup="PaymentData" count="0"/>
    <cacheHierarchy uniqueName="[Measures].[Auth_Decline$]" caption="Auth_Decline$" measure="1" displayFolder="Auth" measureGroup="PaymentData" count="0"/>
    <cacheHierarchy uniqueName="[Measures].[Auth_Approval$%]" caption="Auth_Approval$%" measure="1" displayFolder="Auth" measureGroup="PaymentData" count="0"/>
    <cacheHierarchy uniqueName="[Measures].[ATS_Approval]" caption="ATS_Approval" measure="1" displayFolder="Auth" measureGroup="PaymentData" count="0"/>
    <cacheHierarchy uniqueName="[Measures].[Auth_Total#]" caption="Auth_Total#" measure="1" displayFolder="Auth" measureGroup="PaymentData" count="0"/>
    <cacheHierarchy uniqueName="[Measures].[Auth_Approval#]" caption="Auth_Approval#" measure="1" displayFolder="Auth" measureGroup="PaymentData" count="0"/>
    <cacheHierarchy uniqueName="[Measures].[Auth_Decline#]" caption="Auth_Decline#" measure="1" displayFolder="Auth" measureGroup="PaymentData" count="0"/>
    <cacheHierarchy uniqueName="[Measures].[Auth_Approval#%]" caption="Auth_Approval#%" measure="1" displayFolder="Auth" measureGroup="PaymentData" count="0"/>
    <cacheHierarchy uniqueName="[Measures].[ATS]" caption="ATS" measure="1" displayFolder="Auth" measureGroup="PaymentData" count="0"/>
    <cacheHierarchy uniqueName="[Measures].[Token_Total#]" caption="Token_Total#" measure="1" displayFolder="Token" measureGroup="PaymentData" count="0"/>
    <cacheHierarchy uniqueName="[Measures].[Token_Approval#]" caption="Token_Approval#" measure="1" displayFolder="Token" measureGroup="PaymentData" count="0"/>
    <cacheHierarchy uniqueName="[Measures].[Auth_Approval_FirstAttempt(Commercial)#]" caption="Auth_Approval_FirstAttempt(Commercial)#" measure="1" displayFolder="FY18_Commercial" measureGroup="PaymentData" count="0"/>
    <cacheHierarchy uniqueName="[Measures].[Token_Decline#]" caption="Token_Decline#" measure="1" displayFolder="Token" measureGroup="PaymentData" count="0"/>
    <cacheHierarchy uniqueName="[Measures].[Auth_Total_FirstAttempt(Commercial)#]" caption="Auth_Total_FirstAttempt(Commercial)#" measure="1" displayFolder="FY18_Commercial" measureGroup="PaymentData" count="0"/>
    <cacheHierarchy uniqueName="[Measures].[Token_Approval#%]" caption="Token_Approval#%" measure="1" displayFolder="Token" measureGroup="PaymentData" count="0"/>
    <cacheHierarchy uniqueName="[Measures].[Auth_Approval_FirstAttempt(Commercial)#%]" caption="Auth_Approval_FirstAttempt(Commercial)#%" measure="1" displayFolder="FY18_Commercial" measureGroup="PaymentData" count="0"/>
    <cacheHierarchy uniqueName="[Measures].[Auth_AsyncTotal#]" caption="Auth_AsyncTotal#" measure="1" displayFolder="Auth_Async" measureGroup="PaymentData" count="0"/>
    <cacheHierarchy uniqueName="[Measures].[Auth_Approval_Net(ConSI)#]" caption="Auth_Approval_Net(ConSI)#" measure="1" displayFolder="FY18_Consumer_SystemInitiated(ConSI)" measureGroup="PaymentData" count="0"/>
    <cacheHierarchy uniqueName="[Measures].[Auth_AsyncApproval#]" caption="Auth_AsyncApproval#" measure="1" displayFolder="Auth_Async" measureGroup="PaymentData" count="0"/>
    <cacheHierarchy uniqueName="[Measures].[Auth_Total_Net(ConSI)#]" caption="Auth_Total_Net(ConSI)#" measure="1" displayFolder="FY18_Consumer_SystemInitiated(ConSI)" measureGroup="PaymentData" count="0"/>
    <cacheHierarchy uniqueName="[Measures].[Auth_AsyncDecline#]" caption="Auth_AsyncDecline#" measure="1" displayFolder="Auth_Async" measureGroup="PaymentData" count="0"/>
    <cacheHierarchy uniqueName="[Measures].[Auth_Approval_Net(ConSI)#%]" caption="Auth_Approval_Net(ConSI)#%" measure="1" displayFolder="FY18_Consumer_SystemInitiated(ConSI)" measureGroup="PaymentData" count="0"/>
    <cacheHierarchy uniqueName="[Measures].[Auth_AsyncApproval#%]" caption="Auth_AsyncApproval#%" measure="1" displayFolder="Auth_Async" measureGroup="PaymentData" count="0"/>
    <cacheHierarchy uniqueName="[Measures].[Auth_Approval_FirstAttempt(ConSI)#]" caption="Auth_Approval_FirstAttempt(ConSI)#" measure="1" displayFolder="FY18_Consumer_SystemInitiated(ConSI)" measureGroup="PaymentData" count="0"/>
    <cacheHierarchy uniqueName="[Measures].[Chargebacks # (By TxnDate)]" caption="Chargebacks # (By TxnDate)" measure="1" displayFolder="CB_TxnDate" measureGroup="PaymentData" count="0"/>
    <cacheHierarchy uniqueName="[Measures].[Auth_Total_FirstAttempt(ConSI)#]" caption="Auth_Total_FirstAttempt(ConSI)#" measure="1" displayFolder="FY18_Consumer_SystemInitiated(ConSI)" measureGroup="PaymentData" count="0"/>
    <cacheHierarchy uniqueName="[Measures].[Transactions # (By TxnDate)]" caption="Transactions # (By TxnDate)" measure="1" displayFolder="CB_TxnDate" measureGroup="PaymentData" count="0"/>
    <cacheHierarchy uniqueName="[Measures].[Auth_Approval_FirstAttempt(ConSI)#%]" caption="Auth_Approval_FirstAttempt(ConSI)#%" measure="1" displayFolder="FY18_Consumer_SystemInitiated(ConSI)" measureGroup="PaymentData" count="0"/>
    <cacheHierarchy uniqueName="[Measures].[Chargeback Rate # (By TxnDate)]" caption="Chargeback Rate # (By TxnDate)" measure="1" displayFolder="CB_TxnDate" measureGroup="PaymentData" count="0"/>
    <cacheHierarchy uniqueName="[Measures].[Avg CB Ticket Size(By TxnDate)]" caption="Avg CB Ticket Size(By TxnDate)" measure="1" displayFolder="CB_TxnDate" measureGroup="PaymentData" count="0"/>
    <cacheHierarchy uniqueName="[Measures].[Avg Txn Ticket Size(By TxnDate)]" caption="Avg Txn Ticket Size(By TxnDate)" measure="1" displayFolder="CB_TxnDate" measureGroup="PaymentData" count="0"/>
    <cacheHierarchy uniqueName="[Measures].[Chargebacks $ (By TxnDate)]" caption="Chargebacks $ (By TxnDate)" measure="1" displayFolder="CB_TxnDate" measureGroup="PaymentData" count="0"/>
    <cacheHierarchy uniqueName="[Measures].[Transactions $ (By TxnDate)]" caption="Transactions $ (By TxnDate)" measure="1" displayFolder="CB_TxnDate" measureGroup="PaymentData" count="0"/>
    <cacheHierarchy uniqueName="[Measures].[Chargeback Rate $ (By TxnDate)]" caption="Chargeback Rate $ (By TxnDate)" measure="1" displayFolder="CB_TxnDate" measureGroup="PaymentData" count="0"/>
    <cacheHierarchy uniqueName="[Measures].[Chargebacks # (By CBDate)]" caption="Chargebacks # (By CBDate)" measure="1" displayFolder="CB_CBDate" measureGroup="PaymentData" count="0"/>
    <cacheHierarchy uniqueName="[Measures].[Transactions # (By CBDate)]" caption="Transactions # (By CBDate)" measure="1" displayFolder="CB_CBDate" measureGroup="PaymentData" count="0"/>
    <cacheHierarchy uniqueName="[Measures].[Chargeback Rate # (By CBDate)]" caption="Chargeback Rate # (By CBDate)" measure="1" displayFolder="CB_CBDate" measureGroup="PaymentData" count="0"/>
    <cacheHierarchy uniqueName="[Measures].[Avg CB Ticket Size(By CBDate)]" caption="Avg CB Ticket Size(By CBDate)" measure="1" displayFolder="CB_CBDate" measureGroup="PaymentData" count="0"/>
    <cacheHierarchy uniqueName="[Measures].[Avg Txn Ticket Size(By CBDate)]" caption="Avg Txn Ticket Size(By CBDate)" measure="1" displayFolder="CB_CBDate" measureGroup="PaymentData" count="0"/>
    <cacheHierarchy uniqueName="[Measures].[Chargebacks $ (By CBDate)]" caption="Chargebacks $ (By CBDate)" measure="1" displayFolder="CB_CBDate" measureGroup="PaymentData" count="0"/>
    <cacheHierarchy uniqueName="[Measures].[Transactions $ (By CBDate)]" caption="Transactions $ (By CBDate)" measure="1" displayFolder="CB_CBDate" measureGroup="PaymentData" count="0"/>
    <cacheHierarchy uniqueName="[Measures].[Chargeback Rate $ (By CBDate)]" caption="Chargeback Rate $ (By CBDate)" measure="1" displayFolder="CB_CBDate" measureGroup="PaymentData" count="0"/>
    <cacheHierarchy uniqueName="[Measures].[Refund_Total#]" caption="Refund_Total#" measure="1" displayFolder="Refund" measureGroup="PaymentData" count="0"/>
    <cacheHierarchy uniqueName="[Measures].[Refund_Approval#]" caption="Refund_Approval#" measure="1" displayFolder="Refund" measureGroup="PaymentData" count="0"/>
    <cacheHierarchy uniqueName="[Measures].[Refund_Decline#]" caption="Refund_Decline#" measure="1" displayFolder="Refund" measureGroup="PaymentData" count="0"/>
    <cacheHierarchy uniqueName="[Measures].[Refund_Approval#%]" caption="Refund_Approval#%" measure="1" displayFolder="Refund" measureGroup="PaymentData" count="0"/>
    <cacheHierarchy uniqueName="[Measures].[Refund_Transactions#]" caption="Refund_Transactions#" measure="1" displayFolder="Refund" measureGroup="PaymentData" count="0"/>
    <cacheHierarchy uniqueName="[Measures].[Refund#%]" caption="Refund#%" measure="1" displayFolder="Refund" measureGroup="PaymentData" count="0"/>
    <cacheHierarchy uniqueName="[Measures].[Refund_Total$]" caption="Refund_Total$" measure="1" displayFolder="Refund" measureGroup="PaymentData" count="0"/>
    <cacheHierarchy uniqueName="[Measures].[Refund_Approval$]" caption="Refund_Approval$" measure="1" displayFolder="Refund" measureGroup="PaymentData" count="0"/>
    <cacheHierarchy uniqueName="[Measures].[Refund_Decline$]" caption="Refund_Decline$" measure="1" displayFolder="Refund" measureGroup="PaymentData" count="0"/>
    <cacheHierarchy uniqueName="[Measures].[Refund_Approval$%]" caption="Refund_Approval$%" measure="1" displayFolder="Refund" measureGroup="PaymentData" count="0"/>
    <cacheHierarchy uniqueName="[Measures].[Refund_Transactions$]" caption="Refund_Transactions$" measure="1" displayFolder="Refund" measureGroup="PaymentData" count="0"/>
    <cacheHierarchy uniqueName="[Measures].[Refund$%]" caption="Refund$%" measure="1" displayFolder="Refund" measureGroup="PaymentData" count="0"/>
    <cacheHierarchy uniqueName="[Measures].[Refund_ATS]" caption="Refund_ATS" measure="1" displayFolder="Refund" measureGroup="PaymentData" count="0"/>
    <cacheHierarchy uniqueName="[Measures].[Gross_Auth_T$]" caption="Gross_Auth_T$" measure="1" displayFolder="Auth_Gross" measureGroup="PaymentData" count="0"/>
    <cacheHierarchy uniqueName="[Measures].[Gross_Auth_A$]" caption="Gross_Auth_A$" measure="1" displayFolder="Auth_Gross" measureGroup="PaymentData" count="0"/>
    <cacheHierarchy uniqueName="[Measures].[Gross_Auth_D$]" caption="Gross_Auth_D$" measure="1" displayFolder="Auth_Gross" measureGroup="PaymentData" count="0"/>
    <cacheHierarchy uniqueName="[Measures].[Gross_Auth_A$%]" caption="Gross_Auth_A$%" measure="1" displayFolder="Auth_Gross" measureGroup="PaymentData" count="0"/>
    <cacheHierarchy uniqueName="[Measures].[Gross_Auth_T#]" caption="Gross_Auth_T#" measure="1" displayFolder="Auth_Gross" measureGroup="PaymentData" count="0"/>
    <cacheHierarchy uniqueName="[Measures].[Gross_Auth_A#]" caption="Gross_Auth_A#" measure="1" displayFolder="Auth_Gross" measureGroup="PaymentData" count="0"/>
    <cacheHierarchy uniqueName="[Measures].[Gross_Auth_D#]" caption="Gross_Auth_D#" measure="1" displayFolder="Auth_Gross" measureGroup="PaymentData" count="0"/>
    <cacheHierarchy uniqueName="[Measures].[Gross_Auth_A#%]" caption="Gross_Auth_A#%" measure="1" displayFolder="Auth_Gross" measureGroup="PaymentData" count="0"/>
    <cacheHierarchy uniqueName="[Measures].[Gross_ATS]" caption="Gross_ATS" measure="1" displayFolder="Auth_Gross" measureGroup="PaymentData" count="0"/>
    <cacheHierarchy uniqueName="[Measures].[Net_Auth_T$]" caption="Net_Auth_T$" measure="1" displayFolder="Auth_Net" measureGroup="PaymentData" count="0"/>
    <cacheHierarchy uniqueName="[Measures].[Net_Auth_A$]" caption="Net_Auth_A$" measure="1" displayFolder="Auth_Net" measureGroup="PaymentData" count="0"/>
    <cacheHierarchy uniqueName="[Measures].[Net_Auth_D$]" caption="Net_Auth_D$" measure="1" displayFolder="Auth_Net" measureGroup="PaymentData" count="0"/>
    <cacheHierarchy uniqueName="[Measures].[Net_Auth_T#]" caption="Net_Auth_T#" measure="1" displayFolder="Auth_Net" measureGroup="PaymentData" count="0"/>
    <cacheHierarchy uniqueName="[Measures].[Net_Auth_A#]" caption="Net_Auth_A#" measure="1" displayFolder="Auth_Net" measureGroup="PaymentData" count="0"/>
    <cacheHierarchy uniqueName="[Measures].[Net_Auth_D#]" caption="Net_Auth_D#" measure="1" displayFolder="Auth_Net" measureGroup="PaymentData" count="0"/>
    <cacheHierarchy uniqueName="[Measures].[Net_Auth_A#%]" caption="Net_Auth_A#%" measure="1" displayFolder="Auth_Net" measureGroup="PaymentData" count="0"/>
    <cacheHierarchy uniqueName="[Measures].[Net_ATS]" caption="Net_ATS" measure="1" displayFolder="Auth_Net" measureGroup="PaymentData" count="0"/>
    <cacheHierarchy uniqueName="[Measures].[Auth_AsyncApproval$]" caption="Auth_AsyncApproval$" measure="1" displayFolder="Auth_Async" measureGroup="PaymentData" count="0"/>
    <cacheHierarchy uniqueName="[Measures].[Auth_AsyncTotal$]" caption="Auth_AsyncTotal$" measure="1" displayFolder="Auth_Async" measureGroup="PaymentData" count="0"/>
    <cacheHierarchy uniqueName="[Measures].[Auth_AsyncDecline$]" caption="Auth_AsyncDecline$" measure="1" displayFolder="Auth_Async" measureGroup="PaymentData" count="0"/>
    <cacheHierarchy uniqueName="[Measures].[Auth_AsyncApproval$%]" caption="Auth_AsyncApproval$%" measure="1" displayFolder="Auth_Async" measureGroup="PaymentData" count="0"/>
    <cacheHierarchy uniqueName="[Measures].[Redirected#]" caption="Redirected#" measure="1" displayFolder="Redirected" measureGroup="PaymentData" count="0"/>
    <cacheHierarchy uniqueName="[Measures].[Redirected$]" caption="Redirected$" measure="1" displayFolder="Redirected" measureGroup="PaymentData" count="0"/>
    <cacheHierarchy uniqueName="[Measures].[Abandoned$]" caption="Abandoned$" measure="1" displayFolder="Redirected" measureGroup="PaymentData" count="0"/>
    <cacheHierarchy uniqueName="[Measures].[Abandoned#]" caption="Abandoned#" measure="1" displayFolder="Redirected" measureGroup="PaymentData" count="0"/>
    <cacheHierarchy uniqueName="[Measures].[Abandon#%]" caption="Abandon#%" measure="1" displayFolder="Redirected" measureGroup="PaymentData" count="0"/>
    <cacheHierarchy uniqueName="[Measures].[Abandon$%]" caption="Abandon$%" measure="1" displayFolder="Redirected" measureGroup="PaymentData" count="0"/>
    <cacheHierarchy uniqueName="[Measures].[Net_Sales$]" caption="Net_Sales$" measure="1" displayFolder="Net_Sales" measureGroup="PaymentData" count="0"/>
    <cacheHierarchy uniqueName="[Measures].[Net_Sales#]" caption="Net_Sales#" measure="1" displayFolder="Net_Sales" measureGroup="PaymentData" count="0"/>
    <cacheHierarchy uniqueName="[Measures].[Auth_Approval_Dedup#%]" caption="Auth_Approval_Dedup#%" measure="1" displayFolder="Auth_Dedup" measureGroup="PaymentData" count="0"/>
    <cacheHierarchy uniqueName="[Measures].[Auth_Approval_Dedup$%]" caption="Auth_Approval_Dedup$%" measure="1" displayFolder="Auth_Dedup" measureGroup="PaymentData" count="0"/>
    <cacheHierarchy uniqueName="[Measures].[Auth_Declined_Dedup(ConCI)#]" caption="Auth_Declined_Dedup(ConCI)#" measure="1" displayFolder="FY18_Consumer_CustomerInitiated(ConCI)" measureGroup="PaymentData" count="0"/>
    <cacheHierarchy uniqueName="[Measures].[Auth_Approval_Dedup(ConCI)$]" caption="Auth_Approval_Dedup(ConCI)$" measure="1" displayFolder="FY18_Consumer_CustomerInitiated(ConCI)" measureGroup="PaymentData" count="0"/>
    <cacheHierarchy uniqueName="[Measures].[Auth_Total_Dedup(ConCI)$]" caption="Auth_Total_Dedup(ConCI)$" measure="1" displayFolder="FY18_Consumer_CustomerInitiated(ConCI)" measureGroup="PaymentData" count="0"/>
    <cacheHierarchy uniqueName="[Measures].[Auth_Declined_Dedup(ConCI)$]" caption="Auth_Declined_Dedup(ConCI)$" measure="1" displayFolder="FY18_Consumer_CustomerInitiated(ConCI)" measureGroup="PaymentData" count="0"/>
    <cacheHierarchy uniqueName="[Measures].[Auth_Approval_Dedup(ConCI)$%]" caption="Auth_Approval_Dedup(ConCI)$%" measure="1" displayFolder="FY18_Consumer_CustomerInitiated(ConCI)" measureGroup="PaymentData" count="0"/>
    <cacheHierarchy uniqueName="[Measures].[Auth_Declined_Blended(ConCI)#]" caption="Auth_Declined_Blended(ConCI)#" measure="1" displayFolder="FY18_Consumer_CustomerInitiated(ConCI)" measureGroup="PaymentData" count="0"/>
    <cacheHierarchy uniqueName="[Measures].[Auth_Approval_Blended(ConCI)$]" caption="Auth_Approval_Blended(ConCI)$" measure="1" displayFolder="FY18_Consumer_CustomerInitiated(ConCI)" measureGroup="PaymentData" count="0"/>
    <cacheHierarchy uniqueName="[Measures].[Auth_Total_Blended(ConCI)$]" caption="Auth_Total_Blended(ConCI)$" measure="1" displayFolder="FY18_Consumer_CustomerInitiated(ConCI)" measureGroup="PaymentData" count="0"/>
    <cacheHierarchy uniqueName="[Measures].[Auth_Declined_Blended(ConCI)$]" caption="Auth_Declined_Blended(ConCI)$" measure="1" displayFolder="FY18_Consumer_CustomerInitiated(ConCI)" measureGroup="PaymentData" count="0"/>
    <cacheHierarchy uniqueName="[Measures].[Auth_Approval_Blended(ConCI)$%]" caption="Auth_Approval_Blended(ConCI)$%" measure="1" displayFolder="FY18_Consumer_CustomerInitiated(ConCI)" measureGroup="PaymentData" count="0"/>
    <cacheHierarchy uniqueName="[Measures].[Auth_Approval_Dedup_ATS(ConCI)]" caption="Auth_Approval_Dedup_ATS(ConCI)" measure="1" displayFolder="FY18_Consumer_CustomerInitiated(ConCI)" measureGroup="PaymentData" count="0"/>
    <cacheHierarchy uniqueName="[Measures].[Auth_Total_Dedup_ATS(ConCI)]" caption="Auth_Total_Dedup_ATS(ConCI)" measure="1" displayFolder="FY18_Consumer_CustomerInitiated(ConCI)" measureGroup="PaymentData" count="0"/>
    <cacheHierarchy uniqueName="[Measures].[Auth_Approval_Blended_ATS(ConCI)]" caption="Auth_Approval_Blended_ATS(ConCI)" measure="1" displayFolder="FY18_Consumer_CustomerInitiated(ConCI)" measureGroup="PaymentData" count="0"/>
    <cacheHierarchy uniqueName="[Measures].[Auth_Total_Blended_ATS(ConCI)]" caption="Auth_Total_Blended_ATS(ConCI)" measure="1" displayFolder="FY18_Consumer_CustomerInitiated(ConCI)" measureGroup="PaymentData" count="0"/>
    <cacheHierarchy uniqueName="[Measures].[Auth_Approval_Net(Commercial)_Forecast#%]" caption="Auth_Approval_Net(Commercial)_Forecast#%" measure="1" displayFolder="FY18_Commercial" measureGroup="PaymentData" count="0"/>
    <cacheHierarchy uniqueName="[Measures].[Auth_Approval_Net(ConSI)_Forecast#%]" caption="Auth_Approval_Net(ConSI)_Forecast#%" measure="1" displayFolder="FY18_Consumer_SystemInitiated(ConSI)" measureGroup="PaymentData" count="0"/>
    <cacheHierarchy uniqueName="[Measures].[Auth_Approval_Dedup#]" caption="Auth_Approval_Dedup#" measure="1" displayFolder="Auth_Dedup" measureGroup="PaymentData" count="0"/>
    <cacheHierarchy uniqueName="[Measures].[Auth_Total_Dedup#]" caption="Auth_Total_Dedup#" measure="1" displayFolder="Auth_Dedup" measureGroup="PaymentData" count="0"/>
    <cacheHierarchy uniqueName="[Measures].[Auth_Decline_Dedup#]" caption="Auth_Decline_Dedup#" measure="1" displayFolder="Auth_Dedup" measureGroup="PaymentData" count="0"/>
    <cacheHierarchy uniqueName="[Measures].[Auth_Total_Dedup$]" caption="Auth_Total_Dedup$" measure="1" displayFolder="Auth_Dedup" measureGroup="PaymentData" count="0"/>
    <cacheHierarchy uniqueName="[Measures].[Auth_Approval_Dedup(ConCI)#]" caption="Auth_Approval_Dedup(ConCI)#" measure="1" displayFolder="FY18_Consumer_CustomerInitiated(ConCI)" measureGroup="PaymentData" count="0"/>
    <cacheHierarchy uniqueName="[Measures].[Auth_Total_Dedup(ConCI)#]" caption="Auth_Total_Dedup(ConCI)#" measure="1" displayFolder="FY18_Consumer_CustomerInitiated(ConCI)" measureGroup="PaymentData" count="0"/>
    <cacheHierarchy uniqueName="[Measures].[Auth_Approval_Dedup(ConCI)#%]" caption="Auth_Approval_Dedup(ConCI)#%" measure="1" displayFolder="FY18_Consumer_CustomerInitiated(ConCI)" measureGroup="PaymentData" count="0"/>
    <cacheHierarchy uniqueName="[Measures].[Overall_Approval#]" caption="Overall_Approval#" measure="1" displayFolder="Auth_Overall" measureGroup="PaymentData" count="0"/>
    <cacheHierarchy uniqueName="[Measures].[Overall_Total#]" caption="Overall_Total#" measure="1" displayFolder="Auth_Overall" measureGroup="PaymentData" count="0"/>
    <cacheHierarchy uniqueName="[Measures].[Overall_Approval_Dedup#%]" caption="Overall_Approval_Dedup#%" measure="1" displayFolder="Auth_Overall" measureGroup="PaymentData" count="0"/>
    <cacheHierarchy uniqueName="[Measures].[Overall_Decline#]" caption="Overall_Decline#" measure="1" displayFolder="Auth_Overall" measureGroup="PaymentData" count="0"/>
    <cacheHierarchy uniqueName="[Measures].[Auth_Approval_Dedup$]" caption="Auth_Approval_Dedup$" measure="1" displayFolder="Auth_Dedup" measureGroup="PaymentData" count="0"/>
    <cacheHierarchy uniqueName="[Measures].[Auth_Decline_Dedup$]" caption="Auth_Decline_Dedup$" measure="1" displayFolder="Auth_Dedup" measureGroup="PaymentData" count="0"/>
    <cacheHierarchy uniqueName="[Measures].[Auth_Approval_Net(ConSI)$]" caption="Auth_Approval_Net(ConSI)$" measure="1" displayFolder="FY18_Consumer_SystemInitiated(ConSI)" measureGroup="PaymentData" count="0"/>
    <cacheHierarchy uniqueName="[Measures].[Auth_Total_FirstAttempt(ConSI)$]" caption="Auth_Total_FirstAttempt(ConSI)$" measure="1" displayFolder="FY18_Consumer_SystemInitiated(ConSI)" measureGroup="PaymentData" count="0"/>
    <cacheHierarchy uniqueName="[Measures].[Auth_Approval_FirstAttempt(ConSI)$]" caption="Auth_Approval_FirstAttempt(ConSI)$" measure="1" displayFolder="FY18_Consumer_SystemInitiated(ConSI)" measureGroup="PaymentData" count="0"/>
    <cacheHierarchy uniqueName="[Measures].[RecordCount]" caption="RecordCount" measure="1" displayFolder="Others" measureGroup="PaymentData" count="0"/>
    <cacheHierarchy uniqueName="[Measures].[Abandonment#%]" caption="Abandonment#%" measure="1" displayFolder="Redirected" measureGroup="PaymentData" count="0"/>
    <cacheHierarchy uniqueName="[Measures].[Auth_Approval_withDR#]" caption="Auth_Approval_withDR#" measure="1" displayFolder="DynamicRetry" measureGroup="PaymentData" count="0"/>
    <cacheHierarchy uniqueName="[Measures].[Auth_Total_withDR#]" caption="Auth_Total_withDR#" measure="1" displayFolder="DynamicRetry" measureGroup="PaymentData" count="0"/>
    <cacheHierarchy uniqueName="[Measures].[Auth_Approval_withDR#%]" caption="Auth_Approval_withDR#%" measure="1" displayFolder="DynamicRetry" measureGroup="PaymentData" count="0"/>
    <cacheHierarchy uniqueName="[Measures].[Auth_Total_Dedup_withoutDR(ConCI)#]" caption="Auth_Tot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Total_withoutDR(ConCI)#]" caption="Auth_Total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Total_withoutDR(ConCI)$]" caption="Auth_Total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Total_Dedup_withoutDR(ConCI)$]" caption="Auth_Tot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Total_FirstAttempt_All#]" caption="Auth_Total_FirstAttempt_All#" measure="1" displayFolder="FY19_OneApprovalRate" measureGroup="PaymentData" count="0"/>
    <cacheHierarchy uniqueName="[Measures].[Auth_Approval_FirstAttempt_All#]" caption="Auth_Approval_FirstAttempt_All#" measure="1" displayFolder="FY19_OneApprovalRate" measureGroup="PaymentData" count="0"/>
    <cacheHierarchy uniqueName="[Measures].[Auth_Approval_FirstAttempt_All#%]" caption="Auth_Approval_FirstAttempt_All#%" measure="1" displayFolder="FY19_OneApprovalRate" measureGroup="PaymentData" count="0"/>
    <cacheHierarchy uniqueName="[Measures].[Auth_Total_Net_All#]" caption="Auth_Total_Net_All#" measure="1" displayFolder="FY19_OneApprovalRate" measureGroup="PaymentData" count="0"/>
    <cacheHierarchy uniqueName="[Measures].[Auth_Approval_Net_All#]" caption="Auth_Approval_Net_All#" measure="1" displayFolder="FY19_OneApprovalRate" measureGroup="PaymentData" count="0"/>
    <cacheHierarchy uniqueName="[Measures].[Auth_Approval_Net_All#%]" caption="Auth_Approval_Net_All#%" measure="1" displayFolder="FY19_OneApprovalRate" measureGroup="PaymentData" count="0"/>
    <cacheHierarchy uniqueName="[Measures].[CogsAmount$]" caption="CogsAmount$" measure="1" displayFolder="Net_Sales" measureGroup="PaymentData" count="0"/>
    <cacheHierarchy uniqueName="[Measures].[CoP$]" caption="CoP$" measure="1" displayFolder="Net_Sales" measureGroup="PaymentData" count="0"/>
    <cacheHierarchy uniqueName="[Measures].[Net_Revenue$]" caption="Net_Revenue$" measure="1" displayFolder="Net_Sales" measureGroup="PaymentData" count="0"/>
    <cacheHierarchy uniqueName="[Measures].[CogsAmount_CBRevoke$]" caption="CogsAmount_CBRevoke$" measure="1" displayFolder="Net_Sales" measureGroup="PaymentData" count="0"/>
    <cacheHierarchy uniqueName="[Measures].[CoP_CB$]" caption="CoP_CB$" measure="1" displayFolder="Net_Sales" measureGroup="PaymentData" count="0"/>
    <cacheHierarchy uniqueName="[Measures].[Net_Profit$]" caption="Net_Profit$" measure="1" displayFolder="Net_Sales" measureGroup="PaymentData" count="0"/>
    <cacheHierarchy uniqueName="[Measures].[Chargeback Rate Deduped # (By CBDate)]" caption="Chargeback Rate Deduped # (By CBDate)" measure="1" displayFolder="CB_CBDate" measureGroup="PaymentData" count="0"/>
    <cacheHierarchy uniqueName="[Measures].[Chargeback Rate Deduped $ (By CBDate)]" caption="Chargeback Rate Deduped $ (By CBDate)" measure="1" displayFolder="CB_CBDate" measureGroup="PaymentData" count="0"/>
    <cacheHierarchy uniqueName="[Measures].[Chargeback Deduped # (By CBDate)]" caption="Chargeback Deduped # (By CBDate)" measure="1" displayFolder="CB_CBDate" measureGroup="PaymentData" count="0"/>
    <cacheHierarchy uniqueName="[Measures].[Chargeback Deduped $ (By CBDate)]" caption="Chargeback Deduped $ (By CBDate)" measure="1" displayFolder="CB_CBDate" measureGroup="PaymentData" count="0"/>
    <cacheHierarchy uniqueName="[Measures].[Chargeback Rate Deduped # (By TxnDate)]" caption="Chargeback Rate Deduped # (By TxnDate)" measure="1" displayFolder="CB_TxnDate" measureGroup="PaymentData" count="0"/>
    <cacheHierarchy uniqueName="[Measures].[Chargeback Rate Deduped $ (By TxnDate)]" caption="Chargeback Rate Deduped $ (By TxnDate)" measure="1" displayFolder="CB_TxnDate" measureGroup="PaymentData" count="0"/>
    <cacheHierarchy uniqueName="[Measures].[Chargeback Deduped # (By TxnDate)]" caption="Chargeback Deduped # (By TxnDate)" measure="1" displayFolder="CB_TxnDate" measureGroup="PaymentData" count="0"/>
    <cacheHierarchy uniqueName="[Measures].[Chargeback Deduped $ (By TxnDate)]" caption="Chargeback Deduped $ (By TxnDate)" measure="1" displayFolder="CB_TxnDate" measureGroup="PaymentData" count="0"/>
    <cacheHierarchy uniqueName="[Measures].[Auth_Approval_Net_Forecast_All#%]" caption="Auth_Approval_Net_Forecast_All#%" measure="1" displayFolder="FY19_OneApprovalRate" measureGroup="PaymentData" count="0" oneField="1">
      <fieldsUsage count="1">
        <fieldUsage x="1"/>
      </fieldsUsage>
    </cacheHierarchy>
    <cacheHierarchy uniqueName="[Measures].[__Default measure]" caption="__Default measure" measure="1" displayFolder="" count="0" hidden="1"/>
    <cacheHierarchy uniqueName="[Measures].[Fraud Chargebacks # (By TxnDate)]" caption="Fraud Chargebacks # (By TxnDate)" measure="1" displayFolder="CB_TxnDate" measureGroup="PaymentData" count="0" hidden="1"/>
    <cacheHierarchy uniqueName="[Measures].[Non Fraud Chargebacks # (By TxnDate)]" caption="Non Fraud Chargebacks # (By TxnDate)" measure="1" displayFolder="CB_TxnDate" measureGroup="PaymentData" count="0" hidden="1"/>
    <cacheHierarchy uniqueName="[Measures].[Fraud Chargebacks $ (By TxnDate)]" caption="Fraud Chargebacks $ (By TxnDate)" measure="1" displayFolder="CB_TxnDate" measureGroup="PaymentData" count="0" hidden="1"/>
    <cacheHierarchy uniqueName="[Measures].[Non Fraud Chargebacks $ (By TxnDate)]" caption="Non Fraud Chargebacks $ (By TxnDate)" measure="1" displayFolder="CB_TxnDate" measureGroup="PaymentData" count="0" hidden="1"/>
    <cacheHierarchy uniqueName="[Measures].[Fraud Chargebacks # (By CBDate)]" caption="Fraud Chargebacks # (By CBDate)" measure="1" displayFolder="CB_CBDate" measureGroup="PaymentData" count="0" hidden="1"/>
    <cacheHierarchy uniqueName="[Measures].[Non Fraud Chargebacks # (By CBDate)]" caption="Non Fraud Chargebacks # (By CBDate)" measure="1" displayFolder="CB_CBDate" measureGroup="PaymentData" count="0" hidden="1"/>
    <cacheHierarchy uniqueName="[Measures].[Fraud Chargebacks $ (By CBDate)]" caption="Fraud Chargebacks $ (By CBDate)" measure="1" displayFolder="CB_CBDate" measureGroup="PaymentData" count="0" hidden="1"/>
    <cacheHierarchy uniqueName="[Measures].[Non Fraud Chargebacks $ (By CBDate)]" caption="Non Fraud Chargebacks $ (By CBDate)" measure="1" displayFolder="CB_CBDate" measureGroup="PaymentData" count="0" hidden="1"/>
    <cacheHierarchy uniqueName="[Measures].[Net_Auth_A$%]" caption="Net_Auth_A$%" measure="1" displayFolder="Auth_Net" measureGroup="PaymentData" count="0" hidden="1"/>
    <cacheHierarchy uniqueName="[Measures].[Net_Auth_A#%_Forecast]" caption="Net_Auth_A#%_Forecast" measure="1" displayFolder="Auth_Net" measureGroup="PaymentData" count="0" hidden="1"/>
    <cacheHierarchy uniqueName="[Measures].[Net_Auth_A$%_Forecast]" caption="Net_Auth_A$%_Forecast" measure="1" displayFolder="Gross_Net" measureGroup="PaymentData" count="0" hidden="1"/>
  </cacheHierarchies>
  <kpis count="0"/>
  <dimensions count="13">
    <dimension name="DimBillingProperty" uniqueName="[DimBillingProperty]" caption="DimBillingProperty"/>
    <dimension name="DimBins" uniqueName="[DimBins]" caption="DimBins"/>
    <dimension name="DimChargebackProperty" uniqueName="[DimChargebackProperty]" caption="DimChargebackProperty"/>
    <dimension name="DimCreditCardProperty" uniqueName="[DimCreditCardProperty]" caption="DimCreditCardProperty"/>
    <dimension name="DimDate" uniqueName="[DimDate]" caption="DimDate"/>
    <dimension name="DimExtendProperty" uniqueName="[DimExtendProperty]" caption="DimExtendProperty"/>
    <dimension name="DimMarket" uniqueName="[DimMarket]" caption="DimMarket"/>
    <dimension name="DimMerchant" uniqueName="[DimMerchant]" caption="DimMerchant"/>
    <dimension name="DimPartner" uniqueName="[DimPartner]" caption="DimPartner"/>
    <dimension name="DimPayment" uniqueName="[DimPayment]" caption="DimPayment"/>
    <dimension name="DimProduct" uniqueName="[DimProduct]" caption="DimProduct"/>
    <dimension name="DimTxnDate" uniqueName="[DimTxnDate]" caption="DimTxnDate"/>
    <dimension measure="1" name="Measures" uniqueName="[Measures]" caption="Measures"/>
  </dimensions>
  <measureGroups count="13">
    <measureGroup name="DimBillingProperty" caption="DimBillingProperty"/>
    <measureGroup name="DimBins" caption="DimBins"/>
    <measureGroup name="DimChargebackProperty" caption="DimChargebackProperty"/>
    <measureGroup name="DimCreditCardProperty" caption="DimCreditCardProperty"/>
    <measureGroup name="DimDate" caption="DimDate"/>
    <measureGroup name="DimExtendProperty" caption="DimExtendProperty"/>
    <measureGroup name="DimMarket" caption="DimMarket"/>
    <measureGroup name="DimMerchant" caption="DimMerchant"/>
    <measureGroup name="DimPartner" caption="DimPartner"/>
    <measureGroup name="DimPayment" caption="DimPayment"/>
    <measureGroup name="DimProduct" caption="DimProduct"/>
    <measureGroup name="DimTxnDate" caption="DimTxnDate"/>
    <measureGroup name="PaymentData" caption="PaymentData"/>
  </measureGroups>
  <maps count="24">
    <map measureGroup="0" dimension="0"/>
    <map measureGroup="1" dimension="1"/>
    <map measureGroup="2" dimension="2"/>
    <map measureGroup="3" dimension="3"/>
    <map measureGroup="4" dimension="4"/>
    <map measureGroup="5" dimension="5"/>
    <map measureGroup="6" dimension="6"/>
    <map measureGroup="7" dimension="7"/>
    <map measureGroup="8" dimension="8"/>
    <map measureGroup="9" dimension="9"/>
    <map measureGroup="10" dimension="10"/>
    <map measureGroup="11" dimension="11"/>
    <map measureGroup="12" dimension="0"/>
    <map measureGroup="12" dimension="1"/>
    <map measureGroup="12" dimension="2"/>
    <map measureGroup="12" dimension="3"/>
    <map measureGroup="12" dimension="4"/>
    <map measureGroup="12" dimension="5"/>
    <map measureGroup="12" dimension="6"/>
    <map measureGroup="12" dimension="7"/>
    <map measureGroup="12" dimension="8"/>
    <map measureGroup="12" dimension="9"/>
    <map measureGroup="12" dimension="10"/>
    <map measureGroup="12" dimension="1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iwen Zhou (PACTERA TECHNOLOGIES INC)" refreshedDate="44158.52872199074" backgroundQuery="1" createdVersion="6" refreshedVersion="6" minRefreshableVersion="3" recordCount="0" supportSubquery="1" supportAdvancedDrill="1" xr:uid="{46E11F4B-0A15-45D9-AE2B-A35B1F426486}">
  <cacheSource type="external" connectionId="1"/>
  <cacheFields count="4">
    <cacheField name="[DimDate].[FiscalYear].[FiscalYear]" caption="FiscalYear" numFmtId="0" hierarchy="63" level="1">
      <sharedItems count="3">
        <s v="[DimDate].[FiscalYear].&amp;[FY2018]" c="FY2018"/>
        <s v="[DimDate].[FiscalYear].&amp;[FY2019]" c="FY2019"/>
        <s v="[DimDate].[FiscalYear].&amp;[FY2020]" c="FY2020"/>
      </sharedItems>
    </cacheField>
    <cacheField name="[Measures].[Auth_Approval_Net_Forecast_All#%]" caption="Auth_Approval_Net_Forecast_All#%" numFmtId="0" hierarchy="432" level="32767"/>
    <cacheField name="[DimProduct].[SpecialProductType].[SpecialProductType]" caption="SpecialProductType" numFmtId="0" hierarchy="180" level="1">
      <sharedItems containsSemiMixedTypes="0" containsString="0"/>
    </cacheField>
    <cacheField name="[DimDate].[EventMonth].[EventMonth]" caption="EventMonth" numFmtId="0" hierarchy="62" level="1">
      <sharedItems count="36">
        <s v="[DimDate].[EventMonth].&amp;[2017-07-01T00:00:00]" c="2017-07-01"/>
        <s v="[DimDate].[EventMonth].&amp;[2017-08-01T00:00:00]" c="2017-08-01"/>
        <s v="[DimDate].[EventMonth].&amp;[2017-09-01T00:00:00]" c="2017-09-01"/>
        <s v="[DimDate].[EventMonth].&amp;[2017-10-01T00:00:00]" c="2017-10-01"/>
        <s v="[DimDate].[EventMonth].&amp;[2017-11-01T00:00:00]" c="2017-11-01"/>
        <s v="[DimDate].[EventMonth].&amp;[2017-12-01T00:00:00]" c="2017-12-01"/>
        <s v="[DimDate].[EventMonth].&amp;[2018-01-01T00:00:00]" c="2018-01-01"/>
        <s v="[DimDate].[EventMonth].&amp;[2018-02-01T00:00:00]" c="2018-02-01"/>
        <s v="[DimDate].[EventMonth].&amp;[2018-03-01T00:00:00]" c="2018-03-01"/>
        <s v="[DimDate].[EventMonth].&amp;[2018-04-01T00:00:00]" c="2018-04-01"/>
        <s v="[DimDate].[EventMonth].&amp;[2018-05-01T00:00:00]" c="2018-05-01"/>
        <s v="[DimDate].[EventMonth].&amp;[2018-06-01T00:00:00]" c="2018-06-01"/>
        <s v="[DimDate].[EventMonth].&amp;[2018-07-01T00:00:00]" c="2018-07-01"/>
        <s v="[DimDate].[EventMonth].&amp;[2018-08-01T00:00:00]" c="2018-08-01"/>
        <s v="[DimDate].[EventMonth].&amp;[2018-09-01T00:00:00]" c="2018-09-01"/>
        <s v="[DimDate].[EventMonth].&amp;[2018-10-01T00:00:00]" c="2018-10-01"/>
        <s v="[DimDate].[EventMonth].&amp;[2018-11-01T00:00:00]" c="2018-11-01"/>
        <s v="[DimDate].[EventMonth].&amp;[2018-12-01T00:00:00]" c="2018-12-01"/>
        <s v="[DimDate].[EventMonth].&amp;[2019-01-01T00:00:00]" c="2019-01-01"/>
        <s v="[DimDate].[EventMonth].&amp;[2019-02-01T00:00:00]" c="2019-02-01"/>
        <s v="[DimDate].[EventMonth].&amp;[2019-03-01T00:00:00]" c="2019-03-01"/>
        <s v="[DimDate].[EventMonth].&amp;[2019-04-01T00:00:00]" c="2019-04-01"/>
        <s v="[DimDate].[EventMonth].&amp;[2019-05-01T00:00:00]" c="2019-05-01"/>
        <s v="[DimDate].[EventMonth].&amp;[2019-06-01T00:00:00]" c="2019-06-01"/>
        <s v="[DimDate].[EventMonth].&amp;[2019-07-01T00:00:00]" c="2019-07-01"/>
        <s v="[DimDate].[EventMonth].&amp;[2019-08-01T00:00:00]" c="2019-08-01"/>
        <s v="[DimDate].[EventMonth].&amp;[2019-09-01T00:00:00]" c="2019-09-01"/>
        <s v="[DimDate].[EventMonth].&amp;[2019-10-01T00:00:00]" c="2019-10-01"/>
        <s v="[DimDate].[EventMonth].&amp;[2019-11-01T00:00:00]" c="2019-11-01"/>
        <s v="[DimDate].[EventMonth].&amp;[2019-12-01T00:00:00]" c="2019-12-01"/>
        <s v="[DimDate].[EventMonth].&amp;[2020-01-01T00:00:00]" c="2020-01-01"/>
        <s v="[DimDate].[EventMonth].&amp;[2020-02-01T00:00:00]" c="2020-02-01"/>
        <s v="[DimDate].[EventMonth].&amp;[2020-03-01T00:00:00]" c="2020-03-01"/>
        <s v="[DimDate].[EventMonth].&amp;[2020-04-01T00:00:00]" c="2020-04-01"/>
        <s v="[DimDate].[EventMonth].&amp;[2020-05-01T00:00:00]" c="2020-05-01"/>
        <s v="[DimDate].[EventMonth].&amp;[2020-06-01T00:00:00]" c="2020-06-01"/>
      </sharedItems>
    </cacheField>
  </cacheFields>
  <cacheHierarchies count="445">
    <cacheHierarchy uniqueName="[DimBillingProperty].[AccountAgeBucket]" caption="AccountAgeBucket" attribute="1" defaultMemberUniqueName="[DimBillingProperty].[AccountAgeBucket].[All]" allUniqueName="[DimBillingProperty].[AccountAgeBucket].[All]" dimensionUniqueName="[DimBillingProperty]" displayFolder="" count="0" unbalanced="0"/>
    <cacheHierarchy uniqueName="[DimBillingProperty].[BillingSource]" caption="BillingSource" attribute="1" defaultMemberUniqueName="[DimBillingProperty].[BillingSource].[All]" allUniqueName="[DimBillingProperty].[BillingSource].[All]" dimensionUniqueName="[DimBillingProperty]" displayFolder="" count="0" unbalanced="0"/>
    <cacheHierarchy uniqueName="[DimBillingProperty].[BrowserOS]" caption="BrowserOS" attribute="1" defaultMemberUniqueName="[DimBillingProperty].[BrowserOS].[All]" allUniqueName="[DimBillingProperty].[BrowserOS].[All]" dimensionUniqueName="[DimBillingProperty]" displayFolder="" count="0" unbalanced="0"/>
    <cacheHierarchy uniqueName="[DimBillingProperty].[Client]" caption="Client" attribute="1" defaultMemberUniqueName="[DimBillingProperty].[Client].[All]" allUniqueName="[DimBillingProperty].[Client].[All]" dimensionUniqueName="[DimBillingProperty]" displayFolder="" count="0" unbalanced="0"/>
    <cacheHierarchy uniqueName="[DimBillingProperty].[DeviceType]" caption="DeviceType" attribute="1" defaultMemberUniqueName="[DimBillingProperty].[DeviceType].[All]" allUniqueName="[DimBillingProperty].[DeviceType].[All]" dimensionUniqueName="[DimBillingProperty]" displayFolder="" count="0" unbalanced="0"/>
    <cacheHierarchy uniqueName="[DimBillingProperty].[DunningAttempt#]" caption="DunningAttempt#" attribute="1" defaultMemberUniqueName="[DimBillingProperty].[DunningAttempt#].[All]" allUniqueName="[DimBillingProperty].[DunningAttempt#].[All]" dimensionUniqueName="[DimBillingProperty]" displayFolder="" count="0" unbalanced="0"/>
    <cacheHierarchy uniqueName="[DimBillingProperty].[DunningDaysBucket]" caption="DunningDaysBucket" attribute="1" defaultMemberUniqueName="[DimBillingProperty].[DunningDaysBucket].[All]" allUniqueName="[DimBillingProperty].[DunningDaysBucket].[All]" dimensionUniqueName="[DimBillingProperty]" displayFolder="" count="0" unbalanced="0"/>
    <cacheHierarchy uniqueName="[DimBillingProperty].[DunningFirstDeclineCode]" caption="DunningFirstDeclineCode" attribute="1" defaultMemberUniqueName="[DimBillingProperty].[DunningFirstDeclineCode].[All]" allUniqueName="[DimBillingProperty].[DunningFirstDeclineCode].[All]" dimensionUniqueName="[DimBillingProperty]" displayFolder="" count="0" unbalanced="0"/>
    <cacheHierarchy uniqueName="[DimBillingProperty].[DunningPaywithPaymentCardType]" caption="DunningPaywithPaymentCardType" attribute="1" defaultMemberUniqueName="[DimBillingProperty].[DunningPaywithPaymentCardType].[All]" allUniqueName="[DimBillingProperty].[DunningPaywithPaymentCardType].[All]" dimensionUniqueName="[DimBillingProperty]" displayFolder="" count="0" unbalanced="0"/>
    <cacheHierarchy uniqueName="[DimBillingProperty].[DunningPaywithSameCard]" caption="DunningPaywithSameCard" attribute="1" defaultMemberUniqueName="[DimBillingProperty].[DunningPaywithSameCard].[All]" allUniqueName="[DimBillingProperty].[DunningPaywithSameCard].[All]" dimensionUniqueName="[DimBillingProperty]" displayFolder="" count="0" unbalanced="0"/>
    <cacheHierarchy uniqueName="[DimBillingProperty].[DunningPaywithSamePaymentMethodSubType]" caption="DunningPaywithSamePaymentMethodSubType" attribute="1" defaultMemberUniqueName="[DimBillingProperty].[DunningPaywithSamePaymentMethodSubType].[All]" allUniqueName="[DimBillingProperty].[DunningPaywithSamePaymentMethodSubType].[All]" dimensionUniqueName="[DimBillingProperty]" displayFolder="" count="0" unbalanced="0"/>
    <cacheHierarchy uniqueName="[DimBillingProperty].[DunningPaywithSamePaymentMethodType]" caption="DunningPaywithSamePaymentMethodType" attribute="1" defaultMemberUniqueName="[DimBillingProperty].[DunningPaywithSamePaymentMethodType].[All]" allUniqueName="[DimBillingProperty].[DunningPaywithSamePaymentMethodType].[All]" dimensionUniqueName="[DimBillingProperty]" displayFolder="" count="0" unbalanced="0"/>
    <cacheHierarchy uniqueName="[DimBillingProperty].[DunningPaywithSameProvider]" caption="DunningPaywithSameProvider" attribute="1" defaultMemberUniqueName="[DimBillingProperty].[DunningPaywithSameProvider].[All]" allUniqueName="[DimBillingProperty].[DunningPaywithSameProvider].[All]" dimensionUniqueName="[DimBillingProperty]" displayFolder="" count="0" unbalanced="0"/>
    <cacheHierarchy uniqueName="[DimBillingProperty].[EntitlementStatus]" caption="EntitlementStatus" attribute="1" defaultMemberUniqueName="[DimBillingProperty].[EntitlementStatus].[All]" allUniqueName="[DimBillingProperty].[EntitlementStatus].[All]" dimensionUniqueName="[DimBillingProperty]" displayFolder="" count="0" unbalanced="0"/>
    <cacheHierarchy uniqueName="[DimBillingProperty].[FulfillmentState]" caption="FulfillmentState" attribute="1" defaultMemberUniqueName="[DimBillingProperty].[FulfillmentState].[All]" allUniqueName="[DimBillingProperty].[FulfillmentState].[All]" dimensionUniqueName="[DimBillingProperty]" displayFolder="" count="0" unbalanced="0"/>
    <cacheHierarchy uniqueName="[DimBillingProperty].[IsBuyOncePlayAnywhere]" caption="IsBuyOncePlayAnywhere" attribute="1" defaultMemberUniqueName="[DimBillingProperty].[IsBuyOncePlayAnywhere].[All]" allUniqueName="[DimBillingProperty].[IsBuyOncePlayAnywhere].[All]" dimensionUniqueName="[DimBillingProperty]" displayFolder="" count="0" unbalanced="0"/>
    <cacheHierarchy uniqueName="[DimBillingProperty].[IsFraud]" caption="IsFraud" attribute="1" defaultMemberUniqueName="[DimBillingProperty].[IsFraud].[All]" allUniqueName="[DimBillingProperty].[IsFraud].[All]" dimensionUniqueName="[DimBillingProperty]" displayFolder="" count="0" unbalanced="0"/>
    <cacheHierarchy uniqueName="[DimBillingProperty].[IsFreeTrialConverted]" caption="IsFreeTrialConverted" attribute="1" defaultMemberUniqueName="[DimBillingProperty].[IsFreeTrialConverted].[All]" allUniqueName="[DimBillingProperty].[IsFreeTrialConverted].[All]" dimensionUniqueName="[DimBillingProperty]" displayFolder="" count="0" unbalanced="0"/>
    <cacheHierarchy uniqueName="[DimBillingProperty].[IsLatestDunningAttempt]" caption="IsLatestDunningAttempt" attribute="1" defaultMemberUniqueName="[DimBillingProperty].[IsLatestDunningAttempt].[All]" allUniqueName="[DimBillingProperty].[IsLatestDunningAttempt].[All]" dimensionUniqueName="[DimBillingProperty]" displayFolder="" count="0" unbalanced="0"/>
    <cacheHierarchy uniqueName="[DimBillingProperty].[IsPreOrder]" caption="IsPreOrder" attribute="1" defaultMemberUniqueName="[DimBillingProperty].[IsPreOrder].[All]" allUniqueName="[DimBillingProperty].[IsPreOrder].[All]" dimensionUniqueName="[DimBillingProperty]" displayFolder="" count="0" unbalanced="0"/>
    <cacheHierarchy uniqueName="[DimBillingProperty].[ProductCode]" caption="ProductCode" attribute="1" defaultMemberUniqueName="[DimBillingProperty].[ProductCode].[All]" allUniqueName="[DimBillingProperty].[ProductCode].[All]" dimensionUniqueName="[DimBillingProperty]" displayFolder="" count="0" unbalanced="0"/>
    <cacheHierarchy uniqueName="[DimBillingProperty].[ShippingMethod]" caption="ShippingMethod" attribute="1" defaultMemberUniqueName="[DimBillingProperty].[ShippingMethod].[All]" allUniqueName="[DimBillingProperty].[ShippingMethod].[All]" dimensionUniqueName="[DimBillingProperty]" displayFolder="" count="0" unbalanced="0"/>
    <cacheHierarchy uniqueName="[DimBillingProperty].[StoreFronts]" caption="StoreFronts" attribute="1" defaultMemberUniqueName="[DimBillingProperty].[StoreFronts].[All]" allUniqueName="[DimBillingProperty].[StoreFronts].[All]" dimensionUniqueName="[DimBillingProperty]" displayFolder="" count="0" unbalanced="0"/>
    <cacheHierarchy uniqueName="[DimBillingProperty].[SubscriptionAgeBucket]" caption="SubscriptionAgeBucket" attribute="1" defaultMemberUniqueName="[DimBillingProperty].[SubscriptionAgeBucket].[All]" allUniqueName="[DimBillingProperty].[SubscriptionAgeBucket].[All]" dimensionUniqueName="[DimBillingProperty]" displayFolder="" count="0" unbalanced="0"/>
    <cacheHierarchy uniqueName="[DimBillingProperty].[SubscriptionSource]" caption="SubscriptionSource" attribute="1" defaultMemberUniqueName="[DimBillingProperty].[SubscriptionSource].[All]" allUniqueName="[DimBillingProperty].[SubscriptionSource].[All]" dimensionUniqueName="[DimBillingProperty]" displayFolder="" count="0" unbalanced="0"/>
    <cacheHierarchy uniqueName="[DimBillingProperty].[SubTerm]" caption="SubTerm" attribute="1" defaultMemberUniqueName="[DimBillingProperty].[SubTerm].[All]" allUniqueName="[DimBillingProperty].[SubTerm].[All]" dimensionUniqueName="[DimBillingProperty]" displayFolder="" count="0" unbalanced="0"/>
    <cacheHierarchy uniqueName="[DimBins].[Bin]" caption="Bin" attribute="1" defaultMemberUniqueName="[DimBins].[Bin].[All]" allUniqueName="[DimBins].[Bin].[All]" dimensionUniqueName="[DimBins]" displayFolder="" count="0" unbalanced="0"/>
    <cacheHierarchy uniqueName="[DimBins].[BinCardType]" caption="BinCardType" attribute="1" defaultMemberUniqueName="[DimBins].[BinCardType].[All]" allUniqueName="[DimBins].[BinCardType].[All]" dimensionUniqueName="[DimBins]" displayFolder="" count="0" unbalanced="0"/>
    <cacheHierarchy uniqueName="[DimBins].[BinOverride]" caption="BinOverride" attribute="1" defaultMemberUniqueName="[DimBins].[BinOverride].[All]" allUniqueName="[DimBins].[BinOverride].[All]" dimensionUniqueName="[DimBins]" displayFolder="" count="0" unbalanced="0"/>
    <cacheHierarchy uniqueName="[DimBins].[CardIndName]" caption="CardIndName" attribute="1" defaultMemberUniqueName="[DimBins].[CardIndName].[All]" allUniqueName="[DimBins].[CardIndName].[All]" dimensionUniqueName="[DimBins]" displayFolder="" count="0" unbalanced="0"/>
    <cacheHierarchy uniqueName="[DimBins].[CardProdName]" caption="CardProdName" attribute="1" defaultMemberUniqueName="[DimBins].[CardProdName].[All]" allUniqueName="[DimBins].[CardProdName].[All]" dimensionUniqueName="[DimBins]" displayFolder="" count="0" unbalanced="0"/>
    <cacheHierarchy uniqueName="[DimBins].[CardType]" caption="CardType" attribute="1" defaultMemberUniqueName="[DimBins].[CardType].[All]" allUniqueName="[DimBins].[CardType].[All]" dimensionUniqueName="[DimBins]" displayFolder="" count="0" unbalanced="0"/>
    <cacheHierarchy uniqueName="[DimBins].[IsPulseBin]" caption="IsPulseBin" attribute="1" defaultMemberUniqueName="[DimBins].[IsPulseBin].[All]" allUniqueName="[DimBins].[IsPulseBin].[All]" dimensionUniqueName="[DimBins]" displayFolder="" count="0" unbalanced="0"/>
    <cacheHierarchy uniqueName="[DimBins].[IsReloadable]" caption="IsReloadable" attribute="1" defaultMemberUniqueName="[DimBins].[IsReloadable].[All]" allUniqueName="[DimBins].[IsReloadable].[All]" dimensionUniqueName="[DimBins]" displayFolder="" count="0" unbalanced="0"/>
    <cacheHierarchy uniqueName="[DimBins].[Issuer]" caption="Issuer" attribute="1" defaultMemberUniqueName="[DimBins].[Issuer].[All]" allUniqueName="[DimBins].[Issuer].[All]" dimensionUniqueName="[DimBins]" displayFolder="" count="0" unbalanced="0"/>
    <cacheHierarchy uniqueName="[DimBins].[IssuerCountry]" caption="IssuerCountry" attribute="1" defaultMemberUniqueName="[DimBins].[IssuerCountry].[All]" allUniqueName="[DimBins].[IssuerCountry].[All]" dimensionUniqueName="[DimBins]" displayFolder="" count="0" unbalanced="0"/>
    <cacheHierarchy uniqueName="[DimBins].[IssuerGroup]" caption="IssuerGroup" attribute="1" defaultMemberUniqueName="[DimBins].[IssuerGroup].[All]" allUniqueName="[DimBins].[IssuerGroup].[All]" dimensionUniqueName="[DimBins]" displayFolder="" count="0" unbalanced="0"/>
    <cacheHierarchy uniqueName="[DimBins].[LocalUse]" caption="LocalUse" attribute="1" defaultMemberUniqueName="[DimBins].[LocalUse].[All]" allUniqueName="[DimBins].[LocalUse].[All]" dimensionUniqueName="[DimBins]" displayFolder="" count="0" unbalanced="0"/>
    <cacheHierarchy uniqueName="[DimBins].[PSD2_Market]" caption="PSD2_Market" attribute="1" defaultMemberUniqueName="[DimBins].[PSD2_Market].[All]" allUniqueName="[DimBins].[PSD2_Market].[All]" dimensionUniqueName="[DimBins]" displayFolder="" count="0" unbalanced="0"/>
    <cacheHierarchy uniqueName="[DimBins].[RegulIndName]" caption="RegulIndName" attribute="1" defaultMemberUniqueName="[DimBins].[RegulIndName].[All]" allUniqueName="[DimBins].[RegulIndName].[All]" dimensionUniqueName="[DimBins]" displayFolder="" count="0" unbalanced="0"/>
    <cacheHierarchy uniqueName="[DimChargebackProperty].[CBCurrencyCode]" caption="CBCurrencyCode" attribute="1" defaultMemberUniqueName="[DimChargebackProperty].[CBCurrencyCode].[All]" allUniqueName="[DimChargebackProperty].[CBCurrencyCode].[All]" dimensionUniqueName="[DimChargebackProperty]" displayFolder="" count="0" unbalanced="0"/>
    <cacheHierarchy uniqueName="[DimChargebackProperty].[CBDisputeProvider]" caption="CBDisputeProvider" attribute="1" defaultMemberUniqueName="[DimChargebackProperty].[CBDisputeProvider].[All]" allUniqueName="[DimChargebackProperty].[CBDisputeProvider].[All]" dimensionUniqueName="[DimChargebackProperty]" displayFolder="" count="0" unbalanced="0"/>
    <cacheHierarchy uniqueName="[DimChargebackProperty].[CBIntervalDayBucket]" caption="CBIntervalDayBucket" attribute="1" defaultMemberUniqueName="[DimChargebackProperty].[CBIntervalDayBucket].[All]" allUniqueName="[DimChargebackProperty].[CBIntervalDayBucket].[All]" dimensionUniqueName="[DimChargebackProperty]" displayFolder="" count="0" unbalanced="0"/>
    <cacheHierarchy uniqueName="[DimChargebackProperty].[CBPaymentMethod]" caption="CBPaymentMethod" attribute="1" defaultMemberUniqueName="[DimChargebackProperty].[CBPaymentMethod].[All]" allUniqueName="[DimChargebackProperty].[CBPaymentMethod].[All]" dimensionUniqueName="[DimChargebackProperty]" displayFolder="" count="0" unbalanced="0"/>
    <cacheHierarchy uniqueName="[DimChargebackProperty].[CBProvider]" caption="CBProvider" attribute="1" defaultMemberUniqueName="[DimChargebackProperty].[CBProvider].[All]" allUniqueName="[DimChargebackProperty].[CBProvider].[All]" dimensionUniqueName="[DimChargebackProperty]" displayFolder="" count="0" unbalanced="0"/>
    <cacheHierarchy uniqueName="[DimChargebackProperty].[CBReasonCode]" caption="CBReasonCode" attribute="1" defaultMemberUniqueName="[DimChargebackProperty].[CBReasonCode].[All]" allUniqueName="[DimChargebackProperty].[CBReasonCode].[All]" dimensionUniqueName="[DimChargebackProperty]" displayFolder="" count="0" unbalanced="0"/>
    <cacheHierarchy uniqueName="[DimChargebackProperty].[CBReasonCodeDescription]" caption="CBReasonCodeDescription" attribute="1" defaultMemberUniqueName="[DimChargebackProperty].[CBReasonCodeDescription].[All]" allUniqueName="[DimChargebackProperty].[CBReasonCodeDescription].[All]" dimensionUniqueName="[DimChargebackProperty]" displayFolder="" count="0" unbalanced="0"/>
    <cacheHierarchy uniqueName="[DimChargebackProperty].[CBSource]" caption="CBSource" attribute="1" defaultMemberUniqueName="[DimChargebackProperty].[CBSource].[All]" allUniqueName="[DimChargebackProperty].[CBSource].[All]" dimensionUniqueName="[DimChargebackProperty]" displayFolder="" count="0" unbalanced="0"/>
    <cacheHierarchy uniqueName="[DimChargebackProperty].[IsRevokedChargeback]" caption="IsRevokedChargeback" attribute="1" defaultMemberUniqueName="[DimChargebackProperty].[IsRevokedChargeback].[All]" allUniqueName="[DimChargebackProperty].[IsRevokedChargeback].[All]" dimensionUniqueName="[DimChargebackProperty]" displayFolder="" count="0" unbalanced="0"/>
    <cacheHierarchy uniqueName="[DimChargebackProperty].[Label_ATO_proba]" caption="Label_ATO_proba" attribute="1" defaultMemberUniqueName="[DimChargebackProperty].[Label_ATO_proba].[All]" allUniqueName="[DimChargebackProperty].[Label_ATO_proba].[All]" dimensionUniqueName="[DimChargebackProperty]" displayFolder="" count="0" unbalanced="0"/>
    <cacheHierarchy uniqueName="[DimChargebackProperty].[Label_FF_proba]" caption="Label_FF_proba" attribute="1" defaultMemberUniqueName="[DimChargebackProperty].[Label_FF_proba].[All]" allUniqueName="[DimChargebackProperty].[Label_FF_proba].[All]" dimensionUniqueName="[DimChargebackProperty]" displayFolder="" count="0" unbalanced="0"/>
    <cacheHierarchy uniqueName="[DimChargebackProperty].[Label_Label_Level1]" caption="Label_Label_Level1" attribute="1" defaultMemberUniqueName="[DimChargebackProperty].[Label_Label_Level1].[All]" allUniqueName="[DimChargebackProperty].[Label_Label_Level1].[All]" dimensionUniqueName="[DimChargebackProperty]" displayFolder="" count="0" unbalanced="0"/>
    <cacheHierarchy uniqueName="[DimChargebackProperty].[Label_Label_Level2]" caption="Label_Label_Level2" attribute="1" defaultMemberUniqueName="[DimChargebackProperty].[Label_Label_Level2].[All]" allUniqueName="[DimChargebackProperty].[Label_Label_Level2].[All]" dimensionUniqueName="[DimChargebackProperty]" displayFolder="" count="0" unbalanced="0"/>
    <cacheHierarchy uniqueName="[DimChargebackProperty].[Label_SPI_proba]" caption="Label_SPI_proba" attribute="1" defaultMemberUniqueName="[DimChargebackProperty].[Label_SPI_proba].[All]" allUniqueName="[DimChargebackProperty].[Label_SPI_proba].[All]" dimensionUniqueName="[DimChargebackProperty]" displayFolder="" count="0" unbalanced="0"/>
    <cacheHierarchy uniqueName="[DimCreditCardProperty].[AvsResponse]" caption="AvsResponse" attribute="1" defaultMemberUniqueName="[DimCreditCardProperty].[AvsResponse].[All]" allUniqueName="[DimCreditCardProperty].[AvsResponse].[All]" dimensionUniqueName="[DimCreditCardProperty]" displayFolder="" count="0" unbalanced="0"/>
    <cacheHierarchy uniqueName="[DimCreditCardProperty].[CardLevelResponseCode]" caption="CardLevelResponseCode" attribute="1" defaultMemberUniqueName="[DimCreditCardProperty].[CardLevelResponseCode].[All]" allUniqueName="[DimCreditCardProperty].[CardLevelResponseCode].[All]" dimensionUniqueName="[DimCreditCardProperty]" displayFolder="" count="0" unbalanced="0"/>
    <cacheHierarchy uniqueName="[DimCreditCardProperty].[CvvResponse]" caption="CvvResponse" attribute="1" defaultMemberUniqueName="[DimCreditCardProperty].[CvvResponse].[All]" allUniqueName="[DimCreditCardProperty].[CvvResponse].[All]" dimensionUniqueName="[DimCreditCardProperty]" displayFolder="" count="0" unbalanced="0"/>
    <cacheHierarchy uniqueName="[DimCreditCardProperty].[HasCavvUcaf]" caption="HasCavvUcaf" attribute="1" defaultMemberUniqueName="[DimCreditCardProperty].[HasCavvUcaf].[All]" allUniqueName="[DimCreditCardProperty].[HasCavvUcaf].[All]" dimensionUniqueName="[DimCreditCardProperty]" displayFolder="" count="0" unbalanced="0"/>
    <cacheHierarchy uniqueName="[DimCreditCardProperty].[Is3DS]" caption="Is3DS" attribute="1" defaultMemberUniqueName="[DimCreditCardProperty].[Is3DS].[All]" allUniqueName="[DimCreditCardProperty].[Is3DS].[All]" dimensionUniqueName="[DimCreditCardProperty]" displayFolder="" count="0" unbalanced="0"/>
    <cacheHierarchy uniqueName="[DimCreditCardProperty].[IsExpiredCard]" caption="IsExpiredCard" attribute="1" defaultMemberUniqueName="[DimCreditCardProperty].[IsExpiredCard].[All]" allUniqueName="[DimCreditCardProperty].[IsExpiredCard].[All]" dimensionUniqueName="[DimCreditCardProperty]" displayFolder="" count="0" unbalanced="0"/>
    <cacheHierarchy uniqueName="[DimDate].[DayofMonth]" caption="DayofMonth" attribute="1" defaultMemberUniqueName="[DimDate].[DayofMonth].[All]" allUniqueName="[DimDate].[DayofMonth].[All]" dimensionUniqueName="[DimDate]" displayFolder="" count="0" unbalanced="0"/>
    <cacheHierarchy uniqueName="[DimDate].[EventDate]" caption="EventDate" attribute="1" defaultMemberUniqueName="[DimDate].[EventDate].[All]" allUniqueName="[DimDate].[EventDate].[All]" dimensionUniqueName="[DimDate]" displayFolder="" count="0" unbalanced="0"/>
    <cacheHierarchy uniqueName="[DimDate].[EventMonth]" caption="EventMonth" attribute="1" defaultMemberUniqueName="[DimDate].[EventMonth].[All]" allUniqueName="[DimDate].[EventMonth].[All]" dimensionUniqueName="[DimDate]" displayFolder="" count="2" unbalanced="0">
      <fieldsUsage count="2">
        <fieldUsage x="-1"/>
        <fieldUsage x="3"/>
      </fieldsUsage>
    </cacheHierarchy>
    <cacheHierarchy uniqueName="[DimDate].[FiscalYear]" caption="FiscalYear" attribute="1" defaultMemberUniqueName="[DimDate].[FiscalYear].[All]" allUniqueName="[DimDate].[FiscalYear].[All]" dimensionUniqueName="[DimDate]" displayFolder="" count="2" unbalanced="0">
      <fieldsUsage count="2">
        <fieldUsage x="-1"/>
        <fieldUsage x="0"/>
      </fieldsUsage>
    </cacheHierarchy>
    <cacheHierarchy uniqueName="[DimDate].[MonthDesc]" caption="MonthDesc" attribute="1" defaultMemberUniqueName="[DimDate].[MonthDesc].[All]" allUniqueName="[DimDate].[MonthDesc].[All]" dimensionUniqueName="[DimDate]" displayFolder="" count="0" unbalanced="0"/>
    <cacheHierarchy uniqueName="[DimDate].[MonthName]" caption="MonthName" attribute="1" defaultMemberUniqueName="[DimDate].[MonthName].[All]" allUniqueName="[DimDate].[MonthName].[All]" dimensionUniqueName="[DimDate]" displayFolder="" count="0" unbalanced="0"/>
    <cacheHierarchy uniqueName="[DimDate].[QuarterName]" caption="QuarterName" attribute="1" defaultMemberUniqueName="[DimDate].[QuarterName].[All]" allUniqueName="[DimDate].[QuarterName].[All]" dimensionUniqueName="[DimDate]" displayFolder="" count="0" unbalanced="0"/>
    <cacheHierarchy uniqueName="[DimDate].[RollingDayLastMonthEnd]" caption="RollingDayLastMonthEnd" attribute="1" defaultMemberUniqueName="[DimDate].[RollingDayLastMonthEnd].[All]" allUniqueName="[DimDate].[RollingDayLastMonthEnd].[All]" dimensionUniqueName="[DimDate]" displayFolder="" count="0" unbalanced="0"/>
    <cacheHierarchy uniqueName="[DimDate].[RollingDays]" caption="RollingDays" attribute="1" defaultMemberUniqueName="[DimDate].[RollingDays].[All]" allUniqueName="[DimDate].[RollingDays].[All]" dimensionUniqueName="[DimDate]" displayFolder="" count="0" unbalanced="0"/>
    <cacheHierarchy uniqueName="[DimDate].[RollingMonths]" caption="RollingMonths" attribute="1" defaultMemberUniqueName="[DimDate].[RollingMonths].[All]" allUniqueName="[DimDate].[RollingMonths].[All]" dimensionUniqueName="[DimDate]" displayFolder="" count="0" unbalanced="0"/>
    <cacheHierarchy uniqueName="[DimDate].[RollingWeeks]" caption="RollingWeeks" attribute="1" defaultMemberUniqueName="[DimDate].[RollingWeeks].[All]" allUniqueName="[DimDate].[RollingWeeks].[All]" dimensionUniqueName="[DimDate]" displayFolder="" count="0" unbalanced="0"/>
    <cacheHierarchy uniqueName="[DimDate].[WeekDayName]" caption="WeekDayName" attribute="1" defaultMemberUniqueName="[DimDate].[WeekDayName].[All]" allUniqueName="[DimDate].[WeekDayName].[All]" dimensionUniqueName="[DimDate]" displayFolder="" count="0" unbalanced="0"/>
    <cacheHierarchy uniqueName="[DimDate].[WeekName]" caption="WeekName" attribute="1" defaultMemberUniqueName="[DimDate].[WeekName].[All]" allUniqueName="[DimDate].[WeekName].[All]" dimensionUniqueName="[DimDate]" displayFolder="" count="0" unbalanced="0"/>
    <cacheHierarchy uniqueName="[DimDate].[WeekNumber]" caption="WeekNumber" attribute="1" defaultMemberUniqueName="[DimDate].[WeekNumber].[All]" allUniqueName="[DimDate].[WeekNumber].[All]" dimensionUniqueName="[DimDate]" displayFolder="" count="0" unbalanced="0"/>
    <cacheHierarchy uniqueName="[DimDate].[WeekRangeinMonth]" caption="WeekRangeinMonth" attribute="1" defaultMemberUniqueName="[DimDate].[WeekRangeinMonth].[All]" allUniqueName="[DimDate].[WeekRangeinMonth].[All]" dimensionUniqueName="[DimDate]" displayFolder="" count="0" unbalanced="0"/>
    <cacheHierarchy uniqueName="[DimDate].[YearNumber]" caption="YearNumber" attribute="1" defaultMemberUniqueName="[DimDate].[YearNumber].[All]" allUniqueName="[DimDate].[YearNumber].[All]" dimensionUniqueName="[DimDate]" displayFolder="" count="0" unbalanced="0"/>
    <cacheHierarchy uniqueName="[DimExtendProperty].[3DS2format_flag]" caption="3DS2format_flag" attribute="1" defaultMemberUniqueName="[DimExtendProperty].[3DS2format_flag].[All]" allUniqueName="[DimExtendProperty].[3DS2format_flag].[All]" dimensionUniqueName="[DimExtendProperty]" displayFolder="" count="0" unbalanced="0"/>
    <cacheHierarchy uniqueName="[DimExtendProperty].[AU_ReceivedStatus]" caption="AU_ReceivedStatus" attribute="1" defaultMemberUniqueName="[DimExtendProperty].[AU_ReceivedStatus].[All]" allUniqueName="[DimExtendProperty].[AU_ReceivedStatus].[All]" dimensionUniqueName="[DimExtendProperty]" displayFolder="" count="0" unbalanced="0"/>
    <cacheHierarchy uniqueName="[DimExtendProperty].[AU_SelectionSourceCategory]" caption="AU_SelectionSourceCategory" attribute="1" defaultMemberUniqueName="[DimExtendProperty].[AU_SelectionSourceCategory].[All]" allUniqueName="[DimExtendProperty].[AU_SelectionSourceCategory].[All]" dimensionUniqueName="[DimExtendProperty]" displayFolder="" count="0" unbalanced="0"/>
    <cacheHierarchy uniqueName="[DimExtendProperty].[AvailableProviders]" caption="AvailableProviders" attribute="1" defaultMemberUniqueName="[DimExtendProperty].[AvailableProviders].[All]" allUniqueName="[DimExtendProperty].[AvailableProviders].[All]" dimensionUniqueName="[DimExtendProperty]" displayFolder="" count="0" unbalanced="0"/>
    <cacheHierarchy uniqueName="[DimExtendProperty].[CarModel]" caption="CarModel" attribute="1" defaultMemberUniqueName="[DimExtendProperty].[CarModel].[All]" allUniqueName="[DimExtendProperty].[CarModel].[All]" dimensionUniqueName="[DimExtendProperty]" displayFolder="" count="0" unbalanced="0"/>
    <cacheHierarchy uniqueName="[DimExtendProperty].[CoF]" caption="CoF" attribute="1" defaultMemberUniqueName="[DimExtendProperty].[CoF].[All]" allUniqueName="[DimExtendProperty].[CoF].[All]" dimensionUniqueName="[DimExtendProperty]" displayFolder="" count="0" unbalanced="0"/>
    <cacheHierarchy uniqueName="[DimExtendProperty].[CommonVersion]" caption="CommonVersion" attribute="1" defaultMemberUniqueName="[DimExtendProperty].[CommonVersion].[All]" allUniqueName="[DimExtendProperty].[CommonVersion].[All]" dimensionUniqueName="[DimExtendProperty]" displayFolder="" count="0" unbalanced="0"/>
    <cacheHierarchy uniqueName="[DimExtendProperty].[CompanyCode]" caption="CompanyCode" attribute="1" defaultMemberUniqueName="[DimExtendProperty].[CompanyCode].[All]" allUniqueName="[DimExtendProperty].[CompanyCode].[All]" dimensionUniqueName="[DimExtendProperty]" displayFolder="" count="0" unbalanced="0"/>
    <cacheHierarchy uniqueName="[DimExtendProperty].[DR_Original_PSD2_scenario]" caption="DR_Original_PSD2_scenario" attribute="1" defaultMemberUniqueName="[DimExtendProperty].[DR_Original_PSD2_scenario].[All]" allUniqueName="[DimExtendProperty].[DR_Original_PSD2_scenario].[All]" dimensionUniqueName="[DimExtendProperty]" displayFolder="" count="0" unbalanced="0"/>
    <cacheHierarchy uniqueName="[DimExtendProperty].[EngineeringVersion]" caption="EngineeringVersion" attribute="1" defaultMemberUniqueName="[DimExtendProperty].[EngineeringVersion].[All]" allUniqueName="[DimExtendProperty].[EngineeringVersion].[All]" dimensionUniqueName="[DimExtendProperty]" displayFolder="" count="0" unbalanced="0"/>
    <cacheHierarchy uniqueName="[DimExtendProperty].[HasCvv]" caption="HasCvv" attribute="1" defaultMemberUniqueName="[DimExtendProperty].[HasCvv].[All]" allUniqueName="[DimExtendProperty].[HasCvv].[All]" dimensionUniqueName="[DimExtendProperty]" displayFolder="" count="0" unbalanced="0"/>
    <cacheHierarchy uniqueName="[DimExtendProperty].[InitialMRDecision]" caption="InitialMRDecision" attribute="1" defaultMemberUniqueName="[DimExtendProperty].[InitialMRDecision].[All]" allUniqueName="[DimExtendProperty].[InitialMRDecision].[All]" dimensionUniqueName="[DimExtendProperty]" displayFolder="" count="0" unbalanced="0"/>
    <cacheHierarchy uniqueName="[DimExtendProperty].[InitialRiskDecision]" caption="InitialRiskDecision" attribute="1" defaultMemberUniqueName="[DimExtendProperty].[InitialRiskDecision].[All]" allUniqueName="[DimExtendProperty].[InitialRiskDecision].[All]" dimensionUniqueName="[DimExtendProperty]" displayFolder="" count="0" unbalanced="0"/>
    <cacheHierarchy uniqueName="[DimExtendProperty].[IsAUImpact]" caption="IsAUImpact" attribute="1" defaultMemberUniqueName="[DimExtendProperty].[IsAUImpact].[All]" allUniqueName="[DimExtendProperty].[IsAUImpact].[All]" dimensionUniqueName="[DimExtendProperty]" displayFolder="" count="0" unbalanced="0"/>
    <cacheHierarchy uniqueName="[DimExtendProperty].[IsModern]" caption="IsModern" attribute="1" defaultMemberUniqueName="[DimExtendProperty].[IsModern].[All]" allUniqueName="[DimExtendProperty].[IsModern].[All]" dimensionUniqueName="[DimExtendProperty]" displayFolder="" count="0" unbalanced="0"/>
    <cacheHierarchy uniqueName="[DimExtendProperty].[IsNewCustomer]" caption="IsNewCustomer" attribute="1" defaultMemberUniqueName="[DimExtendProperty].[IsNewCustomer].[All]" allUniqueName="[DimExtendProperty].[IsNewCustomer].[All]" dimensionUniqueName="[DimExtendProperty]" displayFolder="" count="0" unbalanced="0"/>
    <cacheHierarchy uniqueName="[DimExtendProperty].[MIDDesignation]" caption="MIDDesignation" attribute="1" defaultMemberUniqueName="[DimExtendProperty].[MIDDesignation].[All]" allUniqueName="[DimExtendProperty].[MIDDesignation].[All]" dimensionUniqueName="[DimExtendProperty]" displayFolder="" count="0" unbalanced="0"/>
    <cacheHierarchy uniqueName="[DimExtendProperty].[MIDMarket]" caption="MIDMarket" attribute="1" defaultMemberUniqueName="[DimExtendProperty].[MIDMarket].[All]" allUniqueName="[DimExtendProperty].[MIDMarket].[All]" dimensionUniqueName="[DimExtendProperty]" displayFolder="" count="0" unbalanced="0"/>
    <cacheHierarchy uniqueName="[DimExtendProperty].[MIDProgram]" caption="MIDProgram" attribute="1" defaultMemberUniqueName="[DimExtendProperty].[MIDProgram].[All]" allUniqueName="[DimExtendProperty].[MIDProgram].[All]" dimensionUniqueName="[DimExtendProperty]" displayFolder="" count="0" unbalanced="0"/>
    <cacheHierarchy uniqueName="[DimExtendProperty].[MIDPush]" caption="MIDPush" attribute="1" defaultMemberUniqueName="[DimExtendProperty].[MIDPush].[All]" allUniqueName="[DimExtendProperty].[MIDPush].[All]" dimensionUniqueName="[DimExtendProperty]" displayFolder="" count="0" unbalanced="0"/>
    <cacheHierarchy uniqueName="[DimExtendProperty].[MIDStaging]" caption="MIDStaging" attribute="1" defaultMemberUniqueName="[DimExtendProperty].[MIDStaging].[All]" allUniqueName="[DimExtendProperty].[MIDStaging].[All]" dimensionUniqueName="[DimExtendProperty]" displayFolder="" count="0" unbalanced="0"/>
    <cacheHierarchy uniqueName="[DimExtendProperty].[PayinVersion]" caption="PayinVersion" attribute="1" defaultMemberUniqueName="[DimExtendProperty].[PayinVersion].[All]" allUniqueName="[DimExtendProperty].[PayinVersion].[All]" dimensionUniqueName="[DimExtendProperty]" displayFolder="" count="0" unbalanced="0"/>
    <cacheHierarchy uniqueName="[DimExtendProperty].[PayoutVersion]" caption="PayoutVersion" attribute="1" defaultMemberUniqueName="[DimExtendProperty].[PayoutVersion].[All]" allUniqueName="[DimExtendProperty].[PayoutVersion].[All]" dimensionUniqueName="[DimExtendProperty]" displayFolder="" count="0" unbalanced="0"/>
    <cacheHierarchy uniqueName="[DimExtendProperty].[PaypalATORequired]" caption="PaypalATORequired" attribute="1" defaultMemberUniqueName="[DimExtendProperty].[PaypalATORequired].[All]" allUniqueName="[DimExtendProperty].[PaypalATORequired].[All]" dimensionUniqueName="[DimExtendProperty]" displayFolder="" count="0" unbalanced="0"/>
    <cacheHierarchy uniqueName="[DimExtendProperty].[PaypalATOSuccess]" caption="PaypalATOSuccess" attribute="1" defaultMemberUniqueName="[DimExtendProperty].[PaypalATOSuccess].[All]" allUniqueName="[DimExtendProperty].[PaypalATOSuccess].[All]" dimensionUniqueName="[DimExtendProperty]" displayFolder="" count="0" unbalanced="0"/>
    <cacheHierarchy uniqueName="[DimExtendProperty].[PSD2_category]" caption="PSD2_category" attribute="1" defaultMemberUniqueName="[DimExtendProperty].[PSD2_category].[All]" allUniqueName="[DimExtendProperty].[PSD2_category].[All]" dimensionUniqueName="[DimExtendProperty]" displayFolder="" count="0" unbalanced="0"/>
    <cacheHierarchy uniqueName="[DimExtendProperty].[PSD2_scenario]" caption="PSD2_scenario" attribute="1" defaultMemberUniqueName="[DimExtendProperty].[PSD2_scenario].[All]" allUniqueName="[DimExtendProperty].[PSD2_scenario].[All]" dimensionUniqueName="[DimExtendProperty]" displayFolder="" count="0" unbalanced="0"/>
    <cacheHierarchy uniqueName="[DimExtendProperty].[PSD2_tags]" caption="PSD2_tags" attribute="1" defaultMemberUniqueName="[DimExtendProperty].[PSD2_tags].[All]" allUniqueName="[DimExtendProperty].[PSD2_tags].[All]" dimensionUniqueName="[DimExtendProperty]" displayFolder="" count="0" unbalanced="0"/>
    <cacheHierarchy uniqueName="[DimExtendProperty].[PSD2ReferenceType]" caption="PSD2ReferenceType" attribute="1" defaultMemberUniqueName="[DimExtendProperty].[PSD2ReferenceType].[All]" allUniqueName="[DimExtendProperty].[PSD2ReferenceType].[All]" dimensionUniqueName="[DimExtendProperty]" displayFolder="" count="0" unbalanced="0"/>
    <cacheHierarchy uniqueName="[DimExtendProperty].[RiskModelScoreBucket]" caption="RiskModelScoreBucket" attribute="1" defaultMemberUniqueName="[DimExtendProperty].[RiskModelScoreBucket].[All]" allUniqueName="[DimExtendProperty].[RiskModelScoreBucket].[All]" dimensionUniqueName="[DimExtendProperty]" displayFolder="" count="0" unbalanced="0"/>
    <cacheHierarchy uniqueName="[DimExtendProperty].[SelectedAcquirer]" caption="SelectedAcquirer" attribute="1" defaultMemberUniqueName="[DimExtendProperty].[SelectedAcquirer].[All]" allUniqueName="[DimExtendProperty].[SelectedAcquirer].[All]" dimensionUniqueName="[DimExtendProperty]" displayFolder="" count="0" unbalanced="0"/>
    <cacheHierarchy uniqueName="[DimExtendProperty].[ThirdPartySeller]" caption="ThirdPartySeller" attribute="1" defaultMemberUniqueName="[DimExtendProperty].[ThirdPartySeller].[All]" allUniqueName="[DimExtendProperty].[ThirdPartySeller].[All]" dimensionUniqueName="[DimExtendProperty]" displayFolder="" count="0" unbalanced="0"/>
    <cacheHierarchy uniqueName="[DimExtendProperty].[TransactionInternalScenario]" caption="TransactionInternalScenario" attribute="1" defaultMemberUniqueName="[DimExtendProperty].[TransactionInternalScenario].[All]" allUniqueName="[DimExtendProperty].[TransactionInternalScenario].[All]" dimensionUniqueName="[DimExtendProperty]" displayFolder="" count="0" unbalanced="0"/>
    <cacheHierarchy uniqueName="[DimExtendProperty].[TrustedOrDefault]" caption="TrustedOrDefault" attribute="1" defaultMemberUniqueName="[DimExtendProperty].[TrustedOrDefault].[All]" allUniqueName="[DimExtendProperty].[TrustedOrDefault].[All]" dimensionUniqueName="[DimExtendProperty]" displayFolder="" count="0" unbalanced="0"/>
    <cacheHierarchy uniqueName="[DimExtendProperty].[TrustMidCategory]" caption="TrustMidCategory" attribute="1" defaultMemberUniqueName="[DimExtendProperty].[TrustMidCategory].[All]" allUniqueName="[DimExtendProperty].[TrustMidCategory].[All]" dimensionUniqueName="[DimExtendProperty]" displayFolder="" count="0" unbalanced="0"/>
    <cacheHierarchy uniqueName="[DimMarket].[Area_A13]" caption="Area_A13" attribute="1" defaultMemberUniqueName="[DimMarket].[Area_A13].[All]" allUniqueName="[DimMarket].[Area_A13].[All]" dimensionUniqueName="[DimMarket]" displayFolder="" count="0" unbalanced="0"/>
    <cacheHierarchy uniqueName="[DimMarket].[AreaName]" caption="AreaName" attribute="1" defaultMemberUniqueName="[DimMarket].[AreaName].[All]" allUniqueName="[DimMarket].[AreaName].[All]" dimensionUniqueName="[DimMarket]" displayFolder="" count="0" unbalanced="0"/>
    <cacheHierarchy uniqueName="[DimMarket].[BigAreaName]" caption="BigAreaName" attribute="1" defaultMemberUniqueName="[DimMarket].[BigAreaName].[All]" allUniqueName="[DimMarket].[BigAreaName].[All]" dimensionUniqueName="[DimMarket]" displayFolder="" count="0" unbalanced="0"/>
    <cacheHierarchy uniqueName="[DimMarket].[Country]" caption="Country" attribute="1" defaultMemberUniqueName="[DimMarket].[Country].[All]" allUniqueName="[DimMarket].[Country].[All]" dimensionUniqueName="[DimMarket]" displayFolder="" count="0" unbalanced="0"/>
    <cacheHierarchy uniqueName="[DimMarket].[CountryCode]" caption="CountryCode" attribute="1" defaultMemberUniqueName="[DimMarket].[CountryCode].[All]" allUniqueName="[DimMarket].[CountryCode].[All]" dimensionUniqueName="[DimMarket]" displayFolder="" count="0" unbalanced="0"/>
    <cacheHierarchy uniqueName="[DimMarket].[Currency]" caption="Currency" attribute="1" defaultMemberUniqueName="[DimMarket].[Currency].[All]" allUniqueName="[DimMarket].[Currency].[All]" dimensionUniqueName="[DimMarket]" displayFolder="" count="0" unbalanced="0"/>
    <cacheHierarchy uniqueName="[DimMarket].[CurrencyDescription]" caption="CurrencyDescription" attribute="1" defaultMemberUniqueName="[DimMarket].[CurrencyDescription].[All]" allUniqueName="[DimMarket].[CurrencyDescription].[All]" dimensionUniqueName="[DimMarket]" displayFolder="" count="0" unbalanced="0"/>
    <cacheHierarchy uniqueName="[DimMarket].[IsTop30Market]" caption="IsTop30Market" attribute="1" defaultMemberUniqueName="[DimMarket].[IsTop30Market].[All]" allUniqueName="[DimMarket].[IsTop30Market].[All]" dimensionUniqueName="[DimMarket]" displayFolder="" count="0" unbalanced="0"/>
    <cacheHierarchy uniqueName="[DimMarket].[PaymentRegion]" caption="PaymentRegion" attribute="1" defaultMemberUniqueName="[DimMarket].[PaymentRegion].[All]" allUniqueName="[DimMarket].[PaymentRegion].[All]" dimensionUniqueName="[DimMarket]" displayFolder="" count="0" unbalanced="0"/>
    <cacheHierarchy uniqueName="[DimMarket].[RegionName]" caption="RegionName" attribute="1" defaultMemberUniqueName="[DimMarket].[RegionName].[All]" allUniqueName="[DimMarket].[RegionName].[All]" dimensionUniqueName="[DimMarket]" displayFolder="" count="0" unbalanced="0"/>
    <cacheHierarchy uniqueName="[DimMarket].[SubRegion]" caption="SubRegion" attribute="1" defaultMemberUniqueName="[DimMarket].[SubRegion].[All]" allUniqueName="[DimMarket].[SubRegion].[All]" dimensionUniqueName="[DimMarket]" displayFolder="" count="0" unbalanced="0"/>
    <cacheHierarchy uniqueName="[DimMerchant].[MerchantAdviceCode]" caption="MerchantAdviceCode" attribute="1" defaultMemberUniqueName="[DimMerchant].[MerchantAdviceCode].[All]" allUniqueName="[DimMerchant].[MerchantAdviceCode].[All]" dimensionUniqueName="[DimMerchant]" displayFolder="" count="0" unbalanced="0"/>
    <cacheHierarchy uniqueName="[DimMerchant].[MerchantCountry]" caption="MerchantCountry" attribute="1" defaultMemberUniqueName="[DimMerchant].[MerchantCountry].[All]" allUniqueName="[DimMerchant].[MerchantCountry].[All]" dimensionUniqueName="[DimMerchant]" displayFolder="" count="0" unbalanced="0"/>
    <cacheHierarchy uniqueName="[DimMerchant].[MerchantDescriptor]" caption="MerchantDescriptor" attribute="1" defaultMemberUniqueName="[DimMerchant].[MerchantDescriptor].[All]" allUniqueName="[DimMerchant].[MerchantDescriptor].[All]" dimensionUniqueName="[DimMerchant]" displayFolder="" count="0" unbalanced="0"/>
    <cacheHierarchy uniqueName="[DimMerchant].[MerchantId]" caption="MerchantId" attribute="1" defaultMemberUniqueName="[DimMerchant].[MerchantId].[All]" allUniqueName="[DimMerchant].[MerchantId].[All]" dimensionUniqueName="[DimMerchant]" displayFolder="" count="0" unbalanced="0"/>
    <cacheHierarchy uniqueName="[DimMerchant].[MerchantMCC]" caption="MerchantMCC" attribute="1" defaultMemberUniqueName="[DimMerchant].[MerchantMCC].[All]" allUniqueName="[DimMerchant].[MerchantMCC].[All]" dimensionUniqueName="[DimMerchant]" displayFolder="" count="0" unbalanced="0"/>
    <cacheHierarchy uniqueName="[DimPartner].[IsSplitPaymentMethod]" caption="IsSplitPaymentMethod" attribute="1" defaultMemberUniqueName="[DimPartner].[IsSplitPaymentMethod].[All]" allUniqueName="[DimPartner].[IsSplitPaymentMethod].[All]" dimensionUniqueName="[DimPartner]" displayFolder="" count="0" unbalanced="0"/>
    <cacheHierarchy uniqueName="[DimPartner].[Partner]" caption="Partner" attribute="1" defaultMemberUniqueName="[DimPartner].[Partner].[All]" allUniqueName="[DimPartner].[Partner].[All]" dimensionUniqueName="[DimPartner]" displayFolder="" count="0" unbalanced="0"/>
    <cacheHierarchy uniqueName="[DimPartner].[PartnerType]" caption="PartnerType" attribute="1" defaultMemberUniqueName="[DimPartner].[PartnerType].[All]" allUniqueName="[DimPartner].[PartnerType].[All]" dimensionUniqueName="[DimPartner]" displayFolder="" count="0" unbalanced="0"/>
    <cacheHierarchy uniqueName="[DimPartner].[PaymentMethodFamily]" caption="PaymentMethodFamily" attribute="1" defaultMemberUniqueName="[DimPartner].[PaymentMethodFamily].[All]" allUniqueName="[DimPartner].[PaymentMethodFamily].[All]" dimensionUniqueName="[DimPartner]" displayFolder="" count="0" unbalanced="0"/>
    <cacheHierarchy uniqueName="[DimPartner].[PaymentMethodSubType]" caption="PaymentMethodSubType" attribute="1" defaultMemberUniqueName="[DimPartner].[PaymentMethodSubType].[All]" allUniqueName="[DimPartner].[PaymentMethodSubType].[All]" dimensionUniqueName="[DimPartner]" displayFolder="" count="0" unbalanced="0"/>
    <cacheHierarchy uniqueName="[DimPartner].[PaymentMethodSubType1]" caption="PaymentMethodSubType1" attribute="1" defaultMemberUniqueName="[DimPartner].[PaymentMethodSubType1].[All]" allUniqueName="[DimPartner].[PaymentMethodSubType1].[All]" dimensionUniqueName="[DimPartner]" displayFolder="" count="0" unbalanced="0"/>
    <cacheHierarchy uniqueName="[DimPartner].[PaymentMethodType]" caption="PaymentMethodType" attribute="1" defaultMemberUniqueName="[DimPartner].[PaymentMethodType].[All]" allUniqueName="[DimPartner].[PaymentMethodType].[All]" dimensionUniqueName="[DimPartner]" displayFolder="" count="0" unbalanced="0"/>
    <cacheHierarchy uniqueName="[DimPartner].[PaymentMethodType1]" caption="PaymentMethodType1" attribute="1" defaultMemberUniqueName="[DimPartner].[PaymentMethodType1].[All]" allUniqueName="[DimPartner].[PaymentMethodType1].[All]" dimensionUniqueName="[DimPartner]" displayFolder="" count="0" unbalanced="0"/>
    <cacheHierarchy uniqueName="[DimPartner].[PIAgeBucket]" caption="PIAgeBucket" attribute="1" defaultMemberUniqueName="[DimPartner].[PIAgeBucket].[All]" allUniqueName="[DimPartner].[PIAgeBucket].[All]" dimensionUniqueName="[DimPartner]" displayFolder="" count="0" unbalanced="0"/>
    <cacheHierarchy uniqueName="[DimPartner].[RetryStatus]" caption="RetryStatus" attribute="1" defaultMemberUniqueName="[DimPartner].[RetryStatus].[All]" allUniqueName="[DimPartner].[RetryStatus].[All]" dimensionUniqueName="[DimPartner]" displayFolder="" count="0" unbalanced="0"/>
    <cacheHierarchy uniqueName="[DimPayment].[AmountBucket]" caption="AmountBucket" attribute="1" defaultMemberUniqueName="[DimPayment].[AmountBucket].[All]" allUniqueName="[DimPayment].[AmountBucket].[All]" dimensionUniqueName="[DimPayment]" displayFolder="" count="0" unbalanced="0"/>
    <cacheHierarchy uniqueName="[DimPayment].[AuthenticationLifeCycle]" caption="AuthenticationLifeCycle" attribute="1" defaultMemberUniqueName="[DimPayment].[AuthenticationLifeCycle].[All]" allUniqueName="[DimPayment].[AuthenticationLifeCycle].[All]" dimensionUniqueName="[DimPayment]" displayFolder="" count="0" unbalanced="0"/>
    <cacheHierarchy uniqueName="[DimPayment].[DataType]" caption="DataType" attribute="1" defaultMemberUniqueName="[DimPayment].[DataType].[All]" allUniqueName="[DimPayment].[DataType].[All]" dimensionUniqueName="[DimPayment]" displayFolder="" count="0" unbalanced="0"/>
    <cacheHierarchy uniqueName="[DimPayment].[DR_OriginalDeclineReason]" caption="DR_OriginalDeclineReason" attribute="1" defaultMemberUniqueName="[DimPayment].[DR_OriginalDeclineReason].[All]" allUniqueName="[DimPayment].[DR_OriginalDeclineReason].[All]" dimensionUniqueName="[DimPayment]" displayFolder="" count="0" unbalanced="0"/>
    <cacheHierarchy uniqueName="[DimPayment].[DR_OriginalNativeDeclineReason]" caption="DR_OriginalNativeDeclineReason" attribute="1" defaultMemberUniqueName="[DimPayment].[DR_OriginalNativeDeclineReason].[All]" allUniqueName="[DimPayment].[DR_OriginalNativeDeclineReason].[All]" dimensionUniqueName="[DimPayment]" displayFolder="" count="0" unbalanced="0"/>
    <cacheHierarchy uniqueName="[DimPayment].[DR_OriginalProvider]" caption="DR_OriginalProvider" attribute="1" defaultMemberUniqueName="[DimPayment].[DR_OriginalProvider].[All]" allUniqueName="[DimPayment].[DR_OriginalProvider].[All]" dimensionUniqueName="[DimPayment]" displayFolder="" count="0" unbalanced="0"/>
    <cacheHierarchy uniqueName="[DimPayment].[DR_Status]" caption="DR_Status" attribute="1" defaultMemberUniqueName="[DimPayment].[DR_Status].[All]" allUniqueName="[DimPayment].[DR_Status].[All]" dimensionUniqueName="[DimPayment]" displayFolder="" count="0" unbalanced="0"/>
    <cacheHierarchy uniqueName="[DimPayment].[IsAuthTotal]" caption="IsAuthTotal" attribute="1" defaultMemberUniqueName="[DimPayment].[IsAuthTotal].[All]" allUniqueName="[DimPayment].[IsAuthTotal].[All]" dimensionUniqueName="[DimPayment]" displayFolder="" count="0" unbalanced="0"/>
    <cacheHierarchy uniqueName="[DimPayment].[IsDynamicRetry]" caption="IsDynamicRetry" attribute="1" defaultMemberUniqueName="[DimPayment].[IsDynamicRetry].[All]" allUniqueName="[DimPayment].[IsDynamicRetry].[All]" dimensionUniqueName="[DimPayment]" displayFolder="" count="0" unbalanced="0"/>
    <cacheHierarchy uniqueName="[DimPayment].[IsFakeRetry]" caption="IsFakeRetry" attribute="1" defaultMemberUniqueName="[DimPayment].[IsFakeRetry].[All]" allUniqueName="[DimPayment].[IsFakeRetry].[All]" dimensionUniqueName="[DimPayment]" displayFolder="" count="0" unbalanced="0"/>
    <cacheHierarchy uniqueName="[DimPayment].[IsFirstDynamicRetry]" caption="IsFirstDynamicRetry" attribute="1" defaultMemberUniqueName="[DimPayment].[IsFirstDynamicRetry].[All]" allUniqueName="[DimPayment].[IsFirstDynamicRetry].[All]" dimensionUniqueName="[DimPayment]" displayFolder="" count="0" unbalanced="0"/>
    <cacheHierarchy uniqueName="[DimPayment].[IsHardDecline]" caption="IsHardDecline" attribute="1" defaultMemberUniqueName="[DimPayment].[IsHardDecline].[All]" allUniqueName="[DimPayment].[IsHardDecline].[All]" dimensionUniqueName="[DimPayment]" displayFolder="" count="0" unbalanced="0"/>
    <cacheHierarchy uniqueName="[DimPayment].[IsLastDynamicRetry]" caption="IsLastDynamicRetry" attribute="1" defaultMemberUniqueName="[DimPayment].[IsLastDynamicRetry].[All]" allUniqueName="[DimPayment].[IsLastDynamicRetry].[All]" dimensionUniqueName="[DimPayment]" displayFolder="" count="0" unbalanced="0"/>
    <cacheHierarchy uniqueName="[DimPayment].[IsOneTimeorSubPurchase]" caption="IsOneTimeorSubPurchase" attribute="1" defaultMemberUniqueName="[DimPayment].[IsOneTimeorSubPurchase].[All]" allUniqueName="[DimPayment].[IsOneTimeorSubPurchase].[All]" dimensionUniqueName="[DimPayment]" displayFolder="" count="0" unbalanced="0"/>
    <cacheHierarchy uniqueName="[DimPayment].[IsRecurring]" caption="IsRecurring" attribute="1" defaultMemberUniqueName="[DimPayment].[IsRecurring].[All]" allUniqueName="[DimPayment].[IsRecurring].[All]" dimensionUniqueName="[DimPayment]" displayFolder="" count="0" unbalanced="0"/>
    <cacheHierarchy uniqueName="[DimPayment].[NativeResponseCode]" caption="NativeResponseCode" attribute="1" defaultMemberUniqueName="[DimPayment].[NativeResponseCode].[All]" allUniqueName="[DimPayment].[NativeResponseCode].[All]" dimensionUniqueName="[DimPayment]" displayFolder="" count="0" unbalanced="0"/>
    <cacheHierarchy uniqueName="[DimPayment].[NativeResponseDesc]" caption="NativeResponseDesc" attribute="1" defaultMemberUniqueName="[DimPayment].[NativeResponseDesc].[All]" allUniqueName="[DimPayment].[NativeResponseDesc].[All]" dimensionUniqueName="[DimPayment]" displayFolder="" count="0" unbalanced="0"/>
    <cacheHierarchy uniqueName="[DimPayment].[NetworkTokenAvailable]" caption="NetworkTokenAvailable" attribute="1" defaultMemberUniqueName="[DimPayment].[NetworkTokenAvailable].[All]" allUniqueName="[DimPayment].[NetworkTokenAvailable].[All]" dimensionUniqueName="[DimPayment]" displayFolder="" count="0" unbalanced="0"/>
    <cacheHierarchy uniqueName="[DimPayment].[NormalizedDeclineReason]" caption="NormalizedDeclineReason" attribute="1" defaultMemberUniqueName="[DimPayment].[NormalizedDeclineReason].[All]" allUniqueName="[DimPayment].[NormalizedDeclineReason].[All]" dimensionUniqueName="[DimPayment]" displayFolder="" count="0" unbalanced="0"/>
    <cacheHierarchy uniqueName="[DimPayment].[PaymentEventType]" caption="PaymentEventType" attribute="1" defaultMemberUniqueName="[DimPayment].[PaymentEventType].[All]" allUniqueName="[DimPayment].[PaymentEventType].[All]" dimensionUniqueName="[DimPayment]" displayFolder="" count="0" unbalanced="0"/>
    <cacheHierarchy uniqueName="[DimPayment].[PaymentEventType1]" caption="PaymentEventType1" attribute="1" defaultMemberUniqueName="[DimPayment].[PaymentEventType1].[All]" allUniqueName="[DimPayment].[PaymentEventType1].[All]" dimensionUniqueName="[DimPayment]" displayFolder="" count="0" unbalanced="0"/>
    <cacheHierarchy uniqueName="[DimPayment].[PaymentType]" caption="PaymentType" attribute="1" defaultMemberUniqueName="[DimPayment].[PaymentType].[All]" allUniqueName="[DimPayment].[PaymentType].[All]" dimensionUniqueName="[DimPayment]" displayFolder="" count="0" unbalanced="0"/>
    <cacheHierarchy uniqueName="[DimPayment].[PinlessBINData]" caption="PinlessBINData" attribute="1" defaultMemberUniqueName="[DimPayment].[PinlessBINData].[All]" allUniqueName="[DimPayment].[PinlessBINData].[All]" dimensionUniqueName="[DimPayment]" displayFolder="" count="0" unbalanced="0"/>
    <cacheHierarchy uniqueName="[DimPayment].[PinlessBINStatus]" caption="PinlessBINStatus" attribute="1" defaultMemberUniqueName="[DimPayment].[PinlessBINStatus].[All]" allUniqueName="[DimPayment].[PinlessBINStatus].[All]" dimensionUniqueName="[DimPayment]" displayFolder="" count="0" unbalanced="0"/>
    <cacheHierarchy uniqueName="[DimPayment].[PinlessDebit_RetryGroup]" caption="PinlessDebit_RetryGroup" attribute="1" defaultMemberUniqueName="[DimPayment].[PinlessDebit_RetryGroup].[All]" allUniqueName="[DimPayment].[PinlessDebit_RetryGroup].[All]" dimensionUniqueName="[DimPayment]" displayFolder="" count="0" unbalanced="0"/>
    <cacheHierarchy uniqueName="[DimPayment].[PinlessDebit_RetryScenario]" caption="PinlessDebit_RetryScenario" attribute="1" defaultMemberUniqueName="[DimPayment].[PinlessDebit_RetryScenario].[All]" allUniqueName="[DimPayment].[PinlessDebit_RetryScenario].[All]" dimensionUniqueName="[DimPayment]" displayFolder="" count="0" unbalanced="0"/>
    <cacheHierarchy uniqueName="[DimPayment].[PinlessDebit_RetrySubGroup]" caption="PinlessDebit_RetrySubGroup" attribute="1" defaultMemberUniqueName="[DimPayment].[PinlessDebit_RetrySubGroup].[All]" allUniqueName="[DimPayment].[PinlessDebit_RetrySubGroup].[All]" dimensionUniqueName="[DimPayment]" displayFolder="" count="0" unbalanced="0"/>
    <cacheHierarchy uniqueName="[DimPayment].[Provider]" caption="Provider" attribute="1" defaultMemberUniqueName="[DimPayment].[Provider].[All]" allUniqueName="[DimPayment].[Provider].[All]" dimensionUniqueName="[DimPayment]" displayFolder="" count="0" unbalanced="0"/>
    <cacheHierarchy uniqueName="[DimPayment].[ReasonCode]" caption="ReasonCode" attribute="1" defaultMemberUniqueName="[DimPayment].[ReasonCode].[All]" allUniqueName="[DimPayment].[ReasonCode].[All]" dimensionUniqueName="[DimPayment]" displayFolder="" count="0" unbalanced="0"/>
    <cacheHierarchy uniqueName="[DimPayment].[ResponseCodeDesc]" caption="ResponseCodeDesc" attribute="1" defaultMemberUniqueName="[DimPayment].[ResponseCodeDesc].[All]" allUniqueName="[DimPayment].[ResponseCodeDesc].[All]" dimensionUniqueName="[DimPayment]" displayFolder="" count="0" unbalanced="0"/>
    <cacheHierarchy uniqueName="[DimPayment].[RetryAttempt1AcquirerAccount]" caption="RetryAttempt1AcquirerAccount" attribute="1" defaultMemberUniqueName="[DimPayment].[RetryAttempt1AcquirerAccount].[All]" allUniqueName="[DimPayment].[RetryAttempt1AcquirerAccount].[All]" dimensionUniqueName="[DimPayment]" displayFolder="" count="0" unbalanced="0"/>
    <cacheHierarchy uniqueName="[DimPayment].[RetryAttempt1NetworkTokenOffered]" caption="RetryAttempt1NetworkTokenOffered" attribute="1" defaultMemberUniqueName="[DimPayment].[RetryAttempt1NetworkTokenOffered].[All]" allUniqueName="[DimPayment].[RetryAttempt1NetworkTokenOffered].[All]" dimensionUniqueName="[DimPayment]" displayFolder="" count="0" unbalanced="0"/>
    <cacheHierarchy uniqueName="[DimPayment].[RetryAttempt1RawResponse]" caption="RetryAttempt1RawResponse" attribute="1" defaultMemberUniqueName="[DimPayment].[RetryAttempt1RawResponse].[All]" allUniqueName="[DimPayment].[RetryAttempt1RawResponse].[All]" dimensionUniqueName="[DimPayment]" displayFolder="" count="0" unbalanced="0"/>
    <cacheHierarchy uniqueName="[DimPayment].[RetryAttempt2AcquirerAccount]" caption="RetryAttempt2AcquirerAccount" attribute="1" defaultMemberUniqueName="[DimPayment].[RetryAttempt2AcquirerAccount].[All]" allUniqueName="[DimPayment].[RetryAttempt2AcquirerAccount].[All]" dimensionUniqueName="[DimPayment]" displayFolder="" count="0" unbalanced="0"/>
    <cacheHierarchy uniqueName="[DimPayment].[RetryAttempt2NetworkTokenOffered]" caption="RetryAttempt2NetworkTokenOffered" attribute="1" defaultMemberUniqueName="[DimPayment].[RetryAttempt2NetworkTokenOffered].[All]" allUniqueName="[DimPayment].[RetryAttempt2NetworkTokenOffered].[All]" dimensionUniqueName="[DimPayment]" displayFolder="" count="0" unbalanced="0"/>
    <cacheHierarchy uniqueName="[DimPayment].[RetryAttempt2RawResponse]" caption="RetryAttempt2RawResponse" attribute="1" defaultMemberUniqueName="[DimPayment].[RetryAttempt2RawResponse].[All]" allUniqueName="[DimPayment].[RetryAttempt2RawResponse].[All]" dimensionUniqueName="[DimPayment]" displayFolder="" count="0" unbalanced="0"/>
    <cacheHierarchy uniqueName="[DimPayment].[RTAU_Status]" caption="RTAU_Status" attribute="1" defaultMemberUniqueName="[DimPayment].[RTAU_Status].[All]" allUniqueName="[DimPayment].[RTAU_Status].[All]" dimensionUniqueName="[DimPayment]" displayFolder="" count="0" unbalanced="0"/>
    <cacheHierarchy uniqueName="[DimProduct].[IsCommercial]" caption="IsCommercial" attribute="1" defaultMemberUniqueName="[DimProduct].[IsCommercial].[All]" allUniqueName="[DimProduct].[IsCommercial].[All]" dimensionUniqueName="[DimProduct]" displayFolder="" count="0" unbalanced="0"/>
    <cacheHierarchy uniqueName="[DimProduct].[ItemCount]" caption="ItemCount" attribute="1" defaultMemberUniqueName="[DimProduct].[ItemCount].[All]" allUniqueName="[DimProduct].[ItemCount].[All]" dimensionUniqueName="[DimProduct]" displayFolder="" count="0" unbalanced="0"/>
    <cacheHierarchy uniqueName="[DimProduct].[ProductCategory1]" caption="ProductCategory1" attribute="1" defaultMemberUniqueName="[DimProduct].[ProductCategory1].[All]" allUniqueName="[DimProduct].[ProductCategory1].[All]" dimensionUniqueName="[DimProduct]" displayFolder="" count="0" unbalanced="0"/>
    <cacheHierarchy uniqueName="[DimProduct].[ProductCategory2]" caption="ProductCategory2" attribute="1" defaultMemberUniqueName="[DimProduct].[ProductCategory2].[All]" allUniqueName="[DimProduct].[ProductCategory2].[All]" dimensionUniqueName="[DimProduct]" displayFolder="" count="0" unbalanced="0"/>
    <cacheHierarchy uniqueName="[DimProduct].[ProductCategory3]" caption="ProductCategory3" attribute="1" defaultMemberUniqueName="[DimProduct].[ProductCategory3].[All]" allUniqueName="[DimProduct].[ProductCategory3].[All]" dimensionUniqueName="[DimProduct]" displayFolder="" count="0" unbalanced="0"/>
    <cacheHierarchy uniqueName="[DimProduct].[ProductType]" caption="ProductType" attribute="1" defaultMemberUniqueName="[DimProduct].[ProductType].[All]" allUniqueName="[DimProduct].[ProductType].[All]" dimensionUniqueName="[DimProduct]" displayFolder="" count="0" unbalanced="0"/>
    <cacheHierarchy uniqueName="[DimProduct].[SpecialProductType]" caption="SpecialProductType" attribute="1" defaultMemberUniqueName="[DimProduct].[SpecialProductType].[All]" allUniqueName="[DimProduct].[SpecialProductType].[All]" dimensionUniqueName="[DimProduct]" displayFolder="" count="2" unbalanced="0">
      <fieldsUsage count="2">
        <fieldUsage x="-1"/>
        <fieldUsage x="2"/>
      </fieldsUsage>
    </cacheHierarchy>
    <cacheHierarchy uniqueName="[DimProduct].[TopProductName]" caption="TopProductName" attribute="1" defaultMemberUniqueName="[DimProduct].[TopProductName].[All]" allUniqueName="[DimProduct].[TopProductName].[All]" dimensionUniqueName="[DimProduct]" displayFolder="" count="0" unbalanced="0"/>
    <cacheHierarchy uniqueName="[DimTxnDate].[TxnDay]" caption="TxnDay" attribute="1" defaultMemberUniqueName="[DimTxnDate].[TxnDay].[All]" allUniqueName="[DimTxnDate].[TxnDay].[All]" dimensionUniqueName="[DimTxnDate]" displayFolder="" count="0" unbalanced="0"/>
    <cacheHierarchy uniqueName="[DimTxnDate].[TxnMonth]" caption="TxnMonth" attribute="1" defaultMemberUniqueName="[DimTxnDate].[TxnMonth].[All]" allUniqueName="[DimTxnDate].[TxnMonth].[All]" dimensionUniqueName="[DimTxnDate]" displayFolder="" count="0" unbalanced="0"/>
    <cacheHierarchy uniqueName="[DimTxnDate].[TxnYear]" caption="TxnYear" attribute="1" defaultMemberUniqueName="[DimTxnDate].[TxnYear].[All]" allUniqueName="[DimTxnDate].[TxnYear].[All]" dimensionUniqueName="[DimTxnDate]" displayFolder="" count="0" unbalanced="0"/>
    <cacheHierarchy uniqueName="[DimBillingProperty].[AccountAgeBucketIndex]" caption="AccountAgeBucketIndex" attribute="1" defaultMemberUniqueName="[DimBillingProperty].[AccountAgeBucketIndex].[All]" allUniqueName="[DimBillingProperty].[AccountAgeBucketIndex].[All]" dimensionUniqueName="[DimBillingProperty]" displayFolder="" count="0" unbalanced="0" hidden="1"/>
    <cacheHierarchy uniqueName="[DimBillingProperty].[BillingHashCode]" caption="BillingHashCode" attribute="1" defaultMemberUniqueName="[DimBillingProperty].[BillingHashCode].[All]" allUniqueName="[DimBillingProperty].[BillingHashCode].[All]" dimensionUniqueName="[DimBillingProperty]" displayFolder="" count="0" unbalanced="0" hidden="1"/>
    <cacheHierarchy uniqueName="[DimBillingProperty].[DeviceType_Risk]" caption="DeviceType_Risk" attribute="1" defaultMemberUniqueName="[DimBillingProperty].[DeviceType_Risk].[All]" allUniqueName="[DimBillingProperty].[DeviceType_Risk].[All]" dimensionUniqueName="[DimBillingProperty]" displayFolder="" count="0" unbalanced="0" hidden="1"/>
    <cacheHierarchy uniqueName="[DimBillingProperty].[DunningDaysBucket_Sort]" caption="DunningDaysBucket_Sort" attribute="1" defaultMemberUniqueName="[DimBillingProperty].[DunningDaysBucket_Sort].[All]" allUniqueName="[DimBillingProperty].[DunningDaysBucket_Sort].[All]" dimensionUniqueName="[DimBillingProperty]" displayFolder="" count="0" unbalanced="0" hidden="1"/>
    <cacheHierarchy uniqueName="[DimBillingProperty].[IsSubPurchase]" caption="IsSubPurchase" attribute="1" defaultMemberUniqueName="[DimBillingProperty].[IsSubPurchase].[All]" allUniqueName="[DimBillingProperty].[IsSubPurchase].[All]" dimensionUniqueName="[DimBillingProperty]" displayFolder="" count="0" unbalanced="0" hidden="1"/>
    <cacheHierarchy uniqueName="[DimBillingProperty].[IsSubRecurringPurchase]" caption="IsSubRecurringPurchase" attribute="1" defaultMemberUniqueName="[DimBillingProperty].[IsSubRecurringPurchase].[All]" allUniqueName="[DimBillingProperty].[IsSubRecurringPurchase].[All]" dimensionUniqueName="[DimBillingProperty]" displayFolder="" count="0" unbalanced="0" hidden="1"/>
    <cacheHierarchy uniqueName="[DimBillingProperty].[Partner]" caption="Partner" attribute="1" defaultMemberUniqueName="[DimBillingProperty].[Partner].[All]" allUniqueName="[DimBillingProperty].[Partner].[All]" dimensionUniqueName="[DimBillingProperty]" displayFolder="" count="0" unbalanced="0" hidden="1"/>
    <cacheHierarchy uniqueName="[DimBillingProperty].[PurchaseType]" caption="PurchaseType" attribute="1" defaultMemberUniqueName="[DimBillingProperty].[PurchaseType].[All]" allUniqueName="[DimBillingProperty].[PurchaseType].[All]" dimensionUniqueName="[DimBillingProperty]" displayFolder="" count="0" unbalanced="0" hidden="1"/>
    <cacheHierarchy uniqueName="[DimBillingProperty].[SubscriptionAgeBucket_Sort]" caption="SubscriptionAgeBucket_Sort" attribute="1" defaultMemberUniqueName="[DimBillingProperty].[SubscriptionAgeBucket_Sort].[All]" allUniqueName="[DimBillingProperty].[SubscriptionAgeBucket_Sort].[All]" dimensionUniqueName="[DimBillingProperty]" displayFolder="" count="0" unbalanced="0" hidden="1"/>
    <cacheHierarchy uniqueName="[DimBillingProperty].[SubTermIndex]" caption="SubTermIndex" attribute="1" defaultMemberUniqueName="[DimBillingProperty].[SubTermIndex].[All]" allUniqueName="[DimBillingProperty].[SubTermIndex].[All]" dimensionUniqueName="[DimBillingProperty]" displayFolder="" count="0" unbalanced="0" hidden="1"/>
    <cacheHierarchy uniqueName="[DimBins].[BinHashCode]" caption="BinHashCode" attribute="1" defaultMemberUniqueName="[DimBins].[BinHashCode].[All]" allUniqueName="[DimBins].[BinHashCode].[All]" dimensionUniqueName="[DimBins]" displayFolder="" count="0" unbalanced="0" hidden="1"/>
    <cacheHierarchy uniqueName="[DimChargebackProperty].[CBIntervalDayBucketIndex]" caption="CBIntervalDayBucketIndex" attribute="1" defaultMemberUniqueName="[DimChargebackProperty].[CBIntervalDayBucketIndex].[All]" allUniqueName="[DimChargebackProperty].[CBIntervalDayBucketIndex].[All]" dimensionUniqueName="[DimChargebackProperty]" displayFolder="" count="0" unbalanced="0" hidden="1"/>
    <cacheHierarchy uniqueName="[DimChargebackProperty].[CBMappingType]" caption="CBMappingType" attribute="1" defaultMemberUniqueName="[DimChargebackProperty].[CBMappingType].[All]" allUniqueName="[DimChargebackProperty].[CBMappingType].[All]" dimensionUniqueName="[DimChargebackProperty]" displayFolder="" count="0" unbalanced="0" hidden="1"/>
    <cacheHierarchy uniqueName="[DimChargebackProperty].[ChargebackHashCode]" caption="ChargebackHashCode" attribute="1" defaultMemberUniqueName="[DimChargebackProperty].[ChargebackHashCode].[All]" allUniqueName="[DimChargebackProperty].[ChargebackHashCode].[All]" dimensionUniqueName="[DimChargebackProperty]" displayFolder="" count="0" unbalanced="0" hidden="1"/>
    <cacheHierarchy uniqueName="[DimChargebackProperty].[ChargebackType]" caption="ChargebackType" attribute="1" defaultMemberUniqueName="[DimChargebackProperty].[ChargebackType].[All]" allUniqueName="[DimChargebackProperty].[ChargebackType].[All]" dimensionUniqueName="[DimChargebackProperty]" displayFolder="" count="0" unbalanced="0" hidden="1"/>
    <cacheHierarchy uniqueName="[DimChargebackProperty].[ChargebackTypeId]" caption="ChargebackTypeId" attribute="1" defaultMemberUniqueName="[DimChargebackProperty].[ChargebackTypeId].[All]" allUniqueName="[DimChargebackProperty].[ChargebackTypeId].[All]" dimensionUniqueName="[DimChargebackProperty]" displayFolder="" count="0" unbalanced="0" hidden="1"/>
    <cacheHierarchy uniqueName="[DimCreditCardProperty].[CreditCardHashCode]" caption="CreditCardHashCode" attribute="1" defaultMemberUniqueName="[DimCreditCardProperty].[CreditCardHashCode].[All]" allUniqueName="[DimCreditCardProperty].[CreditCardHashCode].[All]" dimensionUniqueName="[DimCreditCardProperty]" displayFolder="" count="0" unbalanced="0" hidden="1"/>
    <cacheHierarchy uniqueName="[DimDate].[Date]" caption="Date" attribute="1" defaultMemberUniqueName="[DimDate].[Date].[All]" allUniqueName="[DimDate].[Date].[All]" dimensionUniqueName="[DimDate]" displayFolder="" count="0" unbalanced="0" hidden="1"/>
    <cacheHierarchy uniqueName="[DimDate].[DateKey]" caption="DateKey" attribute="1" defaultMemberUniqueName="[DimDate].[DateKey].[All]" allUniqueName="[DimDate].[DateKey].[All]" dimensionUniqueName="[DimDate]" displayFolder="" count="0" unbalanced="0" hidden="1"/>
    <cacheHierarchy uniqueName="[DimDate].[MonthDescIndex]" caption="MonthDescIndex" attribute="1" defaultMemberUniqueName="[DimDate].[MonthDescIndex].[All]" allUniqueName="[DimDate].[MonthDescIndex].[All]" dimensionUniqueName="[DimDate]" displayFolder="" count="0" unbalanced="0" hidden="1"/>
    <cacheHierarchy uniqueName="[DimDate].[MonthNumber]" caption="MonthNumber" attribute="1" defaultMemberUniqueName="[DimDate].[MonthNumber].[All]" allUniqueName="[DimDate].[MonthNumber].[All]" dimensionUniqueName="[DimDate]" displayFolder="" count="0" unbalanced="0" hidden="1"/>
    <cacheHierarchy uniqueName="[DimDate].[QuarterNumber]" caption="QuarterNumber" attribute="1" defaultMemberUniqueName="[DimDate].[QuarterNumber].[All]" allUniqueName="[DimDate].[QuarterNumber].[All]" dimensionUniqueName="[DimDate]" displayFolder="" count="0" unbalanced="0" hidden="1"/>
    <cacheHierarchy uniqueName="[DimDate].[WeekDayNameSort]" caption="WeekDayNameSort" attribute="1" defaultMemberUniqueName="[DimDate].[WeekDayNameSort].[All]" allUniqueName="[DimDate].[WeekDayNameSort].[All]" dimensionUniqueName="[DimDate]" displayFolder="" count="0" unbalanced="0" hidden="1"/>
    <cacheHierarchy uniqueName="[DimDate].[WeekDayNumber]" caption="WeekDayNumber" attribute="1" defaultMemberUniqueName="[DimDate].[WeekDayNumber].[All]" allUniqueName="[DimDate].[WeekDayNumber].[All]" dimensionUniqueName="[DimDate]" displayFolder="" count="0" unbalanced="0" hidden="1"/>
    <cacheHierarchy uniqueName="[DimDate].[YearName]" caption="YearName" attribute="1" defaultMemberUniqueName="[DimDate].[YearName].[All]" allUniqueName="[DimDate].[YearName].[All]" dimensionUniqueName="[DimDate]" displayFolder="" count="0" unbalanced="0" hidden="1"/>
    <cacheHierarchy uniqueName="[DimExtendProperty].[ExtendPropertyHashCode]" caption="ExtendPropertyHashCode" attribute="1" defaultMemberUniqueName="[DimExtendProperty].[ExtendPropertyHashCode].[All]" allUniqueName="[DimExtendProperty].[ExtendPropertyHashCode].[All]" dimensionUniqueName="[DimExtendProperty]" displayFolder="" count="0" unbalanced="0" hidden="1"/>
    <cacheHierarchy uniqueName="[DimExtendProperty].[RiskModelScoreBucket_Sort]" caption="RiskModelScoreBucket_Sort" attribute="1" defaultMemberUniqueName="[DimExtendProperty].[RiskModelScoreBucket_Sort].[All]" allUniqueName="[DimExtendProperty].[RiskModelScoreBucket_Sort].[All]" dimensionUniqueName="[DimExtendProperty]" displayFolder="" count="0" unbalanced="0" hidden="1"/>
    <cacheHierarchy uniqueName="[DimExtendProperty].[TestData]" caption="TestData" attribute="1" defaultMemberUniqueName="[DimExtendProperty].[TestData].[All]" allUniqueName="[DimExtendProperty].[TestData].[All]" dimensionUniqueName="[DimExtendProperty]" displayFolder="" count="0" unbalanced="0" hidden="1"/>
    <cacheHierarchy uniqueName="[DimMarket].[MarketHashCode]" caption="MarketHashCode" attribute="1" defaultMemberUniqueName="[DimMarket].[MarketHashCode].[All]" allUniqueName="[DimMarket].[MarketHashCode].[All]" dimensionUniqueName="[DimMarket]" displayFolder="" count="0" unbalanced="0" hidden="1"/>
    <cacheHierarchy uniqueName="[DimMarket].[SubregionName]" caption="SubregionName" attribute="1" defaultMemberUniqueName="[DimMarket].[SubregionName].[All]" allUniqueName="[DimMarket].[SubregionName].[All]" dimensionUniqueName="[DimMarket]" displayFolder="" count="0" unbalanced="0" hidden="1"/>
    <cacheHierarchy uniqueName="[DimMerchant].[MerchantHashCode]" caption="MerchantHashCode" attribute="1" defaultMemberUniqueName="[DimMerchant].[MerchantHashCode].[All]" allUniqueName="[DimMerchant].[MerchantHashCode].[All]" dimensionUniqueName="[DimMerchant]" displayFolder="" count="0" unbalanced="0" hidden="1"/>
    <cacheHierarchy uniqueName="[DimMerchant].[MerchantSupportInfo]" caption="MerchantSupportInfo" attribute="1" defaultMemberUniqueName="[DimMerchant].[MerchantSupportInfo].[All]" allUniqueName="[DimMerchant].[MerchantSupportInfo].[All]" dimensionUniqueName="[DimMerchant]" displayFolder="" count="0" unbalanced="0" hidden="1"/>
    <cacheHierarchy uniqueName="[DimPartner].[PartnerHashCode]" caption="PartnerHashCode" attribute="1" defaultMemberUniqueName="[DimPartner].[PartnerHashCode].[All]" allUniqueName="[DimPartner].[PartnerHashCode].[All]" dimensionUniqueName="[DimPartner]" displayFolder="" count="0" unbalanced="0" hidden="1"/>
    <cacheHierarchy uniqueName="[DimPartner].[PIAgeBucketIndex]" caption="PIAgeBucketIndex" attribute="1" defaultMemberUniqueName="[DimPartner].[PIAgeBucketIndex].[All]" allUniqueName="[DimPartner].[PIAgeBucketIndex].[All]" dimensionUniqueName="[DimPartner]" displayFolder="" count="0" unbalanced="0" hidden="1"/>
    <cacheHierarchy uniqueName="[DimPayment].[AmountBucketGroup]" caption="AmountBucketGroup" attribute="1" defaultMemberUniqueName="[DimPayment].[AmountBucketGroup].[All]" allUniqueName="[DimPayment].[AmountBucketGroup].[All]" dimensionUniqueName="[DimPayment]" displayFolder="" count="0" unbalanced="0" hidden="1"/>
    <cacheHierarchy uniqueName="[DimPayment].[AmountBucketGroupIndex]" caption="AmountBucketGroupIndex" attribute="1" defaultMemberUniqueName="[DimPayment].[AmountBucketGroupIndex].[All]" allUniqueName="[DimPayment].[AmountBucketGroupIndex].[All]" dimensionUniqueName="[DimPayment]" displayFolder="" count="0" unbalanced="0" hidden="1"/>
    <cacheHierarchy uniqueName="[DimPayment].[AmountBucketIndex]" caption="AmountBucketIndex" attribute="1" defaultMemberUniqueName="[DimPayment].[AmountBucketIndex].[All]" allUniqueName="[DimPayment].[AmountBucketIndex].[All]" dimensionUniqueName="[DimPayment]" displayFolder="" count="0" unbalanced="0" hidden="1"/>
    <cacheHierarchy uniqueName="[DimPayment].[IsAuthApproval]" caption="IsAuthApproval" attribute="1" defaultMemberUniqueName="[DimPayment].[IsAuthApproval].[All]" allUniqueName="[DimPayment].[IsAuthApproval].[All]" dimensionUniqueName="[DimPayment]" displayFolder="" count="0" unbalanced="0" hidden="1"/>
    <cacheHierarchy uniqueName="[DimPayment].[IsAuthAsyncApproval]" caption="IsAuthAsyncApproval" attribute="1" defaultMemberUniqueName="[DimPayment].[IsAuthAsyncApproval].[All]" allUniqueName="[DimPayment].[IsAuthAsyncApproval].[All]" dimensionUniqueName="[DimPayment]" displayFolder="" count="0" unbalanced="0" hidden="1"/>
    <cacheHierarchy uniqueName="[DimPayment].[IsAuthAsyncTotal]" caption="IsAuthAsyncTotal" attribute="1" defaultMemberUniqueName="[DimPayment].[IsAuthAsyncTotal].[All]" allUniqueName="[DimPayment].[IsAuthAsyncTotal].[All]" dimensionUniqueName="[DimPayment]" displayFolder="" count="0" unbalanced="0" hidden="1"/>
    <cacheHierarchy uniqueName="[DimPayment].[IsRisk]" caption="IsRisk" attribute="1" defaultMemberUniqueName="[DimPayment].[IsRisk].[All]" allUniqueName="[DimPayment].[IsRisk].[All]" dimensionUniqueName="[DimPayment]" displayFolder="" count="0" unbalanced="0" hidden="1"/>
    <cacheHierarchy uniqueName="[DimPayment].[IsTokenApproval]" caption="IsTokenApproval" attribute="1" defaultMemberUniqueName="[DimPayment].[IsTokenApproval].[All]" allUniqueName="[DimPayment].[IsTokenApproval].[All]" dimensionUniqueName="[DimPayment]" displayFolder="" count="0" unbalanced="0" hidden="1"/>
    <cacheHierarchy uniqueName="[DimPayment].[IsTokenDecline]" caption="IsTokenDecline" attribute="1" defaultMemberUniqueName="[DimPayment].[IsTokenDecline].[All]" allUniqueName="[DimPayment].[IsTokenDecline].[All]" dimensionUniqueName="[DimPayment]" displayFolder="" count="0" unbalanced="0" hidden="1"/>
    <cacheHierarchy uniqueName="[DimPayment].[IsTokenTotal]" caption="IsTokenTotal" attribute="1" defaultMemberUniqueName="[DimPayment].[IsTokenTotal].[All]" allUniqueName="[DimPayment].[IsTokenTotal].[All]" dimensionUniqueName="[DimPayment]" displayFolder="" count="0" unbalanced="0" hidden="1"/>
    <cacheHierarchy uniqueName="[DimPayment].[PaymentHashCode]" caption="PaymentHashCode" attribute="1" defaultMemberUniqueName="[DimPayment].[PaymentHashCode].[All]" allUniqueName="[DimPayment].[PaymentHashCode].[All]" dimensionUniqueName="[DimPayment]" displayFolder="" count="0" unbalanced="0" hidden="1"/>
    <cacheHierarchy uniqueName="[DimPayment].[Provider_Risk1]" caption="Provider_Risk1" attribute="1" defaultMemberUniqueName="[DimPayment].[Provider_Risk1].[All]" allUniqueName="[DimPayment].[Provider_Risk1].[All]" dimensionUniqueName="[DimPayment]" displayFolder="" count="0" unbalanced="0" hidden="1"/>
    <cacheHierarchy uniqueName="[DimProduct].[ProductHashCode]" caption="ProductHashCode" attribute="1" defaultMemberUniqueName="[DimProduct].[ProductHashCode].[All]" allUniqueName="[DimProduct].[ProductHashCode].[All]" dimensionUniqueName="[DimProduct]" displayFolder="" count="0" unbalanced="0" hidden="1"/>
    <cacheHierarchy uniqueName="[DimTxnDate].[Date]" caption="Date" attribute="1" defaultMemberUniqueName="[DimTxnDate].[Date].[All]" allUniqueName="[DimTxnDate].[Date].[All]" dimensionUniqueName="[DimTxnDate]" displayFolder="" count="0" unbalanced="0" hidden="1"/>
    <cacheHierarchy uniqueName="[DimTxnDate].[DateKey]" caption="DateKey" attribute="1" defaultMemberUniqueName="[DimTxnDate].[DateKey].[All]" allUniqueName="[DimTxnDate].[DateKey].[All]" dimensionUniqueName="[DimTxnDate]" displayFolder="" count="0" unbalanced="0" hidden="1"/>
    <cacheHierarchy uniqueName="[DimTxnDate].[MonthName]" caption="MonthName" attribute="1" defaultMemberUniqueName="[DimTxnDate].[MonthName].[All]" allUniqueName="[DimTxnDate].[MonthName].[All]" dimensionUniqueName="[DimTxnDate]" displayFolder="" count="0" unbalanced="0" hidden="1"/>
    <cacheHierarchy uniqueName="[DimTxnDate].[MonthNumber]" caption="MonthNumber" attribute="1" defaultMemberUniqueName="[DimTxnDate].[MonthNumber].[All]" allUniqueName="[DimTxnDate].[MonthNumber].[All]" dimensionUniqueName="[DimTxnDate]" displayFolder="" count="0" unbalanced="0" hidden="1"/>
    <cacheHierarchy uniqueName="[DimTxnDate].[QuarterNumber]" caption="QuarterNumber" attribute="1" defaultMemberUniqueName="[DimTxnDate].[QuarterNumber].[All]" allUniqueName="[DimTxnDate].[QuarterNumber].[All]" dimensionUniqueName="[DimTxnDate]" displayFolder="" count="0" unbalanced="0" hidden="1"/>
    <cacheHierarchy uniqueName="[DimTxnDate].[RollingMonths]" caption="RollingMonths" attribute="1" defaultMemberUniqueName="[DimTxnDate].[RollingMonths].[All]" allUniqueName="[DimTxnDate].[RollingMonths].[All]" dimensionUniqueName="[DimTxnDate]" displayFolder="" count="0" unbalanced="0" hidden="1"/>
    <cacheHierarchy uniqueName="[DimTxnDate].[TxnDate]" caption="TxnDate" attribute="1" defaultMemberUniqueName="[DimTxnDate].[TxnDate].[All]" allUniqueName="[DimTxnDate].[TxnDate].[All]" dimensionUniqueName="[DimTxnDate]" displayFolder="" count="0" unbalanced="0" hidden="1"/>
    <cacheHierarchy uniqueName="[DimTxnDate].[TxnFiscalYear]" caption="TxnFiscalYear" attribute="1" defaultMemberUniqueName="[DimTxnDate].[TxnFiscalYear].[All]" allUniqueName="[DimTxnDate].[TxnFiscalYear].[All]" dimensionUniqueName="[DimTxnDate]" displayFolder="" count="0" unbalanced="0" hidden="1"/>
    <cacheHierarchy uniqueName="[DimTxnDate].[TxnMonthDesc]" caption="TxnMonthDesc" attribute="1" defaultMemberUniqueName="[DimTxnDate].[TxnMonthDesc].[All]" allUniqueName="[DimTxnDate].[TxnMonthDesc].[All]" dimensionUniqueName="[DimTxnDate]" displayFolder="" count="0" unbalanced="0" hidden="1"/>
    <cacheHierarchy uniqueName="[DimTxnDate].[TxnWeekName]" caption="TxnWeekName" attribute="1" defaultMemberUniqueName="[DimTxnDate].[TxnWeekName].[All]" allUniqueName="[DimTxnDate].[TxnWeekName].[All]" dimensionUniqueName="[DimTxnDate]" displayFolder="" count="0" unbalanced="0" hidden="1"/>
    <cacheHierarchy uniqueName="[DimTxnDate].[WeekDayName]" caption="WeekDayName" attribute="1" defaultMemberUniqueName="[DimTxnDate].[WeekDayName].[All]" allUniqueName="[DimTxnDate].[WeekDayName].[All]" dimensionUniqueName="[DimTxnDate]" displayFolder="" count="0" unbalanced="0" hidden="1"/>
    <cacheHierarchy uniqueName="[DimTxnDate].[WeekDayNumber]" caption="WeekDayNumber" attribute="1" defaultMemberUniqueName="[DimTxnDate].[WeekDayNumber].[All]" allUniqueName="[DimTxnDate].[WeekDayNumber].[All]" dimensionUniqueName="[DimTxnDate]" displayFolder="" count="0" unbalanced="0" hidden="1"/>
    <cacheHierarchy uniqueName="[PaymentData].[AdjustedMonth]" caption="AdjustedMonth" attribute="1" defaultMemberUniqueName="[PaymentData].[AdjustedMonth].[All]" allUniqueName="[PaymentData].[AdjustedMonth].[All]" dimensionUniqueName="[PaymentData]" displayFolder="" count="0" unbalanced="0" hidden="1"/>
    <cacheHierarchy uniqueName="[PaymentData].[BillingHashCode]" caption="BillingHashCode" attribute="1" defaultMemberUniqueName="[PaymentData].[BillingHashCode].[All]" allUniqueName="[PaymentData].[BillingHashCode].[All]" dimensionUniqueName="[PaymentData]" displayFolder="" count="0" unbalanced="0" hidden="1"/>
    <cacheHierarchy uniqueName="[PaymentData].[BinHashCode]" caption="BinHashCode" attribute="1" defaultMemberUniqueName="[PaymentData].[BinHashCode].[All]" allUniqueName="[PaymentData].[BinHashCode].[All]" dimensionUniqueName="[PaymentData]" displayFolder="" count="0" unbalanced="0" hidden="1"/>
    <cacheHierarchy uniqueName="[PaymentData].[CBDate]" caption="CBDate" attribute="1" defaultMemberUniqueName="[PaymentData].[CBDate].[All]" allUniqueName="[PaymentData].[CBDate].[All]" dimensionUniqueName="[PaymentData]" displayFolder="" count="0" unbalanced="0" hidden="1"/>
    <cacheHierarchy uniqueName="[PaymentData].[ChargebackHashCode]" caption="ChargebackHashCode" attribute="1" defaultMemberUniqueName="[PaymentData].[ChargebackHashCode].[All]" allUniqueName="[PaymentData].[ChargebackHashCode].[All]" dimensionUniqueName="[PaymentData]" displayFolder="" count="0" unbalanced="0" hidden="1"/>
    <cacheHierarchy uniqueName="[PaymentData].[CogsAmountUSD]" caption="CogsAmountUSD" attribute="1" defaultMemberUniqueName="[PaymentData].[CogsAmountUSD].[All]" allUniqueName="[PaymentData].[CogsAmountUSD].[All]" dimensionUniqueName="[PaymentData]" displayFolder="" count="0" unbalanced="0" hidden="1"/>
    <cacheHierarchy uniqueName="[PaymentData].[CostofPayment]" caption="CostofPayment" attribute="1" defaultMemberUniqueName="[PaymentData].[CostofPayment].[All]" allUniqueName="[PaymentData].[CostofPayment].[All]" dimensionUniqueName="[PaymentData]" displayFolder="" count="0" unbalanced="0" hidden="1"/>
    <cacheHierarchy uniqueName="[PaymentData].[CreditCardHashCode]" caption="CreditCardHashCode" attribute="1" defaultMemberUniqueName="[PaymentData].[CreditCardHashCode].[All]" allUniqueName="[PaymentData].[CreditCardHashCode].[All]" dimensionUniqueName="[PaymentData]" displayFolder="" count="0" unbalanced="0" hidden="1"/>
    <cacheHierarchy uniqueName="[PaymentData].[EventDate]" caption="EventDate" attribute="1" defaultMemberUniqueName="[PaymentData].[EventDate].[All]" allUniqueName="[PaymentData].[EventDate].[All]" dimensionUniqueName="[PaymentData]" displayFolder="" count="0" unbalanced="0" hidden="1"/>
    <cacheHierarchy uniqueName="[PaymentData].[ExtendPropertyHashCode]" caption="ExtendPropertyHashCode" attribute="1" defaultMemberUniqueName="[PaymentData].[ExtendPropertyHashCode].[All]" allUniqueName="[PaymentData].[ExtendPropertyHashCode].[All]" dimensionUniqueName="[PaymentData]" displayFolder="" count="0" unbalanced="0" hidden="1"/>
    <cacheHierarchy uniqueName="[PaymentData].[MarketHashCode]" caption="MarketHashCode" attribute="1" defaultMemberUniqueName="[PaymentData].[MarketHashCode].[All]" allUniqueName="[PaymentData].[MarketHashCode].[All]" dimensionUniqueName="[PaymentData]" displayFolder="" count="0" unbalanced="0" hidden="1"/>
    <cacheHierarchy uniqueName="[PaymentData].[MerchantHashCode]" caption="MerchantHashCode" attribute="1" defaultMemberUniqueName="[PaymentData].[MerchantHashCode].[All]" allUniqueName="[PaymentData].[MerchantHashCode].[All]" dimensionUniqueName="[PaymentData]" displayFolder="" count="0" unbalanced="0" hidden="1"/>
    <cacheHierarchy uniqueName="[PaymentData].[PartnerHashCode]" caption="PartnerHashCode" attribute="1" defaultMemberUniqueName="[PaymentData].[PartnerHashCode].[All]" allUniqueName="[PaymentData].[PartnerHashCode].[All]" dimensionUniqueName="[PaymentData]" displayFolder="" count="0" unbalanced="0" hidden="1"/>
    <cacheHierarchy uniqueName="[PaymentData].[PaymentHashCode]" caption="PaymentHashCode" attribute="1" defaultMemberUniqueName="[PaymentData].[PaymentHashCode].[All]" allUniqueName="[PaymentData].[PaymentHashCode].[All]" dimensionUniqueName="[PaymentData]" displayFolder="" count="0" unbalanced="0" hidden="1"/>
    <cacheHierarchy uniqueName="[PaymentData].[ProductHashCode]" caption="ProductHashCode" attribute="1" defaultMemberUniqueName="[PaymentData].[ProductHashCode].[All]" allUniqueName="[PaymentData].[ProductHashCode].[All]" dimensionUniqueName="[PaymentData]" displayFolder="" count="0" unbalanced="0" hidden="1"/>
    <cacheHierarchy uniqueName="[PaymentData].[TotalAmountUSD]" caption="TotalAmountUSD" attribute="1" defaultMemberUniqueName="[PaymentData].[TotalAmountUSD].[All]" allUniqueName="[PaymentData].[TotalAmountUSD].[All]" dimensionUniqueName="[PaymentData]" displayFolder="" count="0" unbalanced="0" hidden="1"/>
    <cacheHierarchy uniqueName="[PaymentData].[TransactionCount]" caption="TransactionCount" attribute="1" defaultMemberUniqueName="[PaymentData].[TransactionCount].[All]" allUniqueName="[PaymentData].[TransactionCount].[All]" dimensionUniqueName="[PaymentData]" displayFolder="" count="0" unbalanced="0" hidden="1"/>
    <cacheHierarchy uniqueName="[PaymentData].[TxnDate1st]" caption="TxnDate1st" attribute="1" defaultMemberUniqueName="[PaymentData].[TxnDate1st].[All]" allUniqueName="[PaymentData].[TxnDate1st].[All]" dimensionUniqueName="[PaymentData]" displayFolder="" count="0" unbalanced="0" hidden="1"/>
    <cacheHierarchy uniqueName="[Measures].[Auth_Approval_Net(Commercial)#]" caption="Auth_Approval_Net(Commercial)#" measure="1" displayFolder="FY18_Commercial" measureGroup="PaymentData" count="0"/>
    <cacheHierarchy uniqueName="[Measures].[Auth_Total_Net(Commercial)#]" caption="Auth_Total_Net(Commercial)#" measure="1" displayFolder="FY18_Commercial" measureGroup="PaymentData" count="0"/>
    <cacheHierarchy uniqueName="[Measures].[Auth_Approval_Net(Commercial)#%]" caption="Auth_Approval_Net(Commercial)#%" measure="1" displayFolder="FY18_Commercial" measureGroup="PaymentData" count="0"/>
    <cacheHierarchy uniqueName="[Measures].[TokenAuth_Approval_Dedup#]" caption="TokenAuth_Approval_Dedup#" measure="1" displayFolder="FY18_AddPI" measureGroup="PaymentData" count="0"/>
    <cacheHierarchy uniqueName="[Measures].[TokenAuth_Total_Dedup#]" caption="TokenAuth_Total_Dedup#" measure="1" displayFolder="FY18_AddPI" measureGroup="PaymentData" count="0"/>
    <cacheHierarchy uniqueName="[Measures].[TokenAuth_Approval_Dedup#%]" caption="TokenAuth_Approval_Dedup#%" measure="1" displayFolder="FY18_AddPI" measureGroup="PaymentData" count="0"/>
    <cacheHierarchy uniqueName="[Measures].[TokenAuth_Approval_Blended#]" caption="TokenAuth_Approval_Blended#" measure="1" displayFolder="FY18_AddPI" measureGroup="PaymentData" count="0"/>
    <cacheHierarchy uniqueName="[Measures].[TokenAuth_Total_Blended#]" caption="TokenAuth_Total_Blended#" measure="1" displayFolder="FY18_AddPI" measureGroup="PaymentData" count="0"/>
    <cacheHierarchy uniqueName="[Measures].[TokenAuth_Approval_Blended#%]" caption="TokenAuth_Approval_Blended#%" measure="1" displayFolder="FY18_AddPI" measureGroup="PaymentData" count="0"/>
    <cacheHierarchy uniqueName="[Measures].[Auth_Approval_Blended(ConCI)#]" caption="Auth_Approval_Blended(ConCI)#" measure="1" displayFolder="FY18_Consumer_CustomerInitiated(ConCI)" measureGroup="PaymentData" count="0"/>
    <cacheHierarchy uniqueName="[Measures].[Auth_Total_Blended(ConCI)#]" caption="Auth_Total_Blended(ConCI)#" measure="1" displayFolder="FY18_Consumer_CustomerInitiated(ConCI)" measureGroup="PaymentData" count="0"/>
    <cacheHierarchy uniqueName="[Measures].[Auth_Approval_Blended(ConCI)#%]" caption="Auth_Approval_Blended(ConCI)#%" measure="1" displayFolder="FY18_Consumer_CustomerInitiated(ConCI)" measureGroup="PaymentData" count="0"/>
    <cacheHierarchy uniqueName="[Measures].[TotalAmt$]" caption="TotalAmt$" measure="1" displayFolder="Others" measureGroup="PaymentData" count="0"/>
    <cacheHierarchy uniqueName="[Measures].[Transaction#]" caption="Transaction#" measure="1" displayFolder="Others" measureGroup="PaymentData" count="0"/>
    <cacheHierarchy uniqueName="[Measures].[Auth_Total$]" caption="Auth_Total$" measure="1" displayFolder="Auth" measureGroup="PaymentData" count="0"/>
    <cacheHierarchy uniqueName="[Measures].[Auth_Approval$]" caption="Auth_Approval$" measure="1" displayFolder="Auth" measureGroup="PaymentData" count="0"/>
    <cacheHierarchy uniqueName="[Measures].[Auth_Decline$]" caption="Auth_Decline$" measure="1" displayFolder="Auth" measureGroup="PaymentData" count="0"/>
    <cacheHierarchy uniqueName="[Measures].[Auth_Approval$%]" caption="Auth_Approval$%" measure="1" displayFolder="Auth" measureGroup="PaymentData" count="0"/>
    <cacheHierarchy uniqueName="[Measures].[ATS_Approval]" caption="ATS_Approval" measure="1" displayFolder="Auth" measureGroup="PaymentData" count="0"/>
    <cacheHierarchy uniqueName="[Measures].[Auth_Total#]" caption="Auth_Total#" measure="1" displayFolder="Auth" measureGroup="PaymentData" count="0"/>
    <cacheHierarchy uniqueName="[Measures].[Auth_Approval#]" caption="Auth_Approval#" measure="1" displayFolder="Auth" measureGroup="PaymentData" count="0"/>
    <cacheHierarchy uniqueName="[Measures].[Auth_Decline#]" caption="Auth_Decline#" measure="1" displayFolder="Auth" measureGroup="PaymentData" count="0"/>
    <cacheHierarchy uniqueName="[Measures].[Auth_Approval#%]" caption="Auth_Approval#%" measure="1" displayFolder="Auth" measureGroup="PaymentData" count="0"/>
    <cacheHierarchy uniqueName="[Measures].[ATS]" caption="ATS" measure="1" displayFolder="Auth" measureGroup="PaymentData" count="0"/>
    <cacheHierarchy uniqueName="[Measures].[Token_Total#]" caption="Token_Total#" measure="1" displayFolder="Token" measureGroup="PaymentData" count="0"/>
    <cacheHierarchy uniqueName="[Measures].[Token_Approval#]" caption="Token_Approval#" measure="1" displayFolder="Token" measureGroup="PaymentData" count="0"/>
    <cacheHierarchy uniqueName="[Measures].[Auth_Approval_FirstAttempt(Commercial)#]" caption="Auth_Approval_FirstAttempt(Commercial)#" measure="1" displayFolder="FY18_Commercial" measureGroup="PaymentData" count="0"/>
    <cacheHierarchy uniqueName="[Measures].[Token_Decline#]" caption="Token_Decline#" measure="1" displayFolder="Token" measureGroup="PaymentData" count="0"/>
    <cacheHierarchy uniqueName="[Measures].[Auth_Total_FirstAttempt(Commercial)#]" caption="Auth_Total_FirstAttempt(Commercial)#" measure="1" displayFolder="FY18_Commercial" measureGroup="PaymentData" count="0"/>
    <cacheHierarchy uniqueName="[Measures].[Token_Approval#%]" caption="Token_Approval#%" measure="1" displayFolder="Token" measureGroup="PaymentData" count="0"/>
    <cacheHierarchy uniqueName="[Measures].[Auth_Approval_FirstAttempt(Commercial)#%]" caption="Auth_Approval_FirstAttempt(Commercial)#%" measure="1" displayFolder="FY18_Commercial" measureGroup="PaymentData" count="0"/>
    <cacheHierarchy uniqueName="[Measures].[Auth_AsyncTotal#]" caption="Auth_AsyncTotal#" measure="1" displayFolder="Auth_Async" measureGroup="PaymentData" count="0"/>
    <cacheHierarchy uniqueName="[Measures].[Auth_Approval_Net(ConSI)#]" caption="Auth_Approval_Net(ConSI)#" measure="1" displayFolder="FY18_Consumer_SystemInitiated(ConSI)" measureGroup="PaymentData" count="0"/>
    <cacheHierarchy uniqueName="[Measures].[Auth_AsyncApproval#]" caption="Auth_AsyncApproval#" measure="1" displayFolder="Auth_Async" measureGroup="PaymentData" count="0"/>
    <cacheHierarchy uniqueName="[Measures].[Auth_Total_Net(ConSI)#]" caption="Auth_Total_Net(ConSI)#" measure="1" displayFolder="FY18_Consumer_SystemInitiated(ConSI)" measureGroup="PaymentData" count="0"/>
    <cacheHierarchy uniqueName="[Measures].[Auth_AsyncDecline#]" caption="Auth_AsyncDecline#" measure="1" displayFolder="Auth_Async" measureGroup="PaymentData" count="0"/>
    <cacheHierarchy uniqueName="[Measures].[Auth_Approval_Net(ConSI)#%]" caption="Auth_Approval_Net(ConSI)#%" measure="1" displayFolder="FY18_Consumer_SystemInitiated(ConSI)" measureGroup="PaymentData" count="0"/>
    <cacheHierarchy uniqueName="[Measures].[Auth_AsyncApproval#%]" caption="Auth_AsyncApproval#%" measure="1" displayFolder="Auth_Async" measureGroup="PaymentData" count="0"/>
    <cacheHierarchy uniqueName="[Measures].[Auth_Approval_FirstAttempt(ConSI)#]" caption="Auth_Approval_FirstAttempt(ConSI)#" measure="1" displayFolder="FY18_Consumer_SystemInitiated(ConSI)" measureGroup="PaymentData" count="0"/>
    <cacheHierarchy uniqueName="[Measures].[Chargebacks # (By TxnDate)]" caption="Chargebacks # (By TxnDate)" measure="1" displayFolder="CB_TxnDate" measureGroup="PaymentData" count="0"/>
    <cacheHierarchy uniqueName="[Measures].[Auth_Total_FirstAttempt(ConSI)#]" caption="Auth_Total_FirstAttempt(ConSI)#" measure="1" displayFolder="FY18_Consumer_SystemInitiated(ConSI)" measureGroup="PaymentData" count="0"/>
    <cacheHierarchy uniqueName="[Measures].[Transactions # (By TxnDate)]" caption="Transactions # (By TxnDate)" measure="1" displayFolder="CB_TxnDate" measureGroup="PaymentData" count="0"/>
    <cacheHierarchy uniqueName="[Measures].[Auth_Approval_FirstAttempt(ConSI)#%]" caption="Auth_Approval_FirstAttempt(ConSI)#%" measure="1" displayFolder="FY18_Consumer_SystemInitiated(ConSI)" measureGroup="PaymentData" count="0"/>
    <cacheHierarchy uniqueName="[Measures].[Chargeback Rate # (By TxnDate)]" caption="Chargeback Rate # (By TxnDate)" measure="1" displayFolder="CB_TxnDate" measureGroup="PaymentData" count="0"/>
    <cacheHierarchy uniqueName="[Measures].[Avg CB Ticket Size(By TxnDate)]" caption="Avg CB Ticket Size(By TxnDate)" measure="1" displayFolder="CB_TxnDate" measureGroup="PaymentData" count="0"/>
    <cacheHierarchy uniqueName="[Measures].[Avg Txn Ticket Size(By TxnDate)]" caption="Avg Txn Ticket Size(By TxnDate)" measure="1" displayFolder="CB_TxnDate" measureGroup="PaymentData" count="0"/>
    <cacheHierarchy uniqueName="[Measures].[Chargebacks $ (By TxnDate)]" caption="Chargebacks $ (By TxnDate)" measure="1" displayFolder="CB_TxnDate" measureGroup="PaymentData" count="0"/>
    <cacheHierarchy uniqueName="[Measures].[Transactions $ (By TxnDate)]" caption="Transactions $ (By TxnDate)" measure="1" displayFolder="CB_TxnDate" measureGroup="PaymentData" count="0"/>
    <cacheHierarchy uniqueName="[Measures].[Chargeback Rate $ (By TxnDate)]" caption="Chargeback Rate $ (By TxnDate)" measure="1" displayFolder="CB_TxnDate" measureGroup="PaymentData" count="0"/>
    <cacheHierarchy uniqueName="[Measures].[Chargebacks # (By CBDate)]" caption="Chargebacks # (By CBDate)" measure="1" displayFolder="CB_CBDate" measureGroup="PaymentData" count="0"/>
    <cacheHierarchy uniqueName="[Measures].[Transactions # (By CBDate)]" caption="Transactions # (By CBDate)" measure="1" displayFolder="CB_CBDate" measureGroup="PaymentData" count="0"/>
    <cacheHierarchy uniqueName="[Measures].[Chargeback Rate # (By CBDate)]" caption="Chargeback Rate # (By CBDate)" measure="1" displayFolder="CB_CBDate" measureGroup="PaymentData" count="0"/>
    <cacheHierarchy uniqueName="[Measures].[Avg CB Ticket Size(By CBDate)]" caption="Avg CB Ticket Size(By CBDate)" measure="1" displayFolder="CB_CBDate" measureGroup="PaymentData" count="0"/>
    <cacheHierarchy uniqueName="[Measures].[Avg Txn Ticket Size(By CBDate)]" caption="Avg Txn Ticket Size(By CBDate)" measure="1" displayFolder="CB_CBDate" measureGroup="PaymentData" count="0"/>
    <cacheHierarchy uniqueName="[Measures].[Chargebacks $ (By CBDate)]" caption="Chargebacks $ (By CBDate)" measure="1" displayFolder="CB_CBDate" measureGroup="PaymentData" count="0"/>
    <cacheHierarchy uniqueName="[Measures].[Transactions $ (By CBDate)]" caption="Transactions $ (By CBDate)" measure="1" displayFolder="CB_CBDate" measureGroup="PaymentData" count="0"/>
    <cacheHierarchy uniqueName="[Measures].[Chargeback Rate $ (By CBDate)]" caption="Chargeback Rate $ (By CBDate)" measure="1" displayFolder="CB_CBDate" measureGroup="PaymentData" count="0"/>
    <cacheHierarchy uniqueName="[Measures].[Refund_Total#]" caption="Refund_Total#" measure="1" displayFolder="Refund" measureGroup="PaymentData" count="0"/>
    <cacheHierarchy uniqueName="[Measures].[Refund_Approval#]" caption="Refund_Approval#" measure="1" displayFolder="Refund" measureGroup="PaymentData" count="0"/>
    <cacheHierarchy uniqueName="[Measures].[Refund_Decline#]" caption="Refund_Decline#" measure="1" displayFolder="Refund" measureGroup="PaymentData" count="0"/>
    <cacheHierarchy uniqueName="[Measures].[Refund_Approval#%]" caption="Refund_Approval#%" measure="1" displayFolder="Refund" measureGroup="PaymentData" count="0"/>
    <cacheHierarchy uniqueName="[Measures].[Refund_Transactions#]" caption="Refund_Transactions#" measure="1" displayFolder="Refund" measureGroup="PaymentData" count="0"/>
    <cacheHierarchy uniqueName="[Measures].[Refund#%]" caption="Refund#%" measure="1" displayFolder="Refund" measureGroup="PaymentData" count="0"/>
    <cacheHierarchy uniqueName="[Measures].[Refund_Total$]" caption="Refund_Total$" measure="1" displayFolder="Refund" measureGroup="PaymentData" count="0"/>
    <cacheHierarchy uniqueName="[Measures].[Refund_Approval$]" caption="Refund_Approval$" measure="1" displayFolder="Refund" measureGroup="PaymentData" count="0"/>
    <cacheHierarchy uniqueName="[Measures].[Refund_Decline$]" caption="Refund_Decline$" measure="1" displayFolder="Refund" measureGroup="PaymentData" count="0"/>
    <cacheHierarchy uniqueName="[Measures].[Refund_Approval$%]" caption="Refund_Approval$%" measure="1" displayFolder="Refund" measureGroup="PaymentData" count="0"/>
    <cacheHierarchy uniqueName="[Measures].[Refund_Transactions$]" caption="Refund_Transactions$" measure="1" displayFolder="Refund" measureGroup="PaymentData" count="0"/>
    <cacheHierarchy uniqueName="[Measures].[Refund$%]" caption="Refund$%" measure="1" displayFolder="Refund" measureGroup="PaymentData" count="0"/>
    <cacheHierarchy uniqueName="[Measures].[Refund_ATS]" caption="Refund_ATS" measure="1" displayFolder="Refund" measureGroup="PaymentData" count="0"/>
    <cacheHierarchy uniqueName="[Measures].[Gross_Auth_T$]" caption="Gross_Auth_T$" measure="1" displayFolder="Auth_Gross" measureGroup="PaymentData" count="0"/>
    <cacheHierarchy uniqueName="[Measures].[Gross_Auth_A$]" caption="Gross_Auth_A$" measure="1" displayFolder="Auth_Gross" measureGroup="PaymentData" count="0"/>
    <cacheHierarchy uniqueName="[Measures].[Gross_Auth_D$]" caption="Gross_Auth_D$" measure="1" displayFolder="Auth_Gross" measureGroup="PaymentData" count="0"/>
    <cacheHierarchy uniqueName="[Measures].[Gross_Auth_A$%]" caption="Gross_Auth_A$%" measure="1" displayFolder="Auth_Gross" measureGroup="PaymentData" count="0"/>
    <cacheHierarchy uniqueName="[Measures].[Gross_Auth_T#]" caption="Gross_Auth_T#" measure="1" displayFolder="Auth_Gross" measureGroup="PaymentData" count="0"/>
    <cacheHierarchy uniqueName="[Measures].[Gross_Auth_A#]" caption="Gross_Auth_A#" measure="1" displayFolder="Auth_Gross" measureGroup="PaymentData" count="0"/>
    <cacheHierarchy uniqueName="[Measures].[Gross_Auth_D#]" caption="Gross_Auth_D#" measure="1" displayFolder="Auth_Gross" measureGroup="PaymentData" count="0"/>
    <cacheHierarchy uniqueName="[Measures].[Gross_Auth_A#%]" caption="Gross_Auth_A#%" measure="1" displayFolder="Auth_Gross" measureGroup="PaymentData" count="0"/>
    <cacheHierarchy uniqueName="[Measures].[Gross_ATS]" caption="Gross_ATS" measure="1" displayFolder="Auth_Gross" measureGroup="PaymentData" count="0"/>
    <cacheHierarchy uniqueName="[Measures].[Net_Auth_T$]" caption="Net_Auth_T$" measure="1" displayFolder="Auth_Net" measureGroup="PaymentData" count="0"/>
    <cacheHierarchy uniqueName="[Measures].[Net_Auth_A$]" caption="Net_Auth_A$" measure="1" displayFolder="Auth_Net" measureGroup="PaymentData" count="0"/>
    <cacheHierarchy uniqueName="[Measures].[Net_Auth_D$]" caption="Net_Auth_D$" measure="1" displayFolder="Auth_Net" measureGroup="PaymentData" count="0"/>
    <cacheHierarchy uniqueName="[Measures].[Net_Auth_T#]" caption="Net_Auth_T#" measure="1" displayFolder="Auth_Net" measureGroup="PaymentData" count="0"/>
    <cacheHierarchy uniqueName="[Measures].[Net_Auth_A#]" caption="Net_Auth_A#" measure="1" displayFolder="Auth_Net" measureGroup="PaymentData" count="0"/>
    <cacheHierarchy uniqueName="[Measures].[Net_Auth_D#]" caption="Net_Auth_D#" measure="1" displayFolder="Auth_Net" measureGroup="PaymentData" count="0"/>
    <cacheHierarchy uniqueName="[Measures].[Net_Auth_A#%]" caption="Net_Auth_A#%" measure="1" displayFolder="Auth_Net" measureGroup="PaymentData" count="0"/>
    <cacheHierarchy uniqueName="[Measures].[Net_ATS]" caption="Net_ATS" measure="1" displayFolder="Auth_Net" measureGroup="PaymentData" count="0"/>
    <cacheHierarchy uniqueName="[Measures].[Auth_AsyncApproval$]" caption="Auth_AsyncApproval$" measure="1" displayFolder="Auth_Async" measureGroup="PaymentData" count="0"/>
    <cacheHierarchy uniqueName="[Measures].[Auth_AsyncTotal$]" caption="Auth_AsyncTotal$" measure="1" displayFolder="Auth_Async" measureGroup="PaymentData" count="0"/>
    <cacheHierarchy uniqueName="[Measures].[Auth_AsyncDecline$]" caption="Auth_AsyncDecline$" measure="1" displayFolder="Auth_Async" measureGroup="PaymentData" count="0"/>
    <cacheHierarchy uniqueName="[Measures].[Auth_AsyncApproval$%]" caption="Auth_AsyncApproval$%" measure="1" displayFolder="Auth_Async" measureGroup="PaymentData" count="0"/>
    <cacheHierarchy uniqueName="[Measures].[Redirected#]" caption="Redirected#" measure="1" displayFolder="Redirected" measureGroup="PaymentData" count="0"/>
    <cacheHierarchy uniqueName="[Measures].[Redirected$]" caption="Redirected$" measure="1" displayFolder="Redirected" measureGroup="PaymentData" count="0"/>
    <cacheHierarchy uniqueName="[Measures].[Abandoned$]" caption="Abandoned$" measure="1" displayFolder="Redirected" measureGroup="PaymentData" count="0"/>
    <cacheHierarchy uniqueName="[Measures].[Abandoned#]" caption="Abandoned#" measure="1" displayFolder="Redirected" measureGroup="PaymentData" count="0"/>
    <cacheHierarchy uniqueName="[Measures].[Abandon#%]" caption="Abandon#%" measure="1" displayFolder="Redirected" measureGroup="PaymentData" count="0"/>
    <cacheHierarchy uniqueName="[Measures].[Abandon$%]" caption="Abandon$%" measure="1" displayFolder="Redirected" measureGroup="PaymentData" count="0"/>
    <cacheHierarchy uniqueName="[Measures].[Net_Sales$]" caption="Net_Sales$" measure="1" displayFolder="Net_Sales" measureGroup="PaymentData" count="0"/>
    <cacheHierarchy uniqueName="[Measures].[Net_Sales#]" caption="Net_Sales#" measure="1" displayFolder="Net_Sales" measureGroup="PaymentData" count="0"/>
    <cacheHierarchy uniqueName="[Measures].[Auth_Approval_Dedup#%]" caption="Auth_Approval_Dedup#%" measure="1" displayFolder="Auth_Dedup" measureGroup="PaymentData" count="0"/>
    <cacheHierarchy uniqueName="[Measures].[Auth_Approval_Dedup$%]" caption="Auth_Approval_Dedup$%" measure="1" displayFolder="Auth_Dedup" measureGroup="PaymentData" count="0"/>
    <cacheHierarchy uniqueName="[Measures].[Auth_Declined_Dedup(ConCI)#]" caption="Auth_Declined_Dedup(ConCI)#" measure="1" displayFolder="FY18_Consumer_CustomerInitiated(ConCI)" measureGroup="PaymentData" count="0"/>
    <cacheHierarchy uniqueName="[Measures].[Auth_Approval_Dedup(ConCI)$]" caption="Auth_Approval_Dedup(ConCI)$" measure="1" displayFolder="FY18_Consumer_CustomerInitiated(ConCI)" measureGroup="PaymentData" count="0"/>
    <cacheHierarchy uniqueName="[Measures].[Auth_Total_Dedup(ConCI)$]" caption="Auth_Total_Dedup(ConCI)$" measure="1" displayFolder="FY18_Consumer_CustomerInitiated(ConCI)" measureGroup="PaymentData" count="0"/>
    <cacheHierarchy uniqueName="[Measures].[Auth_Declined_Dedup(ConCI)$]" caption="Auth_Declined_Dedup(ConCI)$" measure="1" displayFolder="FY18_Consumer_CustomerInitiated(ConCI)" measureGroup="PaymentData" count="0"/>
    <cacheHierarchy uniqueName="[Measures].[Auth_Approval_Dedup(ConCI)$%]" caption="Auth_Approval_Dedup(ConCI)$%" measure="1" displayFolder="FY18_Consumer_CustomerInitiated(ConCI)" measureGroup="PaymentData" count="0"/>
    <cacheHierarchy uniqueName="[Measures].[Auth_Declined_Blended(ConCI)#]" caption="Auth_Declined_Blended(ConCI)#" measure="1" displayFolder="FY18_Consumer_CustomerInitiated(ConCI)" measureGroup="PaymentData" count="0"/>
    <cacheHierarchy uniqueName="[Measures].[Auth_Approval_Blended(ConCI)$]" caption="Auth_Approval_Blended(ConCI)$" measure="1" displayFolder="FY18_Consumer_CustomerInitiated(ConCI)" measureGroup="PaymentData" count="0"/>
    <cacheHierarchy uniqueName="[Measures].[Auth_Total_Blended(ConCI)$]" caption="Auth_Total_Blended(ConCI)$" measure="1" displayFolder="FY18_Consumer_CustomerInitiated(ConCI)" measureGroup="PaymentData" count="0"/>
    <cacheHierarchy uniqueName="[Measures].[Auth_Declined_Blended(ConCI)$]" caption="Auth_Declined_Blended(ConCI)$" measure="1" displayFolder="FY18_Consumer_CustomerInitiated(ConCI)" measureGroup="PaymentData" count="0"/>
    <cacheHierarchy uniqueName="[Measures].[Auth_Approval_Blended(ConCI)$%]" caption="Auth_Approval_Blended(ConCI)$%" measure="1" displayFolder="FY18_Consumer_CustomerInitiated(ConCI)" measureGroup="PaymentData" count="0"/>
    <cacheHierarchy uniqueName="[Measures].[Auth_Approval_Dedup_ATS(ConCI)]" caption="Auth_Approval_Dedup_ATS(ConCI)" measure="1" displayFolder="FY18_Consumer_CustomerInitiated(ConCI)" measureGroup="PaymentData" count="0"/>
    <cacheHierarchy uniqueName="[Measures].[Auth_Total_Dedup_ATS(ConCI)]" caption="Auth_Total_Dedup_ATS(ConCI)" measure="1" displayFolder="FY18_Consumer_CustomerInitiated(ConCI)" measureGroup="PaymentData" count="0"/>
    <cacheHierarchy uniqueName="[Measures].[Auth_Approval_Blended_ATS(ConCI)]" caption="Auth_Approval_Blended_ATS(ConCI)" measure="1" displayFolder="FY18_Consumer_CustomerInitiated(ConCI)" measureGroup="PaymentData" count="0"/>
    <cacheHierarchy uniqueName="[Measures].[Auth_Total_Blended_ATS(ConCI)]" caption="Auth_Total_Blended_ATS(ConCI)" measure="1" displayFolder="FY18_Consumer_CustomerInitiated(ConCI)" measureGroup="PaymentData" count="0"/>
    <cacheHierarchy uniqueName="[Measures].[Auth_Approval_Net(Commercial)_Forecast#%]" caption="Auth_Approval_Net(Commercial)_Forecast#%" measure="1" displayFolder="FY18_Commercial" measureGroup="PaymentData" count="0"/>
    <cacheHierarchy uniqueName="[Measures].[Auth_Approval_Net(ConSI)_Forecast#%]" caption="Auth_Approval_Net(ConSI)_Forecast#%" measure="1" displayFolder="FY18_Consumer_SystemInitiated(ConSI)" measureGroup="PaymentData" count="0"/>
    <cacheHierarchy uniqueName="[Measures].[Auth_Approval_Dedup#]" caption="Auth_Approval_Dedup#" measure="1" displayFolder="Auth_Dedup" measureGroup="PaymentData" count="0"/>
    <cacheHierarchy uniqueName="[Measures].[Auth_Total_Dedup#]" caption="Auth_Total_Dedup#" measure="1" displayFolder="Auth_Dedup" measureGroup="PaymentData" count="0"/>
    <cacheHierarchy uniqueName="[Measures].[Auth_Decline_Dedup#]" caption="Auth_Decline_Dedup#" measure="1" displayFolder="Auth_Dedup" measureGroup="PaymentData" count="0"/>
    <cacheHierarchy uniqueName="[Measures].[Auth_Total_Dedup$]" caption="Auth_Total_Dedup$" measure="1" displayFolder="Auth_Dedup" measureGroup="PaymentData" count="0"/>
    <cacheHierarchy uniqueName="[Measures].[Auth_Approval_Dedup(ConCI)#]" caption="Auth_Approval_Dedup(ConCI)#" measure="1" displayFolder="FY18_Consumer_CustomerInitiated(ConCI)" measureGroup="PaymentData" count="0"/>
    <cacheHierarchy uniqueName="[Measures].[Auth_Total_Dedup(ConCI)#]" caption="Auth_Total_Dedup(ConCI)#" measure="1" displayFolder="FY18_Consumer_CustomerInitiated(ConCI)" measureGroup="PaymentData" count="0"/>
    <cacheHierarchy uniqueName="[Measures].[Auth_Approval_Dedup(ConCI)#%]" caption="Auth_Approval_Dedup(ConCI)#%" measure="1" displayFolder="FY18_Consumer_CustomerInitiated(ConCI)" measureGroup="PaymentData" count="0"/>
    <cacheHierarchy uniqueName="[Measures].[Overall_Approval#]" caption="Overall_Approval#" measure="1" displayFolder="Auth_Overall" measureGroup="PaymentData" count="0"/>
    <cacheHierarchy uniqueName="[Measures].[Overall_Total#]" caption="Overall_Total#" measure="1" displayFolder="Auth_Overall" measureGroup="PaymentData" count="0"/>
    <cacheHierarchy uniqueName="[Measures].[Overall_Approval_Dedup#%]" caption="Overall_Approval_Dedup#%" measure="1" displayFolder="Auth_Overall" measureGroup="PaymentData" count="0"/>
    <cacheHierarchy uniqueName="[Measures].[Overall_Decline#]" caption="Overall_Decline#" measure="1" displayFolder="Auth_Overall" measureGroup="PaymentData" count="0"/>
    <cacheHierarchy uniqueName="[Measures].[Auth_Approval_Dedup$]" caption="Auth_Approval_Dedup$" measure="1" displayFolder="Auth_Dedup" measureGroup="PaymentData" count="0"/>
    <cacheHierarchy uniqueName="[Measures].[Auth_Decline_Dedup$]" caption="Auth_Decline_Dedup$" measure="1" displayFolder="Auth_Dedup" measureGroup="PaymentData" count="0"/>
    <cacheHierarchy uniqueName="[Measures].[Auth_Approval_Net(ConSI)$]" caption="Auth_Approval_Net(ConSI)$" measure="1" displayFolder="FY18_Consumer_SystemInitiated(ConSI)" measureGroup="PaymentData" count="0"/>
    <cacheHierarchy uniqueName="[Measures].[Auth_Total_FirstAttempt(ConSI)$]" caption="Auth_Total_FirstAttempt(ConSI)$" measure="1" displayFolder="FY18_Consumer_SystemInitiated(ConSI)" measureGroup="PaymentData" count="0"/>
    <cacheHierarchy uniqueName="[Measures].[Auth_Approval_FirstAttempt(ConSI)$]" caption="Auth_Approval_FirstAttempt(ConSI)$" measure="1" displayFolder="FY18_Consumer_SystemInitiated(ConSI)" measureGroup="PaymentData" count="0"/>
    <cacheHierarchy uniqueName="[Measures].[RecordCount]" caption="RecordCount" measure="1" displayFolder="Others" measureGroup="PaymentData" count="0"/>
    <cacheHierarchy uniqueName="[Measures].[Abandonment#%]" caption="Abandonment#%" measure="1" displayFolder="Redirected" measureGroup="PaymentData" count="0"/>
    <cacheHierarchy uniqueName="[Measures].[Auth_Approval_withDR#]" caption="Auth_Approval_withDR#" measure="1" displayFolder="DynamicRetry" measureGroup="PaymentData" count="0"/>
    <cacheHierarchy uniqueName="[Measures].[Auth_Total_withDR#]" caption="Auth_Total_withDR#" measure="1" displayFolder="DynamicRetry" measureGroup="PaymentData" count="0"/>
    <cacheHierarchy uniqueName="[Measures].[Auth_Approval_withDR#%]" caption="Auth_Approval_withDR#%" measure="1" displayFolder="DynamicRetry" measureGroup="PaymentData" count="0"/>
    <cacheHierarchy uniqueName="[Measures].[Auth_Total_Dedup_withoutDR(ConCI)#]" caption="Auth_Tot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Total_withoutDR(ConCI)#]" caption="Auth_Total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Total_withoutDR(ConCI)$]" caption="Auth_Total_withoutDR(ConCI)$" measure="1" displayFolder="DynamicRetry" measureGroup="PaymentData" count="0"/>
    <cacheHierarchy uniqueName="[Measures].[Auth_Approval_withoutDR(ConCI)$%]" caption="Auth_Approval_withoutDR(ConCI)$%" measure="1" displayFolder="DynamicRetry" measureGroup="PaymentData" count="0"/>
    <cacheHierarchy uniqueName="[Measures].[Auth_Total_Dedup_withoutDR(ConCI)$]" caption="Auth_Tot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Approval_Dedup_withoutDR(ConCI)$%]" caption="Auth_Approval_Dedup_withoutDR(ConCI)$%" measure="1" displayFolder="DynamicRetry" measureGroup="PaymentData" count="0"/>
    <cacheHierarchy uniqueName="[Measures].[Auth_Total_FirstAttempt_All#]" caption="Auth_Total_FirstAttempt_All#" measure="1" displayFolder="FY19_OneApprovalRate" measureGroup="PaymentData" count="0"/>
    <cacheHierarchy uniqueName="[Measures].[Auth_Approval_FirstAttempt_All#]" caption="Auth_Approval_FirstAttempt_All#" measure="1" displayFolder="FY19_OneApprovalRate" measureGroup="PaymentData" count="0"/>
    <cacheHierarchy uniqueName="[Measures].[Auth_Approval_FirstAttempt_All#%]" caption="Auth_Approval_FirstAttempt_All#%" measure="1" displayFolder="FY19_OneApprovalRate" measureGroup="PaymentData" count="0"/>
    <cacheHierarchy uniqueName="[Measures].[Auth_Total_Net_All#]" caption="Auth_Total_Net_All#" measure="1" displayFolder="FY19_OneApprovalRate" measureGroup="PaymentData" count="0"/>
    <cacheHierarchy uniqueName="[Measures].[Auth_Approval_Net_All#]" caption="Auth_Approval_Net_All#" measure="1" displayFolder="FY19_OneApprovalRate" measureGroup="PaymentData" count="0"/>
    <cacheHierarchy uniqueName="[Measures].[Auth_Approval_Net_All#%]" caption="Auth_Approval_Net_All#%" measure="1" displayFolder="FY19_OneApprovalRate" measureGroup="PaymentData" count="0"/>
    <cacheHierarchy uniqueName="[Measures].[CogsAmount$]" caption="CogsAmount$" measure="1" displayFolder="Net_Sales" measureGroup="PaymentData" count="0"/>
    <cacheHierarchy uniqueName="[Measures].[CoP$]" caption="CoP$" measure="1" displayFolder="Net_Sales" measureGroup="PaymentData" count="0"/>
    <cacheHierarchy uniqueName="[Measures].[Net_Revenue$]" caption="Net_Revenue$" measure="1" displayFolder="Net_Sales" measureGroup="PaymentData" count="0"/>
    <cacheHierarchy uniqueName="[Measures].[CogsAmount_CBRevoke$]" caption="CogsAmount_CBRevoke$" measure="1" displayFolder="Net_Sales" measureGroup="PaymentData" count="0"/>
    <cacheHierarchy uniqueName="[Measures].[CoP_CB$]" caption="CoP_CB$" measure="1" displayFolder="Net_Sales" measureGroup="PaymentData" count="0"/>
    <cacheHierarchy uniqueName="[Measures].[Net_Profit$]" caption="Net_Profit$" measure="1" displayFolder="Net_Sales" measureGroup="PaymentData" count="0"/>
    <cacheHierarchy uniqueName="[Measures].[Chargeback Rate Deduped # (By CBDate)]" caption="Chargeback Rate Deduped # (By CBDate)" measure="1" displayFolder="CB_CBDate" measureGroup="PaymentData" count="0"/>
    <cacheHierarchy uniqueName="[Measures].[Chargeback Rate Deduped $ (By CBDate)]" caption="Chargeback Rate Deduped $ (By CBDate)" measure="1" displayFolder="CB_CBDate" measureGroup="PaymentData" count="0"/>
    <cacheHierarchy uniqueName="[Measures].[Chargeback Deduped # (By CBDate)]" caption="Chargeback Deduped # (By CBDate)" measure="1" displayFolder="CB_CBDate" measureGroup="PaymentData" count="0"/>
    <cacheHierarchy uniqueName="[Measures].[Chargeback Deduped $ (By CBDate)]" caption="Chargeback Deduped $ (By CBDate)" measure="1" displayFolder="CB_CBDate" measureGroup="PaymentData" count="0"/>
    <cacheHierarchy uniqueName="[Measures].[Chargeback Rate Deduped # (By TxnDate)]" caption="Chargeback Rate Deduped # (By TxnDate)" measure="1" displayFolder="CB_TxnDate" measureGroup="PaymentData" count="0"/>
    <cacheHierarchy uniqueName="[Measures].[Chargeback Rate Deduped $ (By TxnDate)]" caption="Chargeback Rate Deduped $ (By TxnDate)" measure="1" displayFolder="CB_TxnDate" measureGroup="PaymentData" count="0"/>
    <cacheHierarchy uniqueName="[Measures].[Chargeback Deduped # (By TxnDate)]" caption="Chargeback Deduped # (By TxnDate)" measure="1" displayFolder="CB_TxnDate" measureGroup="PaymentData" count="0"/>
    <cacheHierarchy uniqueName="[Measures].[Chargeback Deduped $ (By TxnDate)]" caption="Chargeback Deduped $ (By TxnDate)" measure="1" displayFolder="CB_TxnDate" measureGroup="PaymentData" count="0"/>
    <cacheHierarchy uniqueName="[Measures].[Auth_Approval_Net_Forecast_All#%]" caption="Auth_Approval_Net_Forecast_All#%" measure="1" displayFolder="FY19_OneApprovalRate" measureGroup="PaymentData" count="0" oneField="1">
      <fieldsUsage count="1">
        <fieldUsage x="1"/>
      </fieldsUsage>
    </cacheHierarchy>
    <cacheHierarchy uniqueName="[Measures].[__Default measure]" caption="__Default measure" measure="1" displayFolder="" count="0" hidden="1"/>
    <cacheHierarchy uniqueName="[Measures].[Fraud Chargebacks # (By TxnDate)]" caption="Fraud Chargebacks # (By TxnDate)" measure="1" displayFolder="CB_TxnDate" measureGroup="PaymentData" count="0" hidden="1"/>
    <cacheHierarchy uniqueName="[Measures].[Non Fraud Chargebacks # (By TxnDate)]" caption="Non Fraud Chargebacks # (By TxnDate)" measure="1" displayFolder="CB_TxnDate" measureGroup="PaymentData" count="0" hidden="1"/>
    <cacheHierarchy uniqueName="[Measures].[Fraud Chargebacks $ (By TxnDate)]" caption="Fraud Chargebacks $ (By TxnDate)" measure="1" displayFolder="CB_TxnDate" measureGroup="PaymentData" count="0" hidden="1"/>
    <cacheHierarchy uniqueName="[Measures].[Non Fraud Chargebacks $ (By TxnDate)]" caption="Non Fraud Chargebacks $ (By TxnDate)" measure="1" displayFolder="CB_TxnDate" measureGroup="PaymentData" count="0" hidden="1"/>
    <cacheHierarchy uniqueName="[Measures].[Fraud Chargebacks # (By CBDate)]" caption="Fraud Chargebacks # (By CBDate)" measure="1" displayFolder="CB_CBDate" measureGroup="PaymentData" count="0" hidden="1"/>
    <cacheHierarchy uniqueName="[Measures].[Non Fraud Chargebacks # (By CBDate)]" caption="Non Fraud Chargebacks # (By CBDate)" measure="1" displayFolder="CB_CBDate" measureGroup="PaymentData" count="0" hidden="1"/>
    <cacheHierarchy uniqueName="[Measures].[Fraud Chargebacks $ (By CBDate)]" caption="Fraud Chargebacks $ (By CBDate)" measure="1" displayFolder="CB_CBDate" measureGroup="PaymentData" count="0" hidden="1"/>
    <cacheHierarchy uniqueName="[Measures].[Non Fraud Chargebacks $ (By CBDate)]" caption="Non Fraud Chargebacks $ (By CBDate)" measure="1" displayFolder="CB_CBDate" measureGroup="PaymentData" count="0" hidden="1"/>
    <cacheHierarchy uniqueName="[Measures].[Net_Auth_A$%]" caption="Net_Auth_A$%" measure="1" displayFolder="Auth_Net" measureGroup="PaymentData" count="0" hidden="1"/>
    <cacheHierarchy uniqueName="[Measures].[Net_Auth_A#%_Forecast]" caption="Net_Auth_A#%_Forecast" measure="1" displayFolder="Auth_Net" measureGroup="PaymentData" count="0" hidden="1"/>
    <cacheHierarchy uniqueName="[Measures].[Net_Auth_A$%_Forecast]" caption="Net_Auth_A$%_Forecast" measure="1" displayFolder="Gross_Net" measureGroup="PaymentData" count="0" hidden="1"/>
  </cacheHierarchies>
  <kpis count="0"/>
  <dimensions count="13">
    <dimension name="DimBillingProperty" uniqueName="[DimBillingProperty]" caption="DimBillingProperty"/>
    <dimension name="DimBins" uniqueName="[DimBins]" caption="DimBins"/>
    <dimension name="DimChargebackProperty" uniqueName="[DimChargebackProperty]" caption="DimChargebackProperty"/>
    <dimension name="DimCreditCardProperty" uniqueName="[DimCreditCardProperty]" caption="DimCreditCardProperty"/>
    <dimension name="DimDate" uniqueName="[DimDate]" caption="DimDate"/>
    <dimension name="DimExtendProperty" uniqueName="[DimExtendProperty]" caption="DimExtendProperty"/>
    <dimension name="DimMarket" uniqueName="[DimMarket]" caption="DimMarket"/>
    <dimension name="DimMerchant" uniqueName="[DimMerchant]" caption="DimMerchant"/>
    <dimension name="DimPartner" uniqueName="[DimPartner]" caption="DimPartner"/>
    <dimension name="DimPayment" uniqueName="[DimPayment]" caption="DimPayment"/>
    <dimension name="DimProduct" uniqueName="[DimProduct]" caption="DimProduct"/>
    <dimension name="DimTxnDate" uniqueName="[DimTxnDate]" caption="DimTxnDate"/>
    <dimension measure="1" name="Measures" uniqueName="[Measures]" caption="Measures"/>
  </dimensions>
  <measureGroups count="13">
    <measureGroup name="DimBillingProperty" caption="DimBillingProperty"/>
    <measureGroup name="DimBins" caption="DimBins"/>
    <measureGroup name="DimChargebackProperty" caption="DimChargebackProperty"/>
    <measureGroup name="DimCreditCardProperty" caption="DimCreditCardProperty"/>
    <measureGroup name="DimDate" caption="DimDate"/>
    <measureGroup name="DimExtendProperty" caption="DimExtendProperty"/>
    <measureGroup name="DimMarket" caption="DimMarket"/>
    <measureGroup name="DimMerchant" caption="DimMerchant"/>
    <measureGroup name="DimPartner" caption="DimPartner"/>
    <measureGroup name="DimPayment" caption="DimPayment"/>
    <measureGroup name="DimProduct" caption="DimProduct"/>
    <measureGroup name="DimTxnDate" caption="DimTxnDate"/>
    <measureGroup name="PaymentData" caption="PaymentData"/>
  </measureGroups>
  <maps count="24">
    <map measureGroup="0" dimension="0"/>
    <map measureGroup="1" dimension="1"/>
    <map measureGroup="2" dimension="2"/>
    <map measureGroup="3" dimension="3"/>
    <map measureGroup="4" dimension="4"/>
    <map measureGroup="5" dimension="5"/>
    <map measureGroup="6" dimension="6"/>
    <map measureGroup="7" dimension="7"/>
    <map measureGroup="8" dimension="8"/>
    <map measureGroup="9" dimension="9"/>
    <map measureGroup="10" dimension="10"/>
    <map measureGroup="11" dimension="11"/>
    <map measureGroup="12" dimension="0"/>
    <map measureGroup="12" dimension="1"/>
    <map measureGroup="12" dimension="2"/>
    <map measureGroup="12" dimension="3"/>
    <map measureGroup="12" dimension="4"/>
    <map measureGroup="12" dimension="5"/>
    <map measureGroup="12" dimension="6"/>
    <map measureGroup="12" dimension="7"/>
    <map measureGroup="12" dimension="8"/>
    <map measureGroup="12" dimension="9"/>
    <map measureGroup="12" dimension="10"/>
    <map measureGroup="12" dimension="11"/>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822F0E-D561-41FB-8A65-809F2C591A8A}" name="PivotTable22" cacheId="166"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fieldListSortAscending="1">
  <location ref="H3:I43" firstHeaderRow="1" firstDataRow="1" firstDataCol="1" rowPageCount="1" colPageCount="1"/>
  <pivotFields count="4">
    <pivotField axis="axisRow" allDrilled="1" subtotalTop="0" showAll="0" dataSourceSort="1" defaultSubtotal="0" defaultAttributeDrillState="1">
      <items count="3">
        <item s="1" x="0"/>
        <item s="1" x="1"/>
        <item s="1" x="2"/>
      </items>
    </pivotField>
    <pivotField dataField="1" subtotalTop="0" showAll="0" defaultSubtotal="0"/>
    <pivotField axis="axisPage" allDrilled="1" subtotalTop="0" showAll="0" dataSourceSort="1" defaultSubtotal="0" defaultAttributeDrillState="1"/>
    <pivotField axis="axisRow" allDrilled="1" subtotalTop="0" showAll="0" dataSourceSort="1" defaultSubtotal="0" defaultAttributeDrillState="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pivotField>
  </pivotFields>
  <rowFields count="2">
    <field x="0"/>
    <field x="3"/>
  </rowFields>
  <rowItems count="40">
    <i>
      <x/>
    </i>
    <i r="1">
      <x/>
    </i>
    <i r="1">
      <x v="1"/>
    </i>
    <i r="1">
      <x v="2"/>
    </i>
    <i r="1">
      <x v="3"/>
    </i>
    <i r="1">
      <x v="4"/>
    </i>
    <i r="1">
      <x v="5"/>
    </i>
    <i r="1">
      <x v="6"/>
    </i>
    <i r="1">
      <x v="7"/>
    </i>
    <i r="1">
      <x v="8"/>
    </i>
    <i r="1">
      <x v="9"/>
    </i>
    <i r="1">
      <x v="10"/>
    </i>
    <i r="1">
      <x v="11"/>
    </i>
    <i>
      <x v="1"/>
    </i>
    <i r="1">
      <x v="12"/>
    </i>
    <i r="1">
      <x v="13"/>
    </i>
    <i r="1">
      <x v="14"/>
    </i>
    <i r="1">
      <x v="15"/>
    </i>
    <i r="1">
      <x v="16"/>
    </i>
    <i r="1">
      <x v="17"/>
    </i>
    <i r="1">
      <x v="18"/>
    </i>
    <i r="1">
      <x v="19"/>
    </i>
    <i r="1">
      <x v="20"/>
    </i>
    <i r="1">
      <x v="21"/>
    </i>
    <i r="1">
      <x v="22"/>
    </i>
    <i r="1">
      <x v="23"/>
    </i>
    <i>
      <x v="2"/>
    </i>
    <i r="1">
      <x v="24"/>
    </i>
    <i r="1">
      <x v="25"/>
    </i>
    <i r="1">
      <x v="26"/>
    </i>
    <i r="1">
      <x v="27"/>
    </i>
    <i r="1">
      <x v="28"/>
    </i>
    <i r="1">
      <x v="29"/>
    </i>
    <i r="1">
      <x v="30"/>
    </i>
    <i r="1">
      <x v="31"/>
    </i>
    <i r="1">
      <x v="32"/>
    </i>
    <i r="1">
      <x v="33"/>
    </i>
    <i r="1">
      <x v="34"/>
    </i>
    <i r="1">
      <x v="35"/>
    </i>
    <i t="grand">
      <x/>
    </i>
  </rowItems>
  <colItems count="1">
    <i/>
  </colItems>
  <pageFields count="1">
    <pageField fld="2" hier="180" name="[DimProduct].[SpecialProductType].[All]" cap="All"/>
  </pageFields>
  <dataFields count="1">
    <dataField fld="1" subtotal="count" baseField="0" baseItem="0"/>
  </dataFields>
  <pivotHierarchies count="445">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9" showRowHeaders="1" showColHeaders="1" showRowStripes="0" showColStripes="0" showLastColumn="1"/>
  <rowHierarchiesUsage count="2">
    <rowHierarchyUsage hierarchyUsage="63"/>
    <rowHierarchyUsage hierarchyUsage="62"/>
  </row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0B77A7-1BF8-4271-9CAA-E52205D975F6}" name="PivotTable23" cacheId="16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fieldListSortAscending="1">
  <location ref="L3:M43" firstHeaderRow="1" firstDataRow="1" firstDataCol="1" rowPageCount="1" colPageCount="1"/>
  <pivotFields count="4">
    <pivotField axis="axisRow" allDrilled="1" subtotalTop="0" showAll="0" dataSourceSort="1" defaultSubtotal="0" defaultAttributeDrillState="1">
      <items count="3">
        <item s="1" x="0"/>
        <item s="1" x="1"/>
        <item s="1" x="2"/>
      </items>
    </pivotField>
    <pivotField dataField="1" subtotalTop="0" showAll="0" defaultSubtotal="0"/>
    <pivotField axis="axisPage" allDrilled="1" subtotalTop="0" showAll="0" dataSourceSort="1" defaultSubtotal="0" defaultAttributeDrillState="1"/>
    <pivotField axis="axisRow" allDrilled="1" subtotalTop="0" showAll="0" dataSourceSort="1" defaultSubtotal="0" defaultAttributeDrillState="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pivotField>
  </pivotFields>
  <rowFields count="2">
    <field x="0"/>
    <field x="3"/>
  </rowFields>
  <rowItems count="40">
    <i>
      <x/>
    </i>
    <i r="1">
      <x/>
    </i>
    <i r="1">
      <x v="1"/>
    </i>
    <i r="1">
      <x v="2"/>
    </i>
    <i r="1">
      <x v="3"/>
    </i>
    <i r="1">
      <x v="4"/>
    </i>
    <i r="1">
      <x v="5"/>
    </i>
    <i r="1">
      <x v="6"/>
    </i>
    <i r="1">
      <x v="7"/>
    </i>
    <i r="1">
      <x v="8"/>
    </i>
    <i r="1">
      <x v="9"/>
    </i>
    <i r="1">
      <x v="10"/>
    </i>
    <i r="1">
      <x v="11"/>
    </i>
    <i>
      <x v="1"/>
    </i>
    <i r="1">
      <x v="12"/>
    </i>
    <i r="1">
      <x v="13"/>
    </i>
    <i r="1">
      <x v="14"/>
    </i>
    <i r="1">
      <x v="15"/>
    </i>
    <i r="1">
      <x v="16"/>
    </i>
    <i r="1">
      <x v="17"/>
    </i>
    <i r="1">
      <x v="18"/>
    </i>
    <i r="1">
      <x v="19"/>
    </i>
    <i r="1">
      <x v="20"/>
    </i>
    <i r="1">
      <x v="21"/>
    </i>
    <i r="1">
      <x v="22"/>
    </i>
    <i r="1">
      <x v="23"/>
    </i>
    <i>
      <x v="2"/>
    </i>
    <i r="1">
      <x v="24"/>
    </i>
    <i r="1">
      <x v="25"/>
    </i>
    <i r="1">
      <x v="26"/>
    </i>
    <i r="1">
      <x v="27"/>
    </i>
    <i r="1">
      <x v="28"/>
    </i>
    <i r="1">
      <x v="29"/>
    </i>
    <i r="1">
      <x v="30"/>
    </i>
    <i r="1">
      <x v="31"/>
    </i>
    <i r="1">
      <x v="32"/>
    </i>
    <i r="1">
      <x v="33"/>
    </i>
    <i r="1">
      <x v="34"/>
    </i>
    <i r="1">
      <x v="35"/>
    </i>
    <i t="grand">
      <x/>
    </i>
  </rowItems>
  <colItems count="1">
    <i/>
  </colItems>
  <pageFields count="1">
    <pageField fld="2" hier="180" name="[DimProduct].[SpecialProductType].&amp;[NA]" cap="NA"/>
  </pageFields>
  <dataFields count="1">
    <dataField fld="1" subtotal="count" baseField="0" baseItem="0"/>
  </dataFields>
  <pivotHierarchies count="445">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embers count="9" level="1">
        <member name="[DimProduct].[SpecialProductType].&amp;[NA]"/>
        <member name="[DimProduct].[SpecialProductType].&amp;[Apex]"/>
        <member name="[DimProduct].[SpecialProductType].&amp;[Others]"/>
        <member name="[DimProduct].[SpecialProductType].&amp;[EA Access]"/>
        <member name="[DimProduct].[SpecialProductType].&amp;[FIFA Games]"/>
        <member name="[DimProduct].[SpecialProductType].&amp;[Office 365]"/>
        <member name="[DimProduct].[SpecialProductType].&amp;[Xbox Game Pass]"/>
        <member name="[DimProduct].[SpecialProductType].&amp;[Xbox Live Gold]"/>
        <member name="[DimProduct].[SpecialProductType].&amp;[Xbox Game Pass Ultimate]"/>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9" showRowHeaders="1" showColHeaders="1" showRowStripes="0" showColStripes="0" showLastColumn="1"/>
  <rowHierarchiesUsage count="2">
    <rowHierarchyUsage hierarchyUsage="63"/>
    <rowHierarchyUsage hierarchyUsage="62"/>
  </row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CA60CF-0120-4880-BF5D-11E7181D21D0}" name="PivotTable1" cacheId="164"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fieldListSortAscending="1">
  <location ref="F4:G44" firstHeaderRow="1" firstDataRow="1" firstDataCol="1" rowPageCount="1" colPageCount="1"/>
  <pivotFields count="4">
    <pivotField axis="axisRow" allDrilled="1" subtotalTop="0" showAll="0" dataSourceSort="1" defaultSubtotal="0" defaultAttributeDrillState="1">
      <items count="3">
        <item s="1" x="0"/>
        <item s="1" x="1"/>
        <item s="1" x="2"/>
      </items>
    </pivotField>
    <pivotField axis="axisRow" allDrilled="1" subtotalTop="0" showAll="0" dataSourceSort="1" defaultSubtotal="0" defaultAttributeDrillState="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pivotField>
    <pivotField dataField="1" subtotalTop="0" showAll="0" defaultSubtotal="0"/>
    <pivotField axis="axisPage" allDrilled="1" subtotalTop="0" showAll="0" dataSourceSort="1" defaultSubtotal="0" defaultAttributeDrillState="1"/>
  </pivotFields>
  <rowFields count="2">
    <field x="0"/>
    <field x="1"/>
  </rowFields>
  <rowItems count="40">
    <i>
      <x/>
    </i>
    <i r="1">
      <x/>
    </i>
    <i r="1">
      <x v="1"/>
    </i>
    <i r="1">
      <x v="2"/>
    </i>
    <i r="1">
      <x v="3"/>
    </i>
    <i r="1">
      <x v="4"/>
    </i>
    <i r="1">
      <x v="5"/>
    </i>
    <i r="1">
      <x v="6"/>
    </i>
    <i r="1">
      <x v="7"/>
    </i>
    <i r="1">
      <x v="8"/>
    </i>
    <i r="1">
      <x v="9"/>
    </i>
    <i r="1">
      <x v="10"/>
    </i>
    <i r="1">
      <x v="11"/>
    </i>
    <i>
      <x v="1"/>
    </i>
    <i r="1">
      <x v="12"/>
    </i>
    <i r="1">
      <x v="13"/>
    </i>
    <i r="1">
      <x v="14"/>
    </i>
    <i r="1">
      <x v="15"/>
    </i>
    <i r="1">
      <x v="16"/>
    </i>
    <i r="1">
      <x v="17"/>
    </i>
    <i r="1">
      <x v="18"/>
    </i>
    <i r="1">
      <x v="19"/>
    </i>
    <i r="1">
      <x v="20"/>
    </i>
    <i r="1">
      <x v="21"/>
    </i>
    <i r="1">
      <x v="22"/>
    </i>
    <i r="1">
      <x v="23"/>
    </i>
    <i>
      <x v="2"/>
    </i>
    <i r="1">
      <x v="24"/>
    </i>
    <i r="1">
      <x v="25"/>
    </i>
    <i r="1">
      <x v="26"/>
    </i>
    <i r="1">
      <x v="27"/>
    </i>
    <i r="1">
      <x v="28"/>
    </i>
    <i r="1">
      <x v="29"/>
    </i>
    <i r="1">
      <x v="30"/>
    </i>
    <i r="1">
      <x v="31"/>
    </i>
    <i r="1">
      <x v="32"/>
    </i>
    <i r="1">
      <x v="33"/>
    </i>
    <i r="1">
      <x v="34"/>
    </i>
    <i r="1">
      <x v="35"/>
    </i>
    <i t="grand">
      <x/>
    </i>
  </rowItems>
  <colItems count="1">
    <i/>
  </colItems>
  <pageFields count="1">
    <pageField fld="3" hier="180" name="[DimProduct].[SpecialProductType].&amp;[NA]" cap="NA"/>
  </pageFields>
  <dataFields count="1">
    <dataField fld="2" subtotal="count" baseField="0" baseItem="0"/>
  </dataFields>
  <pivotHierarchies count="445">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embers count="9" level="1">
        <member name="[DimProduct].[SpecialProductType].&amp;[NA]"/>
        <member name="[DimProduct].[SpecialProductType].&amp;[Apex]"/>
        <member name="[DimProduct].[SpecialProductType].&amp;[Others]"/>
        <member name="[DimProduct].[SpecialProductType].&amp;[EA Access]"/>
        <member name="[DimProduct].[SpecialProductType].&amp;[FIFA Games]"/>
        <member name="[DimProduct].[SpecialProductType].&amp;[Office 365]"/>
        <member name="[DimProduct].[SpecialProductType].&amp;[Xbox Game Pass]"/>
        <member name="[DimProduct].[SpecialProductType].&amp;[Xbox Live Gold]"/>
        <member name="[DimProduct].[SpecialProductType].&amp;[Xbox Game Pass Ultimate]"/>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9" showRowHeaders="1" showColHeaders="1" showRowStripes="0" showColStripes="0" showLastColumn="1"/>
  <rowHierarchiesUsage count="2">
    <rowHierarchyUsage hierarchyUsage="63"/>
    <rowHierarchyUsage hierarchyUsage="62"/>
  </row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5E5B29-317E-4389-BDB1-BAA1CDDBDD51}" name="PivotTable4" cacheId="163"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rowHeaderCaption="FiscalYear" fieldListSortAscending="1">
  <location ref="A5:B45" firstHeaderRow="1" firstDataRow="1" firstDataCol="1" rowPageCount="1" colPageCount="1"/>
  <pivotFields count="4">
    <pivotField axis="axisRow" allDrilled="1" subtotalTop="0" showAll="0" dataSourceSort="1" defaultSubtotal="0" defaultAttributeDrillState="1">
      <items count="3">
        <item s="1" x="0"/>
        <item s="1" x="1"/>
        <item s="1" x="2"/>
      </items>
    </pivotField>
    <pivotField dataField="1" subtotalTop="0" showAll="0" defaultSubtotal="0"/>
    <pivotField axis="axisPage" allDrilled="1" subtotalTop="0" showAll="0" dataSourceSort="1" defaultSubtotal="0" defaultAttributeDrillState="1"/>
    <pivotField axis="axisRow" allDrilled="1" subtotalTop="0" showAll="0" dataSourceSort="1" defaultSubtotal="0" defaultAttributeDrillState="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pivotField>
  </pivotFields>
  <rowFields count="2">
    <field x="0"/>
    <field x="3"/>
  </rowFields>
  <rowItems count="40">
    <i>
      <x/>
    </i>
    <i r="1">
      <x/>
    </i>
    <i r="1">
      <x v="1"/>
    </i>
    <i r="1">
      <x v="2"/>
    </i>
    <i r="1">
      <x v="3"/>
    </i>
    <i r="1">
      <x v="4"/>
    </i>
    <i r="1">
      <x v="5"/>
    </i>
    <i r="1">
      <x v="6"/>
    </i>
    <i r="1">
      <x v="7"/>
    </i>
    <i r="1">
      <x v="8"/>
    </i>
    <i r="1">
      <x v="9"/>
    </i>
    <i r="1">
      <x v="10"/>
    </i>
    <i r="1">
      <x v="11"/>
    </i>
    <i>
      <x v="1"/>
    </i>
    <i r="1">
      <x v="12"/>
    </i>
    <i r="1">
      <x v="13"/>
    </i>
    <i r="1">
      <x v="14"/>
    </i>
    <i r="1">
      <x v="15"/>
    </i>
    <i r="1">
      <x v="16"/>
    </i>
    <i r="1">
      <x v="17"/>
    </i>
    <i r="1">
      <x v="18"/>
    </i>
    <i r="1">
      <x v="19"/>
    </i>
    <i r="1">
      <x v="20"/>
    </i>
    <i r="1">
      <x v="21"/>
    </i>
    <i r="1">
      <x v="22"/>
    </i>
    <i r="1">
      <x v="23"/>
    </i>
    <i>
      <x v="2"/>
    </i>
    <i r="1">
      <x v="24"/>
    </i>
    <i r="1">
      <x v="25"/>
    </i>
    <i r="1">
      <x v="26"/>
    </i>
    <i r="1">
      <x v="27"/>
    </i>
    <i r="1">
      <x v="28"/>
    </i>
    <i r="1">
      <x v="29"/>
    </i>
    <i r="1">
      <x v="30"/>
    </i>
    <i r="1">
      <x v="31"/>
    </i>
    <i r="1">
      <x v="32"/>
    </i>
    <i r="1">
      <x v="33"/>
    </i>
    <i r="1">
      <x v="34"/>
    </i>
    <i r="1">
      <x v="35"/>
    </i>
    <i t="grand">
      <x/>
    </i>
  </rowItems>
  <colItems count="1">
    <i/>
  </colItems>
  <pageFields count="1">
    <pageField fld="2" hier="180" name="[DimProduct].[SpecialProductType].[All]" cap="All"/>
  </pageFields>
  <dataFields count="1">
    <dataField fld="1" subtotal="count" baseField="0" baseItem="0"/>
  </dataFields>
  <pivotHierarchies count="445">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9" showRowHeaders="1" showColHeaders="1" showRowStripes="0" showColStripes="0" showLastColumn="1"/>
  <rowHierarchiesUsage count="2">
    <rowHierarchyUsage hierarchyUsage="63"/>
    <rowHierarchyUsage hierarchyUsage="62"/>
  </row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380BDD-132D-4319-B452-EEDE0D12D326}" name="PivotTable1" cacheId="16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fieldListSortAscending="1">
  <location ref="F1:G17" firstHeaderRow="1" firstDataRow="1" firstDataCol="1"/>
  <pivotFields count="2">
    <pivotField axis="axisRow" allDrilled="1" subtotalTop="0" showAll="0" dataSourceSort="1" defaultSubtotal="0" defaultAttributeDrillState="1">
      <items count="15">
        <item s="1" x="0"/>
        <item s="1" x="1"/>
        <item s="1" x="2"/>
        <item s="1" x="3"/>
        <item s="1" x="4"/>
        <item s="1" x="5"/>
        <item s="1" x="6"/>
        <item s="1" x="7"/>
        <item s="1" x="8"/>
        <item s="1" x="9"/>
        <item s="1" x="10"/>
        <item s="1" x="11"/>
        <item s="1" x="12"/>
        <item s="1" x="13"/>
        <item s="1" x="14"/>
      </items>
    </pivotField>
    <pivotField dataField="1" subtotalTop="0" showAll="0" defaultSubtotal="0"/>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fld="1" subtotal="count" baseField="0" baseItem="0"/>
  </dataFields>
  <pivotHierarchies count="445">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9" showRowHeaders="1" showColHeaders="1" showRowStripes="0" showColStripes="0" showLastColumn="1"/>
  <rowHierarchiesUsage count="1">
    <rowHierarchyUsage hierarchyUsage="62"/>
  </row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8BA2DFA-C910-4DD8-AA9F-ADCC37EB21F7}" name="PivotTable5" cacheId="160"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fieldListSortAscending="1">
  <location ref="C57:F59" firstHeaderRow="1" firstDataRow="2" firstDataCol="1" rowPageCount="1" colPageCount="1"/>
  <pivotFields count="3">
    <pivotField axis="axisCol" allDrilled="1" subtotalTop="0" showAll="0" dataSourceSort="1" defaultSubtotal="0" defaultAttributeDrillState="1">
      <items count="2">
        <item x="0"/>
        <item x="1"/>
      </items>
    </pivotField>
    <pivotField axis="axisPage" allDrilled="1" subtotalTop="0" showAll="0" dataSourceSort="1" defaultSubtotal="0" defaultAttributeDrillState="1"/>
    <pivotField dataField="1" subtotalTop="0" showAll="0" defaultSubtotal="0"/>
  </pivotFields>
  <rowItems count="1">
    <i/>
  </rowItems>
  <colFields count="1">
    <field x="0"/>
  </colFields>
  <colItems count="3">
    <i>
      <x/>
    </i>
    <i>
      <x v="1"/>
    </i>
    <i t="grand">
      <x/>
    </i>
  </colItems>
  <pageFields count="1">
    <pageField fld="1" hier="63" name="[DimDate].[FiscalYear].&amp;[FY2021]" cap="FY2021"/>
  </pageFields>
  <dataFields count="1">
    <dataField fld="2" baseField="0" baseItem="0"/>
  </dataFields>
  <pivotHierarchies count="445">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62"/>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22C3AA-99D0-4775-8D48-D5280147814B}" name="PivotTable1" cacheId="162"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fieldListSortAscending="1">
  <location ref="F26:G30" firstHeaderRow="1" firstDataRow="1" firstDataCol="1" rowPageCount="1" colPageCount="1"/>
  <pivotFields count="3">
    <pivotField axis="axisRow" allDrilled="1" subtotalTop="0" showAll="0" dataSourceSort="1" defaultSubtotal="0" defaultAttributeDrillState="1">
      <items count="3">
        <item x="0"/>
        <item x="1"/>
        <item x="2"/>
      </items>
    </pivotField>
    <pivotField axis="axisPage" allDrilled="1" subtotalTop="0" showAll="0" dataSourceSort="1" defaultSubtotal="0" defaultAttributeDrillState="1"/>
    <pivotField dataField="1" subtotalTop="0" showAll="0" defaultSubtotal="0"/>
  </pivotFields>
  <rowFields count="1">
    <field x="0"/>
  </rowFields>
  <rowItems count="4">
    <i>
      <x/>
    </i>
    <i>
      <x v="1"/>
    </i>
    <i>
      <x v="2"/>
    </i>
    <i t="grand">
      <x/>
    </i>
  </rowItems>
  <colItems count="1">
    <i/>
  </colItems>
  <pageFields count="1">
    <pageField fld="1" hier="63" name="[DimDate].[FiscalYear].&amp;[FY2021]" cap="FY2021"/>
  </pageFields>
  <dataFields count="1">
    <dataField fld="2" baseField="0" baseItem="0"/>
  </dataFields>
  <pivotHierarchies count="445">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62"/>
  </row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refreshOnLoad="1" connectionId="8" xr16:uid="{801C2C8E-65CF-4758-91B7-A5417BB19DA1}" autoFormatId="16" applyNumberFormats="0" applyBorderFormats="0" applyFontFormats="0" applyPatternFormats="0" applyAlignmentFormats="0" applyWidthHeightFormats="0">
  <queryTableRefresh nextId="5">
    <queryTableFields count="4">
      <queryTableField id="1" name="EventMonth" tableColumnId="1"/>
      <queryTableField id="2" name="Initiative" tableColumnId="2"/>
      <queryTableField id="3" name="Revenue" tableColumnId="3"/>
      <queryTableField id="4" name="Transaction" tableColumnId="4"/>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B23493-FDEF-44F4-B80E-A3530C54B848}" name="Initiatives4" displayName="Initiatives4" ref="A1:M205" totalsRowShown="0">
  <autoFilter ref="A1:M205" xr:uid="{F74C309B-58B5-4DE2-A31F-0308F6F43284}"/>
  <tableColumns count="13">
    <tableColumn id="11" xr3:uid="{FE1E107D-2539-4AE0-93D5-96D3C1AACD82}" name="Month_Text" dataDxfId="51">
      <calculatedColumnFormula>EOMONTH(#REF!,-2)+1</calculatedColumnFormula>
    </tableColumn>
    <tableColumn id="3" xr3:uid="{D89BBE93-CF9E-49EF-A93F-C5168838218A}" name="FY21 Initiatives "/>
    <tableColumn id="6" xr3:uid="{3A8536B8-47B1-4788-B5A5-89199EE48159}" name="Adjusted Revenue($)" dataDxfId="50"/>
    <tableColumn id="7" xr3:uid="{CC930C37-1FA0-4C51-BA20-E5A3B8844D57}" name="Adjusted Volume(mm)" dataDxfId="49"/>
    <tableColumn id="12" xr3:uid="{49F0F660-5708-47AA-BD4D-1F6817416478}" name="Tooltip for Forecast Initiatives"/>
    <tableColumn id="18" xr3:uid="{07758991-094D-4CC9-982E-17B83C3488DF}" name="Calculation for Forecast"/>
    <tableColumn id="17" xr3:uid="{CE4E2B99-D653-415C-B04B-50F2635A1EE9}" name="Expected feature launches for FY21"/>
    <tableColumn id="15" xr3:uid="{4E4DCC21-1F42-4936-B7F0-F7C33A0ACEA9}" name="Reason"/>
    <tableColumn id="14" xr3:uid="{C0656D18-86AB-4B16-B5C6-C4E5890F4537}" name="Forecast ($, MM)" dataDxfId="48"/>
    <tableColumn id="8" xr3:uid="{C61CCD9A-F189-4D7B-BAB1-4E49156227BD}" name="FY21_Cost" dataDxfId="47"/>
    <tableColumn id="9" xr3:uid="{93275EF7-5D1D-4B7F-9215-272BD6F759F7}" name="Cost Reason" dataDxfId="46"/>
    <tableColumn id="13" xr3:uid="{F03267A3-07F6-4234-898A-B18D11037D75}" name="Feature launch details"/>
    <tableColumn id="10" xr3:uid="{B07681AC-4D0D-44B7-9A1F-51E7D64D3293}" name="Reason for VTF2"/>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9DA4D1-7024-4B42-B5BD-53FFDB188181}" name="Initiatives" displayName="Initiatives" ref="A1:N205" totalsRowShown="0">
  <autoFilter ref="A1:N205" xr:uid="{F74C309B-58B5-4DE2-A31F-0308F6F43284}"/>
  <tableColumns count="14">
    <tableColumn id="11" xr3:uid="{8F71A69B-24DE-4B60-9F56-B30C6DB7D777}" name="Month_Text" dataDxfId="45">
      <calculatedColumnFormula>EOMONTH(#REF!,-2)+1</calculatedColumnFormula>
    </tableColumn>
    <tableColumn id="3" xr3:uid="{0A77A5D3-7FA4-4508-A6C4-26EB665AB43F}" name="FY21 Initiatives "/>
    <tableColumn id="6" xr3:uid="{119122B6-C3E0-4B94-A357-5BF068B372B6}" name="Adjusted Revenue($)" dataDxfId="44"/>
    <tableColumn id="7" xr3:uid="{CD401831-F17E-4719-98FE-63C4E23BBF86}" name="Adjusted Volume(mm)" dataDxfId="43"/>
    <tableColumn id="12" xr3:uid="{155A5EF6-B1B7-49C2-8C64-56F755A5C037}" name="Tooltip for Forecast Initiatives"/>
    <tableColumn id="18" xr3:uid="{CF9B8D1B-11B6-473C-B73E-D89B4D0FA516}" name="Calculation for Forecast"/>
    <tableColumn id="17" xr3:uid="{E3809E83-FE12-4EF7-B161-120CF25D4112}" name="Expected feature launches for FY21"/>
    <tableColumn id="15" xr3:uid="{416B1A30-B28B-494F-A79F-CE52B54C5C25}" name="Reason"/>
    <tableColumn id="14" xr3:uid="{30DB36F0-5F40-4576-A0AF-E3892B0D13A6}" name="Forecast ($, MM)" dataDxfId="42"/>
    <tableColumn id="1" xr3:uid="{C4A0D70E-7FCB-45EA-825B-AEC116A52086}" name="Forecast2" dataDxfId="41"/>
    <tableColumn id="8" xr3:uid="{372D60C6-8AE8-48F7-B788-2B3D1D5E205D}" name="FY21_Cost" dataDxfId="40"/>
    <tableColumn id="9" xr3:uid="{A5F6A21C-4B57-42D3-8BFC-AB8EBA87C69C}" name="Cost Reason" dataDxfId="39"/>
    <tableColumn id="13" xr3:uid="{16BDA9D6-E45E-4C96-B415-6C3BB0D8A4ED}" name="Feature launch details"/>
    <tableColumn id="10" xr3:uid="{F11DB73C-5B91-4970-833D-E440D7094C51}" name="Reason for VTF2"/>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BBFF53-CFC3-4C2A-99D7-0D7299695E86}" name="Query3" displayName="Query3" ref="A1:D11" tableType="queryTable" totalsRowShown="0">
  <autoFilter ref="A1:D11" xr:uid="{06819A3E-336A-465A-B957-6032AA8A6A20}"/>
  <tableColumns count="4">
    <tableColumn id="1" xr3:uid="{01B0CC0C-8836-4627-9E16-6B5E21BEDC99}" uniqueName="1" name="EventMonth" queryTableFieldId="1" dataDxfId="1"/>
    <tableColumn id="2" xr3:uid="{ADC79260-84C4-44ED-B9C5-364FD48B37F4}" uniqueName="2" name="Initiative" queryTableFieldId="2" dataDxfId="0"/>
    <tableColumn id="3" xr3:uid="{0B06E6E5-B614-43B8-BF03-27B85C72355C}" uniqueName="3" name="Revenue" queryTableFieldId="3"/>
    <tableColumn id="4" xr3:uid="{CD34A716-0ADD-422D-A2ED-298F23A1D127}" uniqueName="4" name="Transaction"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429B74-E779-44BA-9EA8-231CAF45277A}" name="Chart" displayName="Chart" ref="A1:D13" totalsRowShown="0">
  <autoFilter ref="A1:D13" xr:uid="{F561B950-4C66-4685-AFCC-1DFC91F8509D}"/>
  <tableColumns count="4">
    <tableColumn id="1" xr3:uid="{D411C81F-4E7E-4EF5-8472-AA1D82DF3854}" name="Month" dataDxfId="38"/>
    <tableColumn id="2" xr3:uid="{3329A4D5-74FB-49BC-A8CD-12505771E21B}" name="FY20 Approval Rate w/ Initiatives" dataDxfId="37"/>
    <tableColumn id="3" xr3:uid="{3305CF28-138D-4AC1-B0C8-E979D2664D53}" name="FY21 Approval Rate w/ Initiatives"/>
    <tableColumn id="4" xr3:uid="{CB6CAAEB-849B-4FA2-87EA-BA86FF789FB1}" name="FY21 Approval Rate w/o Initiatives"/>
  </tableColumns>
  <tableStyleInfo name="TableStyleLight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5026EA-7B4D-4BE8-A1FF-CB60853F2306}" name="Table2" displayName="Table2" ref="A3:O18" totalsRowCount="1" headerRowDxfId="36" dataDxfId="34" headerRowBorderDxfId="35" tableBorderDxfId="33" totalsRowBorderDxfId="32" dataCellStyle="Currency">
  <autoFilter ref="A3:O17" xr:uid="{5A8ECD54-9A4E-4DD1-A21F-3BFEDE967CBC}"/>
  <tableColumns count="15">
    <tableColumn id="1" xr3:uid="{895BF0B1-219C-4D25-B860-693AA3438EB1}" name="FY21 Initiatives ($, MM)" totalsRowLabel="Total" dataDxfId="31" totalsRowDxfId="30"/>
    <tableColumn id="2" xr3:uid="{3C4061F2-CDA5-4C63-9536-EB04C150F783}" name="7/1/2020" totalsRowFunction="sum" dataDxfId="29" totalsRowDxfId="28" dataCellStyle="Currency"/>
    <tableColumn id="3" xr3:uid="{2E53C74A-56DB-44A9-AA27-ADCB4FEA211C}" name="8/1/2020" totalsRowFunction="sum" dataDxfId="27" totalsRowDxfId="26" dataCellStyle="Currency"/>
    <tableColumn id="4" xr3:uid="{F229328C-B992-4A9F-8AD2-EC6E1B7C957A}" name="9/1/2020" totalsRowFunction="sum" dataDxfId="25" totalsRowDxfId="24" dataCellStyle="Currency"/>
    <tableColumn id="5" xr3:uid="{25EAF775-2299-4C90-80AD-4C27F7998128}" name="10/1/2020" totalsRowFunction="sum" dataDxfId="23" totalsRowDxfId="22" dataCellStyle="Currency"/>
    <tableColumn id="6" xr3:uid="{B63F6F12-7C0D-4B2E-AB05-B7092353B407}" name="11/1/2020" totalsRowFunction="custom" dataDxfId="21" totalsRowDxfId="20" dataCellStyle="Currency">
      <totalsRowFormula>SUBTOTAL(109,Table2[9/1/2020])</totalsRowFormula>
    </tableColumn>
    <tableColumn id="7" xr3:uid="{4BD11CBE-9F6B-458D-9776-CCFFF3AE24ED}" name="12/1/2020" totalsRowFunction="custom" dataDxfId="19" totalsRowDxfId="18" dataCellStyle="Currency">
      <totalsRowFormula>SUBTOTAL(109,Table2[10/1/2020])</totalsRowFormula>
    </tableColumn>
    <tableColumn id="8" xr3:uid="{07FEAA4C-93C3-48BC-BEEB-A1149B448C20}" name="1/1/2021" totalsRowFunction="custom" dataDxfId="17" totalsRowDxfId="16" dataCellStyle="Currency">
      <totalsRowFormula>SUBTOTAL(109,Table2[11/1/2020])</totalsRowFormula>
    </tableColumn>
    <tableColumn id="9" xr3:uid="{4235BADF-6E53-4039-A5AF-40F8161592C3}" name="2/1/2021" totalsRowFunction="custom" dataDxfId="15" totalsRowDxfId="14" dataCellStyle="Currency">
      <totalsRowFormula>SUBTOTAL(109,Table2[10/1/2020])</totalsRowFormula>
    </tableColumn>
    <tableColumn id="10" xr3:uid="{275D7574-AF5F-4E64-93AB-FCC2C6CE476D}" name="3/1/2021" totalsRowFunction="custom" dataDxfId="13" totalsRowDxfId="12" dataCellStyle="Currency">
      <totalsRowFormula>SUBTOTAL(109,Table2[11/1/2020])</totalsRowFormula>
    </tableColumn>
    <tableColumn id="11" xr3:uid="{AAC97813-724B-4DE2-9705-F9494A0FAD88}" name="4/1/2021" totalsRowFunction="custom" dataDxfId="11" totalsRowDxfId="10" dataCellStyle="Currency">
      <totalsRowFormula>SUBTOTAL(109,Table2[12/1/2020])</totalsRowFormula>
    </tableColumn>
    <tableColumn id="12" xr3:uid="{A2546114-C0E9-4832-9162-936E2039B5F9}" name="5/1/2021" totalsRowFunction="custom" dataDxfId="9" totalsRowDxfId="8" dataCellStyle="Currency">
      <totalsRowFormula>SUBTOTAL(109,Table2[11/1/2020])</totalsRowFormula>
    </tableColumn>
    <tableColumn id="13" xr3:uid="{F63D0649-2AD9-4AE7-A4C5-47EB5A38C058}" name="6/1/2021" totalsRowFunction="custom" dataDxfId="7" totalsRowDxfId="6" dataCellStyle="Currency">
      <totalsRowFormula>SUBTOTAL(109,Table2[12/1/2020])</totalsRowFormula>
    </tableColumn>
    <tableColumn id="14" xr3:uid="{AB093B80-6B6A-403C-83BA-51B11FD9C5AD}" name="Total" totalsRowFunction="custom" dataDxfId="5" totalsRowDxfId="4" dataCellStyle="Currency">
      <totalsRowFormula>SUBTOTAL(109,Table2[1/1/2021])</totalsRowFormula>
    </tableColumn>
    <tableColumn id="15" xr3:uid="{CC354F6A-113B-4197-A7D0-1E13444383E7}" name="Notes" totalsRowFunction="count" dataDxfId="3" totalsRowDxfId="2"/>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6.bin"/><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A0E26-9B56-40A1-BA8F-7AC0CB5DF0B9}">
  <dimension ref="A1:M205"/>
  <sheetViews>
    <sheetView zoomScaleNormal="100" workbookViewId="0">
      <pane xSplit="2" ySplit="1" topLeftCell="C110" activePane="bottomRight" state="frozen"/>
      <selection pane="topRight" activeCell="F1" sqref="F1"/>
      <selection pane="bottomLeft" activeCell="C2" sqref="C2"/>
      <selection pane="bottomRight" activeCell="C121" sqref="C121:D125"/>
    </sheetView>
  </sheetViews>
  <sheetFormatPr defaultRowHeight="14.4" x14ac:dyDescent="0.3"/>
  <cols>
    <col min="1" max="1" width="23.33203125" customWidth="1"/>
    <col min="2" max="2" width="48.21875" customWidth="1"/>
    <col min="3" max="3" width="26.44140625" customWidth="1"/>
    <col min="4" max="4" width="26.109375" customWidth="1"/>
    <col min="5" max="5" width="35.109375" customWidth="1"/>
    <col min="6" max="6" width="40.6640625" customWidth="1"/>
    <col min="7" max="7" width="43.6640625" customWidth="1"/>
    <col min="8" max="8" width="27.21875" customWidth="1"/>
    <col min="9" max="9" width="17.21875" customWidth="1"/>
    <col min="12" max="13" width="26.109375" customWidth="1"/>
    <col min="14" max="14" width="26.44140625" customWidth="1"/>
    <col min="15" max="15" width="36.44140625" customWidth="1"/>
    <col min="16" max="16" width="13.88671875" customWidth="1"/>
  </cols>
  <sheetData>
    <row r="1" spans="1:13" x14ac:dyDescent="0.3">
      <c r="A1" t="s">
        <v>261</v>
      </c>
      <c r="B1" t="s">
        <v>1</v>
      </c>
      <c r="C1" s="8" t="s">
        <v>3</v>
      </c>
      <c r="D1" s="2" t="s">
        <v>4</v>
      </c>
      <c r="E1" t="s">
        <v>228</v>
      </c>
      <c r="F1" t="s">
        <v>155</v>
      </c>
      <c r="G1" s="72" t="s">
        <v>154</v>
      </c>
      <c r="H1" t="s">
        <v>170</v>
      </c>
      <c r="I1" s="10" t="s">
        <v>2</v>
      </c>
      <c r="J1" s="79" t="s">
        <v>222</v>
      </c>
      <c r="K1" s="79" t="s">
        <v>223</v>
      </c>
      <c r="L1" s="3" t="s">
        <v>5</v>
      </c>
      <c r="M1" s="3" t="s">
        <v>200</v>
      </c>
    </row>
    <row r="2" spans="1:13" ht="14.4" customHeight="1" x14ac:dyDescent="0.3">
      <c r="A2" s="87" t="s">
        <v>252</v>
      </c>
      <c r="B2" t="s">
        <v>7</v>
      </c>
      <c r="C2" s="67">
        <v>952678.95999999903</v>
      </c>
      <c r="D2" s="43">
        <v>77551</v>
      </c>
      <c r="E2" t="s">
        <v>229</v>
      </c>
      <c r="F2" s="69" t="s">
        <v>208</v>
      </c>
      <c r="G2" s="69" t="s">
        <v>156</v>
      </c>
      <c r="I2" s="65">
        <v>1000000</v>
      </c>
      <c r="J2" s="81">
        <v>-450745</v>
      </c>
      <c r="K2" t="s">
        <v>224</v>
      </c>
      <c r="L2" t="s">
        <v>8</v>
      </c>
      <c r="M2" t="s">
        <v>9</v>
      </c>
    </row>
    <row r="3" spans="1:13" ht="14.4" customHeight="1" x14ac:dyDescent="0.3">
      <c r="A3" s="87" t="s">
        <v>252</v>
      </c>
      <c r="B3" t="s">
        <v>10</v>
      </c>
      <c r="C3" s="68">
        <v>11619.3</v>
      </c>
      <c r="D3" s="9">
        <v>87</v>
      </c>
      <c r="E3" t="s">
        <v>230</v>
      </c>
      <c r="F3" s="77" t="s">
        <v>209</v>
      </c>
      <c r="G3" s="69" t="s">
        <v>158</v>
      </c>
      <c r="I3" s="65">
        <v>0</v>
      </c>
      <c r="J3" s="81">
        <v>983831</v>
      </c>
      <c r="K3" t="s">
        <v>225</v>
      </c>
      <c r="L3" t="s">
        <v>11</v>
      </c>
      <c r="M3" t="s">
        <v>12</v>
      </c>
    </row>
    <row r="4" spans="1:13" ht="14.4" customHeight="1" x14ac:dyDescent="0.3">
      <c r="A4" s="87" t="s">
        <v>252</v>
      </c>
      <c r="B4" t="s">
        <v>13</v>
      </c>
      <c r="C4" s="68">
        <v>8782.2000000000007</v>
      </c>
      <c r="D4" s="9">
        <v>1250</v>
      </c>
      <c r="E4" t="s">
        <v>231</v>
      </c>
      <c r="F4" s="77" t="s">
        <v>61</v>
      </c>
      <c r="G4" s="69" t="s">
        <v>160</v>
      </c>
      <c r="I4" s="65">
        <v>0</v>
      </c>
      <c r="J4" s="81">
        <v>1701127</v>
      </c>
      <c r="K4" s="81" t="s">
        <v>225</v>
      </c>
    </row>
    <row r="5" spans="1:13" ht="14.4" customHeight="1" x14ac:dyDescent="0.3">
      <c r="A5" s="87" t="s">
        <v>252</v>
      </c>
      <c r="B5" t="s">
        <v>14</v>
      </c>
      <c r="C5" s="67">
        <v>2189957</v>
      </c>
      <c r="D5" s="9">
        <v>26633.599999999999</v>
      </c>
      <c r="E5" t="s">
        <v>232</v>
      </c>
      <c r="F5" s="77" t="s">
        <v>65</v>
      </c>
      <c r="G5" s="69" t="s">
        <v>162</v>
      </c>
      <c r="H5" s="69" t="s">
        <v>153</v>
      </c>
      <c r="I5" s="65">
        <v>2200000</v>
      </c>
      <c r="J5" s="81">
        <v>-279625</v>
      </c>
      <c r="K5" s="82" t="s">
        <v>226</v>
      </c>
      <c r="M5" t="s">
        <v>9</v>
      </c>
    </row>
    <row r="6" spans="1:13" ht="14.4" customHeight="1" x14ac:dyDescent="0.3">
      <c r="A6" s="87" t="s">
        <v>252</v>
      </c>
      <c r="B6" t="s">
        <v>15</v>
      </c>
      <c r="C6" s="68">
        <v>126000</v>
      </c>
      <c r="D6" s="9">
        <v>3639.9999999999995</v>
      </c>
      <c r="E6" t="s">
        <v>233</v>
      </c>
      <c r="F6" s="77" t="s">
        <v>210</v>
      </c>
      <c r="G6" s="69" t="s">
        <v>160</v>
      </c>
      <c r="I6" s="65">
        <v>100000</v>
      </c>
      <c r="J6" s="81">
        <v>-149046</v>
      </c>
      <c r="K6" s="81" t="s">
        <v>227</v>
      </c>
      <c r="M6" t="s">
        <v>16</v>
      </c>
    </row>
    <row r="7" spans="1:13" ht="14.4" customHeight="1" x14ac:dyDescent="0.3">
      <c r="A7" s="87" t="s">
        <v>252</v>
      </c>
      <c r="B7" t="s">
        <v>17</v>
      </c>
      <c r="C7" s="68">
        <v>0</v>
      </c>
      <c r="D7" s="9"/>
      <c r="E7" t="s">
        <v>234</v>
      </c>
      <c r="F7" s="77" t="s">
        <v>211</v>
      </c>
      <c r="G7" s="69" t="s">
        <v>164</v>
      </c>
      <c r="I7" s="65">
        <v>30000</v>
      </c>
      <c r="J7" s="9"/>
      <c r="K7" s="9"/>
      <c r="M7" t="s">
        <v>18</v>
      </c>
    </row>
    <row r="8" spans="1:13" ht="14.4" customHeight="1" x14ac:dyDescent="0.3">
      <c r="A8" s="87" t="s">
        <v>252</v>
      </c>
      <c r="B8" t="s">
        <v>19</v>
      </c>
      <c r="C8" s="68"/>
      <c r="D8" s="9"/>
      <c r="E8" t="s">
        <v>236</v>
      </c>
      <c r="F8" s="77" t="s">
        <v>212</v>
      </c>
      <c r="G8" s="69" t="s">
        <v>69</v>
      </c>
      <c r="I8" s="65"/>
      <c r="J8" s="9"/>
      <c r="K8" s="9"/>
      <c r="M8" t="s">
        <v>12</v>
      </c>
    </row>
    <row r="9" spans="1:13" ht="14.4" customHeight="1" x14ac:dyDescent="0.3">
      <c r="A9" s="87" t="s">
        <v>252</v>
      </c>
      <c r="B9" t="s">
        <v>203</v>
      </c>
      <c r="C9" s="68"/>
      <c r="D9" s="9"/>
      <c r="E9" t="s">
        <v>235</v>
      </c>
      <c r="F9" s="77" t="s">
        <v>213</v>
      </c>
      <c r="G9" s="71" t="s">
        <v>165</v>
      </c>
      <c r="I9" s="65">
        <v>0</v>
      </c>
      <c r="J9" s="9"/>
      <c r="K9" s="9"/>
    </row>
    <row r="10" spans="1:13" ht="14.4" customHeight="1" x14ac:dyDescent="0.3">
      <c r="A10" s="87" t="s">
        <v>252</v>
      </c>
      <c r="B10" t="s">
        <v>20</v>
      </c>
      <c r="C10" s="68"/>
      <c r="D10" s="9"/>
      <c r="E10" t="s">
        <v>237</v>
      </c>
      <c r="F10" s="77" t="s">
        <v>214</v>
      </c>
      <c r="G10" s="69" t="s">
        <v>166</v>
      </c>
      <c r="I10" s="65"/>
      <c r="J10" s="9"/>
      <c r="K10" s="9"/>
      <c r="M10" t="s">
        <v>21</v>
      </c>
    </row>
    <row r="11" spans="1:13" ht="14.4" customHeight="1" x14ac:dyDescent="0.3">
      <c r="A11" s="87" t="s">
        <v>252</v>
      </c>
      <c r="B11" t="s">
        <v>22</v>
      </c>
      <c r="C11" s="68"/>
      <c r="D11" s="9"/>
      <c r="E11" t="s">
        <v>238</v>
      </c>
      <c r="F11" s="77" t="s">
        <v>215</v>
      </c>
      <c r="G11" s="69" t="s">
        <v>167</v>
      </c>
      <c r="I11" s="65"/>
      <c r="J11" s="9"/>
      <c r="K11" s="9"/>
    </row>
    <row r="12" spans="1:13" ht="14.4" customHeight="1" x14ac:dyDescent="0.3">
      <c r="A12" s="87" t="s">
        <v>252</v>
      </c>
      <c r="B12" t="s">
        <v>23</v>
      </c>
      <c r="C12" s="68"/>
      <c r="D12" s="9"/>
      <c r="E12" t="s">
        <v>239</v>
      </c>
      <c r="F12" s="77" t="s">
        <v>216</v>
      </c>
      <c r="G12" s="69" t="s">
        <v>168</v>
      </c>
      <c r="I12" s="65"/>
      <c r="J12" s="9"/>
      <c r="K12" s="9"/>
      <c r="M12" t="s">
        <v>24</v>
      </c>
    </row>
    <row r="13" spans="1:13" ht="14.4" customHeight="1" x14ac:dyDescent="0.3">
      <c r="A13" s="87" t="s">
        <v>252</v>
      </c>
      <c r="B13" t="s">
        <v>26</v>
      </c>
      <c r="C13" s="68"/>
      <c r="D13" s="9"/>
      <c r="E13" t="s">
        <v>242</v>
      </c>
      <c r="F13" s="77" t="s">
        <v>217</v>
      </c>
      <c r="G13" s="69" t="s">
        <v>169</v>
      </c>
      <c r="I13" s="65"/>
      <c r="J13" s="9"/>
      <c r="K13" s="9"/>
    </row>
    <row r="14" spans="1:13" ht="14.4" customHeight="1" x14ac:dyDescent="0.3">
      <c r="A14" s="87" t="s">
        <v>252</v>
      </c>
      <c r="B14" t="s">
        <v>204</v>
      </c>
      <c r="C14" s="68"/>
      <c r="D14" s="9"/>
      <c r="E14" t="s">
        <v>240</v>
      </c>
      <c r="F14" s="77" t="s">
        <v>67</v>
      </c>
      <c r="G14" s="69" t="s">
        <v>169</v>
      </c>
      <c r="I14" s="65"/>
      <c r="J14" s="9"/>
      <c r="K14" s="9"/>
    </row>
    <row r="15" spans="1:13" ht="14.4" customHeight="1" x14ac:dyDescent="0.3">
      <c r="A15" s="87" t="s">
        <v>252</v>
      </c>
      <c r="B15" t="s">
        <v>205</v>
      </c>
      <c r="C15" s="68"/>
      <c r="D15" s="9"/>
      <c r="E15" t="s">
        <v>241</v>
      </c>
      <c r="F15" s="77" t="s">
        <v>218</v>
      </c>
      <c r="G15" s="69"/>
      <c r="I15" s="65"/>
      <c r="J15" s="9"/>
      <c r="K15" s="9"/>
    </row>
    <row r="16" spans="1:13" ht="14.4" customHeight="1" x14ac:dyDescent="0.3">
      <c r="A16" s="87" t="s">
        <v>252</v>
      </c>
      <c r="B16" t="s">
        <v>206</v>
      </c>
      <c r="C16" s="68"/>
      <c r="D16" s="9"/>
      <c r="E16" t="s">
        <v>243</v>
      </c>
      <c r="F16" s="77" t="s">
        <v>219</v>
      </c>
      <c r="G16" s="69"/>
      <c r="I16" s="65"/>
      <c r="J16" s="9"/>
      <c r="K16" s="9"/>
    </row>
    <row r="17" spans="1:11" ht="14.4" customHeight="1" x14ac:dyDescent="0.3">
      <c r="A17" s="87" t="s">
        <v>252</v>
      </c>
      <c r="B17" t="s">
        <v>207</v>
      </c>
      <c r="C17" s="68"/>
      <c r="D17" s="9"/>
      <c r="E17" t="s">
        <v>244</v>
      </c>
      <c r="F17" s="77" t="s">
        <v>220</v>
      </c>
      <c r="G17" s="69"/>
      <c r="I17" s="65"/>
      <c r="J17" s="9"/>
      <c r="K17" s="9"/>
    </row>
    <row r="18" spans="1:11" ht="14.4" customHeight="1" x14ac:dyDescent="0.3">
      <c r="A18" s="87" t="s">
        <v>252</v>
      </c>
      <c r="B18" t="s">
        <v>28</v>
      </c>
      <c r="C18" s="68"/>
      <c r="D18" s="9"/>
      <c r="E18" t="s">
        <v>245</v>
      </c>
      <c r="F18" s="77" t="s">
        <v>221</v>
      </c>
      <c r="G18" s="12" t="s">
        <v>169</v>
      </c>
      <c r="I18" s="65"/>
      <c r="J18" s="9"/>
      <c r="K18" s="9"/>
    </row>
    <row r="19" spans="1:11" x14ac:dyDescent="0.3">
      <c r="A19" s="91" t="s">
        <v>260</v>
      </c>
      <c r="B19" t="s">
        <v>7</v>
      </c>
      <c r="C19" s="67">
        <v>1594628.27</v>
      </c>
      <c r="D19" s="43">
        <v>111102</v>
      </c>
      <c r="E19" t="s">
        <v>229</v>
      </c>
      <c r="F19" s="69" t="s">
        <v>208</v>
      </c>
      <c r="G19" s="69" t="s">
        <v>156</v>
      </c>
      <c r="I19" s="65">
        <v>1600000</v>
      </c>
      <c r="J19" s="80"/>
      <c r="K19" t="s">
        <v>224</v>
      </c>
    </row>
    <row r="20" spans="1:11" x14ac:dyDescent="0.3">
      <c r="A20" s="91" t="s">
        <v>260</v>
      </c>
      <c r="B20" t="s">
        <v>10</v>
      </c>
      <c r="C20" s="68">
        <v>31500</v>
      </c>
      <c r="D20" s="9">
        <v>690</v>
      </c>
      <c r="E20" t="s">
        <v>230</v>
      </c>
      <c r="F20" s="77" t="s">
        <v>209</v>
      </c>
      <c r="G20" s="69" t="s">
        <v>158</v>
      </c>
      <c r="I20" s="65">
        <v>0</v>
      </c>
      <c r="J20" s="9"/>
      <c r="K20" t="s">
        <v>225</v>
      </c>
    </row>
    <row r="21" spans="1:11" x14ac:dyDescent="0.3">
      <c r="A21" s="91" t="s">
        <v>260</v>
      </c>
      <c r="B21" t="s">
        <v>13</v>
      </c>
      <c r="C21" s="68">
        <v>130194.4</v>
      </c>
      <c r="D21" s="9">
        <v>2589</v>
      </c>
      <c r="E21" t="s">
        <v>231</v>
      </c>
      <c r="F21" s="77" t="s">
        <v>61</v>
      </c>
      <c r="G21" s="69" t="s">
        <v>160</v>
      </c>
      <c r="I21" s="65">
        <v>100000</v>
      </c>
      <c r="J21" s="9"/>
      <c r="K21" s="81" t="s">
        <v>225</v>
      </c>
    </row>
    <row r="22" spans="1:11" ht="16.8" customHeight="1" x14ac:dyDescent="0.3">
      <c r="A22" s="91" t="s">
        <v>260</v>
      </c>
      <c r="B22" t="s">
        <v>14</v>
      </c>
      <c r="C22" s="67">
        <v>3906292</v>
      </c>
      <c r="D22" s="9">
        <v>68669.3</v>
      </c>
      <c r="E22" t="s">
        <v>232</v>
      </c>
      <c r="F22" s="77" t="s">
        <v>65</v>
      </c>
      <c r="G22" s="69" t="s">
        <v>162</v>
      </c>
      <c r="H22" s="69" t="s">
        <v>153</v>
      </c>
      <c r="I22" s="65">
        <v>3900000</v>
      </c>
      <c r="J22" s="9"/>
      <c r="K22" s="82" t="s">
        <v>226</v>
      </c>
    </row>
    <row r="23" spans="1:11" x14ac:dyDescent="0.3">
      <c r="A23" s="91" t="s">
        <v>260</v>
      </c>
      <c r="B23" t="s">
        <v>15</v>
      </c>
      <c r="C23" s="68">
        <v>120400</v>
      </c>
      <c r="D23" s="9">
        <v>9800</v>
      </c>
      <c r="E23" t="s">
        <v>233</v>
      </c>
      <c r="F23" s="77" t="s">
        <v>210</v>
      </c>
      <c r="G23" s="69" t="s">
        <v>160</v>
      </c>
      <c r="I23" s="65">
        <v>100000</v>
      </c>
      <c r="J23" s="9"/>
      <c r="K23" s="81" t="s">
        <v>227</v>
      </c>
    </row>
    <row r="24" spans="1:11" ht="14.4" customHeight="1" x14ac:dyDescent="0.3">
      <c r="A24" s="91" t="s">
        <v>260</v>
      </c>
      <c r="B24" t="s">
        <v>17</v>
      </c>
      <c r="C24" s="68">
        <f xml:space="preserve"> 14671 * 0.5</f>
        <v>7335.5</v>
      </c>
      <c r="D24" s="9">
        <v>264</v>
      </c>
      <c r="E24" t="s">
        <v>234</v>
      </c>
      <c r="F24" s="77" t="s">
        <v>211</v>
      </c>
      <c r="G24" s="69" t="s">
        <v>164</v>
      </c>
      <c r="I24" s="65">
        <v>30000</v>
      </c>
      <c r="J24" s="9"/>
      <c r="K24" s="9"/>
    </row>
    <row r="25" spans="1:11" ht="14.4" customHeight="1" x14ac:dyDescent="0.3">
      <c r="A25" s="91" t="s">
        <v>260</v>
      </c>
      <c r="B25" t="s">
        <v>19</v>
      </c>
      <c r="C25" s="68"/>
      <c r="D25" s="9"/>
      <c r="E25" t="s">
        <v>236</v>
      </c>
      <c r="F25" s="77" t="s">
        <v>212</v>
      </c>
      <c r="G25" s="69" t="s">
        <v>69</v>
      </c>
      <c r="I25" s="65"/>
      <c r="J25" s="9"/>
      <c r="K25" s="9"/>
    </row>
    <row r="26" spans="1:11" ht="14.4" customHeight="1" x14ac:dyDescent="0.3">
      <c r="A26" s="91" t="s">
        <v>260</v>
      </c>
      <c r="B26" t="s">
        <v>203</v>
      </c>
      <c r="C26" s="68"/>
      <c r="D26" s="9"/>
      <c r="E26" t="s">
        <v>235</v>
      </c>
      <c r="F26" s="77" t="s">
        <v>213</v>
      </c>
      <c r="G26" s="71" t="s">
        <v>165</v>
      </c>
      <c r="I26" s="65">
        <v>0</v>
      </c>
      <c r="J26" s="9"/>
      <c r="K26" s="9"/>
    </row>
    <row r="27" spans="1:11" ht="14.4" customHeight="1" x14ac:dyDescent="0.3">
      <c r="A27" s="91" t="s">
        <v>260</v>
      </c>
      <c r="B27" t="s">
        <v>20</v>
      </c>
      <c r="C27" s="68"/>
      <c r="D27" s="9"/>
      <c r="E27" t="s">
        <v>237</v>
      </c>
      <c r="F27" s="77" t="s">
        <v>214</v>
      </c>
      <c r="G27" s="69" t="s">
        <v>166</v>
      </c>
      <c r="I27" s="65"/>
      <c r="J27" s="9"/>
      <c r="K27" s="9"/>
    </row>
    <row r="28" spans="1:11" ht="14.4" customHeight="1" x14ac:dyDescent="0.3">
      <c r="A28" s="91" t="s">
        <v>260</v>
      </c>
      <c r="B28" t="s">
        <v>22</v>
      </c>
      <c r="C28" s="68"/>
      <c r="D28" s="9"/>
      <c r="E28" t="s">
        <v>238</v>
      </c>
      <c r="F28" s="77" t="s">
        <v>215</v>
      </c>
      <c r="G28" s="69" t="s">
        <v>167</v>
      </c>
      <c r="I28" s="65"/>
      <c r="J28" s="9"/>
      <c r="K28" s="9"/>
    </row>
    <row r="29" spans="1:11" ht="14.4" customHeight="1" x14ac:dyDescent="0.3">
      <c r="A29" s="91" t="s">
        <v>260</v>
      </c>
      <c r="B29" t="s">
        <v>23</v>
      </c>
      <c r="C29" s="68"/>
      <c r="D29" s="9"/>
      <c r="E29" t="s">
        <v>239</v>
      </c>
      <c r="F29" s="77" t="s">
        <v>216</v>
      </c>
      <c r="G29" s="69" t="s">
        <v>168</v>
      </c>
      <c r="I29" s="65"/>
      <c r="J29" s="9"/>
      <c r="K29" s="9"/>
    </row>
    <row r="30" spans="1:11" ht="14.4" customHeight="1" x14ac:dyDescent="0.3">
      <c r="A30" s="91" t="s">
        <v>260</v>
      </c>
      <c r="B30" t="s">
        <v>26</v>
      </c>
      <c r="C30" s="68"/>
      <c r="D30" s="9"/>
      <c r="E30" t="s">
        <v>242</v>
      </c>
      <c r="F30" s="77" t="s">
        <v>217</v>
      </c>
      <c r="G30" s="69" t="s">
        <v>169</v>
      </c>
      <c r="I30" s="65"/>
      <c r="J30" s="9"/>
      <c r="K30" s="9"/>
    </row>
    <row r="31" spans="1:11" ht="14.4" customHeight="1" x14ac:dyDescent="0.3">
      <c r="A31" s="91" t="s">
        <v>260</v>
      </c>
      <c r="B31" t="s">
        <v>204</v>
      </c>
      <c r="C31" s="68"/>
      <c r="D31" s="9"/>
      <c r="E31" t="s">
        <v>240</v>
      </c>
      <c r="F31" s="77" t="s">
        <v>67</v>
      </c>
      <c r="G31" s="69" t="s">
        <v>169</v>
      </c>
      <c r="I31" s="65"/>
      <c r="J31" s="9"/>
      <c r="K31" s="9"/>
    </row>
    <row r="32" spans="1:11" ht="14.4" customHeight="1" x14ac:dyDescent="0.3">
      <c r="A32" s="91" t="s">
        <v>260</v>
      </c>
      <c r="B32" t="s">
        <v>205</v>
      </c>
      <c r="C32" s="68"/>
      <c r="D32" s="9"/>
      <c r="E32" t="s">
        <v>241</v>
      </c>
      <c r="F32" s="77" t="s">
        <v>218</v>
      </c>
      <c r="G32" s="69"/>
      <c r="I32" s="65"/>
      <c r="J32" s="9"/>
      <c r="K32" s="9"/>
    </row>
    <row r="33" spans="1:11" ht="14.4" customHeight="1" x14ac:dyDescent="0.3">
      <c r="A33" s="91" t="s">
        <v>260</v>
      </c>
      <c r="B33" t="s">
        <v>206</v>
      </c>
      <c r="C33" s="68"/>
      <c r="D33" s="9"/>
      <c r="E33" t="s">
        <v>243</v>
      </c>
      <c r="F33" s="77" t="s">
        <v>219</v>
      </c>
      <c r="G33" s="69"/>
      <c r="I33" s="65"/>
      <c r="J33" s="9"/>
      <c r="K33" s="9"/>
    </row>
    <row r="34" spans="1:11" ht="14.4" customHeight="1" x14ac:dyDescent="0.3">
      <c r="A34" s="91" t="s">
        <v>260</v>
      </c>
      <c r="B34" t="s">
        <v>207</v>
      </c>
      <c r="C34" s="68"/>
      <c r="D34" s="9"/>
      <c r="E34" t="s">
        <v>244</v>
      </c>
      <c r="F34" s="77" t="s">
        <v>220</v>
      </c>
      <c r="G34" s="69"/>
      <c r="I34" s="65"/>
      <c r="J34" s="9"/>
      <c r="K34" s="9"/>
    </row>
    <row r="35" spans="1:11" ht="14.4" customHeight="1" x14ac:dyDescent="0.3">
      <c r="A35" s="91" t="s">
        <v>260</v>
      </c>
      <c r="B35" t="s">
        <v>28</v>
      </c>
      <c r="C35" s="68"/>
      <c r="D35" s="9"/>
      <c r="E35" t="s">
        <v>245</v>
      </c>
      <c r="F35" s="77" t="s">
        <v>221</v>
      </c>
      <c r="G35" s="12" t="s">
        <v>169</v>
      </c>
      <c r="I35" s="65"/>
      <c r="J35" s="9"/>
      <c r="K35" s="9"/>
    </row>
    <row r="36" spans="1:11" x14ac:dyDescent="0.3">
      <c r="A36" s="92" t="s">
        <v>259</v>
      </c>
      <c r="B36" t="s">
        <v>7</v>
      </c>
      <c r="C36" s="67">
        <v>2571130.54</v>
      </c>
      <c r="D36" s="9">
        <v>173689</v>
      </c>
      <c r="E36" t="s">
        <v>229</v>
      </c>
      <c r="F36" s="69" t="s">
        <v>208</v>
      </c>
      <c r="G36" s="69" t="s">
        <v>156</v>
      </c>
      <c r="H36" t="s">
        <v>202</v>
      </c>
      <c r="I36" s="65">
        <v>2800000</v>
      </c>
      <c r="J36" s="9"/>
      <c r="K36" t="s">
        <v>224</v>
      </c>
    </row>
    <row r="37" spans="1:11" x14ac:dyDescent="0.3">
      <c r="A37" s="92" t="s">
        <v>259</v>
      </c>
      <c r="B37" t="s">
        <v>10</v>
      </c>
      <c r="C37" s="68">
        <v>0</v>
      </c>
      <c r="D37" s="9">
        <v>840</v>
      </c>
      <c r="E37" t="s">
        <v>230</v>
      </c>
      <c r="F37" s="77" t="s">
        <v>209</v>
      </c>
      <c r="G37" s="69" t="s">
        <v>158</v>
      </c>
      <c r="I37" s="65">
        <v>0</v>
      </c>
      <c r="J37" s="9"/>
      <c r="K37" t="s">
        <v>225</v>
      </c>
    </row>
    <row r="38" spans="1:11" x14ac:dyDescent="0.3">
      <c r="A38" s="92" t="s">
        <v>259</v>
      </c>
      <c r="B38" t="s">
        <v>13</v>
      </c>
      <c r="C38" s="68">
        <v>130194.4</v>
      </c>
      <c r="D38" s="9">
        <v>706</v>
      </c>
      <c r="E38" t="s">
        <v>231</v>
      </c>
      <c r="F38" s="77" t="s">
        <v>61</v>
      </c>
      <c r="G38" s="69" t="s">
        <v>160</v>
      </c>
      <c r="I38" s="65">
        <v>100000</v>
      </c>
      <c r="J38" s="9"/>
      <c r="K38" s="81" t="s">
        <v>225</v>
      </c>
    </row>
    <row r="39" spans="1:11" ht="16.2" customHeight="1" x14ac:dyDescent="0.3">
      <c r="A39" s="92" t="s">
        <v>259</v>
      </c>
      <c r="B39" t="s">
        <v>14</v>
      </c>
      <c r="C39" s="67">
        <v>3795407</v>
      </c>
      <c r="D39" s="9">
        <v>60862.899999999994</v>
      </c>
      <c r="E39" t="s">
        <v>232</v>
      </c>
      <c r="F39" s="77" t="s">
        <v>65</v>
      </c>
      <c r="G39" s="69" t="s">
        <v>162</v>
      </c>
      <c r="H39" s="69" t="s">
        <v>153</v>
      </c>
      <c r="I39" s="65">
        <v>3800000</v>
      </c>
      <c r="J39" s="9"/>
      <c r="K39" s="82" t="s">
        <v>226</v>
      </c>
    </row>
    <row r="40" spans="1:11" x14ac:dyDescent="0.3">
      <c r="A40" s="92" t="s">
        <v>259</v>
      </c>
      <c r="B40" t="s">
        <v>15</v>
      </c>
      <c r="C40" s="68">
        <v>193200</v>
      </c>
      <c r="D40" s="9">
        <v>15400</v>
      </c>
      <c r="E40" t="s">
        <v>233</v>
      </c>
      <c r="F40" s="77" t="s">
        <v>210</v>
      </c>
      <c r="G40" s="69" t="s">
        <v>160</v>
      </c>
      <c r="I40" s="65">
        <v>200000</v>
      </c>
      <c r="J40" s="9"/>
      <c r="K40" s="81" t="s">
        <v>227</v>
      </c>
    </row>
    <row r="41" spans="1:11" x14ac:dyDescent="0.3">
      <c r="A41" s="92" t="s">
        <v>259</v>
      </c>
      <c r="B41" t="s">
        <v>17</v>
      </c>
      <c r="C41" s="68">
        <f xml:space="preserve"> 51000 * 0.7</f>
        <v>35700</v>
      </c>
      <c r="D41" s="9">
        <f xml:space="preserve"> 588 * 0.7</f>
        <v>411.59999999999997</v>
      </c>
      <c r="E41" t="s">
        <v>234</v>
      </c>
      <c r="F41" s="77" t="s">
        <v>211</v>
      </c>
      <c r="G41" s="69" t="s">
        <v>164</v>
      </c>
      <c r="I41" s="65">
        <v>30000</v>
      </c>
      <c r="J41" s="9"/>
      <c r="K41" s="9"/>
    </row>
    <row r="42" spans="1:11" ht="13.8" customHeight="1" x14ac:dyDescent="0.3">
      <c r="A42" s="92" t="s">
        <v>259</v>
      </c>
      <c r="B42" t="s">
        <v>19</v>
      </c>
      <c r="C42" s="68"/>
      <c r="D42" s="9"/>
      <c r="E42" t="s">
        <v>236</v>
      </c>
      <c r="F42" s="77" t="s">
        <v>212</v>
      </c>
      <c r="G42" s="69" t="s">
        <v>69</v>
      </c>
      <c r="I42" s="65"/>
      <c r="J42" s="9"/>
      <c r="K42" s="9"/>
    </row>
    <row r="43" spans="1:11" ht="15" customHeight="1" x14ac:dyDescent="0.3">
      <c r="A43" s="92" t="s">
        <v>259</v>
      </c>
      <c r="B43" t="s">
        <v>203</v>
      </c>
      <c r="C43" s="68">
        <v>105000</v>
      </c>
      <c r="D43" s="9">
        <v>3000</v>
      </c>
      <c r="E43" t="s">
        <v>235</v>
      </c>
      <c r="F43" s="77" t="s">
        <v>213</v>
      </c>
      <c r="G43" s="71" t="s">
        <v>165</v>
      </c>
      <c r="I43" s="65">
        <v>100000</v>
      </c>
      <c r="J43" s="9"/>
      <c r="K43" s="9"/>
    </row>
    <row r="44" spans="1:11" x14ac:dyDescent="0.3">
      <c r="A44" s="92" t="s">
        <v>259</v>
      </c>
      <c r="B44" t="s">
        <v>20</v>
      </c>
      <c r="C44" s="68"/>
      <c r="D44" s="9"/>
      <c r="E44" t="s">
        <v>237</v>
      </c>
      <c r="F44" s="77" t="s">
        <v>214</v>
      </c>
      <c r="G44" s="69" t="s">
        <v>166</v>
      </c>
      <c r="I44" s="65"/>
      <c r="J44" s="9"/>
      <c r="K44" s="9"/>
    </row>
    <row r="45" spans="1:11" ht="16.8" customHeight="1" x14ac:dyDescent="0.3">
      <c r="A45" s="92" t="s">
        <v>259</v>
      </c>
      <c r="B45" t="s">
        <v>22</v>
      </c>
      <c r="C45" s="68"/>
      <c r="D45" s="9"/>
      <c r="E45" t="s">
        <v>238</v>
      </c>
      <c r="F45" s="77" t="s">
        <v>215</v>
      </c>
      <c r="G45" s="69" t="s">
        <v>167</v>
      </c>
      <c r="I45" s="65"/>
      <c r="J45" s="9"/>
      <c r="K45" s="9"/>
    </row>
    <row r="46" spans="1:11" ht="18.600000000000001" customHeight="1" x14ac:dyDescent="0.3">
      <c r="A46" s="92" t="s">
        <v>259</v>
      </c>
      <c r="B46" t="s">
        <v>23</v>
      </c>
      <c r="C46" s="68"/>
      <c r="D46" s="9"/>
      <c r="E46" t="s">
        <v>239</v>
      </c>
      <c r="F46" s="77" t="s">
        <v>216</v>
      </c>
      <c r="G46" s="69" t="s">
        <v>168</v>
      </c>
      <c r="I46" s="65"/>
      <c r="J46" s="9"/>
      <c r="K46" s="9"/>
    </row>
    <row r="47" spans="1:11" x14ac:dyDescent="0.3">
      <c r="A47" s="92" t="s">
        <v>259</v>
      </c>
      <c r="B47" t="s">
        <v>26</v>
      </c>
      <c r="C47" s="68"/>
      <c r="D47" s="9"/>
      <c r="E47" t="s">
        <v>242</v>
      </c>
      <c r="F47" s="77" t="s">
        <v>217</v>
      </c>
      <c r="G47" s="69" t="s">
        <v>169</v>
      </c>
      <c r="I47" s="65"/>
      <c r="J47" s="9"/>
      <c r="K47" s="9"/>
    </row>
    <row r="48" spans="1:11" x14ac:dyDescent="0.3">
      <c r="A48" s="92" t="s">
        <v>259</v>
      </c>
      <c r="B48" t="s">
        <v>204</v>
      </c>
      <c r="C48" s="68"/>
      <c r="D48" s="9"/>
      <c r="E48" t="s">
        <v>240</v>
      </c>
      <c r="F48" s="77" t="s">
        <v>67</v>
      </c>
      <c r="G48" s="69" t="s">
        <v>169</v>
      </c>
      <c r="I48" s="65"/>
      <c r="J48" s="9"/>
      <c r="K48" s="9"/>
    </row>
    <row r="49" spans="1:11" x14ac:dyDescent="0.3">
      <c r="A49" s="92" t="s">
        <v>259</v>
      </c>
      <c r="B49" t="s">
        <v>205</v>
      </c>
      <c r="C49" s="68"/>
      <c r="D49" s="9"/>
      <c r="E49" t="s">
        <v>241</v>
      </c>
      <c r="F49" s="77" t="s">
        <v>218</v>
      </c>
      <c r="G49" s="69"/>
      <c r="I49" s="65"/>
      <c r="J49" s="9"/>
      <c r="K49" s="9"/>
    </row>
    <row r="50" spans="1:11" x14ac:dyDescent="0.3">
      <c r="A50" s="92" t="s">
        <v>259</v>
      </c>
      <c r="B50" t="s">
        <v>206</v>
      </c>
      <c r="C50" s="68"/>
      <c r="D50" s="9"/>
      <c r="E50" t="s">
        <v>243</v>
      </c>
      <c r="F50" s="77" t="s">
        <v>219</v>
      </c>
      <c r="G50" s="69"/>
      <c r="I50" s="65"/>
      <c r="J50" s="9"/>
      <c r="K50" s="9"/>
    </row>
    <row r="51" spans="1:11" x14ac:dyDescent="0.3">
      <c r="A51" s="92" t="s">
        <v>259</v>
      </c>
      <c r="B51" t="s">
        <v>207</v>
      </c>
      <c r="C51" s="68"/>
      <c r="D51" s="9"/>
      <c r="E51" t="s">
        <v>244</v>
      </c>
      <c r="F51" s="77" t="s">
        <v>220</v>
      </c>
      <c r="G51" s="69"/>
      <c r="I51" s="65"/>
      <c r="J51" s="9"/>
      <c r="K51" s="9"/>
    </row>
    <row r="52" spans="1:11" x14ac:dyDescent="0.3">
      <c r="A52" s="92" t="s">
        <v>259</v>
      </c>
      <c r="B52" t="s">
        <v>28</v>
      </c>
      <c r="C52" s="68"/>
      <c r="D52" s="9"/>
      <c r="E52" t="s">
        <v>245</v>
      </c>
      <c r="F52" s="77" t="s">
        <v>221</v>
      </c>
      <c r="G52" s="12" t="s">
        <v>169</v>
      </c>
      <c r="I52" s="65"/>
      <c r="J52" s="9"/>
      <c r="K52" s="9"/>
    </row>
    <row r="53" spans="1:11" ht="14.4" customHeight="1" x14ac:dyDescent="0.3">
      <c r="A53" s="93" t="s">
        <v>258</v>
      </c>
      <c r="B53" t="s">
        <v>7</v>
      </c>
      <c r="C53" s="67">
        <v>3330257.01</v>
      </c>
      <c r="D53" s="43">
        <v>288449</v>
      </c>
      <c r="E53" t="s">
        <v>229</v>
      </c>
      <c r="F53" s="69" t="s">
        <v>208</v>
      </c>
      <c r="G53" s="69" t="s">
        <v>156</v>
      </c>
      <c r="H53" t="s">
        <v>201</v>
      </c>
      <c r="I53" s="65">
        <v>3300000</v>
      </c>
      <c r="J53" s="80"/>
      <c r="K53" t="s">
        <v>224</v>
      </c>
    </row>
    <row r="54" spans="1:11" ht="14.4" customHeight="1" x14ac:dyDescent="0.3">
      <c r="A54" s="93" t="s">
        <v>258</v>
      </c>
      <c r="B54" t="s">
        <v>10</v>
      </c>
      <c r="C54" s="76">
        <v>-87433</v>
      </c>
      <c r="D54" s="43">
        <v>4279</v>
      </c>
      <c r="E54" t="s">
        <v>230</v>
      </c>
      <c r="F54" s="77" t="s">
        <v>209</v>
      </c>
      <c r="G54" s="69" t="s">
        <v>158</v>
      </c>
      <c r="I54" s="65">
        <v>0</v>
      </c>
      <c r="J54" s="80"/>
      <c r="K54" t="s">
        <v>225</v>
      </c>
    </row>
    <row r="55" spans="1:11" ht="14.4" customHeight="1" x14ac:dyDescent="0.3">
      <c r="A55" s="93" t="s">
        <v>258</v>
      </c>
      <c r="B55" t="s">
        <v>13</v>
      </c>
      <c r="C55" s="68">
        <v>568382</v>
      </c>
      <c r="D55" s="43">
        <v>31032</v>
      </c>
      <c r="E55" t="s">
        <v>231</v>
      </c>
      <c r="F55" s="77" t="s">
        <v>61</v>
      </c>
      <c r="G55" s="69" t="s">
        <v>160</v>
      </c>
      <c r="I55" s="65">
        <v>600000</v>
      </c>
      <c r="J55" s="80"/>
      <c r="K55" s="81" t="s">
        <v>225</v>
      </c>
    </row>
    <row r="56" spans="1:11" ht="14.4" customHeight="1" x14ac:dyDescent="0.3">
      <c r="A56" s="93" t="s">
        <v>258</v>
      </c>
      <c r="B56" t="s">
        <v>14</v>
      </c>
      <c r="C56" s="67">
        <f>4500000*0.7</f>
        <v>3150000</v>
      </c>
      <c r="D56" s="9">
        <v>40600</v>
      </c>
      <c r="E56" t="s">
        <v>232</v>
      </c>
      <c r="F56" s="77" t="s">
        <v>65</v>
      </c>
      <c r="G56" s="69" t="s">
        <v>162</v>
      </c>
      <c r="H56" s="69" t="s">
        <v>153</v>
      </c>
      <c r="I56" s="65">
        <v>3200000</v>
      </c>
      <c r="J56" s="9"/>
      <c r="K56" s="82" t="s">
        <v>226</v>
      </c>
    </row>
    <row r="57" spans="1:11" ht="14.4" customHeight="1" x14ac:dyDescent="0.3">
      <c r="A57" s="93" t="s">
        <v>258</v>
      </c>
      <c r="B57" t="s">
        <v>15</v>
      </c>
      <c r="C57" s="68">
        <f xml:space="preserve"> 272679.746806289* 0.7</f>
        <v>190875.82276440228</v>
      </c>
      <c r="D57" s="9">
        <v>16947</v>
      </c>
      <c r="E57" t="s">
        <v>233</v>
      </c>
      <c r="F57" s="77" t="s">
        <v>210</v>
      </c>
      <c r="G57" s="69" t="s">
        <v>160</v>
      </c>
      <c r="I57" s="65">
        <v>200000</v>
      </c>
      <c r="J57" s="9"/>
      <c r="K57" s="81" t="s">
        <v>227</v>
      </c>
    </row>
    <row r="58" spans="1:11" ht="14.4" customHeight="1" x14ac:dyDescent="0.3">
      <c r="A58" s="93" t="s">
        <v>258</v>
      </c>
      <c r="B58" t="s">
        <v>17</v>
      </c>
      <c r="C58" s="68">
        <f>77250 * 0.7</f>
        <v>54075</v>
      </c>
      <c r="D58" s="9">
        <v>614</v>
      </c>
      <c r="E58" t="s">
        <v>234</v>
      </c>
      <c r="F58" s="77" t="s">
        <v>211</v>
      </c>
      <c r="G58" s="69" t="s">
        <v>164</v>
      </c>
      <c r="I58" s="65">
        <v>30000</v>
      </c>
      <c r="J58" s="9"/>
      <c r="K58" s="9"/>
    </row>
    <row r="59" spans="1:11" ht="14.4" customHeight="1" x14ac:dyDescent="0.3">
      <c r="A59" s="93" t="s">
        <v>258</v>
      </c>
      <c r="B59" t="s">
        <v>19</v>
      </c>
      <c r="C59" s="68"/>
      <c r="D59" s="9"/>
      <c r="E59" t="s">
        <v>236</v>
      </c>
      <c r="F59" s="77" t="s">
        <v>212</v>
      </c>
      <c r="G59" s="69" t="s">
        <v>69</v>
      </c>
      <c r="I59" s="65"/>
      <c r="J59" s="9"/>
      <c r="K59" s="9"/>
    </row>
    <row r="60" spans="1:11" ht="14.4" customHeight="1" x14ac:dyDescent="0.3">
      <c r="A60" s="93" t="s">
        <v>258</v>
      </c>
      <c r="B60" t="s">
        <v>203</v>
      </c>
      <c r="C60" s="68">
        <v>105000</v>
      </c>
      <c r="D60" s="43">
        <v>3000</v>
      </c>
      <c r="E60" t="s">
        <v>235</v>
      </c>
      <c r="F60" s="77" t="s">
        <v>213</v>
      </c>
      <c r="G60" s="71" t="s">
        <v>165</v>
      </c>
      <c r="I60" s="65">
        <v>100000</v>
      </c>
      <c r="J60" s="80"/>
      <c r="K60" s="80"/>
    </row>
    <row r="61" spans="1:11" ht="14.4" customHeight="1" x14ac:dyDescent="0.3">
      <c r="A61" s="93" t="s">
        <v>258</v>
      </c>
      <c r="B61" t="s">
        <v>20</v>
      </c>
      <c r="C61" s="68"/>
      <c r="D61" s="9"/>
      <c r="E61" t="s">
        <v>237</v>
      </c>
      <c r="F61" s="77" t="s">
        <v>214</v>
      </c>
      <c r="G61" s="69" t="s">
        <v>166</v>
      </c>
      <c r="I61" s="65"/>
      <c r="J61" s="9"/>
      <c r="K61" s="9"/>
    </row>
    <row r="62" spans="1:11" ht="14.4" customHeight="1" x14ac:dyDescent="0.3">
      <c r="A62" s="93" t="s">
        <v>258</v>
      </c>
      <c r="B62" t="s">
        <v>22</v>
      </c>
      <c r="C62" s="68"/>
      <c r="D62" s="9"/>
      <c r="E62" t="s">
        <v>238</v>
      </c>
      <c r="F62" s="77" t="s">
        <v>215</v>
      </c>
      <c r="G62" s="69" t="s">
        <v>167</v>
      </c>
      <c r="I62" s="65"/>
      <c r="J62" s="9"/>
      <c r="K62" s="9"/>
    </row>
    <row r="63" spans="1:11" ht="14.4" customHeight="1" x14ac:dyDescent="0.3">
      <c r="A63" s="93" t="s">
        <v>258</v>
      </c>
      <c r="B63" t="s">
        <v>23</v>
      </c>
      <c r="C63" s="68"/>
      <c r="D63" s="9"/>
      <c r="E63" t="s">
        <v>239</v>
      </c>
      <c r="F63" s="77" t="s">
        <v>216</v>
      </c>
      <c r="G63" s="69" t="s">
        <v>168</v>
      </c>
      <c r="I63" s="65"/>
      <c r="J63" s="9"/>
      <c r="K63" s="9"/>
    </row>
    <row r="64" spans="1:11" ht="14.4" customHeight="1" x14ac:dyDescent="0.3">
      <c r="A64" s="93" t="s">
        <v>258</v>
      </c>
      <c r="B64" t="s">
        <v>26</v>
      </c>
      <c r="C64" s="68"/>
      <c r="D64" s="9"/>
      <c r="E64" t="s">
        <v>242</v>
      </c>
      <c r="F64" s="77" t="s">
        <v>217</v>
      </c>
      <c r="G64" s="69" t="s">
        <v>169</v>
      </c>
      <c r="I64" s="65"/>
      <c r="J64" s="9"/>
      <c r="K64" s="9"/>
    </row>
    <row r="65" spans="1:11" ht="14.4" customHeight="1" x14ac:dyDescent="0.3">
      <c r="A65" s="93" t="s">
        <v>258</v>
      </c>
      <c r="B65" t="s">
        <v>204</v>
      </c>
      <c r="C65" s="68"/>
      <c r="D65" s="9"/>
      <c r="E65" t="s">
        <v>240</v>
      </c>
      <c r="F65" s="77" t="s">
        <v>67</v>
      </c>
      <c r="G65" s="69" t="s">
        <v>169</v>
      </c>
      <c r="I65" s="65"/>
      <c r="J65" s="9"/>
      <c r="K65" s="9"/>
    </row>
    <row r="66" spans="1:11" ht="14.4" customHeight="1" x14ac:dyDescent="0.3">
      <c r="A66" s="93" t="s">
        <v>258</v>
      </c>
      <c r="B66" t="s">
        <v>205</v>
      </c>
      <c r="C66" s="68"/>
      <c r="D66" s="9"/>
      <c r="E66" t="s">
        <v>241</v>
      </c>
      <c r="F66" s="77" t="s">
        <v>218</v>
      </c>
      <c r="G66" s="69"/>
      <c r="I66" s="65"/>
      <c r="J66" s="9"/>
      <c r="K66" s="9"/>
    </row>
    <row r="67" spans="1:11" ht="14.4" customHeight="1" x14ac:dyDescent="0.3">
      <c r="A67" s="93" t="s">
        <v>258</v>
      </c>
      <c r="B67" t="s">
        <v>206</v>
      </c>
      <c r="C67" s="68"/>
      <c r="D67" s="9"/>
      <c r="E67" t="s">
        <v>243</v>
      </c>
      <c r="F67" s="77" t="s">
        <v>219</v>
      </c>
      <c r="G67" s="69"/>
      <c r="I67" s="65"/>
      <c r="J67" s="9"/>
      <c r="K67" s="9"/>
    </row>
    <row r="68" spans="1:11" ht="14.4" customHeight="1" x14ac:dyDescent="0.3">
      <c r="A68" s="93" t="s">
        <v>258</v>
      </c>
      <c r="B68" t="s">
        <v>207</v>
      </c>
      <c r="C68" s="68"/>
      <c r="D68" s="9"/>
      <c r="E68" t="s">
        <v>244</v>
      </c>
      <c r="F68" s="77" t="s">
        <v>220</v>
      </c>
      <c r="G68" s="69"/>
      <c r="I68" s="65"/>
      <c r="J68" s="9"/>
      <c r="K68" s="9"/>
    </row>
    <row r="69" spans="1:11" ht="14.4" customHeight="1" x14ac:dyDescent="0.3">
      <c r="A69" s="93" t="s">
        <v>258</v>
      </c>
      <c r="B69" t="s">
        <v>28</v>
      </c>
      <c r="C69" s="68"/>
      <c r="D69" s="9"/>
      <c r="E69" t="s">
        <v>245</v>
      </c>
      <c r="F69" s="77" t="s">
        <v>221</v>
      </c>
      <c r="G69" s="12" t="s">
        <v>169</v>
      </c>
      <c r="I69" s="65"/>
      <c r="J69" s="9"/>
      <c r="K69" s="9"/>
    </row>
    <row r="70" spans="1:11" x14ac:dyDescent="0.3">
      <c r="A70" s="91" t="s">
        <v>251</v>
      </c>
      <c r="B70" t="s">
        <v>7</v>
      </c>
      <c r="C70" s="67">
        <v>5749931.6399999997</v>
      </c>
      <c r="D70" s="9">
        <v>341745</v>
      </c>
      <c r="E70" t="s">
        <v>229</v>
      </c>
      <c r="F70" s="69" t="s">
        <v>208</v>
      </c>
      <c r="G70" s="69" t="s">
        <v>156</v>
      </c>
      <c r="I70" s="65">
        <v>4600000</v>
      </c>
      <c r="J70" s="80"/>
      <c r="K70" t="s">
        <v>224</v>
      </c>
    </row>
    <row r="71" spans="1:11" x14ac:dyDescent="0.3">
      <c r="A71" s="91" t="s">
        <v>251</v>
      </c>
      <c r="B71" t="s">
        <v>10</v>
      </c>
      <c r="C71" s="76">
        <v>-169556</v>
      </c>
      <c r="D71" s="9">
        <v>5286</v>
      </c>
      <c r="E71" t="s">
        <v>230</v>
      </c>
      <c r="F71" s="77" t="s">
        <v>209</v>
      </c>
      <c r="G71" s="69" t="s">
        <v>158</v>
      </c>
      <c r="I71" s="65">
        <v>0</v>
      </c>
      <c r="J71" s="80"/>
      <c r="K71" t="s">
        <v>225</v>
      </c>
    </row>
    <row r="72" spans="1:11" x14ac:dyDescent="0.3">
      <c r="A72" s="91" t="s">
        <v>251</v>
      </c>
      <c r="B72" t="s">
        <v>13</v>
      </c>
      <c r="C72" s="68">
        <v>568382</v>
      </c>
      <c r="D72" s="9">
        <v>31032</v>
      </c>
      <c r="E72" t="s">
        <v>231</v>
      </c>
      <c r="F72" s="77" t="s">
        <v>61</v>
      </c>
      <c r="G72" s="69" t="s">
        <v>160</v>
      </c>
      <c r="I72" s="65">
        <v>600000</v>
      </c>
      <c r="J72" s="80"/>
      <c r="K72" s="81" t="s">
        <v>225</v>
      </c>
    </row>
    <row r="73" spans="1:11" ht="16.8" customHeight="1" x14ac:dyDescent="0.3">
      <c r="A73" s="91" t="s">
        <v>251</v>
      </c>
      <c r="B73" t="s">
        <v>14</v>
      </c>
      <c r="C73" s="67">
        <v>4804160</v>
      </c>
      <c r="D73" s="9">
        <v>39763</v>
      </c>
      <c r="E73" t="s">
        <v>232</v>
      </c>
      <c r="F73" s="77" t="s">
        <v>65</v>
      </c>
      <c r="G73" s="69" t="s">
        <v>162</v>
      </c>
      <c r="H73" s="69" t="s">
        <v>153</v>
      </c>
      <c r="I73" s="65">
        <v>4800000</v>
      </c>
      <c r="J73" s="9"/>
      <c r="K73" s="82" t="s">
        <v>226</v>
      </c>
    </row>
    <row r="74" spans="1:11" x14ac:dyDescent="0.3">
      <c r="A74" s="91" t="s">
        <v>251</v>
      </c>
      <c r="B74" t="s">
        <v>15</v>
      </c>
      <c r="C74" s="68">
        <f xml:space="preserve"> 417079.836217585 * 0.7</f>
        <v>291955.8853523095</v>
      </c>
      <c r="D74" s="9">
        <f xml:space="preserve"> 31175 * 0.7</f>
        <v>21822.5</v>
      </c>
      <c r="E74" t="s">
        <v>233</v>
      </c>
      <c r="F74" s="77" t="s">
        <v>210</v>
      </c>
      <c r="G74" s="69" t="s">
        <v>160</v>
      </c>
      <c r="I74" s="65">
        <v>300000</v>
      </c>
      <c r="J74" s="9"/>
      <c r="K74" s="81" t="s">
        <v>227</v>
      </c>
    </row>
    <row r="75" spans="1:11" x14ac:dyDescent="0.3">
      <c r="A75" s="91" t="s">
        <v>251</v>
      </c>
      <c r="B75" t="s">
        <v>17</v>
      </c>
      <c r="C75" s="68">
        <f>21646.1799999998 *0.7</f>
        <v>15152.325999999859</v>
      </c>
      <c r="D75" s="9">
        <f>1728 * 0.7</f>
        <v>1209.5999999999999</v>
      </c>
      <c r="E75" t="s">
        <v>234</v>
      </c>
      <c r="F75" s="77" t="s">
        <v>211</v>
      </c>
      <c r="G75" s="69" t="s">
        <v>164</v>
      </c>
      <c r="I75" s="65">
        <v>30000</v>
      </c>
      <c r="J75" s="9"/>
      <c r="K75" s="9"/>
    </row>
    <row r="76" spans="1:11" ht="16.8" customHeight="1" x14ac:dyDescent="0.3">
      <c r="A76" s="91" t="s">
        <v>251</v>
      </c>
      <c r="B76" t="s">
        <v>19</v>
      </c>
      <c r="C76" s="68"/>
      <c r="D76" s="9"/>
      <c r="E76" t="s">
        <v>236</v>
      </c>
      <c r="F76" s="77" t="s">
        <v>212</v>
      </c>
      <c r="G76" s="69" t="s">
        <v>69</v>
      </c>
      <c r="I76" s="65"/>
      <c r="J76" s="9"/>
      <c r="K76" s="9"/>
    </row>
    <row r="77" spans="1:11" ht="18.600000000000001" customHeight="1" x14ac:dyDescent="0.3">
      <c r="A77" s="91" t="s">
        <v>251</v>
      </c>
      <c r="B77" t="s">
        <v>203</v>
      </c>
      <c r="C77" s="68">
        <v>417766</v>
      </c>
      <c r="D77" s="9">
        <v>5314</v>
      </c>
      <c r="E77" t="s">
        <v>235</v>
      </c>
      <c r="F77" s="77" t="s">
        <v>213</v>
      </c>
      <c r="G77" s="71" t="s">
        <v>165</v>
      </c>
      <c r="I77" s="65">
        <v>100000</v>
      </c>
      <c r="J77" s="80"/>
      <c r="K77" s="80"/>
    </row>
    <row r="78" spans="1:11" ht="18" customHeight="1" x14ac:dyDescent="0.3">
      <c r="A78" s="91" t="s">
        <v>251</v>
      </c>
      <c r="B78" t="s">
        <v>20</v>
      </c>
      <c r="C78" s="68"/>
      <c r="D78" s="9"/>
      <c r="E78" t="s">
        <v>237</v>
      </c>
      <c r="F78" s="77" t="s">
        <v>214</v>
      </c>
      <c r="G78" s="69" t="s">
        <v>166</v>
      </c>
      <c r="I78" s="65"/>
      <c r="J78" s="9"/>
      <c r="K78" s="9"/>
    </row>
    <row r="79" spans="1:11" ht="17.399999999999999" customHeight="1" x14ac:dyDescent="0.3">
      <c r="A79" s="91" t="s">
        <v>251</v>
      </c>
      <c r="B79" t="s">
        <v>22</v>
      </c>
      <c r="C79" s="68"/>
      <c r="D79" s="9"/>
      <c r="E79" t="s">
        <v>238</v>
      </c>
      <c r="F79" s="77" t="s">
        <v>215</v>
      </c>
      <c r="G79" s="69" t="s">
        <v>167</v>
      </c>
      <c r="I79" s="65"/>
      <c r="J79" s="9"/>
      <c r="K79" s="9"/>
    </row>
    <row r="80" spans="1:11" ht="15.6" customHeight="1" x14ac:dyDescent="0.3">
      <c r="A80" s="91" t="s">
        <v>251</v>
      </c>
      <c r="B80" t="s">
        <v>23</v>
      </c>
      <c r="C80" s="68"/>
      <c r="D80" s="9"/>
      <c r="E80" t="s">
        <v>239</v>
      </c>
      <c r="F80" s="77" t="s">
        <v>216</v>
      </c>
      <c r="G80" s="69" t="s">
        <v>168</v>
      </c>
      <c r="I80" s="65"/>
      <c r="J80" s="9"/>
      <c r="K80" s="9"/>
    </row>
    <row r="81" spans="1:11" x14ac:dyDescent="0.3">
      <c r="A81" s="91" t="s">
        <v>251</v>
      </c>
      <c r="B81" t="s">
        <v>26</v>
      </c>
      <c r="C81" s="68"/>
      <c r="D81" s="9"/>
      <c r="E81" t="s">
        <v>242</v>
      </c>
      <c r="F81" s="77" t="s">
        <v>217</v>
      </c>
      <c r="G81" s="69" t="s">
        <v>169</v>
      </c>
      <c r="I81" s="65"/>
      <c r="J81" s="9"/>
      <c r="K81" s="9"/>
    </row>
    <row r="82" spans="1:11" x14ac:dyDescent="0.3">
      <c r="A82" s="91" t="s">
        <v>251</v>
      </c>
      <c r="B82" t="s">
        <v>204</v>
      </c>
      <c r="C82" s="68"/>
      <c r="D82" s="9"/>
      <c r="E82" t="s">
        <v>240</v>
      </c>
      <c r="F82" s="77" t="s">
        <v>67</v>
      </c>
      <c r="G82" s="69" t="s">
        <v>169</v>
      </c>
      <c r="I82" s="65"/>
      <c r="J82" s="9"/>
      <c r="K82" s="9"/>
    </row>
    <row r="83" spans="1:11" x14ac:dyDescent="0.3">
      <c r="A83" s="91" t="s">
        <v>251</v>
      </c>
      <c r="B83" t="s">
        <v>205</v>
      </c>
      <c r="C83" s="68"/>
      <c r="D83" s="9"/>
      <c r="E83" t="s">
        <v>241</v>
      </c>
      <c r="F83" s="77" t="s">
        <v>218</v>
      </c>
      <c r="G83" s="69"/>
      <c r="I83" s="65"/>
      <c r="J83" s="9"/>
      <c r="K83" s="9"/>
    </row>
    <row r="84" spans="1:11" x14ac:dyDescent="0.3">
      <c r="A84" s="91" t="s">
        <v>251</v>
      </c>
      <c r="B84" t="s">
        <v>206</v>
      </c>
      <c r="C84" s="68"/>
      <c r="D84" s="9"/>
      <c r="E84" t="s">
        <v>243</v>
      </c>
      <c r="F84" s="77" t="s">
        <v>219</v>
      </c>
      <c r="G84" s="69"/>
      <c r="I84" s="65"/>
      <c r="J84" s="9"/>
      <c r="K84" s="9"/>
    </row>
    <row r="85" spans="1:11" x14ac:dyDescent="0.3">
      <c r="A85" s="91" t="s">
        <v>251</v>
      </c>
      <c r="B85" t="s">
        <v>207</v>
      </c>
      <c r="C85" s="68"/>
      <c r="D85" s="9"/>
      <c r="E85" t="s">
        <v>244</v>
      </c>
      <c r="F85" s="77" t="s">
        <v>220</v>
      </c>
      <c r="G85" s="69"/>
      <c r="I85" s="65"/>
      <c r="J85" s="9"/>
      <c r="K85" s="9"/>
    </row>
    <row r="86" spans="1:11" x14ac:dyDescent="0.3">
      <c r="A86" s="91" t="s">
        <v>251</v>
      </c>
      <c r="B86" t="s">
        <v>28</v>
      </c>
      <c r="C86" s="67"/>
      <c r="D86" s="9"/>
      <c r="E86" t="s">
        <v>245</v>
      </c>
      <c r="F86" s="77" t="s">
        <v>221</v>
      </c>
      <c r="G86" s="12" t="s">
        <v>169</v>
      </c>
      <c r="I86" s="65"/>
      <c r="J86" s="9"/>
      <c r="K86" s="9"/>
    </row>
    <row r="87" spans="1:11" x14ac:dyDescent="0.3">
      <c r="A87" s="88" t="s">
        <v>247</v>
      </c>
      <c r="B87" s="78" t="s">
        <v>7</v>
      </c>
      <c r="C87" s="84" cm="1">
        <f t="array" ref="C87">INDEX(Query3[Revenue], MATCH(1, (Initiatives4[[#This Row],[Month_Text]] = Query3[EventMonth]) * (Initiatives4[[#This Row],[FY21 Initiatives ]]=Query3[Initiative]),0))</f>
        <v>6093232</v>
      </c>
      <c r="D87" s="85" cm="1">
        <f t="array" ref="D87">INDEX(Query3[Transaction], MATCH(1, (Initiatives4[[#This Row],[Month_Text]] = Query3[EventMonth]) * (Initiatives4[[#This Row],[FY21 Initiatives ]]=Query3[Initiative]),0))</f>
        <v>440297</v>
      </c>
      <c r="E87" t="s">
        <v>229</v>
      </c>
      <c r="F87" s="69" t="s">
        <v>208</v>
      </c>
      <c r="G87" s="69" t="s">
        <v>156</v>
      </c>
      <c r="I87" s="65">
        <v>4500000</v>
      </c>
      <c r="J87" s="9"/>
      <c r="K87" t="s">
        <v>224</v>
      </c>
    </row>
    <row r="88" spans="1:11" x14ac:dyDescent="0.3">
      <c r="A88" s="88" t="s">
        <v>247</v>
      </c>
      <c r="B88" t="s">
        <v>10</v>
      </c>
      <c r="C88" s="76">
        <v>-60055</v>
      </c>
      <c r="D88" s="9">
        <v>3969</v>
      </c>
      <c r="E88" t="s">
        <v>230</v>
      </c>
      <c r="F88" s="77" t="s">
        <v>209</v>
      </c>
      <c r="G88" s="69" t="s">
        <v>158</v>
      </c>
      <c r="I88" s="65">
        <v>0</v>
      </c>
      <c r="J88" s="9"/>
      <c r="K88" t="s">
        <v>225</v>
      </c>
    </row>
    <row r="89" spans="1:11" x14ac:dyDescent="0.3">
      <c r="A89" s="88" t="s">
        <v>247</v>
      </c>
      <c r="B89" t="s">
        <v>13</v>
      </c>
      <c r="C89" s="68">
        <v>313000</v>
      </c>
      <c r="D89" s="9">
        <v>31032</v>
      </c>
      <c r="E89" t="s">
        <v>231</v>
      </c>
      <c r="F89" s="77" t="s">
        <v>61</v>
      </c>
      <c r="G89" s="69" t="s">
        <v>160</v>
      </c>
      <c r="I89" s="65">
        <v>600000</v>
      </c>
      <c r="J89" s="9"/>
      <c r="K89" s="81" t="s">
        <v>225</v>
      </c>
    </row>
    <row r="90" spans="1:11" ht="14.4" customHeight="1" x14ac:dyDescent="0.3">
      <c r="A90" s="88" t="s">
        <v>247</v>
      </c>
      <c r="B90" s="78" t="s">
        <v>14</v>
      </c>
      <c r="C90" s="84" cm="1">
        <f t="array" ref="C90">INDEX(Query3[Revenue], MATCH(1, (Initiatives4[[#This Row],[Month_Text]] = Query3[EventMonth]) * (Initiatives4[[#This Row],[FY21 Initiatives ]]=Query3[Initiative]),0))  * 0.7</f>
        <v>3235166.1999999997</v>
      </c>
      <c r="D90" s="85" cm="1">
        <f t="array" ref="D90">INDEX(Query3[Transaction], MATCH(1, (Initiatives4[[#This Row],[Month_Text]] = Query3[EventMonth]) * (Initiatives4[[#This Row],[FY21 Initiatives ]]=Query3[Initiative]),0)) * 0.7</f>
        <v>38144.399999999994</v>
      </c>
      <c r="E90" t="s">
        <v>232</v>
      </c>
      <c r="F90" s="77" t="s">
        <v>65</v>
      </c>
      <c r="G90" s="69" t="s">
        <v>162</v>
      </c>
      <c r="H90" s="69" t="s">
        <v>153</v>
      </c>
      <c r="I90" s="65">
        <v>3600000</v>
      </c>
      <c r="J90" s="9"/>
      <c r="K90" s="82" t="s">
        <v>226</v>
      </c>
    </row>
    <row r="91" spans="1:11" x14ac:dyDescent="0.3">
      <c r="A91" s="88" t="s">
        <v>247</v>
      </c>
      <c r="B91" s="78" t="s">
        <v>15</v>
      </c>
      <c r="C91" s="86" cm="1">
        <f t="array" ref="C91">INDEX(Query3[Revenue], MATCH(1, (Initiatives4[[#This Row],[Month_Text]] = Query3[EventMonth]) * (Initiatives4[[#This Row],[FY21 Initiatives ]]=Query3[Initiative]),0))  * 0.7</f>
        <v>287323.39999999997</v>
      </c>
      <c r="D91" s="85" cm="1">
        <f t="array" ref="D91">INDEX(Query3[Transaction], MATCH(1, (Initiatives4[[#This Row],[Month_Text]] = Query3[EventMonth]) * (Initiatives4[[#This Row],[FY21 Initiatives ]]=Query3[Initiative]),0)) * 0.7</f>
        <v>28219.1</v>
      </c>
      <c r="E91" t="s">
        <v>233</v>
      </c>
      <c r="F91" s="77" t="s">
        <v>210</v>
      </c>
      <c r="G91" s="69" t="s">
        <v>160</v>
      </c>
      <c r="I91" s="65">
        <v>220000</v>
      </c>
      <c r="J91" s="9"/>
      <c r="K91" s="81" t="s">
        <v>227</v>
      </c>
    </row>
    <row r="92" spans="1:11" x14ac:dyDescent="0.3">
      <c r="A92" s="88" t="s">
        <v>247</v>
      </c>
      <c r="B92" t="s">
        <v>17</v>
      </c>
      <c r="C92" s="68"/>
      <c r="D92" s="9"/>
      <c r="E92" t="s">
        <v>234</v>
      </c>
      <c r="F92" s="77" t="s">
        <v>211</v>
      </c>
      <c r="G92" s="69" t="s">
        <v>164</v>
      </c>
      <c r="I92" s="65">
        <v>100000</v>
      </c>
      <c r="J92" s="9"/>
      <c r="K92" s="9"/>
    </row>
    <row r="93" spans="1:11" ht="14.4" customHeight="1" x14ac:dyDescent="0.3">
      <c r="A93" s="88" t="s">
        <v>247</v>
      </c>
      <c r="B93" t="s">
        <v>19</v>
      </c>
      <c r="C93" s="68"/>
      <c r="D93" s="9"/>
      <c r="E93" t="s">
        <v>236</v>
      </c>
      <c r="F93" s="77" t="s">
        <v>212</v>
      </c>
      <c r="G93" s="69" t="s">
        <v>69</v>
      </c>
      <c r="I93" s="65"/>
      <c r="J93" s="9"/>
      <c r="K93" s="9"/>
    </row>
    <row r="94" spans="1:11" ht="14.4" customHeight="1" x14ac:dyDescent="0.3">
      <c r="A94" s="88" t="s">
        <v>247</v>
      </c>
      <c r="B94" t="s">
        <v>203</v>
      </c>
      <c r="C94" s="68">
        <v>556782</v>
      </c>
      <c r="D94" s="9">
        <v>8755</v>
      </c>
      <c r="E94" t="s">
        <v>235</v>
      </c>
      <c r="F94" s="77" t="s">
        <v>213</v>
      </c>
      <c r="G94" s="71" t="s">
        <v>165</v>
      </c>
      <c r="I94" s="65">
        <v>300000</v>
      </c>
      <c r="J94" s="9"/>
      <c r="K94" s="9"/>
    </row>
    <row r="95" spans="1:11" ht="14.4" customHeight="1" x14ac:dyDescent="0.3">
      <c r="A95" s="88" t="s">
        <v>247</v>
      </c>
      <c r="B95" t="s">
        <v>20</v>
      </c>
      <c r="C95" s="68"/>
      <c r="D95" s="9"/>
      <c r="E95" t="s">
        <v>237</v>
      </c>
      <c r="F95" s="77" t="s">
        <v>214</v>
      </c>
      <c r="G95" s="69" t="s">
        <v>166</v>
      </c>
      <c r="I95" s="65"/>
      <c r="J95" s="9"/>
      <c r="K95" s="9"/>
    </row>
    <row r="96" spans="1:11" ht="14.4" customHeight="1" x14ac:dyDescent="0.3">
      <c r="A96" s="88" t="s">
        <v>247</v>
      </c>
      <c r="B96" t="s">
        <v>22</v>
      </c>
      <c r="C96" s="68"/>
      <c r="D96" s="9"/>
      <c r="E96" t="s">
        <v>238</v>
      </c>
      <c r="F96" s="77" t="s">
        <v>215</v>
      </c>
      <c r="G96" s="69" t="s">
        <v>167</v>
      </c>
      <c r="I96" s="65"/>
      <c r="J96" s="9"/>
      <c r="K96" s="9"/>
    </row>
    <row r="97" spans="1:11" ht="14.4" customHeight="1" x14ac:dyDescent="0.3">
      <c r="A97" s="88" t="s">
        <v>247</v>
      </c>
      <c r="B97" t="s">
        <v>23</v>
      </c>
      <c r="C97" s="68"/>
      <c r="D97" s="9"/>
      <c r="E97" t="s">
        <v>239</v>
      </c>
      <c r="F97" s="77" t="s">
        <v>216</v>
      </c>
      <c r="G97" s="69" t="s">
        <v>168</v>
      </c>
      <c r="I97" s="65"/>
      <c r="J97" s="9"/>
      <c r="K97" s="9"/>
    </row>
    <row r="98" spans="1:11" x14ac:dyDescent="0.3">
      <c r="A98" s="88" t="s">
        <v>247</v>
      </c>
      <c r="B98" t="s">
        <v>26</v>
      </c>
      <c r="C98" s="68"/>
      <c r="D98" s="9"/>
      <c r="E98" t="s">
        <v>242</v>
      </c>
      <c r="F98" s="77" t="s">
        <v>217</v>
      </c>
      <c r="G98" s="69" t="s">
        <v>169</v>
      </c>
      <c r="I98" s="65"/>
      <c r="J98" s="9"/>
      <c r="K98" s="9"/>
    </row>
    <row r="99" spans="1:11" x14ac:dyDescent="0.3">
      <c r="A99" s="88" t="s">
        <v>247</v>
      </c>
      <c r="B99" t="s">
        <v>204</v>
      </c>
      <c r="C99" s="68"/>
      <c r="D99" s="9"/>
      <c r="E99" t="s">
        <v>240</v>
      </c>
      <c r="F99" s="77" t="s">
        <v>67</v>
      </c>
      <c r="G99" s="69" t="s">
        <v>169</v>
      </c>
      <c r="I99" s="65"/>
      <c r="J99" s="9"/>
      <c r="K99" s="9"/>
    </row>
    <row r="100" spans="1:11" x14ac:dyDescent="0.3">
      <c r="A100" s="88" t="s">
        <v>247</v>
      </c>
      <c r="B100" t="s">
        <v>205</v>
      </c>
      <c r="C100" s="68"/>
      <c r="D100" s="9"/>
      <c r="E100" t="s">
        <v>241</v>
      </c>
      <c r="F100" s="77" t="s">
        <v>218</v>
      </c>
      <c r="G100" s="69"/>
      <c r="I100" s="65"/>
      <c r="J100" s="9"/>
      <c r="K100" s="9"/>
    </row>
    <row r="101" spans="1:11" x14ac:dyDescent="0.3">
      <c r="A101" s="88" t="s">
        <v>247</v>
      </c>
      <c r="B101" t="s">
        <v>206</v>
      </c>
      <c r="C101" s="68">
        <v>220000</v>
      </c>
      <c r="D101" s="9">
        <v>15861</v>
      </c>
      <c r="E101" t="s">
        <v>243</v>
      </c>
      <c r="F101" s="77" t="s">
        <v>219</v>
      </c>
      <c r="G101" s="69"/>
      <c r="I101" s="65">
        <f>75%*0.05*1000000</f>
        <v>37500.000000000007</v>
      </c>
      <c r="J101" s="9"/>
      <c r="K101" s="9"/>
    </row>
    <row r="102" spans="1:11" x14ac:dyDescent="0.3">
      <c r="A102" s="88" t="s">
        <v>247</v>
      </c>
      <c r="B102" t="s">
        <v>207</v>
      </c>
      <c r="C102" s="68"/>
      <c r="D102" s="9"/>
      <c r="E102" t="s">
        <v>244</v>
      </c>
      <c r="F102" s="77" t="s">
        <v>220</v>
      </c>
      <c r="G102" s="69"/>
      <c r="I102" s="65"/>
      <c r="J102" s="9"/>
      <c r="K102" s="9"/>
    </row>
    <row r="103" spans="1:11" x14ac:dyDescent="0.3">
      <c r="A103" s="88" t="s">
        <v>247</v>
      </c>
      <c r="B103" t="s">
        <v>28</v>
      </c>
      <c r="C103" s="68"/>
      <c r="D103" s="9"/>
      <c r="E103" t="s">
        <v>245</v>
      </c>
      <c r="F103" s="77" t="s">
        <v>221</v>
      </c>
      <c r="G103" s="12" t="s">
        <v>169</v>
      </c>
      <c r="I103" s="65"/>
      <c r="J103" s="9"/>
      <c r="K103" s="9"/>
    </row>
    <row r="104" spans="1:11" x14ac:dyDescent="0.3">
      <c r="A104" s="87" t="s">
        <v>246</v>
      </c>
      <c r="B104" s="78" t="s">
        <v>7</v>
      </c>
      <c r="C104" s="84" cm="1">
        <f t="array" ref="C104">INDEX(Query3[Revenue], MATCH(1, (Initiatives4[[#This Row],[Month_Text]] = Query3[EventMonth]) * (Initiatives4[[#This Row],[FY21 Initiatives ]]=Query3[Initiative]),0))</f>
        <v>6984463</v>
      </c>
      <c r="D104" s="85" cm="1">
        <f t="array" ref="D104">INDEX(Query3[Transaction], MATCH(1, (Initiatives4[[#This Row],[Month_Text]] = Query3[EventMonth]) * (Initiatives4[[#This Row],[FY21 Initiatives ]]=Query3[Initiative]),0))</f>
        <v>574462</v>
      </c>
      <c r="E104" t="s">
        <v>229</v>
      </c>
      <c r="F104" s="69" t="s">
        <v>208</v>
      </c>
      <c r="G104" s="69" t="s">
        <v>156</v>
      </c>
      <c r="I104" s="65">
        <v>3500000</v>
      </c>
      <c r="J104" s="9"/>
      <c r="K104" t="s">
        <v>224</v>
      </c>
    </row>
    <row r="105" spans="1:11" x14ac:dyDescent="0.3">
      <c r="A105" s="87" t="s">
        <v>246</v>
      </c>
      <c r="B105" t="s">
        <v>10</v>
      </c>
      <c r="C105" s="76">
        <v>-96477</v>
      </c>
      <c r="D105" s="9">
        <v>4452</v>
      </c>
      <c r="E105" t="s">
        <v>230</v>
      </c>
      <c r="F105" s="77" t="s">
        <v>209</v>
      </c>
      <c r="G105" s="69" t="s">
        <v>158</v>
      </c>
      <c r="I105" s="65">
        <v>100000</v>
      </c>
      <c r="J105" s="9"/>
      <c r="K105" t="s">
        <v>225</v>
      </c>
    </row>
    <row r="106" spans="1:11" x14ac:dyDescent="0.3">
      <c r="A106" s="87" t="s">
        <v>246</v>
      </c>
      <c r="B106" t="s">
        <v>13</v>
      </c>
      <c r="C106" s="68">
        <v>589000</v>
      </c>
      <c r="D106" s="9">
        <v>58000</v>
      </c>
      <c r="E106" t="s">
        <v>231</v>
      </c>
      <c r="F106" s="77" t="s">
        <v>61</v>
      </c>
      <c r="G106" s="69" t="s">
        <v>160</v>
      </c>
      <c r="I106" s="65">
        <v>400000</v>
      </c>
      <c r="J106" s="9"/>
      <c r="K106" s="81" t="s">
        <v>225</v>
      </c>
    </row>
    <row r="107" spans="1:11" ht="14.4" customHeight="1" x14ac:dyDescent="0.3">
      <c r="A107" s="87" t="s">
        <v>246</v>
      </c>
      <c r="B107" s="78" t="s">
        <v>14</v>
      </c>
      <c r="C107" s="84" cm="1">
        <f t="array" ref="C107">INDEX(Query3[Revenue], MATCH(1, (Initiatives4[[#This Row],[Month_Text]] = Query3[EventMonth]) * (Initiatives4[[#This Row],[FY21 Initiatives ]]=Query3[Initiative]),0))  * 0.7</f>
        <v>2342354.6999999997</v>
      </c>
      <c r="D107" s="85" cm="1">
        <f t="array" ref="D107">INDEX(Query3[Transaction], MATCH(1, (Initiatives4[[#This Row],[Month_Text]] = Query3[EventMonth]) * (Initiatives4[[#This Row],[FY21 Initiatives ]]=Query3[Initiative]),0)) * 0.7</f>
        <v>32204.199999999997</v>
      </c>
      <c r="E107" t="s">
        <v>232</v>
      </c>
      <c r="F107" s="77" t="s">
        <v>65</v>
      </c>
      <c r="G107" s="69" t="s">
        <v>162</v>
      </c>
      <c r="H107" s="69" t="s">
        <v>153</v>
      </c>
      <c r="I107" s="65">
        <v>4000000</v>
      </c>
      <c r="J107" s="9"/>
      <c r="K107" s="82" t="s">
        <v>226</v>
      </c>
    </row>
    <row r="108" spans="1:11" ht="14.4" customHeight="1" x14ac:dyDescent="0.3">
      <c r="A108" s="87" t="s">
        <v>246</v>
      </c>
      <c r="B108" s="78" t="s">
        <v>15</v>
      </c>
      <c r="C108" s="86" cm="1">
        <f t="array" ref="C108">INDEX(Query3[Revenue], MATCH(1, (Initiatives4[[#This Row],[Month_Text]] = Query3[EventMonth]) * (Initiatives4[[#This Row],[FY21 Initiatives ]]=Query3[Initiative]),0))  * 0.7</f>
        <v>195230.69999999998</v>
      </c>
      <c r="D108" s="85" cm="1">
        <f t="array" ref="D108">INDEX(Query3[Transaction], MATCH(1, (Initiatives4[[#This Row],[Month_Text]] = Query3[EventMonth]) * (Initiatives4[[#This Row],[FY21 Initiatives ]]=Query3[Initiative]),0)) * 0.7</f>
        <v>22310.399999999998</v>
      </c>
      <c r="E108" t="s">
        <v>233</v>
      </c>
      <c r="F108" s="77" t="s">
        <v>210</v>
      </c>
      <c r="G108" s="69" t="s">
        <v>160</v>
      </c>
      <c r="I108" s="65">
        <v>230000</v>
      </c>
      <c r="J108" s="9"/>
      <c r="K108" s="81" t="s">
        <v>227</v>
      </c>
    </row>
    <row r="109" spans="1:11" ht="14.4" customHeight="1" x14ac:dyDescent="0.3">
      <c r="A109" s="87" t="s">
        <v>246</v>
      </c>
      <c r="B109" t="s">
        <v>17</v>
      </c>
      <c r="C109" s="68"/>
      <c r="D109" s="9"/>
      <c r="E109" t="s">
        <v>234</v>
      </c>
      <c r="F109" s="77" t="s">
        <v>211</v>
      </c>
      <c r="G109" s="69" t="s">
        <v>164</v>
      </c>
      <c r="I109" s="65">
        <v>100000</v>
      </c>
      <c r="J109" s="9"/>
      <c r="K109" s="9"/>
    </row>
    <row r="110" spans="1:11" ht="14.4" customHeight="1" x14ac:dyDescent="0.3">
      <c r="A110" s="87" t="s">
        <v>246</v>
      </c>
      <c r="B110" t="s">
        <v>19</v>
      </c>
      <c r="C110" s="68"/>
      <c r="D110" s="9"/>
      <c r="E110" t="s">
        <v>236</v>
      </c>
      <c r="F110" s="77" t="s">
        <v>212</v>
      </c>
      <c r="G110" s="69" t="s">
        <v>69</v>
      </c>
      <c r="I110" s="65">
        <v>500000</v>
      </c>
      <c r="J110" s="9"/>
      <c r="K110" s="9"/>
    </row>
    <row r="111" spans="1:11" ht="14.4" customHeight="1" x14ac:dyDescent="0.3">
      <c r="A111" s="87" t="s">
        <v>246</v>
      </c>
      <c r="B111" t="s">
        <v>203</v>
      </c>
      <c r="C111" s="68">
        <v>450827</v>
      </c>
      <c r="D111" s="9">
        <v>8406</v>
      </c>
      <c r="E111" t="s">
        <v>235</v>
      </c>
      <c r="F111" s="77" t="s">
        <v>213</v>
      </c>
      <c r="G111" s="71" t="s">
        <v>165</v>
      </c>
      <c r="I111" s="65">
        <v>300000</v>
      </c>
      <c r="J111" s="9"/>
      <c r="K111" s="9"/>
    </row>
    <row r="112" spans="1:11" ht="14.4" customHeight="1" x14ac:dyDescent="0.3">
      <c r="A112" s="87" t="s">
        <v>246</v>
      </c>
      <c r="B112" t="s">
        <v>20</v>
      </c>
      <c r="C112" s="68"/>
      <c r="D112" s="9"/>
      <c r="E112" t="s">
        <v>237</v>
      </c>
      <c r="F112" s="77" t="s">
        <v>214</v>
      </c>
      <c r="G112" s="69" t="s">
        <v>166</v>
      </c>
      <c r="I112" s="65"/>
      <c r="J112" s="9"/>
      <c r="K112" s="9"/>
    </row>
    <row r="113" spans="1:11" ht="14.4" customHeight="1" x14ac:dyDescent="0.3">
      <c r="A113" s="87" t="s">
        <v>246</v>
      </c>
      <c r="B113" t="s">
        <v>22</v>
      </c>
      <c r="C113" s="68"/>
      <c r="D113" s="9"/>
      <c r="E113" t="s">
        <v>238</v>
      </c>
      <c r="F113" s="77" t="s">
        <v>215</v>
      </c>
      <c r="G113" s="69" t="s">
        <v>167</v>
      </c>
      <c r="I113" s="65"/>
      <c r="J113" s="9"/>
      <c r="K113" s="9"/>
    </row>
    <row r="114" spans="1:11" ht="14.4" customHeight="1" x14ac:dyDescent="0.3">
      <c r="A114" s="87" t="s">
        <v>246</v>
      </c>
      <c r="B114" t="s">
        <v>23</v>
      </c>
      <c r="C114" s="68"/>
      <c r="D114" s="9"/>
      <c r="E114" t="s">
        <v>239</v>
      </c>
      <c r="F114" s="77" t="s">
        <v>216</v>
      </c>
      <c r="G114" s="69" t="s">
        <v>168</v>
      </c>
      <c r="I114" s="65">
        <v>250000</v>
      </c>
      <c r="J114" s="9"/>
      <c r="K114" s="9"/>
    </row>
    <row r="115" spans="1:11" ht="14.4" customHeight="1" x14ac:dyDescent="0.3">
      <c r="A115" s="87" t="s">
        <v>246</v>
      </c>
      <c r="B115" t="s">
        <v>26</v>
      </c>
      <c r="C115" s="68"/>
      <c r="D115" s="9"/>
      <c r="E115" t="s">
        <v>242</v>
      </c>
      <c r="F115" s="77" t="s">
        <v>217</v>
      </c>
      <c r="G115" s="69" t="s">
        <v>169</v>
      </c>
      <c r="I115" s="65"/>
      <c r="J115" s="9"/>
      <c r="K115" s="9"/>
    </row>
    <row r="116" spans="1:11" ht="14.4" customHeight="1" x14ac:dyDescent="0.3">
      <c r="A116" s="87" t="s">
        <v>246</v>
      </c>
      <c r="B116" t="s">
        <v>204</v>
      </c>
      <c r="C116" s="68"/>
      <c r="D116" s="9"/>
      <c r="E116" t="s">
        <v>240</v>
      </c>
      <c r="F116" s="77" t="s">
        <v>67</v>
      </c>
      <c r="G116" s="69" t="s">
        <v>169</v>
      </c>
      <c r="I116" s="65"/>
      <c r="J116" s="9"/>
      <c r="K116" s="9"/>
    </row>
    <row r="117" spans="1:11" ht="14.4" customHeight="1" x14ac:dyDescent="0.3">
      <c r="A117" s="87" t="s">
        <v>246</v>
      </c>
      <c r="B117" t="s">
        <v>205</v>
      </c>
      <c r="C117" s="68"/>
      <c r="D117" s="9"/>
      <c r="E117" t="s">
        <v>241</v>
      </c>
      <c r="F117" s="77" t="s">
        <v>218</v>
      </c>
      <c r="G117" s="69"/>
      <c r="I117" s="65"/>
      <c r="J117" s="9"/>
      <c r="K117" s="9"/>
    </row>
    <row r="118" spans="1:11" ht="14.4" customHeight="1" x14ac:dyDescent="0.3">
      <c r="A118" s="87" t="s">
        <v>246</v>
      </c>
      <c r="B118" t="s">
        <v>206</v>
      </c>
      <c r="C118" s="68">
        <f xml:space="preserve"> 164000 + 104000</f>
        <v>268000</v>
      </c>
      <c r="D118" s="9"/>
      <c r="E118" t="s">
        <v>243</v>
      </c>
      <c r="F118" s="77" t="s">
        <v>219</v>
      </c>
      <c r="G118" s="69"/>
      <c r="I118" s="65">
        <f>75%*0.6*1000000</f>
        <v>449999.99999999994</v>
      </c>
      <c r="J118" s="9"/>
      <c r="K118" s="9"/>
    </row>
    <row r="119" spans="1:11" ht="14.4" customHeight="1" x14ac:dyDescent="0.3">
      <c r="A119" s="87" t="s">
        <v>246</v>
      </c>
      <c r="B119" t="s">
        <v>207</v>
      </c>
      <c r="C119" s="68"/>
      <c r="D119" s="9"/>
      <c r="E119" t="s">
        <v>244</v>
      </c>
      <c r="F119" s="77" t="s">
        <v>220</v>
      </c>
      <c r="G119" s="69"/>
      <c r="I119" s="65">
        <v>410000</v>
      </c>
      <c r="J119" s="9"/>
      <c r="K119" s="9"/>
    </row>
    <row r="120" spans="1:11" ht="14.4" customHeight="1" x14ac:dyDescent="0.3">
      <c r="A120" s="87" t="s">
        <v>246</v>
      </c>
      <c r="B120" t="s">
        <v>28</v>
      </c>
      <c r="C120" s="68"/>
      <c r="D120" s="9"/>
      <c r="E120" t="s">
        <v>245</v>
      </c>
      <c r="F120" s="77" t="s">
        <v>221</v>
      </c>
      <c r="G120" s="12" t="s">
        <v>169</v>
      </c>
      <c r="I120" s="65">
        <v>130000</v>
      </c>
      <c r="J120" s="9"/>
      <c r="K120" s="9"/>
    </row>
    <row r="121" spans="1:11" ht="14.4" customHeight="1" x14ac:dyDescent="0.3">
      <c r="A121" s="89" t="s">
        <v>253</v>
      </c>
      <c r="B121" s="78" t="s">
        <v>7</v>
      </c>
      <c r="C121" s="84" cm="1">
        <f t="array" ref="C121">INDEX(Query3[Revenue], MATCH(1, (Initiatives4[[#This Row],[Month_Text]] = Query3[EventMonth]) * (Initiatives4[[#This Row],[FY21 Initiatives ]]=Query3[Initiative]),0))</f>
        <v>6049741</v>
      </c>
      <c r="D121" s="85" cm="1">
        <f t="array" ref="D121">INDEX(Query3[Transaction], MATCH(1, (Initiatives4[[#This Row],[Month_Text]] = Query3[EventMonth]) * (Initiatives4[[#This Row],[FY21 Initiatives ]]=Query3[Initiative]),0))</f>
        <v>513080</v>
      </c>
      <c r="E121" t="s">
        <v>229</v>
      </c>
      <c r="F121" s="69" t="s">
        <v>208</v>
      </c>
      <c r="G121" s="69" t="s">
        <v>156</v>
      </c>
      <c r="I121" s="65">
        <v>3500000</v>
      </c>
      <c r="J121" s="9"/>
      <c r="K121" t="s">
        <v>224</v>
      </c>
    </row>
    <row r="122" spans="1:11" ht="14.4" customHeight="1" x14ac:dyDescent="0.3">
      <c r="A122" s="89" t="s">
        <v>253</v>
      </c>
      <c r="B122" t="s">
        <v>10</v>
      </c>
      <c r="C122" s="68"/>
      <c r="D122" s="9"/>
      <c r="E122" t="s">
        <v>230</v>
      </c>
      <c r="F122" s="77" t="s">
        <v>209</v>
      </c>
      <c r="G122" s="69" t="s">
        <v>158</v>
      </c>
      <c r="I122" s="65">
        <v>100000</v>
      </c>
      <c r="J122" s="9"/>
      <c r="K122" t="s">
        <v>225</v>
      </c>
    </row>
    <row r="123" spans="1:11" ht="14.4" customHeight="1" x14ac:dyDescent="0.3">
      <c r="A123" s="89" t="s">
        <v>253</v>
      </c>
      <c r="B123" t="s">
        <v>13</v>
      </c>
      <c r="C123" s="68"/>
      <c r="D123" s="9"/>
      <c r="E123" t="s">
        <v>231</v>
      </c>
      <c r="F123" s="77" t="s">
        <v>61</v>
      </c>
      <c r="G123" s="69" t="s">
        <v>160</v>
      </c>
      <c r="I123" s="65">
        <v>400000</v>
      </c>
      <c r="J123" s="9"/>
      <c r="K123" s="81" t="s">
        <v>225</v>
      </c>
    </row>
    <row r="124" spans="1:11" ht="14.4" customHeight="1" x14ac:dyDescent="0.3">
      <c r="A124" s="89" t="s">
        <v>253</v>
      </c>
      <c r="B124" s="78" t="s">
        <v>14</v>
      </c>
      <c r="C124" s="84" cm="1">
        <f t="array" ref="C124">INDEX(Query3[Revenue], MATCH(1, (Initiatives4[[#This Row],[Month_Text]] = Query3[EventMonth]) * (Initiatives4[[#This Row],[FY21 Initiatives ]]=Query3[Initiative]),0))  * 0.7</f>
        <v>1992029.2</v>
      </c>
      <c r="D124" s="85" cm="1">
        <f t="array" ref="D124">INDEX(Query3[Transaction], MATCH(1, (Initiatives4[[#This Row],[Month_Text]] = Query3[EventMonth]) * (Initiatives4[[#This Row],[FY21 Initiatives ]]=Query3[Initiative]),0)) * 0.7</f>
        <v>24830.399999999998</v>
      </c>
      <c r="E124" t="s">
        <v>232</v>
      </c>
      <c r="F124" s="77" t="s">
        <v>65</v>
      </c>
      <c r="G124" s="69" t="s">
        <v>162</v>
      </c>
      <c r="H124" s="69" t="s">
        <v>153</v>
      </c>
      <c r="I124" s="65">
        <v>3000000</v>
      </c>
      <c r="J124" s="9"/>
      <c r="K124" s="82" t="s">
        <v>226</v>
      </c>
    </row>
    <row r="125" spans="1:11" ht="14.4" customHeight="1" x14ac:dyDescent="0.3">
      <c r="A125" s="89" t="s">
        <v>253</v>
      </c>
      <c r="B125" s="78" t="s">
        <v>15</v>
      </c>
      <c r="C125" s="86" cm="1">
        <f t="array" ref="C125">INDEX(Query3[Revenue], MATCH(1, (Initiatives4[[#This Row],[Month_Text]] = Query3[EventMonth]) * (Initiatives4[[#This Row],[FY21 Initiatives ]]=Query3[Initiative]),0))  * 0.7</f>
        <v>187133.8</v>
      </c>
      <c r="D125" s="85" cm="1">
        <f t="array" ref="D125">INDEX(Query3[Transaction], MATCH(1, (Initiatives4[[#This Row],[Month_Text]] = Query3[EventMonth]) * (Initiatives4[[#This Row],[FY21 Initiatives ]]=Query3[Initiative]),0)) * 0.7</f>
        <v>14432.599999999999</v>
      </c>
      <c r="E125" t="s">
        <v>233</v>
      </c>
      <c r="F125" s="77" t="s">
        <v>210</v>
      </c>
      <c r="G125" s="69" t="s">
        <v>160</v>
      </c>
      <c r="I125" s="65">
        <v>230000</v>
      </c>
      <c r="J125" s="9"/>
      <c r="K125" s="81" t="s">
        <v>227</v>
      </c>
    </row>
    <row r="126" spans="1:11" ht="14.4" customHeight="1" x14ac:dyDescent="0.3">
      <c r="A126" s="89" t="s">
        <v>253</v>
      </c>
      <c r="B126" t="s">
        <v>17</v>
      </c>
      <c r="C126" s="68"/>
      <c r="D126" s="9"/>
      <c r="E126" t="s">
        <v>234</v>
      </c>
      <c r="F126" s="77" t="s">
        <v>211</v>
      </c>
      <c r="G126" s="69" t="s">
        <v>164</v>
      </c>
      <c r="I126" s="65">
        <v>100000</v>
      </c>
      <c r="J126" s="9"/>
      <c r="K126" s="9"/>
    </row>
    <row r="127" spans="1:11" ht="14.4" customHeight="1" x14ac:dyDescent="0.3">
      <c r="A127" s="89" t="s">
        <v>253</v>
      </c>
      <c r="B127" t="s">
        <v>19</v>
      </c>
      <c r="C127" s="68"/>
      <c r="D127" s="9"/>
      <c r="E127" t="s">
        <v>236</v>
      </c>
      <c r="F127" s="77" t="s">
        <v>212</v>
      </c>
      <c r="G127" s="69" t="s">
        <v>69</v>
      </c>
      <c r="I127" s="65">
        <v>500000</v>
      </c>
      <c r="J127" s="9"/>
      <c r="K127" s="9"/>
    </row>
    <row r="128" spans="1:11" ht="14.4" customHeight="1" x14ac:dyDescent="0.3">
      <c r="A128" s="89" t="s">
        <v>253</v>
      </c>
      <c r="B128" t="s">
        <v>203</v>
      </c>
      <c r="C128" s="68"/>
      <c r="D128" s="9"/>
      <c r="E128" t="s">
        <v>235</v>
      </c>
      <c r="F128" s="77" t="s">
        <v>213</v>
      </c>
      <c r="G128" s="71" t="s">
        <v>165</v>
      </c>
      <c r="I128" s="65">
        <v>300000</v>
      </c>
      <c r="J128" s="9"/>
      <c r="K128" s="9"/>
    </row>
    <row r="129" spans="1:11" ht="14.4" customHeight="1" x14ac:dyDescent="0.3">
      <c r="A129" s="89" t="s">
        <v>253</v>
      </c>
      <c r="B129" t="s">
        <v>20</v>
      </c>
      <c r="C129" s="68"/>
      <c r="D129" s="9"/>
      <c r="E129" t="s">
        <v>237</v>
      </c>
      <c r="F129" s="77" t="s">
        <v>214</v>
      </c>
      <c r="G129" s="69" t="s">
        <v>166</v>
      </c>
      <c r="I129" s="65">
        <v>100000</v>
      </c>
      <c r="J129" s="9"/>
      <c r="K129" s="9"/>
    </row>
    <row r="130" spans="1:11" ht="14.4" customHeight="1" x14ac:dyDescent="0.3">
      <c r="A130" s="89" t="s">
        <v>253</v>
      </c>
      <c r="B130" t="s">
        <v>22</v>
      </c>
      <c r="C130" s="68"/>
      <c r="D130" s="9"/>
      <c r="E130" t="s">
        <v>238</v>
      </c>
      <c r="F130" s="77" t="s">
        <v>215</v>
      </c>
      <c r="G130" s="69" t="s">
        <v>167</v>
      </c>
      <c r="I130" s="65"/>
      <c r="J130" s="9"/>
      <c r="K130" s="9"/>
    </row>
    <row r="131" spans="1:11" ht="14.4" customHeight="1" x14ac:dyDescent="0.3">
      <c r="A131" s="89" t="s">
        <v>253</v>
      </c>
      <c r="B131" t="s">
        <v>23</v>
      </c>
      <c r="C131" s="68"/>
      <c r="D131" s="9"/>
      <c r="E131" t="s">
        <v>239</v>
      </c>
      <c r="F131" s="77" t="s">
        <v>216</v>
      </c>
      <c r="G131" s="69" t="s">
        <v>168</v>
      </c>
      <c r="I131" s="65">
        <v>250000</v>
      </c>
      <c r="J131" s="9"/>
      <c r="K131" s="9"/>
    </row>
    <row r="132" spans="1:11" ht="14.4" customHeight="1" x14ac:dyDescent="0.3">
      <c r="A132" s="89" t="s">
        <v>253</v>
      </c>
      <c r="B132" t="s">
        <v>26</v>
      </c>
      <c r="C132" s="68"/>
      <c r="D132" s="9"/>
      <c r="E132" t="s">
        <v>242</v>
      </c>
      <c r="F132" s="77" t="s">
        <v>217</v>
      </c>
      <c r="G132" s="69" t="s">
        <v>169</v>
      </c>
      <c r="I132" s="65"/>
      <c r="J132" s="9"/>
      <c r="K132" s="9"/>
    </row>
    <row r="133" spans="1:11" ht="14.4" customHeight="1" x14ac:dyDescent="0.3">
      <c r="A133" s="89" t="s">
        <v>253</v>
      </c>
      <c r="B133" t="s">
        <v>204</v>
      </c>
      <c r="C133" s="68"/>
      <c r="D133" s="9"/>
      <c r="E133" t="s">
        <v>240</v>
      </c>
      <c r="F133" s="77" t="s">
        <v>67</v>
      </c>
      <c r="G133" s="69" t="s">
        <v>169</v>
      </c>
      <c r="I133" s="65"/>
      <c r="J133" s="9"/>
      <c r="K133" s="9"/>
    </row>
    <row r="134" spans="1:11" ht="14.4" customHeight="1" x14ac:dyDescent="0.3">
      <c r="A134" s="89" t="s">
        <v>253</v>
      </c>
      <c r="B134" t="s">
        <v>205</v>
      </c>
      <c r="C134" s="68"/>
      <c r="D134" s="9"/>
      <c r="E134" t="s">
        <v>241</v>
      </c>
      <c r="F134" s="77" t="s">
        <v>218</v>
      </c>
      <c r="G134" s="69"/>
      <c r="I134" s="65"/>
      <c r="J134" s="9"/>
      <c r="K134" s="9"/>
    </row>
    <row r="135" spans="1:11" ht="14.4" customHeight="1" x14ac:dyDescent="0.3">
      <c r="A135" s="89" t="s">
        <v>253</v>
      </c>
      <c r="B135" t="s">
        <v>206</v>
      </c>
      <c r="C135" s="68"/>
      <c r="D135" s="9"/>
      <c r="E135" t="s">
        <v>243</v>
      </c>
      <c r="F135" s="77" t="s">
        <v>219</v>
      </c>
      <c r="G135" s="69"/>
      <c r="I135" s="65">
        <f>75%*0.8*1000000</f>
        <v>600000.00000000012</v>
      </c>
      <c r="J135" s="9"/>
      <c r="K135" s="9"/>
    </row>
    <row r="136" spans="1:11" ht="14.4" customHeight="1" x14ac:dyDescent="0.3">
      <c r="A136" s="89" t="s">
        <v>253</v>
      </c>
      <c r="B136" t="s">
        <v>207</v>
      </c>
      <c r="C136" s="68"/>
      <c r="D136" s="9"/>
      <c r="E136" t="s">
        <v>244</v>
      </c>
      <c r="F136" s="77" t="s">
        <v>220</v>
      </c>
      <c r="G136" s="69"/>
      <c r="I136" s="65">
        <v>410000</v>
      </c>
      <c r="J136" s="9"/>
      <c r="K136" s="9"/>
    </row>
    <row r="137" spans="1:11" ht="14.4" customHeight="1" x14ac:dyDescent="0.3">
      <c r="A137" s="89" t="s">
        <v>253</v>
      </c>
      <c r="B137" t="s">
        <v>28</v>
      </c>
      <c r="C137" s="68"/>
      <c r="D137" s="9"/>
      <c r="E137" t="s">
        <v>245</v>
      </c>
      <c r="F137" s="77" t="s">
        <v>221</v>
      </c>
      <c r="G137" s="12" t="s">
        <v>169</v>
      </c>
      <c r="I137" s="65">
        <v>130000</v>
      </c>
      <c r="J137" s="9"/>
      <c r="K137" s="9"/>
    </row>
    <row r="138" spans="1:11" ht="14.4" customHeight="1" x14ac:dyDescent="0.3">
      <c r="A138" s="90" t="s">
        <v>254</v>
      </c>
      <c r="B138" s="78" t="s">
        <v>7</v>
      </c>
      <c r="C138" s="84" t="e" cm="1">
        <f t="array" ref="C138">INDEX(Query3[Revenue], MATCH(1, (Initiatives4[[#This Row],[Month_Text]] = Query3[EventMonth]) * (Initiatives4[[#This Row],[FY21 Initiatives ]]=Query3[Initiative]),0))</f>
        <v>#N/A</v>
      </c>
      <c r="D138" s="85" t="e" cm="1">
        <f t="array" ref="D138">INDEX(Query3[Transaction], MATCH(1, (Initiatives4[[#This Row],[Month_Text]] = Query3[EventMonth]) * (Initiatives4[[#This Row],[FY21 Initiatives ]]=Query3[Initiative]),0))</f>
        <v>#N/A</v>
      </c>
      <c r="E138" t="s">
        <v>229</v>
      </c>
      <c r="F138" s="69" t="s">
        <v>208</v>
      </c>
      <c r="G138" s="69" t="s">
        <v>156</v>
      </c>
      <c r="I138" s="65">
        <v>3500000</v>
      </c>
      <c r="J138" s="9"/>
      <c r="K138" t="s">
        <v>224</v>
      </c>
    </row>
    <row r="139" spans="1:11" ht="14.4" customHeight="1" x14ac:dyDescent="0.3">
      <c r="A139" s="90" t="s">
        <v>254</v>
      </c>
      <c r="B139" t="s">
        <v>10</v>
      </c>
      <c r="C139" s="68"/>
      <c r="D139" s="9"/>
      <c r="E139" t="s">
        <v>230</v>
      </c>
      <c r="F139" s="77" t="s">
        <v>209</v>
      </c>
      <c r="G139" s="69" t="s">
        <v>158</v>
      </c>
      <c r="I139" s="65">
        <v>100000</v>
      </c>
      <c r="J139" s="9"/>
      <c r="K139" t="s">
        <v>225</v>
      </c>
    </row>
    <row r="140" spans="1:11" ht="14.4" customHeight="1" x14ac:dyDescent="0.3">
      <c r="A140" s="90" t="s">
        <v>254</v>
      </c>
      <c r="B140" t="s">
        <v>13</v>
      </c>
      <c r="C140" s="68"/>
      <c r="D140" s="9"/>
      <c r="E140" t="s">
        <v>231</v>
      </c>
      <c r="F140" s="77" t="s">
        <v>61</v>
      </c>
      <c r="G140" s="69" t="s">
        <v>160</v>
      </c>
      <c r="I140" s="65">
        <v>400000</v>
      </c>
      <c r="J140" s="9"/>
      <c r="K140" s="81" t="s">
        <v>225</v>
      </c>
    </row>
    <row r="141" spans="1:11" ht="14.4" customHeight="1" x14ac:dyDescent="0.3">
      <c r="A141" s="90" t="s">
        <v>254</v>
      </c>
      <c r="B141" s="78" t="s">
        <v>14</v>
      </c>
      <c r="C141" s="84" t="e" cm="1">
        <f t="array" ref="C141">INDEX(Query3[Revenue], MATCH(1, (Initiatives4[[#This Row],[Month_Text]] = Query3[EventMonth]) * (Initiatives4[[#This Row],[FY21 Initiatives ]]=Query3[Initiative]),0))  * 0.7</f>
        <v>#N/A</v>
      </c>
      <c r="D141" s="85" t="e" cm="1">
        <f t="array" ref="D141">INDEX(Query3[Transaction], MATCH(1, (Initiatives4[[#This Row],[Month_Text]] = Query3[EventMonth]) * (Initiatives4[[#This Row],[FY21 Initiatives ]]=Query3[Initiative]),0)) * 0.7</f>
        <v>#N/A</v>
      </c>
      <c r="E141" t="s">
        <v>232</v>
      </c>
      <c r="F141" s="77" t="s">
        <v>65</v>
      </c>
      <c r="G141" s="69" t="s">
        <v>162</v>
      </c>
      <c r="H141" s="69" t="s">
        <v>153</v>
      </c>
      <c r="I141" s="65">
        <v>3000000</v>
      </c>
      <c r="J141" s="9"/>
      <c r="K141" s="82" t="s">
        <v>226</v>
      </c>
    </row>
    <row r="142" spans="1:11" ht="14.4" customHeight="1" x14ac:dyDescent="0.3">
      <c r="A142" s="90" t="s">
        <v>254</v>
      </c>
      <c r="B142" s="78" t="s">
        <v>15</v>
      </c>
      <c r="C142" s="86" t="e" cm="1">
        <f t="array" ref="C142">INDEX(Query3[Revenue], MATCH(1, (Initiatives4[[#This Row],[Month_Text]] = Query3[EventMonth]) * (Initiatives4[[#This Row],[FY21 Initiatives ]]=Query3[Initiative]),0))  * 0.7</f>
        <v>#N/A</v>
      </c>
      <c r="D142" s="85" t="e" cm="1">
        <f t="array" ref="D142">INDEX(Query3[Transaction], MATCH(1, (Initiatives4[[#This Row],[Month_Text]] = Query3[EventMonth]) * (Initiatives4[[#This Row],[FY21 Initiatives ]]=Query3[Initiative]),0)) * 0.7</f>
        <v>#N/A</v>
      </c>
      <c r="E142" t="s">
        <v>233</v>
      </c>
      <c r="F142" s="77" t="s">
        <v>210</v>
      </c>
      <c r="G142" s="69" t="s">
        <v>160</v>
      </c>
      <c r="I142" s="65">
        <v>230000</v>
      </c>
      <c r="J142" s="9"/>
      <c r="K142" s="81" t="s">
        <v>227</v>
      </c>
    </row>
    <row r="143" spans="1:11" ht="14.4" customHeight="1" x14ac:dyDescent="0.3">
      <c r="A143" s="90" t="s">
        <v>254</v>
      </c>
      <c r="B143" t="s">
        <v>17</v>
      </c>
      <c r="C143" s="68"/>
      <c r="D143" s="9"/>
      <c r="E143" t="s">
        <v>234</v>
      </c>
      <c r="F143" s="77" t="s">
        <v>211</v>
      </c>
      <c r="G143" s="69" t="s">
        <v>164</v>
      </c>
      <c r="I143" s="65">
        <v>100000</v>
      </c>
      <c r="J143" s="9"/>
      <c r="K143" s="9"/>
    </row>
    <row r="144" spans="1:11" ht="14.4" customHeight="1" x14ac:dyDescent="0.3">
      <c r="A144" s="90" t="s">
        <v>254</v>
      </c>
      <c r="B144" t="s">
        <v>19</v>
      </c>
      <c r="C144" s="68"/>
      <c r="D144" s="9"/>
      <c r="E144" t="s">
        <v>236</v>
      </c>
      <c r="F144" s="77" t="s">
        <v>212</v>
      </c>
      <c r="G144" s="69" t="s">
        <v>69</v>
      </c>
      <c r="I144" s="65">
        <v>500000</v>
      </c>
      <c r="J144" s="9"/>
      <c r="K144" s="9"/>
    </row>
    <row r="145" spans="1:11" ht="14.4" customHeight="1" x14ac:dyDescent="0.3">
      <c r="A145" s="90" t="s">
        <v>254</v>
      </c>
      <c r="B145" t="s">
        <v>203</v>
      </c>
      <c r="C145" s="68"/>
      <c r="D145" s="9"/>
      <c r="E145" t="s">
        <v>235</v>
      </c>
      <c r="F145" s="77" t="s">
        <v>213</v>
      </c>
      <c r="G145" s="71" t="s">
        <v>165</v>
      </c>
      <c r="I145" s="65">
        <v>350000</v>
      </c>
      <c r="J145" s="9"/>
      <c r="K145" s="9"/>
    </row>
    <row r="146" spans="1:11" ht="14.4" customHeight="1" x14ac:dyDescent="0.3">
      <c r="A146" s="90" t="s">
        <v>254</v>
      </c>
      <c r="B146" t="s">
        <v>20</v>
      </c>
      <c r="C146" s="68"/>
      <c r="D146" s="9"/>
      <c r="E146" t="s">
        <v>237</v>
      </c>
      <c r="F146" s="77" t="s">
        <v>214</v>
      </c>
      <c r="G146" s="69" t="s">
        <v>166</v>
      </c>
      <c r="I146" s="65">
        <v>100000</v>
      </c>
      <c r="J146" s="9"/>
      <c r="K146" s="9"/>
    </row>
    <row r="147" spans="1:11" ht="14.4" customHeight="1" x14ac:dyDescent="0.3">
      <c r="A147" s="90" t="s">
        <v>254</v>
      </c>
      <c r="B147" t="s">
        <v>22</v>
      </c>
      <c r="C147" s="68"/>
      <c r="D147" s="9"/>
      <c r="E147" t="s">
        <v>238</v>
      </c>
      <c r="F147" s="77" t="s">
        <v>215</v>
      </c>
      <c r="G147" s="69" t="s">
        <v>167</v>
      </c>
      <c r="I147" s="65"/>
      <c r="J147" s="9"/>
      <c r="K147" s="9"/>
    </row>
    <row r="148" spans="1:11" ht="14.4" customHeight="1" x14ac:dyDescent="0.3">
      <c r="A148" s="90" t="s">
        <v>254</v>
      </c>
      <c r="B148" t="s">
        <v>23</v>
      </c>
      <c r="C148" s="68"/>
      <c r="D148" s="9"/>
      <c r="E148" t="s">
        <v>239</v>
      </c>
      <c r="F148" s="77" t="s">
        <v>216</v>
      </c>
      <c r="G148" s="69" t="s">
        <v>168</v>
      </c>
      <c r="I148" s="65">
        <v>750000</v>
      </c>
      <c r="J148" s="9"/>
      <c r="K148" s="9"/>
    </row>
    <row r="149" spans="1:11" ht="14.4" customHeight="1" x14ac:dyDescent="0.3">
      <c r="A149" s="90" t="s">
        <v>254</v>
      </c>
      <c r="B149" t="s">
        <v>26</v>
      </c>
      <c r="C149" s="68"/>
      <c r="D149" s="9"/>
      <c r="E149" t="s">
        <v>242</v>
      </c>
      <c r="F149" s="77" t="s">
        <v>217</v>
      </c>
      <c r="G149" s="69" t="s">
        <v>169</v>
      </c>
      <c r="I149" s="65">
        <v>400000</v>
      </c>
      <c r="J149" s="9"/>
      <c r="K149" s="9"/>
    </row>
    <row r="150" spans="1:11" ht="14.4" customHeight="1" x14ac:dyDescent="0.3">
      <c r="A150" s="90" t="s">
        <v>254</v>
      </c>
      <c r="B150" t="s">
        <v>204</v>
      </c>
      <c r="C150" s="68"/>
      <c r="D150" s="9"/>
      <c r="E150" t="s">
        <v>240</v>
      </c>
      <c r="F150" s="77" t="s">
        <v>67</v>
      </c>
      <c r="G150" s="69" t="s">
        <v>169</v>
      </c>
      <c r="I150" s="65">
        <v>800000</v>
      </c>
      <c r="J150" s="9"/>
      <c r="K150" s="9"/>
    </row>
    <row r="151" spans="1:11" ht="14.4" customHeight="1" x14ac:dyDescent="0.3">
      <c r="A151" s="90" t="s">
        <v>254</v>
      </c>
      <c r="B151" t="s">
        <v>205</v>
      </c>
      <c r="C151" s="68"/>
      <c r="D151" s="9"/>
      <c r="E151" t="s">
        <v>241</v>
      </c>
      <c r="F151" s="77" t="s">
        <v>218</v>
      </c>
      <c r="G151" s="69"/>
      <c r="I151" s="65">
        <v>100000</v>
      </c>
      <c r="J151" s="9"/>
      <c r="K151" s="9"/>
    </row>
    <row r="152" spans="1:11" ht="14.4" customHeight="1" x14ac:dyDescent="0.3">
      <c r="A152" s="90" t="s">
        <v>254</v>
      </c>
      <c r="B152" t="s">
        <v>206</v>
      </c>
      <c r="C152" s="68"/>
      <c r="D152" s="9"/>
      <c r="E152" t="s">
        <v>243</v>
      </c>
      <c r="F152" s="77" t="s">
        <v>219</v>
      </c>
      <c r="G152" s="69"/>
      <c r="I152" s="65">
        <f>75%*1.4*1000000</f>
        <v>1049999.9999999998</v>
      </c>
      <c r="J152" s="9"/>
      <c r="K152" s="9"/>
    </row>
    <row r="153" spans="1:11" ht="14.4" customHeight="1" x14ac:dyDescent="0.3">
      <c r="A153" s="90" t="s">
        <v>254</v>
      </c>
      <c r="B153" t="s">
        <v>207</v>
      </c>
      <c r="C153" s="68"/>
      <c r="D153" s="9"/>
      <c r="E153" t="s">
        <v>244</v>
      </c>
      <c r="F153" s="77" t="s">
        <v>220</v>
      </c>
      <c r="G153" s="69"/>
      <c r="I153" s="65">
        <v>420000</v>
      </c>
      <c r="J153" s="9"/>
      <c r="K153" s="9"/>
    </row>
    <row r="154" spans="1:11" ht="14.4" customHeight="1" x14ac:dyDescent="0.3">
      <c r="A154" s="90" t="s">
        <v>254</v>
      </c>
      <c r="B154" t="s">
        <v>28</v>
      </c>
      <c r="C154" s="68"/>
      <c r="D154" s="9"/>
      <c r="E154" t="s">
        <v>245</v>
      </c>
      <c r="F154" s="77" t="s">
        <v>221</v>
      </c>
      <c r="G154" s="12" t="s">
        <v>169</v>
      </c>
      <c r="I154" s="65">
        <v>130000</v>
      </c>
      <c r="J154" s="9"/>
      <c r="K154" s="9"/>
    </row>
    <row r="155" spans="1:11" ht="14.4" customHeight="1" x14ac:dyDescent="0.3">
      <c r="A155" s="91" t="s">
        <v>255</v>
      </c>
      <c r="B155" s="78" t="s">
        <v>7</v>
      </c>
      <c r="C155" s="84" t="e" cm="1">
        <f t="array" ref="C155">INDEX(Query3[Revenue], MATCH(1, (Initiatives4[[#This Row],[Month_Text]] = Query3[EventMonth]) * (Initiatives4[[#This Row],[FY21 Initiatives ]]=Query3[Initiative]),0))</f>
        <v>#N/A</v>
      </c>
      <c r="D155" s="85" t="e" cm="1">
        <f t="array" ref="D155">INDEX(Query3[Transaction], MATCH(1, (Initiatives4[[#This Row],[Month_Text]] = Query3[EventMonth]) * (Initiatives4[[#This Row],[FY21 Initiatives ]]=Query3[Initiative]),0))</f>
        <v>#N/A</v>
      </c>
      <c r="E155" t="s">
        <v>229</v>
      </c>
      <c r="F155" s="69" t="s">
        <v>208</v>
      </c>
      <c r="G155" s="69" t="s">
        <v>156</v>
      </c>
      <c r="I155" s="65">
        <v>3100000</v>
      </c>
      <c r="J155" s="9"/>
      <c r="K155" t="s">
        <v>224</v>
      </c>
    </row>
    <row r="156" spans="1:11" ht="14.4" customHeight="1" x14ac:dyDescent="0.3">
      <c r="A156" s="91" t="s">
        <v>255</v>
      </c>
      <c r="B156" t="s">
        <v>10</v>
      </c>
      <c r="C156" s="68"/>
      <c r="D156" s="9"/>
      <c r="E156" t="s">
        <v>230</v>
      </c>
      <c r="F156" s="77" t="s">
        <v>209</v>
      </c>
      <c r="G156" s="69" t="s">
        <v>158</v>
      </c>
      <c r="I156" s="65">
        <v>100000</v>
      </c>
      <c r="J156" s="9"/>
      <c r="K156" t="s">
        <v>225</v>
      </c>
    </row>
    <row r="157" spans="1:11" ht="14.4" customHeight="1" x14ac:dyDescent="0.3">
      <c r="A157" s="91" t="s">
        <v>255</v>
      </c>
      <c r="B157" t="s">
        <v>13</v>
      </c>
      <c r="C157" s="68"/>
      <c r="D157" s="9"/>
      <c r="E157" t="s">
        <v>231</v>
      </c>
      <c r="F157" s="77" t="s">
        <v>61</v>
      </c>
      <c r="G157" s="69" t="s">
        <v>160</v>
      </c>
      <c r="I157" s="65">
        <v>400000</v>
      </c>
      <c r="J157" s="9"/>
      <c r="K157" s="81" t="s">
        <v>225</v>
      </c>
    </row>
    <row r="158" spans="1:11" ht="14.4" customHeight="1" x14ac:dyDescent="0.3">
      <c r="A158" s="91" t="s">
        <v>255</v>
      </c>
      <c r="B158" s="78" t="s">
        <v>14</v>
      </c>
      <c r="C158" s="84" t="e" cm="1">
        <f t="array" ref="C158">INDEX(Query3[Revenue], MATCH(1, (Initiatives4[[#This Row],[Month_Text]] = Query3[EventMonth]) * (Initiatives4[[#This Row],[FY21 Initiatives ]]=Query3[Initiative]),0))  * 0.7</f>
        <v>#N/A</v>
      </c>
      <c r="D158" s="85" t="e" cm="1">
        <f t="array" ref="D158">INDEX(Query3[Transaction], MATCH(1, (Initiatives4[[#This Row],[Month_Text]] = Query3[EventMonth]) * (Initiatives4[[#This Row],[FY21 Initiatives ]]=Query3[Initiative]),0)) * 0.7</f>
        <v>#N/A</v>
      </c>
      <c r="E158" t="s">
        <v>232</v>
      </c>
      <c r="F158" s="77" t="s">
        <v>65</v>
      </c>
      <c r="G158" s="69" t="s">
        <v>162</v>
      </c>
      <c r="H158" s="69" t="s">
        <v>153</v>
      </c>
      <c r="I158" s="65">
        <v>2000000</v>
      </c>
      <c r="J158" s="9"/>
      <c r="K158" s="82" t="s">
        <v>226</v>
      </c>
    </row>
    <row r="159" spans="1:11" ht="14.4" customHeight="1" x14ac:dyDescent="0.3">
      <c r="A159" s="91" t="s">
        <v>255</v>
      </c>
      <c r="B159" s="78" t="s">
        <v>15</v>
      </c>
      <c r="C159" s="86" t="e" cm="1">
        <f t="array" ref="C159">INDEX(Query3[Revenue], MATCH(1, (Initiatives4[[#This Row],[Month_Text]] = Query3[EventMonth]) * (Initiatives4[[#This Row],[FY21 Initiatives ]]=Query3[Initiative]),0))  * 0.7</f>
        <v>#N/A</v>
      </c>
      <c r="D159" s="85" t="e" cm="1">
        <f t="array" ref="D159">INDEX(Query3[Transaction], MATCH(1, (Initiatives4[[#This Row],[Month_Text]] = Query3[EventMonth]) * (Initiatives4[[#This Row],[FY21 Initiatives ]]=Query3[Initiative]),0)) * 0.7</f>
        <v>#N/A</v>
      </c>
      <c r="E159" t="s">
        <v>233</v>
      </c>
      <c r="F159" s="77" t="s">
        <v>210</v>
      </c>
      <c r="G159" s="69" t="s">
        <v>160</v>
      </c>
      <c r="I159" s="65">
        <v>230000</v>
      </c>
      <c r="J159" s="9"/>
      <c r="K159" s="81" t="s">
        <v>227</v>
      </c>
    </row>
    <row r="160" spans="1:11" ht="14.4" customHeight="1" x14ac:dyDescent="0.3">
      <c r="A160" s="91" t="s">
        <v>255</v>
      </c>
      <c r="B160" t="s">
        <v>17</v>
      </c>
      <c r="C160" s="68"/>
      <c r="D160" s="9"/>
      <c r="E160" t="s">
        <v>234</v>
      </c>
      <c r="F160" s="77" t="s">
        <v>211</v>
      </c>
      <c r="G160" s="69" t="s">
        <v>164</v>
      </c>
      <c r="I160" s="65">
        <v>100000</v>
      </c>
      <c r="J160" s="9"/>
      <c r="K160" s="9"/>
    </row>
    <row r="161" spans="1:11" ht="14.4" customHeight="1" x14ac:dyDescent="0.3">
      <c r="A161" s="91" t="s">
        <v>255</v>
      </c>
      <c r="B161" t="s">
        <v>19</v>
      </c>
      <c r="C161" s="68"/>
      <c r="D161" s="9"/>
      <c r="E161" t="s">
        <v>236</v>
      </c>
      <c r="F161" s="77" t="s">
        <v>212</v>
      </c>
      <c r="G161" s="69" t="s">
        <v>69</v>
      </c>
      <c r="I161" s="65">
        <v>600000</v>
      </c>
      <c r="J161" s="9"/>
      <c r="K161" s="9"/>
    </row>
    <row r="162" spans="1:11" ht="14.4" customHeight="1" x14ac:dyDescent="0.3">
      <c r="A162" s="91" t="s">
        <v>255</v>
      </c>
      <c r="B162" t="s">
        <v>203</v>
      </c>
      <c r="C162" s="68"/>
      <c r="D162" s="9"/>
      <c r="E162" t="s">
        <v>235</v>
      </c>
      <c r="F162" s="77" t="s">
        <v>213</v>
      </c>
      <c r="G162" s="71" t="s">
        <v>165</v>
      </c>
      <c r="I162" s="65">
        <v>450000</v>
      </c>
      <c r="J162" s="9"/>
      <c r="K162" s="9"/>
    </row>
    <row r="163" spans="1:11" ht="14.4" customHeight="1" x14ac:dyDescent="0.3">
      <c r="A163" s="91" t="s">
        <v>255</v>
      </c>
      <c r="B163" t="s">
        <v>20</v>
      </c>
      <c r="C163" s="68"/>
      <c r="D163" s="9"/>
      <c r="E163" t="s">
        <v>237</v>
      </c>
      <c r="F163" s="77" t="s">
        <v>214</v>
      </c>
      <c r="G163" s="69" t="s">
        <v>166</v>
      </c>
      <c r="I163" s="65">
        <v>100000</v>
      </c>
      <c r="J163" s="9"/>
      <c r="K163" s="9"/>
    </row>
    <row r="164" spans="1:11" ht="14.4" customHeight="1" x14ac:dyDescent="0.3">
      <c r="A164" s="91" t="s">
        <v>255</v>
      </c>
      <c r="B164" t="s">
        <v>22</v>
      </c>
      <c r="C164" s="68"/>
      <c r="D164" s="9"/>
      <c r="E164" t="s">
        <v>238</v>
      </c>
      <c r="F164" s="77" t="s">
        <v>215</v>
      </c>
      <c r="G164" s="69" t="s">
        <v>167</v>
      </c>
      <c r="I164" s="65">
        <v>100000</v>
      </c>
      <c r="J164" s="9"/>
      <c r="K164" s="9"/>
    </row>
    <row r="165" spans="1:11" ht="14.4" customHeight="1" x14ac:dyDescent="0.3">
      <c r="A165" s="91" t="s">
        <v>255</v>
      </c>
      <c r="B165" t="s">
        <v>23</v>
      </c>
      <c r="C165" s="68"/>
      <c r="D165" s="9"/>
      <c r="E165" t="s">
        <v>239</v>
      </c>
      <c r="F165" s="77" t="s">
        <v>216</v>
      </c>
      <c r="G165" s="69" t="s">
        <v>168</v>
      </c>
      <c r="I165" s="65">
        <v>750000</v>
      </c>
      <c r="J165" s="9"/>
      <c r="K165" s="9"/>
    </row>
    <row r="166" spans="1:11" ht="14.4" customHeight="1" x14ac:dyDescent="0.3">
      <c r="A166" s="91" t="s">
        <v>255</v>
      </c>
      <c r="B166" t="s">
        <v>26</v>
      </c>
      <c r="C166" s="68"/>
      <c r="D166" s="9"/>
      <c r="E166" t="s">
        <v>242</v>
      </c>
      <c r="F166" s="77" t="s">
        <v>217</v>
      </c>
      <c r="G166" s="69" t="s">
        <v>169</v>
      </c>
      <c r="I166" s="65">
        <v>400000</v>
      </c>
      <c r="J166" s="9"/>
      <c r="K166" s="9"/>
    </row>
    <row r="167" spans="1:11" ht="14.4" customHeight="1" x14ac:dyDescent="0.3">
      <c r="A167" s="91" t="s">
        <v>255</v>
      </c>
      <c r="B167" t="s">
        <v>204</v>
      </c>
      <c r="C167" s="68"/>
      <c r="D167" s="9"/>
      <c r="E167" t="s">
        <v>240</v>
      </c>
      <c r="F167" s="77" t="s">
        <v>67</v>
      </c>
      <c r="G167" s="69" t="s">
        <v>169</v>
      </c>
      <c r="I167" s="65">
        <v>800000</v>
      </c>
      <c r="J167" s="9"/>
      <c r="K167" s="9"/>
    </row>
    <row r="168" spans="1:11" ht="14.4" customHeight="1" x14ac:dyDescent="0.3">
      <c r="A168" s="91" t="s">
        <v>255</v>
      </c>
      <c r="B168" t="s">
        <v>205</v>
      </c>
      <c r="C168" s="68"/>
      <c r="D168" s="9"/>
      <c r="E168" t="s">
        <v>241</v>
      </c>
      <c r="F168" s="77" t="s">
        <v>218</v>
      </c>
      <c r="G168" s="69"/>
      <c r="I168" s="65">
        <v>100000</v>
      </c>
      <c r="J168" s="9"/>
      <c r="K168" s="9"/>
    </row>
    <row r="169" spans="1:11" ht="14.4" customHeight="1" x14ac:dyDescent="0.3">
      <c r="A169" s="91" t="s">
        <v>255</v>
      </c>
      <c r="B169" t="s">
        <v>206</v>
      </c>
      <c r="C169" s="68"/>
      <c r="D169" s="9"/>
      <c r="E169" t="s">
        <v>243</v>
      </c>
      <c r="F169" s="77" t="s">
        <v>219</v>
      </c>
      <c r="G169" s="69"/>
      <c r="I169" s="65">
        <f>75%*2*1000000</f>
        <v>1500000</v>
      </c>
      <c r="J169" s="9"/>
      <c r="K169" s="9"/>
    </row>
    <row r="170" spans="1:11" ht="14.4" customHeight="1" x14ac:dyDescent="0.3">
      <c r="A170" s="91" t="s">
        <v>255</v>
      </c>
      <c r="B170" t="s">
        <v>207</v>
      </c>
      <c r="C170" s="68"/>
      <c r="D170" s="9"/>
      <c r="E170" t="s">
        <v>244</v>
      </c>
      <c r="F170" s="77" t="s">
        <v>220</v>
      </c>
      <c r="G170" s="69"/>
      <c r="I170" s="65">
        <v>420000</v>
      </c>
      <c r="J170" s="9"/>
      <c r="K170" s="9"/>
    </row>
    <row r="171" spans="1:11" ht="14.4" customHeight="1" x14ac:dyDescent="0.3">
      <c r="A171" s="91" t="s">
        <v>255</v>
      </c>
      <c r="B171" t="s">
        <v>28</v>
      </c>
      <c r="C171" s="68"/>
      <c r="D171" s="9"/>
      <c r="E171" t="s">
        <v>245</v>
      </c>
      <c r="F171" s="77" t="s">
        <v>221</v>
      </c>
      <c r="G171" s="12" t="s">
        <v>169</v>
      </c>
      <c r="I171" s="65">
        <v>130000</v>
      </c>
      <c r="J171" s="9"/>
      <c r="K171" s="9"/>
    </row>
    <row r="172" spans="1:11" ht="14.4" customHeight="1" x14ac:dyDescent="0.3">
      <c r="A172" s="92" t="s">
        <v>256</v>
      </c>
      <c r="B172" s="78" t="s">
        <v>7</v>
      </c>
      <c r="C172" s="84" t="e" cm="1">
        <f t="array" ref="C172">INDEX(Query3[Revenue], MATCH(1, (Initiatives4[[#This Row],[Month_Text]] = Query3[EventMonth]) * (Initiatives4[[#This Row],[FY21 Initiatives ]]=Query3[Initiative]),0))</f>
        <v>#N/A</v>
      </c>
      <c r="D172" s="85" t="e" cm="1">
        <f t="array" ref="D172">INDEX(Query3[Transaction], MATCH(1, (Initiatives4[[#This Row],[Month_Text]] = Query3[EventMonth]) * (Initiatives4[[#This Row],[FY21 Initiatives ]]=Query3[Initiative]),0))</f>
        <v>#N/A</v>
      </c>
      <c r="E172" t="s">
        <v>229</v>
      </c>
      <c r="F172" s="69" t="s">
        <v>208</v>
      </c>
      <c r="G172" s="69" t="s">
        <v>156</v>
      </c>
      <c r="I172" s="65">
        <v>3100000</v>
      </c>
      <c r="J172" s="9"/>
      <c r="K172" t="s">
        <v>224</v>
      </c>
    </row>
    <row r="173" spans="1:11" ht="14.4" customHeight="1" x14ac:dyDescent="0.3">
      <c r="A173" s="92" t="s">
        <v>256</v>
      </c>
      <c r="B173" t="s">
        <v>10</v>
      </c>
      <c r="C173" s="68"/>
      <c r="D173" s="9"/>
      <c r="E173" t="s">
        <v>230</v>
      </c>
      <c r="F173" s="77" t="s">
        <v>209</v>
      </c>
      <c r="G173" s="69" t="s">
        <v>158</v>
      </c>
      <c r="I173" s="65">
        <v>100000</v>
      </c>
      <c r="J173" s="9"/>
      <c r="K173" t="s">
        <v>225</v>
      </c>
    </row>
    <row r="174" spans="1:11" ht="14.4" customHeight="1" x14ac:dyDescent="0.3">
      <c r="A174" s="92" t="s">
        <v>256</v>
      </c>
      <c r="B174" t="s">
        <v>13</v>
      </c>
      <c r="C174" s="68"/>
      <c r="D174" s="9"/>
      <c r="E174" t="s">
        <v>231</v>
      </c>
      <c r="F174" s="77" t="s">
        <v>61</v>
      </c>
      <c r="G174" s="69" t="s">
        <v>160</v>
      </c>
      <c r="I174" s="65">
        <v>400000</v>
      </c>
      <c r="J174" s="9"/>
      <c r="K174" s="81" t="s">
        <v>225</v>
      </c>
    </row>
    <row r="175" spans="1:11" ht="14.4" customHeight="1" x14ac:dyDescent="0.3">
      <c r="A175" s="92" t="s">
        <v>256</v>
      </c>
      <c r="B175" s="78" t="s">
        <v>14</v>
      </c>
      <c r="C175" s="84" t="e" cm="1">
        <f t="array" ref="C175">INDEX(Query3[Revenue], MATCH(1, (Initiatives4[[#This Row],[Month_Text]] = Query3[EventMonth]) * (Initiatives4[[#This Row],[FY21 Initiatives ]]=Query3[Initiative]),0))  * 0.7</f>
        <v>#N/A</v>
      </c>
      <c r="D175" s="85" t="e" cm="1">
        <f t="array" ref="D175">INDEX(Query3[Transaction], MATCH(1, (Initiatives4[[#This Row],[Month_Text]] = Query3[EventMonth]) * (Initiatives4[[#This Row],[FY21 Initiatives ]]=Query3[Initiative]),0)) * 0.7</f>
        <v>#N/A</v>
      </c>
      <c r="E175" t="s">
        <v>232</v>
      </c>
      <c r="F175" s="77" t="s">
        <v>65</v>
      </c>
      <c r="G175" s="69" t="s">
        <v>162</v>
      </c>
      <c r="H175" s="69" t="s">
        <v>153</v>
      </c>
      <c r="I175" s="65">
        <v>2000000</v>
      </c>
      <c r="J175" s="9"/>
      <c r="K175" s="82" t="s">
        <v>226</v>
      </c>
    </row>
    <row r="176" spans="1:11" ht="14.4" customHeight="1" x14ac:dyDescent="0.3">
      <c r="A176" s="92" t="s">
        <v>256</v>
      </c>
      <c r="B176" s="78" t="s">
        <v>15</v>
      </c>
      <c r="C176" s="86" t="e" cm="1">
        <f t="array" ref="C176">INDEX(Query3[Revenue], MATCH(1, (Initiatives4[[#This Row],[Month_Text]] = Query3[EventMonth]) * (Initiatives4[[#This Row],[FY21 Initiatives ]]=Query3[Initiative]),0))  * 0.7</f>
        <v>#N/A</v>
      </c>
      <c r="D176" s="85" t="e" cm="1">
        <f t="array" ref="D176">INDEX(Query3[Transaction], MATCH(1, (Initiatives4[[#This Row],[Month_Text]] = Query3[EventMonth]) * (Initiatives4[[#This Row],[FY21 Initiatives ]]=Query3[Initiative]),0)) * 0.7</f>
        <v>#N/A</v>
      </c>
      <c r="E176" t="s">
        <v>233</v>
      </c>
      <c r="F176" s="77" t="s">
        <v>210</v>
      </c>
      <c r="G176" s="69" t="s">
        <v>160</v>
      </c>
      <c r="I176" s="65">
        <v>230000</v>
      </c>
      <c r="J176" s="9"/>
      <c r="K176" s="81" t="s">
        <v>227</v>
      </c>
    </row>
    <row r="177" spans="1:11" ht="14.4" customHeight="1" x14ac:dyDescent="0.3">
      <c r="A177" s="92" t="s">
        <v>256</v>
      </c>
      <c r="B177" t="s">
        <v>17</v>
      </c>
      <c r="C177" s="68"/>
      <c r="D177" s="9"/>
      <c r="E177" t="s">
        <v>234</v>
      </c>
      <c r="F177" s="77" t="s">
        <v>211</v>
      </c>
      <c r="G177" s="69" t="s">
        <v>164</v>
      </c>
      <c r="I177" s="65">
        <v>100000</v>
      </c>
      <c r="J177" s="9"/>
      <c r="K177" s="9"/>
    </row>
    <row r="178" spans="1:11" ht="14.4" customHeight="1" x14ac:dyDescent="0.3">
      <c r="A178" s="92" t="s">
        <v>256</v>
      </c>
      <c r="B178" t="s">
        <v>19</v>
      </c>
      <c r="C178" s="68"/>
      <c r="D178" s="9"/>
      <c r="E178" t="s">
        <v>236</v>
      </c>
      <c r="F178" s="77" t="s">
        <v>212</v>
      </c>
      <c r="G178" s="69" t="s">
        <v>69</v>
      </c>
      <c r="I178" s="65">
        <v>600000</v>
      </c>
      <c r="J178" s="9"/>
      <c r="K178" s="9"/>
    </row>
    <row r="179" spans="1:11" ht="14.4" customHeight="1" x14ac:dyDescent="0.3">
      <c r="A179" s="92" t="s">
        <v>256</v>
      </c>
      <c r="B179" t="s">
        <v>203</v>
      </c>
      <c r="C179" s="68"/>
      <c r="D179" s="9"/>
      <c r="E179" t="s">
        <v>235</v>
      </c>
      <c r="F179" s="77" t="s">
        <v>213</v>
      </c>
      <c r="G179" s="71" t="s">
        <v>165</v>
      </c>
      <c r="I179" s="65">
        <v>450000</v>
      </c>
      <c r="J179" s="9"/>
      <c r="K179" s="9"/>
    </row>
    <row r="180" spans="1:11" ht="14.4" customHeight="1" x14ac:dyDescent="0.3">
      <c r="A180" s="92" t="s">
        <v>256</v>
      </c>
      <c r="B180" t="s">
        <v>20</v>
      </c>
      <c r="C180" s="68"/>
      <c r="D180" s="9"/>
      <c r="E180" t="s">
        <v>237</v>
      </c>
      <c r="F180" s="77" t="s">
        <v>214</v>
      </c>
      <c r="G180" s="69" t="s">
        <v>166</v>
      </c>
      <c r="I180" s="65"/>
      <c r="J180" s="9"/>
      <c r="K180" s="9"/>
    </row>
    <row r="181" spans="1:11" ht="14.4" customHeight="1" x14ac:dyDescent="0.3">
      <c r="A181" s="92" t="s">
        <v>256</v>
      </c>
      <c r="B181" t="s">
        <v>22</v>
      </c>
      <c r="C181" s="68"/>
      <c r="D181" s="9"/>
      <c r="E181" t="s">
        <v>238</v>
      </c>
      <c r="F181" s="77" t="s">
        <v>215</v>
      </c>
      <c r="G181" s="69" t="s">
        <v>167</v>
      </c>
      <c r="I181" s="65">
        <v>100000</v>
      </c>
      <c r="J181" s="9"/>
      <c r="K181" s="9"/>
    </row>
    <row r="182" spans="1:11" ht="14.4" customHeight="1" x14ac:dyDescent="0.3">
      <c r="A182" s="92" t="s">
        <v>256</v>
      </c>
      <c r="B182" t="s">
        <v>23</v>
      </c>
      <c r="C182" s="68"/>
      <c r="D182" s="9"/>
      <c r="E182" t="s">
        <v>239</v>
      </c>
      <c r="F182" s="77" t="s">
        <v>216</v>
      </c>
      <c r="G182" s="69" t="s">
        <v>168</v>
      </c>
      <c r="I182" s="65">
        <v>700000</v>
      </c>
      <c r="J182" s="9"/>
      <c r="K182" s="9"/>
    </row>
    <row r="183" spans="1:11" ht="14.4" customHeight="1" x14ac:dyDescent="0.3">
      <c r="A183" s="92" t="s">
        <v>256</v>
      </c>
      <c r="B183" t="s">
        <v>26</v>
      </c>
      <c r="C183" s="68"/>
      <c r="D183" s="9"/>
      <c r="E183" t="s">
        <v>242</v>
      </c>
      <c r="F183" s="77" t="s">
        <v>217</v>
      </c>
      <c r="G183" s="69" t="s">
        <v>169</v>
      </c>
      <c r="I183" s="65">
        <v>400000</v>
      </c>
      <c r="J183" s="9"/>
      <c r="K183" s="9"/>
    </row>
    <row r="184" spans="1:11" ht="14.4" customHeight="1" x14ac:dyDescent="0.3">
      <c r="A184" s="92" t="s">
        <v>256</v>
      </c>
      <c r="B184" t="s">
        <v>204</v>
      </c>
      <c r="C184" s="68"/>
      <c r="D184" s="9"/>
      <c r="E184" t="s">
        <v>240</v>
      </c>
      <c r="F184" s="77" t="s">
        <v>67</v>
      </c>
      <c r="G184" s="69" t="s">
        <v>169</v>
      </c>
      <c r="I184" s="65">
        <v>1500000</v>
      </c>
      <c r="J184" s="9"/>
      <c r="K184" s="9"/>
    </row>
    <row r="185" spans="1:11" ht="14.4" customHeight="1" x14ac:dyDescent="0.3">
      <c r="A185" s="92" t="s">
        <v>256</v>
      </c>
      <c r="B185" t="s">
        <v>205</v>
      </c>
      <c r="C185" s="68"/>
      <c r="D185" s="9"/>
      <c r="E185" t="s">
        <v>241</v>
      </c>
      <c r="F185" s="77" t="s">
        <v>218</v>
      </c>
      <c r="G185" s="69"/>
      <c r="I185" s="65">
        <v>100000</v>
      </c>
      <c r="J185" s="9"/>
      <c r="K185" s="9"/>
    </row>
    <row r="186" spans="1:11" ht="14.4" customHeight="1" x14ac:dyDescent="0.3">
      <c r="A186" s="92" t="s">
        <v>256</v>
      </c>
      <c r="B186" t="s">
        <v>206</v>
      </c>
      <c r="C186" s="68"/>
      <c r="D186" s="9"/>
      <c r="E186" t="s">
        <v>243</v>
      </c>
      <c r="F186" s="77" t="s">
        <v>219</v>
      </c>
      <c r="G186" s="69"/>
      <c r="I186" s="65">
        <f>75%*2.5*1000000</f>
        <v>1875000</v>
      </c>
      <c r="J186" s="9"/>
      <c r="K186" s="9"/>
    </row>
    <row r="187" spans="1:11" ht="14.4" customHeight="1" x14ac:dyDescent="0.3">
      <c r="A187" s="92" t="s">
        <v>256</v>
      </c>
      <c r="B187" t="s">
        <v>207</v>
      </c>
      <c r="C187" s="68"/>
      <c r="D187" s="9"/>
      <c r="E187" t="s">
        <v>244</v>
      </c>
      <c r="F187" s="77" t="s">
        <v>220</v>
      </c>
      <c r="G187" s="69"/>
      <c r="I187" s="65">
        <v>430000</v>
      </c>
      <c r="J187" s="9"/>
      <c r="K187" s="9"/>
    </row>
    <row r="188" spans="1:11" ht="14.4" customHeight="1" x14ac:dyDescent="0.3">
      <c r="A188" s="92" t="s">
        <v>256</v>
      </c>
      <c r="B188" t="s">
        <v>28</v>
      </c>
      <c r="C188" s="68"/>
      <c r="D188" s="9"/>
      <c r="E188" t="s">
        <v>245</v>
      </c>
      <c r="F188" s="77" t="s">
        <v>221</v>
      </c>
      <c r="G188" s="12" t="s">
        <v>169</v>
      </c>
      <c r="I188" s="65">
        <v>130000</v>
      </c>
      <c r="J188" s="9"/>
      <c r="K188" s="9"/>
    </row>
    <row r="189" spans="1:11" ht="14.4" customHeight="1" x14ac:dyDescent="0.3">
      <c r="A189" s="90" t="s">
        <v>257</v>
      </c>
      <c r="B189" s="78" t="s">
        <v>7</v>
      </c>
      <c r="C189" s="84" t="e" cm="1">
        <f t="array" ref="C189">INDEX(Query3[Revenue], MATCH(1, (Initiatives4[[#This Row],[Month_Text]] = Query3[EventMonth]) * (Initiatives4[[#This Row],[FY21 Initiatives ]]=Query3[Initiative]),0))</f>
        <v>#N/A</v>
      </c>
      <c r="D189" s="85" t="e" cm="1">
        <f t="array" ref="D189">INDEX(Query3[Transaction], MATCH(1, (Initiatives4[[#This Row],[Month_Text]] = Query3[EventMonth]) * (Initiatives4[[#This Row],[FY21 Initiatives ]]=Query3[Initiative]),0))</f>
        <v>#N/A</v>
      </c>
      <c r="E189" t="s">
        <v>229</v>
      </c>
      <c r="F189" s="69" t="s">
        <v>208</v>
      </c>
      <c r="G189" s="69" t="s">
        <v>156</v>
      </c>
      <c r="I189" s="65">
        <v>3100000</v>
      </c>
      <c r="J189" s="9"/>
      <c r="K189" t="s">
        <v>224</v>
      </c>
    </row>
    <row r="190" spans="1:11" ht="14.4" customHeight="1" x14ac:dyDescent="0.3">
      <c r="A190" s="90" t="s">
        <v>257</v>
      </c>
      <c r="B190" t="s">
        <v>10</v>
      </c>
      <c r="C190" s="68"/>
      <c r="D190" s="9"/>
      <c r="E190" t="s">
        <v>230</v>
      </c>
      <c r="F190" s="77" t="s">
        <v>209</v>
      </c>
      <c r="G190" s="69" t="s">
        <v>158</v>
      </c>
      <c r="I190" s="65">
        <v>100000</v>
      </c>
      <c r="J190" s="9"/>
      <c r="K190" t="s">
        <v>225</v>
      </c>
    </row>
    <row r="191" spans="1:11" ht="14.4" customHeight="1" x14ac:dyDescent="0.3">
      <c r="A191" s="90" t="s">
        <v>257</v>
      </c>
      <c r="B191" t="s">
        <v>13</v>
      </c>
      <c r="C191" s="68"/>
      <c r="D191" s="9"/>
      <c r="E191" t="s">
        <v>231</v>
      </c>
      <c r="F191" s="77" t="s">
        <v>61</v>
      </c>
      <c r="G191" s="69" t="s">
        <v>160</v>
      </c>
      <c r="I191" s="65">
        <v>400000</v>
      </c>
      <c r="J191" s="9"/>
      <c r="K191" s="81" t="s">
        <v>225</v>
      </c>
    </row>
    <row r="192" spans="1:11" ht="14.4" customHeight="1" x14ac:dyDescent="0.3">
      <c r="A192" s="90" t="s">
        <v>257</v>
      </c>
      <c r="B192" s="78" t="s">
        <v>14</v>
      </c>
      <c r="C192" s="84" t="e" cm="1">
        <f t="array" ref="C192">INDEX(Query3[Revenue], MATCH(1, (Initiatives4[[#This Row],[Month_Text]] = Query3[EventMonth]) * (Initiatives4[[#This Row],[FY21 Initiatives ]]=Query3[Initiative]),0))  * 0.7</f>
        <v>#N/A</v>
      </c>
      <c r="D192" s="85" t="e" cm="1">
        <f t="array" ref="D192">INDEX(Query3[Transaction], MATCH(1, (Initiatives4[[#This Row],[Month_Text]] = Query3[EventMonth]) * (Initiatives4[[#This Row],[FY21 Initiatives ]]=Query3[Initiative]),0)) * 0.7</f>
        <v>#N/A</v>
      </c>
      <c r="E192" t="s">
        <v>232</v>
      </c>
      <c r="F192" s="77" t="s">
        <v>65</v>
      </c>
      <c r="G192" s="69" t="s">
        <v>162</v>
      </c>
      <c r="H192" s="69" t="s">
        <v>153</v>
      </c>
      <c r="I192" s="65">
        <v>2000000</v>
      </c>
      <c r="J192" s="9"/>
      <c r="K192" s="82" t="s">
        <v>226</v>
      </c>
    </row>
    <row r="193" spans="1:11" ht="14.4" customHeight="1" x14ac:dyDescent="0.3">
      <c r="A193" s="90" t="s">
        <v>257</v>
      </c>
      <c r="B193" s="78" t="s">
        <v>15</v>
      </c>
      <c r="C193" s="86" t="e" cm="1">
        <f t="array" ref="C193">INDEX(Query3[Revenue], MATCH(1, (Initiatives4[[#This Row],[Month_Text]] = Query3[EventMonth]) * (Initiatives4[[#This Row],[FY21 Initiatives ]]=Query3[Initiative]),0))  * 0.7</f>
        <v>#N/A</v>
      </c>
      <c r="D193" s="85" t="e" cm="1">
        <f t="array" ref="D193">INDEX(Query3[Transaction], MATCH(1, (Initiatives4[[#This Row],[Month_Text]] = Query3[EventMonth]) * (Initiatives4[[#This Row],[FY21 Initiatives ]]=Query3[Initiative]),0)) * 0.7</f>
        <v>#N/A</v>
      </c>
      <c r="E193" t="s">
        <v>233</v>
      </c>
      <c r="F193" s="77" t="s">
        <v>210</v>
      </c>
      <c r="G193" s="69" t="s">
        <v>160</v>
      </c>
      <c r="I193" s="65">
        <v>230000</v>
      </c>
      <c r="J193" s="9"/>
      <c r="K193" s="81" t="s">
        <v>227</v>
      </c>
    </row>
    <row r="194" spans="1:11" ht="14.4" customHeight="1" x14ac:dyDescent="0.3">
      <c r="A194" s="90" t="s">
        <v>257</v>
      </c>
      <c r="B194" t="s">
        <v>17</v>
      </c>
      <c r="C194" s="68"/>
      <c r="D194" s="9"/>
      <c r="E194" t="s">
        <v>234</v>
      </c>
      <c r="F194" s="77" t="s">
        <v>211</v>
      </c>
      <c r="G194" s="69" t="s">
        <v>164</v>
      </c>
      <c r="I194" s="65">
        <v>100000</v>
      </c>
      <c r="J194" s="9"/>
      <c r="K194" s="9"/>
    </row>
    <row r="195" spans="1:11" ht="14.4" customHeight="1" x14ac:dyDescent="0.3">
      <c r="A195" s="90" t="s">
        <v>257</v>
      </c>
      <c r="B195" t="s">
        <v>19</v>
      </c>
      <c r="C195" s="68"/>
      <c r="D195" s="9"/>
      <c r="E195" t="s">
        <v>236</v>
      </c>
      <c r="F195" s="77" t="s">
        <v>212</v>
      </c>
      <c r="G195" s="69" t="s">
        <v>69</v>
      </c>
      <c r="I195" s="65">
        <v>600000</v>
      </c>
      <c r="J195" s="9"/>
      <c r="K195" s="9"/>
    </row>
    <row r="196" spans="1:11" ht="14.4" customHeight="1" x14ac:dyDescent="0.3">
      <c r="A196" s="90" t="s">
        <v>257</v>
      </c>
      <c r="B196" t="s">
        <v>203</v>
      </c>
      <c r="C196" s="68"/>
      <c r="D196" s="9"/>
      <c r="E196" t="s">
        <v>235</v>
      </c>
      <c r="F196" s="77" t="s">
        <v>213</v>
      </c>
      <c r="G196" s="71" t="s">
        <v>165</v>
      </c>
      <c r="I196" s="65">
        <v>450000</v>
      </c>
      <c r="J196" s="9"/>
      <c r="K196" s="9"/>
    </row>
    <row r="197" spans="1:11" ht="14.4" customHeight="1" x14ac:dyDescent="0.3">
      <c r="A197" s="90" t="s">
        <v>257</v>
      </c>
      <c r="B197" t="s">
        <v>20</v>
      </c>
      <c r="C197" s="68"/>
      <c r="D197" s="9"/>
      <c r="E197" t="s">
        <v>237</v>
      </c>
      <c r="F197" s="77" t="s">
        <v>214</v>
      </c>
      <c r="G197" s="69" t="s">
        <v>166</v>
      </c>
      <c r="I197" s="65"/>
      <c r="J197" s="9"/>
      <c r="K197" s="9"/>
    </row>
    <row r="198" spans="1:11" ht="14.4" customHeight="1" x14ac:dyDescent="0.3">
      <c r="A198" s="90" t="s">
        <v>257</v>
      </c>
      <c r="B198" t="s">
        <v>22</v>
      </c>
      <c r="C198" s="68"/>
      <c r="D198" s="9"/>
      <c r="E198" t="s">
        <v>238</v>
      </c>
      <c r="F198" s="77" t="s">
        <v>215</v>
      </c>
      <c r="G198" s="69" t="s">
        <v>167</v>
      </c>
      <c r="I198" s="65">
        <v>100000</v>
      </c>
      <c r="J198" s="9"/>
      <c r="K198" s="9"/>
    </row>
    <row r="199" spans="1:11" ht="14.4" customHeight="1" x14ac:dyDescent="0.3">
      <c r="A199" s="90" t="s">
        <v>257</v>
      </c>
      <c r="B199" t="s">
        <v>23</v>
      </c>
      <c r="C199" s="68"/>
      <c r="D199" s="9"/>
      <c r="E199" t="s">
        <v>239</v>
      </c>
      <c r="F199" s="77" t="s">
        <v>216</v>
      </c>
      <c r="G199" s="69" t="s">
        <v>168</v>
      </c>
      <c r="I199" s="65">
        <v>700000</v>
      </c>
      <c r="J199" s="9"/>
      <c r="K199" s="9"/>
    </row>
    <row r="200" spans="1:11" ht="14.4" customHeight="1" x14ac:dyDescent="0.3">
      <c r="A200" s="90" t="s">
        <v>257</v>
      </c>
      <c r="B200" t="s">
        <v>26</v>
      </c>
      <c r="C200" s="68"/>
      <c r="D200" s="9"/>
      <c r="E200" t="s">
        <v>242</v>
      </c>
      <c r="F200" s="77" t="s">
        <v>217</v>
      </c>
      <c r="G200" s="69" t="s">
        <v>169</v>
      </c>
      <c r="I200" s="65">
        <v>400000</v>
      </c>
      <c r="J200" s="9"/>
      <c r="K200" s="9"/>
    </row>
    <row r="201" spans="1:11" ht="14.4" customHeight="1" x14ac:dyDescent="0.3">
      <c r="A201" s="90" t="s">
        <v>257</v>
      </c>
      <c r="B201" t="s">
        <v>204</v>
      </c>
      <c r="C201" s="68"/>
      <c r="D201" s="9"/>
      <c r="E201" t="s">
        <v>240</v>
      </c>
      <c r="F201" s="77" t="s">
        <v>67</v>
      </c>
      <c r="G201" s="69" t="s">
        <v>169</v>
      </c>
      <c r="I201" s="65">
        <v>1500000</v>
      </c>
      <c r="J201" s="9"/>
      <c r="K201" s="9"/>
    </row>
    <row r="202" spans="1:11" ht="14.4" customHeight="1" x14ac:dyDescent="0.3">
      <c r="A202" s="90" t="s">
        <v>257</v>
      </c>
      <c r="B202" t="s">
        <v>205</v>
      </c>
      <c r="C202" s="68"/>
      <c r="D202" s="9"/>
      <c r="E202" t="s">
        <v>241</v>
      </c>
      <c r="F202" s="77" t="s">
        <v>218</v>
      </c>
      <c r="G202" s="69"/>
      <c r="I202" s="65">
        <v>100000</v>
      </c>
      <c r="J202" s="9"/>
      <c r="K202" s="9"/>
    </row>
    <row r="203" spans="1:11" ht="14.4" customHeight="1" x14ac:dyDescent="0.3">
      <c r="A203" s="90" t="s">
        <v>257</v>
      </c>
      <c r="B203" t="s">
        <v>206</v>
      </c>
      <c r="C203" s="68"/>
      <c r="D203" s="9"/>
      <c r="E203" t="s">
        <v>243</v>
      </c>
      <c r="F203" s="77" t="s">
        <v>219</v>
      </c>
      <c r="G203" s="69"/>
      <c r="I203" s="65">
        <f>75%*3.1*1000000</f>
        <v>2325000</v>
      </c>
      <c r="J203" s="9"/>
      <c r="K203" s="9"/>
    </row>
    <row r="204" spans="1:11" ht="14.4" customHeight="1" x14ac:dyDescent="0.3">
      <c r="A204" s="90" t="s">
        <v>257</v>
      </c>
      <c r="B204" t="s">
        <v>207</v>
      </c>
      <c r="C204" s="68"/>
      <c r="D204" s="9"/>
      <c r="E204" t="s">
        <v>244</v>
      </c>
      <c r="F204" s="77" t="s">
        <v>220</v>
      </c>
      <c r="G204" s="69"/>
      <c r="I204" s="65">
        <v>430000</v>
      </c>
      <c r="J204" s="9"/>
      <c r="K204" s="9"/>
    </row>
    <row r="205" spans="1:11" ht="14.4" customHeight="1" x14ac:dyDescent="0.3">
      <c r="A205" s="90" t="s">
        <v>257</v>
      </c>
      <c r="B205" t="s">
        <v>28</v>
      </c>
      <c r="C205" s="68"/>
      <c r="D205" s="9"/>
      <c r="E205" t="s">
        <v>245</v>
      </c>
      <c r="F205" s="77" t="s">
        <v>221</v>
      </c>
      <c r="G205" s="12" t="s">
        <v>169</v>
      </c>
      <c r="I205" s="65">
        <v>130000</v>
      </c>
      <c r="J205" s="9"/>
      <c r="K205" s="9"/>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7"/>
  <sheetViews>
    <sheetView tabSelected="1" zoomScaleNormal="100" workbookViewId="0">
      <pane xSplit="2" ySplit="1" topLeftCell="C2" activePane="bottomRight" state="frozen"/>
      <selection pane="topRight" activeCell="F1" sqref="F1"/>
      <selection pane="bottomLeft" activeCell="C2" sqref="C2"/>
      <selection pane="bottomRight" activeCell="E14" sqref="E14"/>
    </sheetView>
  </sheetViews>
  <sheetFormatPr defaultRowHeight="14.4" x14ac:dyDescent="0.3"/>
  <cols>
    <col min="1" max="1" width="23.33203125" customWidth="1"/>
    <col min="2" max="2" width="48.21875" customWidth="1"/>
    <col min="3" max="3" width="26.44140625" customWidth="1"/>
    <col min="4" max="4" width="26.109375" customWidth="1"/>
    <col min="5" max="5" width="35.109375" customWidth="1"/>
    <col min="6" max="6" width="40.6640625" customWidth="1"/>
    <col min="7" max="7" width="43.6640625" customWidth="1"/>
    <col min="8" max="8" width="27.21875" customWidth="1"/>
    <col min="9" max="10" width="17.21875" customWidth="1"/>
    <col min="11" max="11" width="23.21875" customWidth="1"/>
    <col min="12" max="12" width="22.77734375" customWidth="1"/>
    <col min="13" max="14" width="26.109375" customWidth="1"/>
    <col min="15" max="15" width="26.44140625" customWidth="1"/>
    <col min="16" max="16" width="36.44140625" customWidth="1"/>
    <col min="17" max="17" width="13.88671875" customWidth="1"/>
  </cols>
  <sheetData>
    <row r="1" spans="1:14" x14ac:dyDescent="0.3">
      <c r="A1" t="s">
        <v>261</v>
      </c>
      <c r="B1" t="s">
        <v>1</v>
      </c>
      <c r="C1" s="8" t="s">
        <v>3</v>
      </c>
      <c r="D1" s="2" t="s">
        <v>4</v>
      </c>
      <c r="E1" t="s">
        <v>228</v>
      </c>
      <c r="F1" t="s">
        <v>155</v>
      </c>
      <c r="G1" s="72" t="s">
        <v>154</v>
      </c>
      <c r="H1" t="s">
        <v>170</v>
      </c>
      <c r="I1" s="10" t="s">
        <v>2</v>
      </c>
      <c r="J1" s="10" t="s">
        <v>262</v>
      </c>
      <c r="K1" s="79" t="s">
        <v>222</v>
      </c>
      <c r="L1" s="79" t="s">
        <v>223</v>
      </c>
      <c r="M1" s="3" t="s">
        <v>5</v>
      </c>
      <c r="N1" s="3" t="s">
        <v>200</v>
      </c>
    </row>
    <row r="2" spans="1:14" ht="14.4" customHeight="1" x14ac:dyDescent="0.3">
      <c r="A2" s="87" t="s">
        <v>252</v>
      </c>
      <c r="B2" t="s">
        <v>7</v>
      </c>
      <c r="C2" s="67">
        <v>952678.95999999903</v>
      </c>
      <c r="D2" s="43">
        <v>77551</v>
      </c>
      <c r="E2" t="s">
        <v>229</v>
      </c>
      <c r="F2" s="69" t="s">
        <v>208</v>
      </c>
      <c r="G2" s="69" t="s">
        <v>156</v>
      </c>
      <c r="I2" s="65">
        <v>1000000</v>
      </c>
      <c r="J2" s="65">
        <v>1000000</v>
      </c>
      <c r="K2" s="81">
        <v>-450745</v>
      </c>
      <c r="L2" t="s">
        <v>224</v>
      </c>
      <c r="M2" t="s">
        <v>8</v>
      </c>
      <c r="N2" t="s">
        <v>9</v>
      </c>
    </row>
    <row r="3" spans="1:14" ht="14.4" customHeight="1" x14ac:dyDescent="0.3">
      <c r="A3" s="87" t="s">
        <v>252</v>
      </c>
      <c r="B3" t="s">
        <v>10</v>
      </c>
      <c r="C3" s="68">
        <v>11619.3</v>
      </c>
      <c r="D3" s="9">
        <v>87</v>
      </c>
      <c r="E3" t="s">
        <v>230</v>
      </c>
      <c r="F3" s="77" t="s">
        <v>209</v>
      </c>
      <c r="G3" s="69" t="s">
        <v>158</v>
      </c>
      <c r="I3" s="65">
        <v>0</v>
      </c>
      <c r="J3" s="65">
        <v>0</v>
      </c>
      <c r="K3" s="81">
        <v>983831</v>
      </c>
      <c r="L3" t="s">
        <v>225</v>
      </c>
      <c r="M3" t="s">
        <v>11</v>
      </c>
      <c r="N3" t="s">
        <v>12</v>
      </c>
    </row>
    <row r="4" spans="1:14" ht="14.4" customHeight="1" x14ac:dyDescent="0.3">
      <c r="A4" s="87" t="s">
        <v>252</v>
      </c>
      <c r="B4" t="s">
        <v>13</v>
      </c>
      <c r="C4" s="68">
        <v>8782.2000000000007</v>
      </c>
      <c r="D4" s="9">
        <v>1250</v>
      </c>
      <c r="E4" t="s">
        <v>231</v>
      </c>
      <c r="F4" s="77" t="s">
        <v>61</v>
      </c>
      <c r="G4" s="69" t="s">
        <v>160</v>
      </c>
      <c r="I4" s="65">
        <v>0</v>
      </c>
      <c r="J4" s="65">
        <v>0</v>
      </c>
      <c r="K4" s="81">
        <v>1701127</v>
      </c>
      <c r="L4" s="81" t="s">
        <v>225</v>
      </c>
    </row>
    <row r="5" spans="1:14" ht="14.4" customHeight="1" x14ac:dyDescent="0.3">
      <c r="A5" s="87" t="s">
        <v>252</v>
      </c>
      <c r="B5" t="s">
        <v>14</v>
      </c>
      <c r="C5" s="67">
        <v>2189957</v>
      </c>
      <c r="D5" s="9">
        <v>26633.599999999999</v>
      </c>
      <c r="E5" t="s">
        <v>232</v>
      </c>
      <c r="F5" s="77" t="s">
        <v>65</v>
      </c>
      <c r="G5" s="69" t="s">
        <v>162</v>
      </c>
      <c r="H5" s="69" t="s">
        <v>153</v>
      </c>
      <c r="I5" s="65">
        <v>2200000</v>
      </c>
      <c r="J5" s="65">
        <v>2200000</v>
      </c>
      <c r="K5" s="81">
        <v>-279625</v>
      </c>
      <c r="L5" s="82" t="s">
        <v>226</v>
      </c>
      <c r="N5" t="s">
        <v>9</v>
      </c>
    </row>
    <row r="6" spans="1:14" ht="14.4" customHeight="1" x14ac:dyDescent="0.3">
      <c r="A6" s="87" t="s">
        <v>252</v>
      </c>
      <c r="B6" t="s">
        <v>15</v>
      </c>
      <c r="C6" s="68">
        <v>126000</v>
      </c>
      <c r="D6" s="9">
        <v>3639.9999999999995</v>
      </c>
      <c r="E6" t="s">
        <v>233</v>
      </c>
      <c r="F6" s="77" t="s">
        <v>210</v>
      </c>
      <c r="G6" s="69" t="s">
        <v>160</v>
      </c>
      <c r="I6" s="65">
        <v>100000</v>
      </c>
      <c r="J6" s="65">
        <v>100000</v>
      </c>
      <c r="K6" s="81">
        <v>-149046</v>
      </c>
      <c r="L6" s="81" t="s">
        <v>227</v>
      </c>
      <c r="N6" t="s">
        <v>16</v>
      </c>
    </row>
    <row r="7" spans="1:14" ht="14.4" customHeight="1" x14ac:dyDescent="0.3">
      <c r="A7" s="87" t="s">
        <v>252</v>
      </c>
      <c r="B7" t="s">
        <v>17</v>
      </c>
      <c r="C7" s="68">
        <v>0</v>
      </c>
      <c r="D7" s="9"/>
      <c r="E7" t="s">
        <v>234</v>
      </c>
      <c r="F7" s="77" t="s">
        <v>211</v>
      </c>
      <c r="G7" s="69" t="s">
        <v>164</v>
      </c>
      <c r="I7" s="65">
        <v>30000</v>
      </c>
      <c r="J7" s="65">
        <v>30000</v>
      </c>
      <c r="K7" s="9"/>
      <c r="L7" s="9"/>
      <c r="N7" t="s">
        <v>18</v>
      </c>
    </row>
    <row r="8" spans="1:14" ht="14.4" customHeight="1" x14ac:dyDescent="0.3">
      <c r="A8" s="87" t="s">
        <v>252</v>
      </c>
      <c r="B8" t="s">
        <v>19</v>
      </c>
      <c r="C8" s="68"/>
      <c r="D8" s="9"/>
      <c r="E8" t="s">
        <v>236</v>
      </c>
      <c r="F8" s="77" t="s">
        <v>212</v>
      </c>
      <c r="G8" s="69" t="s">
        <v>69</v>
      </c>
      <c r="I8" s="65"/>
      <c r="J8" s="65"/>
      <c r="K8" s="9"/>
      <c r="L8" s="9"/>
      <c r="N8" t="s">
        <v>12</v>
      </c>
    </row>
    <row r="9" spans="1:14" ht="14.4" customHeight="1" x14ac:dyDescent="0.3">
      <c r="A9" s="87" t="s">
        <v>252</v>
      </c>
      <c r="B9" t="s">
        <v>203</v>
      </c>
      <c r="C9" s="68"/>
      <c r="D9" s="9"/>
      <c r="E9" t="s">
        <v>235</v>
      </c>
      <c r="F9" s="77" t="s">
        <v>213</v>
      </c>
      <c r="G9" s="71" t="s">
        <v>165</v>
      </c>
      <c r="I9" s="65">
        <v>0</v>
      </c>
      <c r="J9" s="65">
        <v>0</v>
      </c>
      <c r="K9" s="9"/>
      <c r="L9" s="9"/>
    </row>
    <row r="10" spans="1:14" ht="14.4" customHeight="1" x14ac:dyDescent="0.3">
      <c r="A10" s="87" t="s">
        <v>252</v>
      </c>
      <c r="B10" t="s">
        <v>20</v>
      </c>
      <c r="C10" s="68"/>
      <c r="D10" s="9"/>
      <c r="E10" t="s">
        <v>237</v>
      </c>
      <c r="F10" s="77" t="s">
        <v>214</v>
      </c>
      <c r="G10" s="69" t="s">
        <v>166</v>
      </c>
      <c r="I10" s="65"/>
      <c r="J10" s="65"/>
      <c r="K10" s="9"/>
      <c r="L10" s="9"/>
      <c r="N10" t="s">
        <v>21</v>
      </c>
    </row>
    <row r="11" spans="1:14" ht="14.4" customHeight="1" x14ac:dyDescent="0.3">
      <c r="A11" s="87" t="s">
        <v>252</v>
      </c>
      <c r="B11" t="s">
        <v>22</v>
      </c>
      <c r="C11" s="68"/>
      <c r="D11" s="9"/>
      <c r="E11" t="s">
        <v>238</v>
      </c>
      <c r="F11" s="77" t="s">
        <v>215</v>
      </c>
      <c r="G11" s="69" t="s">
        <v>167</v>
      </c>
      <c r="I11" s="65"/>
      <c r="J11" s="65"/>
      <c r="K11" s="9"/>
      <c r="L11" s="9"/>
    </row>
    <row r="12" spans="1:14" ht="14.4" customHeight="1" x14ac:dyDescent="0.3">
      <c r="A12" s="87" t="s">
        <v>252</v>
      </c>
      <c r="B12" t="s">
        <v>23</v>
      </c>
      <c r="C12" s="68"/>
      <c r="D12" s="9"/>
      <c r="E12" t="s">
        <v>239</v>
      </c>
      <c r="F12" s="77" t="s">
        <v>216</v>
      </c>
      <c r="G12" s="69" t="s">
        <v>168</v>
      </c>
      <c r="I12" s="65"/>
      <c r="J12" s="65"/>
      <c r="K12" s="9"/>
      <c r="L12" s="9"/>
      <c r="N12" t="s">
        <v>24</v>
      </c>
    </row>
    <row r="13" spans="1:14" ht="14.4" customHeight="1" x14ac:dyDescent="0.3">
      <c r="A13" s="87" t="s">
        <v>252</v>
      </c>
      <c r="B13" t="s">
        <v>26</v>
      </c>
      <c r="C13" s="68"/>
      <c r="D13" s="9"/>
      <c r="E13" t="s">
        <v>242</v>
      </c>
      <c r="F13" s="77" t="s">
        <v>217</v>
      </c>
      <c r="G13" s="69" t="s">
        <v>169</v>
      </c>
      <c r="I13" s="65"/>
      <c r="J13" s="65"/>
      <c r="K13" s="9"/>
      <c r="L13" s="9"/>
    </row>
    <row r="14" spans="1:14" ht="14.4" customHeight="1" x14ac:dyDescent="0.3">
      <c r="A14" s="87" t="s">
        <v>252</v>
      </c>
      <c r="B14" t="s">
        <v>204</v>
      </c>
      <c r="C14" s="68"/>
      <c r="D14" s="9"/>
      <c r="E14" t="s">
        <v>240</v>
      </c>
      <c r="F14" s="77" t="s">
        <v>67</v>
      </c>
      <c r="G14" s="69" t="s">
        <v>169</v>
      </c>
      <c r="I14" s="65"/>
      <c r="J14" s="65"/>
      <c r="K14" s="9"/>
      <c r="L14" s="9"/>
    </row>
    <row r="15" spans="1:14" ht="14.4" customHeight="1" x14ac:dyDescent="0.3">
      <c r="A15" s="87" t="s">
        <v>252</v>
      </c>
      <c r="B15" t="s">
        <v>205</v>
      </c>
      <c r="C15" s="68"/>
      <c r="D15" s="9"/>
      <c r="E15" t="s">
        <v>241</v>
      </c>
      <c r="F15" s="77" t="s">
        <v>218</v>
      </c>
      <c r="G15" s="69"/>
      <c r="I15" s="65"/>
      <c r="J15" s="65"/>
      <c r="K15" s="9"/>
      <c r="L15" s="9"/>
    </row>
    <row r="16" spans="1:14" ht="14.4" customHeight="1" x14ac:dyDescent="0.3">
      <c r="A16" s="87" t="s">
        <v>252</v>
      </c>
      <c r="B16" t="s">
        <v>206</v>
      </c>
      <c r="C16" s="68"/>
      <c r="D16" s="9"/>
      <c r="E16" t="s">
        <v>243</v>
      </c>
      <c r="F16" s="77" t="s">
        <v>219</v>
      </c>
      <c r="G16" s="69"/>
      <c r="I16" s="65"/>
      <c r="J16" s="65"/>
      <c r="K16" s="9"/>
      <c r="L16" s="9"/>
    </row>
    <row r="17" spans="1:12" ht="14.4" customHeight="1" x14ac:dyDescent="0.3">
      <c r="A17" s="87" t="s">
        <v>252</v>
      </c>
      <c r="B17" t="s">
        <v>207</v>
      </c>
      <c r="C17" s="68"/>
      <c r="D17" s="9"/>
      <c r="E17" t="s">
        <v>244</v>
      </c>
      <c r="F17" s="77" t="s">
        <v>220</v>
      </c>
      <c r="G17" s="69"/>
      <c r="I17" s="65"/>
      <c r="J17" s="65"/>
      <c r="K17" s="9"/>
      <c r="L17" s="9"/>
    </row>
    <row r="18" spans="1:12" ht="14.4" customHeight="1" x14ac:dyDescent="0.3">
      <c r="A18" s="87" t="s">
        <v>252</v>
      </c>
      <c r="B18" t="s">
        <v>28</v>
      </c>
      <c r="C18" s="68"/>
      <c r="D18" s="9"/>
      <c r="E18" t="s">
        <v>245</v>
      </c>
      <c r="F18" s="77" t="s">
        <v>221</v>
      </c>
      <c r="G18" s="12" t="s">
        <v>169</v>
      </c>
      <c r="I18" s="65"/>
      <c r="J18" s="65"/>
      <c r="K18" s="9"/>
      <c r="L18" s="9"/>
    </row>
    <row r="19" spans="1:12" x14ac:dyDescent="0.3">
      <c r="A19" s="91" t="s">
        <v>260</v>
      </c>
      <c r="B19" t="s">
        <v>7</v>
      </c>
      <c r="C19" s="67">
        <v>1594628.27</v>
      </c>
      <c r="D19" s="43">
        <v>111102</v>
      </c>
      <c r="E19" t="s">
        <v>229</v>
      </c>
      <c r="F19" s="69" t="s">
        <v>208</v>
      </c>
      <c r="G19" s="69" t="s">
        <v>156</v>
      </c>
      <c r="I19" s="65">
        <v>1600000</v>
      </c>
      <c r="J19" s="65">
        <v>1600000</v>
      </c>
      <c r="K19" s="80"/>
      <c r="L19" t="s">
        <v>224</v>
      </c>
    </row>
    <row r="20" spans="1:12" x14ac:dyDescent="0.3">
      <c r="A20" s="91" t="s">
        <v>260</v>
      </c>
      <c r="B20" t="s">
        <v>10</v>
      </c>
      <c r="C20" s="68">
        <v>31500</v>
      </c>
      <c r="D20" s="9">
        <v>690</v>
      </c>
      <c r="E20" t="s">
        <v>230</v>
      </c>
      <c r="F20" s="77" t="s">
        <v>209</v>
      </c>
      <c r="G20" s="69" t="s">
        <v>158</v>
      </c>
      <c r="I20" s="65">
        <v>0</v>
      </c>
      <c r="J20" s="65">
        <v>0</v>
      </c>
      <c r="K20" s="9"/>
      <c r="L20" t="s">
        <v>225</v>
      </c>
    </row>
    <row r="21" spans="1:12" x14ac:dyDescent="0.3">
      <c r="A21" s="91" t="s">
        <v>260</v>
      </c>
      <c r="B21" t="s">
        <v>13</v>
      </c>
      <c r="C21" s="68">
        <v>130194.4</v>
      </c>
      <c r="D21" s="9">
        <v>2589</v>
      </c>
      <c r="E21" t="s">
        <v>231</v>
      </c>
      <c r="F21" s="77" t="s">
        <v>61</v>
      </c>
      <c r="G21" s="69" t="s">
        <v>160</v>
      </c>
      <c r="I21" s="65">
        <v>100000</v>
      </c>
      <c r="J21" s="65">
        <v>100000</v>
      </c>
      <c r="K21" s="9"/>
      <c r="L21" s="81" t="s">
        <v>225</v>
      </c>
    </row>
    <row r="22" spans="1:12" ht="16.8" customHeight="1" x14ac:dyDescent="0.3">
      <c r="A22" s="91" t="s">
        <v>260</v>
      </c>
      <c r="B22" t="s">
        <v>14</v>
      </c>
      <c r="C22" s="67">
        <v>3906292</v>
      </c>
      <c r="D22" s="9">
        <v>68669.3</v>
      </c>
      <c r="E22" t="s">
        <v>232</v>
      </c>
      <c r="F22" s="77" t="s">
        <v>65</v>
      </c>
      <c r="G22" s="69" t="s">
        <v>162</v>
      </c>
      <c r="H22" s="69" t="s">
        <v>153</v>
      </c>
      <c r="I22" s="65">
        <v>3900000</v>
      </c>
      <c r="J22" s="65">
        <v>3900000</v>
      </c>
      <c r="K22" s="9"/>
      <c r="L22" s="82" t="s">
        <v>226</v>
      </c>
    </row>
    <row r="23" spans="1:12" x14ac:dyDescent="0.3">
      <c r="A23" s="91" t="s">
        <v>260</v>
      </c>
      <c r="B23" t="s">
        <v>15</v>
      </c>
      <c r="C23" s="68">
        <v>120400</v>
      </c>
      <c r="D23" s="9">
        <v>9800</v>
      </c>
      <c r="E23" t="s">
        <v>233</v>
      </c>
      <c r="F23" s="77" t="s">
        <v>210</v>
      </c>
      <c r="G23" s="69" t="s">
        <v>160</v>
      </c>
      <c r="I23" s="65">
        <v>100000</v>
      </c>
      <c r="J23" s="65">
        <v>100000</v>
      </c>
      <c r="K23" s="9"/>
      <c r="L23" s="81" t="s">
        <v>227</v>
      </c>
    </row>
    <row r="24" spans="1:12" ht="14.4" customHeight="1" x14ac:dyDescent="0.3">
      <c r="A24" s="91" t="s">
        <v>260</v>
      </c>
      <c r="B24" t="s">
        <v>17</v>
      </c>
      <c r="C24" s="68">
        <f xml:space="preserve"> 14671 * 0.5</f>
        <v>7335.5</v>
      </c>
      <c r="D24" s="9">
        <v>264</v>
      </c>
      <c r="E24" t="s">
        <v>234</v>
      </c>
      <c r="F24" s="77" t="s">
        <v>211</v>
      </c>
      <c r="G24" s="69" t="s">
        <v>164</v>
      </c>
      <c r="I24" s="65">
        <v>30000</v>
      </c>
      <c r="J24" s="65">
        <v>30000</v>
      </c>
      <c r="K24" s="9"/>
      <c r="L24" s="9"/>
    </row>
    <row r="25" spans="1:12" ht="14.4" customHeight="1" x14ac:dyDescent="0.3">
      <c r="A25" s="91" t="s">
        <v>260</v>
      </c>
      <c r="B25" t="s">
        <v>19</v>
      </c>
      <c r="C25" s="68"/>
      <c r="D25" s="9"/>
      <c r="E25" t="s">
        <v>236</v>
      </c>
      <c r="F25" s="77" t="s">
        <v>212</v>
      </c>
      <c r="G25" s="69" t="s">
        <v>69</v>
      </c>
      <c r="I25" s="65"/>
      <c r="J25" s="65"/>
      <c r="K25" s="9"/>
      <c r="L25" s="9"/>
    </row>
    <row r="26" spans="1:12" ht="14.4" customHeight="1" x14ac:dyDescent="0.3">
      <c r="A26" s="91" t="s">
        <v>260</v>
      </c>
      <c r="B26" t="s">
        <v>203</v>
      </c>
      <c r="C26" s="68"/>
      <c r="D26" s="9"/>
      <c r="E26" t="s">
        <v>235</v>
      </c>
      <c r="F26" s="77" t="s">
        <v>213</v>
      </c>
      <c r="G26" s="71" t="s">
        <v>165</v>
      </c>
      <c r="I26" s="65">
        <v>0</v>
      </c>
      <c r="J26" s="65">
        <v>0</v>
      </c>
      <c r="K26" s="9"/>
      <c r="L26" s="9"/>
    </row>
    <row r="27" spans="1:12" ht="14.4" customHeight="1" x14ac:dyDescent="0.3">
      <c r="A27" s="91" t="s">
        <v>260</v>
      </c>
      <c r="B27" t="s">
        <v>20</v>
      </c>
      <c r="C27" s="68"/>
      <c r="D27" s="9"/>
      <c r="E27" t="s">
        <v>237</v>
      </c>
      <c r="F27" s="77" t="s">
        <v>214</v>
      </c>
      <c r="G27" s="69" t="s">
        <v>166</v>
      </c>
      <c r="I27" s="65"/>
      <c r="J27" s="65"/>
      <c r="K27" s="9"/>
      <c r="L27" s="9"/>
    </row>
    <row r="28" spans="1:12" ht="14.4" customHeight="1" x14ac:dyDescent="0.3">
      <c r="A28" s="91" t="s">
        <v>260</v>
      </c>
      <c r="B28" t="s">
        <v>22</v>
      </c>
      <c r="C28" s="68"/>
      <c r="D28" s="9"/>
      <c r="E28" t="s">
        <v>238</v>
      </c>
      <c r="F28" s="77" t="s">
        <v>215</v>
      </c>
      <c r="G28" s="69" t="s">
        <v>167</v>
      </c>
      <c r="I28" s="65"/>
      <c r="J28" s="65"/>
      <c r="K28" s="9"/>
      <c r="L28" s="9"/>
    </row>
    <row r="29" spans="1:12" ht="14.4" customHeight="1" x14ac:dyDescent="0.3">
      <c r="A29" s="91" t="s">
        <v>260</v>
      </c>
      <c r="B29" t="s">
        <v>23</v>
      </c>
      <c r="C29" s="68"/>
      <c r="D29" s="9"/>
      <c r="E29" t="s">
        <v>239</v>
      </c>
      <c r="F29" s="77" t="s">
        <v>216</v>
      </c>
      <c r="G29" s="69" t="s">
        <v>168</v>
      </c>
      <c r="I29" s="65"/>
      <c r="J29" s="65"/>
      <c r="K29" s="9"/>
      <c r="L29" s="9"/>
    </row>
    <row r="30" spans="1:12" ht="14.4" customHeight="1" x14ac:dyDescent="0.3">
      <c r="A30" s="91" t="s">
        <v>260</v>
      </c>
      <c r="B30" t="s">
        <v>26</v>
      </c>
      <c r="C30" s="68"/>
      <c r="D30" s="9"/>
      <c r="E30" t="s">
        <v>242</v>
      </c>
      <c r="F30" s="77" t="s">
        <v>217</v>
      </c>
      <c r="G30" s="69" t="s">
        <v>169</v>
      </c>
      <c r="I30" s="65"/>
      <c r="J30" s="65"/>
      <c r="K30" s="9"/>
      <c r="L30" s="9"/>
    </row>
    <row r="31" spans="1:12" ht="14.4" customHeight="1" x14ac:dyDescent="0.3">
      <c r="A31" s="91" t="s">
        <v>260</v>
      </c>
      <c r="B31" t="s">
        <v>204</v>
      </c>
      <c r="C31" s="68"/>
      <c r="D31" s="9"/>
      <c r="E31" t="s">
        <v>240</v>
      </c>
      <c r="F31" s="77" t="s">
        <v>67</v>
      </c>
      <c r="G31" s="69" t="s">
        <v>169</v>
      </c>
      <c r="I31" s="65"/>
      <c r="J31" s="65"/>
      <c r="K31" s="9"/>
      <c r="L31" s="9"/>
    </row>
    <row r="32" spans="1:12" ht="14.4" customHeight="1" x14ac:dyDescent="0.3">
      <c r="A32" s="91" t="s">
        <v>260</v>
      </c>
      <c r="B32" t="s">
        <v>205</v>
      </c>
      <c r="C32" s="68"/>
      <c r="D32" s="9"/>
      <c r="E32" t="s">
        <v>241</v>
      </c>
      <c r="F32" s="77" t="s">
        <v>218</v>
      </c>
      <c r="G32" s="69"/>
      <c r="I32" s="65"/>
      <c r="J32" s="65"/>
      <c r="K32" s="9"/>
      <c r="L32" s="9"/>
    </row>
    <row r="33" spans="1:12" ht="14.4" customHeight="1" x14ac:dyDescent="0.3">
      <c r="A33" s="91" t="s">
        <v>260</v>
      </c>
      <c r="B33" t="s">
        <v>206</v>
      </c>
      <c r="C33" s="68"/>
      <c r="D33" s="9"/>
      <c r="E33" t="s">
        <v>243</v>
      </c>
      <c r="F33" s="77" t="s">
        <v>219</v>
      </c>
      <c r="G33" s="69"/>
      <c r="I33" s="65"/>
      <c r="J33" s="65"/>
      <c r="K33" s="9"/>
      <c r="L33" s="9"/>
    </row>
    <row r="34" spans="1:12" ht="14.4" customHeight="1" x14ac:dyDescent="0.3">
      <c r="A34" s="91" t="s">
        <v>260</v>
      </c>
      <c r="B34" t="s">
        <v>207</v>
      </c>
      <c r="C34" s="68"/>
      <c r="D34" s="9"/>
      <c r="E34" t="s">
        <v>244</v>
      </c>
      <c r="F34" s="77" t="s">
        <v>220</v>
      </c>
      <c r="G34" s="69"/>
      <c r="I34" s="65"/>
      <c r="J34" s="65"/>
      <c r="K34" s="9"/>
      <c r="L34" s="9"/>
    </row>
    <row r="35" spans="1:12" ht="14.4" customHeight="1" x14ac:dyDescent="0.3">
      <c r="A35" s="91" t="s">
        <v>260</v>
      </c>
      <c r="B35" t="s">
        <v>28</v>
      </c>
      <c r="C35" s="68"/>
      <c r="D35" s="9"/>
      <c r="E35" t="s">
        <v>245</v>
      </c>
      <c r="F35" s="77" t="s">
        <v>221</v>
      </c>
      <c r="G35" s="12" t="s">
        <v>169</v>
      </c>
      <c r="I35" s="65"/>
      <c r="J35" s="65"/>
      <c r="K35" s="9"/>
      <c r="L35" s="9"/>
    </row>
    <row r="36" spans="1:12" x14ac:dyDescent="0.3">
      <c r="A36" s="92" t="s">
        <v>259</v>
      </c>
      <c r="B36" t="s">
        <v>7</v>
      </c>
      <c r="C36" s="67">
        <v>2571130.54</v>
      </c>
      <c r="D36" s="9">
        <v>173689</v>
      </c>
      <c r="E36" t="s">
        <v>229</v>
      </c>
      <c r="F36" s="69" t="s">
        <v>208</v>
      </c>
      <c r="G36" s="69" t="s">
        <v>156</v>
      </c>
      <c r="H36" t="s">
        <v>202</v>
      </c>
      <c r="I36" s="65">
        <v>2800000</v>
      </c>
      <c r="J36" s="65">
        <v>2800000</v>
      </c>
      <c r="K36" s="9"/>
      <c r="L36" t="s">
        <v>224</v>
      </c>
    </row>
    <row r="37" spans="1:12" x14ac:dyDescent="0.3">
      <c r="A37" s="92" t="s">
        <v>259</v>
      </c>
      <c r="B37" t="s">
        <v>10</v>
      </c>
      <c r="C37" s="68">
        <v>0</v>
      </c>
      <c r="D37" s="9">
        <v>840</v>
      </c>
      <c r="E37" t="s">
        <v>230</v>
      </c>
      <c r="F37" s="77" t="s">
        <v>209</v>
      </c>
      <c r="G37" s="69" t="s">
        <v>158</v>
      </c>
      <c r="I37" s="65">
        <v>0</v>
      </c>
      <c r="J37" s="65">
        <v>0</v>
      </c>
      <c r="K37" s="9"/>
      <c r="L37" t="s">
        <v>225</v>
      </c>
    </row>
    <row r="38" spans="1:12" x14ac:dyDescent="0.3">
      <c r="A38" s="92" t="s">
        <v>259</v>
      </c>
      <c r="B38" t="s">
        <v>13</v>
      </c>
      <c r="C38" s="68">
        <v>130194.4</v>
      </c>
      <c r="D38" s="9">
        <v>706</v>
      </c>
      <c r="E38" t="s">
        <v>231</v>
      </c>
      <c r="F38" s="77" t="s">
        <v>61</v>
      </c>
      <c r="G38" s="69" t="s">
        <v>160</v>
      </c>
      <c r="I38" s="65">
        <v>100000</v>
      </c>
      <c r="J38" s="65">
        <v>100000</v>
      </c>
      <c r="K38" s="9"/>
      <c r="L38" s="81" t="s">
        <v>225</v>
      </c>
    </row>
    <row r="39" spans="1:12" ht="16.2" customHeight="1" x14ac:dyDescent="0.3">
      <c r="A39" s="92" t="s">
        <v>259</v>
      </c>
      <c r="B39" t="s">
        <v>14</v>
      </c>
      <c r="C39" s="67">
        <v>3795407</v>
      </c>
      <c r="D39" s="9">
        <v>60862.899999999994</v>
      </c>
      <c r="E39" t="s">
        <v>232</v>
      </c>
      <c r="F39" s="77" t="s">
        <v>65</v>
      </c>
      <c r="G39" s="69" t="s">
        <v>162</v>
      </c>
      <c r="H39" s="69" t="s">
        <v>153</v>
      </c>
      <c r="I39" s="65">
        <v>3800000</v>
      </c>
      <c r="J39" s="65">
        <v>3800000</v>
      </c>
      <c r="K39" s="9"/>
      <c r="L39" s="82" t="s">
        <v>226</v>
      </c>
    </row>
    <row r="40" spans="1:12" x14ac:dyDescent="0.3">
      <c r="A40" s="92" t="s">
        <v>259</v>
      </c>
      <c r="B40" t="s">
        <v>15</v>
      </c>
      <c r="C40" s="68">
        <v>193200</v>
      </c>
      <c r="D40" s="9">
        <v>15400</v>
      </c>
      <c r="E40" t="s">
        <v>233</v>
      </c>
      <c r="F40" s="77" t="s">
        <v>210</v>
      </c>
      <c r="G40" s="69" t="s">
        <v>160</v>
      </c>
      <c r="I40" s="65">
        <v>200000</v>
      </c>
      <c r="J40" s="65">
        <v>200000</v>
      </c>
      <c r="K40" s="9"/>
      <c r="L40" s="81" t="s">
        <v>227</v>
      </c>
    </row>
    <row r="41" spans="1:12" x14ac:dyDescent="0.3">
      <c r="A41" s="92" t="s">
        <v>259</v>
      </c>
      <c r="B41" t="s">
        <v>17</v>
      </c>
      <c r="C41" s="68">
        <f xml:space="preserve"> 51000 * 0.7</f>
        <v>35700</v>
      </c>
      <c r="D41" s="9">
        <f xml:space="preserve"> 588 * 0.7</f>
        <v>411.59999999999997</v>
      </c>
      <c r="E41" t="s">
        <v>234</v>
      </c>
      <c r="F41" s="77" t="s">
        <v>211</v>
      </c>
      <c r="G41" s="69" t="s">
        <v>164</v>
      </c>
      <c r="I41" s="65">
        <v>30000</v>
      </c>
      <c r="J41" s="65">
        <v>30000</v>
      </c>
      <c r="K41" s="9"/>
      <c r="L41" s="9"/>
    </row>
    <row r="42" spans="1:12" ht="13.8" customHeight="1" x14ac:dyDescent="0.3">
      <c r="A42" s="92" t="s">
        <v>259</v>
      </c>
      <c r="B42" t="s">
        <v>19</v>
      </c>
      <c r="C42" s="68"/>
      <c r="D42" s="9"/>
      <c r="E42" t="s">
        <v>236</v>
      </c>
      <c r="F42" s="77" t="s">
        <v>212</v>
      </c>
      <c r="G42" s="69" t="s">
        <v>69</v>
      </c>
      <c r="I42" s="65"/>
      <c r="J42" s="65"/>
      <c r="K42" s="9"/>
      <c r="L42" s="9"/>
    </row>
    <row r="43" spans="1:12" ht="15" customHeight="1" x14ac:dyDescent="0.3">
      <c r="A43" s="92" t="s">
        <v>259</v>
      </c>
      <c r="B43" t="s">
        <v>203</v>
      </c>
      <c r="C43" s="68">
        <v>105000</v>
      </c>
      <c r="D43" s="9">
        <v>3000</v>
      </c>
      <c r="E43" t="s">
        <v>235</v>
      </c>
      <c r="F43" s="77" t="s">
        <v>213</v>
      </c>
      <c r="G43" s="71" t="s">
        <v>165</v>
      </c>
      <c r="I43" s="65">
        <v>100000</v>
      </c>
      <c r="J43" s="65">
        <v>100000</v>
      </c>
      <c r="K43" s="9"/>
      <c r="L43" s="9"/>
    </row>
    <row r="44" spans="1:12" x14ac:dyDescent="0.3">
      <c r="A44" s="92" t="s">
        <v>259</v>
      </c>
      <c r="B44" t="s">
        <v>20</v>
      </c>
      <c r="C44" s="68"/>
      <c r="D44" s="9"/>
      <c r="E44" t="s">
        <v>237</v>
      </c>
      <c r="F44" s="77" t="s">
        <v>214</v>
      </c>
      <c r="G44" s="69" t="s">
        <v>166</v>
      </c>
      <c r="I44" s="65"/>
      <c r="J44" s="65"/>
      <c r="K44" s="9"/>
      <c r="L44" s="9"/>
    </row>
    <row r="45" spans="1:12" ht="16.8" customHeight="1" x14ac:dyDescent="0.3">
      <c r="A45" s="92" t="s">
        <v>259</v>
      </c>
      <c r="B45" t="s">
        <v>22</v>
      </c>
      <c r="C45" s="68"/>
      <c r="D45" s="9"/>
      <c r="E45" t="s">
        <v>238</v>
      </c>
      <c r="F45" s="77" t="s">
        <v>215</v>
      </c>
      <c r="G45" s="69" t="s">
        <v>167</v>
      </c>
      <c r="I45" s="65"/>
      <c r="J45" s="65"/>
      <c r="K45" s="9"/>
      <c r="L45" s="9"/>
    </row>
    <row r="46" spans="1:12" ht="18.600000000000001" customHeight="1" x14ac:dyDescent="0.3">
      <c r="A46" s="92" t="s">
        <v>259</v>
      </c>
      <c r="B46" t="s">
        <v>23</v>
      </c>
      <c r="C46" s="68"/>
      <c r="D46" s="9"/>
      <c r="E46" t="s">
        <v>239</v>
      </c>
      <c r="F46" s="77" t="s">
        <v>216</v>
      </c>
      <c r="G46" s="69" t="s">
        <v>168</v>
      </c>
      <c r="I46" s="65"/>
      <c r="J46" s="65"/>
      <c r="K46" s="9"/>
      <c r="L46" s="9"/>
    </row>
    <row r="47" spans="1:12" x14ac:dyDescent="0.3">
      <c r="A47" s="92" t="s">
        <v>259</v>
      </c>
      <c r="B47" t="s">
        <v>26</v>
      </c>
      <c r="C47" s="68"/>
      <c r="D47" s="9"/>
      <c r="E47" t="s">
        <v>242</v>
      </c>
      <c r="F47" s="77" t="s">
        <v>217</v>
      </c>
      <c r="G47" s="69" t="s">
        <v>169</v>
      </c>
      <c r="I47" s="65"/>
      <c r="J47" s="65"/>
      <c r="K47" s="9"/>
      <c r="L47" s="9"/>
    </row>
    <row r="48" spans="1:12" x14ac:dyDescent="0.3">
      <c r="A48" s="92" t="s">
        <v>259</v>
      </c>
      <c r="B48" t="s">
        <v>204</v>
      </c>
      <c r="C48" s="68"/>
      <c r="D48" s="9"/>
      <c r="E48" t="s">
        <v>240</v>
      </c>
      <c r="F48" s="77" t="s">
        <v>67</v>
      </c>
      <c r="G48" s="69" t="s">
        <v>169</v>
      </c>
      <c r="I48" s="65"/>
      <c r="J48" s="65"/>
      <c r="K48" s="9"/>
      <c r="L48" s="9"/>
    </row>
    <row r="49" spans="1:12" x14ac:dyDescent="0.3">
      <c r="A49" s="92" t="s">
        <v>259</v>
      </c>
      <c r="B49" t="s">
        <v>205</v>
      </c>
      <c r="C49" s="68"/>
      <c r="D49" s="9"/>
      <c r="E49" t="s">
        <v>241</v>
      </c>
      <c r="F49" s="77" t="s">
        <v>218</v>
      </c>
      <c r="G49" s="69"/>
      <c r="I49" s="65"/>
      <c r="J49" s="65"/>
      <c r="K49" s="9"/>
      <c r="L49" s="9"/>
    </row>
    <row r="50" spans="1:12" x14ac:dyDescent="0.3">
      <c r="A50" s="92" t="s">
        <v>259</v>
      </c>
      <c r="B50" t="s">
        <v>206</v>
      </c>
      <c r="C50" s="68"/>
      <c r="D50" s="9"/>
      <c r="E50" t="s">
        <v>243</v>
      </c>
      <c r="F50" s="77" t="s">
        <v>219</v>
      </c>
      <c r="G50" s="69"/>
      <c r="I50" s="65"/>
      <c r="J50" s="65"/>
      <c r="K50" s="9"/>
      <c r="L50" s="9"/>
    </row>
    <row r="51" spans="1:12" x14ac:dyDescent="0.3">
      <c r="A51" s="92" t="s">
        <v>259</v>
      </c>
      <c r="B51" t="s">
        <v>207</v>
      </c>
      <c r="C51" s="68"/>
      <c r="D51" s="9"/>
      <c r="E51" t="s">
        <v>244</v>
      </c>
      <c r="F51" s="77" t="s">
        <v>220</v>
      </c>
      <c r="G51" s="69"/>
      <c r="I51" s="65"/>
      <c r="J51" s="65"/>
      <c r="K51" s="9"/>
      <c r="L51" s="9"/>
    </row>
    <row r="52" spans="1:12" x14ac:dyDescent="0.3">
      <c r="A52" s="92" t="s">
        <v>259</v>
      </c>
      <c r="B52" t="s">
        <v>28</v>
      </c>
      <c r="C52" s="68"/>
      <c r="D52" s="9"/>
      <c r="E52" t="s">
        <v>245</v>
      </c>
      <c r="F52" s="77" t="s">
        <v>221</v>
      </c>
      <c r="G52" s="12" t="s">
        <v>169</v>
      </c>
      <c r="I52" s="65"/>
      <c r="J52" s="65"/>
      <c r="K52" s="9"/>
      <c r="L52" s="9"/>
    </row>
    <row r="53" spans="1:12" ht="14.4" customHeight="1" x14ac:dyDescent="0.3">
      <c r="A53" s="93" t="s">
        <v>258</v>
      </c>
      <c r="B53" t="s">
        <v>7</v>
      </c>
      <c r="C53" s="67">
        <v>3330257.01</v>
      </c>
      <c r="D53" s="43">
        <v>288449</v>
      </c>
      <c r="E53" t="s">
        <v>229</v>
      </c>
      <c r="F53" s="69" t="s">
        <v>208</v>
      </c>
      <c r="G53" s="69" t="s">
        <v>156</v>
      </c>
      <c r="H53" t="s">
        <v>201</v>
      </c>
      <c r="I53" s="65">
        <v>3300000</v>
      </c>
      <c r="J53" s="65">
        <v>3300000</v>
      </c>
      <c r="K53" s="80"/>
      <c r="L53" t="s">
        <v>224</v>
      </c>
    </row>
    <row r="54" spans="1:12" ht="14.4" customHeight="1" x14ac:dyDescent="0.3">
      <c r="A54" s="93" t="s">
        <v>258</v>
      </c>
      <c r="B54" t="s">
        <v>10</v>
      </c>
      <c r="C54" s="68">
        <v>0</v>
      </c>
      <c r="D54" s="43">
        <v>4279</v>
      </c>
      <c r="E54" t="s">
        <v>230</v>
      </c>
      <c r="F54" s="77" t="s">
        <v>209</v>
      </c>
      <c r="G54" s="69" t="s">
        <v>158</v>
      </c>
      <c r="I54" s="65">
        <v>0</v>
      </c>
      <c r="J54" s="65">
        <v>0</v>
      </c>
      <c r="K54" s="80"/>
      <c r="L54" t="s">
        <v>225</v>
      </c>
    </row>
    <row r="55" spans="1:12" ht="14.4" customHeight="1" x14ac:dyDescent="0.3">
      <c r="A55" s="93" t="s">
        <v>258</v>
      </c>
      <c r="B55" t="s">
        <v>13</v>
      </c>
      <c r="C55" s="68">
        <v>568382</v>
      </c>
      <c r="D55" s="43">
        <v>31032</v>
      </c>
      <c r="E55" t="s">
        <v>231</v>
      </c>
      <c r="F55" s="77" t="s">
        <v>61</v>
      </c>
      <c r="G55" s="69" t="s">
        <v>160</v>
      </c>
      <c r="I55" s="65">
        <v>600000</v>
      </c>
      <c r="J55" s="65">
        <v>600000</v>
      </c>
      <c r="K55" s="80"/>
      <c r="L55" s="81" t="s">
        <v>225</v>
      </c>
    </row>
    <row r="56" spans="1:12" ht="14.4" customHeight="1" x14ac:dyDescent="0.3">
      <c r="A56" s="93" t="s">
        <v>258</v>
      </c>
      <c r="B56" t="s">
        <v>14</v>
      </c>
      <c r="C56" s="67">
        <f>4500000*0.7</f>
        <v>3150000</v>
      </c>
      <c r="D56" s="9">
        <v>40600</v>
      </c>
      <c r="E56" t="s">
        <v>232</v>
      </c>
      <c r="F56" s="77" t="s">
        <v>65</v>
      </c>
      <c r="G56" s="69" t="s">
        <v>162</v>
      </c>
      <c r="H56" s="69" t="s">
        <v>153</v>
      </c>
      <c r="I56" s="65">
        <v>3200000</v>
      </c>
      <c r="J56" s="65">
        <v>3200000</v>
      </c>
      <c r="K56" s="9"/>
      <c r="L56" s="82" t="s">
        <v>226</v>
      </c>
    </row>
    <row r="57" spans="1:12" ht="14.4" customHeight="1" x14ac:dyDescent="0.3">
      <c r="A57" s="93" t="s">
        <v>258</v>
      </c>
      <c r="B57" t="s">
        <v>15</v>
      </c>
      <c r="C57" s="68">
        <f xml:space="preserve"> 272679.746806289* 0.7</f>
        <v>190875.82276440228</v>
      </c>
      <c r="D57" s="9">
        <v>16947</v>
      </c>
      <c r="E57" t="s">
        <v>233</v>
      </c>
      <c r="F57" s="77" t="s">
        <v>210</v>
      </c>
      <c r="G57" s="69" t="s">
        <v>160</v>
      </c>
      <c r="I57" s="65">
        <v>200000</v>
      </c>
      <c r="J57" s="65">
        <v>200000</v>
      </c>
      <c r="K57" s="9"/>
      <c r="L57" s="81" t="s">
        <v>227</v>
      </c>
    </row>
    <row r="58" spans="1:12" ht="14.4" customHeight="1" x14ac:dyDescent="0.3">
      <c r="A58" s="93" t="s">
        <v>258</v>
      </c>
      <c r="B58" t="s">
        <v>17</v>
      </c>
      <c r="C58" s="68">
        <f>77250 * 0.7</f>
        <v>54075</v>
      </c>
      <c r="D58" s="9">
        <v>614</v>
      </c>
      <c r="E58" t="s">
        <v>234</v>
      </c>
      <c r="F58" s="77" t="s">
        <v>211</v>
      </c>
      <c r="G58" s="69" t="s">
        <v>164</v>
      </c>
      <c r="I58" s="65">
        <v>30000</v>
      </c>
      <c r="J58" s="65">
        <v>30000</v>
      </c>
      <c r="K58" s="9"/>
      <c r="L58" s="9"/>
    </row>
    <row r="59" spans="1:12" ht="14.4" customHeight="1" x14ac:dyDescent="0.3">
      <c r="A59" s="93" t="s">
        <v>258</v>
      </c>
      <c r="B59" t="s">
        <v>19</v>
      </c>
      <c r="C59" s="68"/>
      <c r="D59" s="9"/>
      <c r="E59" t="s">
        <v>236</v>
      </c>
      <c r="F59" s="77" t="s">
        <v>212</v>
      </c>
      <c r="G59" s="69" t="s">
        <v>69</v>
      </c>
      <c r="I59" s="65"/>
      <c r="J59" s="65"/>
      <c r="K59" s="9"/>
      <c r="L59" s="9"/>
    </row>
    <row r="60" spans="1:12" ht="14.4" customHeight="1" x14ac:dyDescent="0.3">
      <c r="A60" s="93" t="s">
        <v>258</v>
      </c>
      <c r="B60" t="s">
        <v>203</v>
      </c>
      <c r="C60" s="68">
        <v>105000</v>
      </c>
      <c r="D60" s="43">
        <v>3000</v>
      </c>
      <c r="E60" t="s">
        <v>235</v>
      </c>
      <c r="F60" s="77" t="s">
        <v>213</v>
      </c>
      <c r="G60" s="71" t="s">
        <v>165</v>
      </c>
      <c r="I60" s="65">
        <v>100000</v>
      </c>
      <c r="J60" s="65">
        <v>100000</v>
      </c>
      <c r="K60" s="80"/>
      <c r="L60" s="80"/>
    </row>
    <row r="61" spans="1:12" ht="14.4" customHeight="1" x14ac:dyDescent="0.3">
      <c r="A61" s="93" t="s">
        <v>258</v>
      </c>
      <c r="B61" t="s">
        <v>20</v>
      </c>
      <c r="C61" s="68"/>
      <c r="D61" s="9"/>
      <c r="E61" t="s">
        <v>237</v>
      </c>
      <c r="F61" s="77" t="s">
        <v>214</v>
      </c>
      <c r="G61" s="69" t="s">
        <v>166</v>
      </c>
      <c r="I61" s="65"/>
      <c r="J61" s="65"/>
      <c r="K61" s="9"/>
      <c r="L61" s="9"/>
    </row>
    <row r="62" spans="1:12" ht="14.4" customHeight="1" x14ac:dyDescent="0.3">
      <c r="A62" s="93" t="s">
        <v>258</v>
      </c>
      <c r="B62" t="s">
        <v>22</v>
      </c>
      <c r="C62" s="68"/>
      <c r="D62" s="9"/>
      <c r="E62" t="s">
        <v>238</v>
      </c>
      <c r="F62" s="77" t="s">
        <v>215</v>
      </c>
      <c r="G62" s="69" t="s">
        <v>167</v>
      </c>
      <c r="I62" s="65"/>
      <c r="J62" s="65"/>
      <c r="K62" s="9"/>
      <c r="L62" s="9"/>
    </row>
    <row r="63" spans="1:12" ht="14.4" customHeight="1" x14ac:dyDescent="0.3">
      <c r="A63" s="93" t="s">
        <v>258</v>
      </c>
      <c r="B63" t="s">
        <v>23</v>
      </c>
      <c r="C63" s="68"/>
      <c r="D63" s="9"/>
      <c r="E63" t="s">
        <v>239</v>
      </c>
      <c r="F63" s="77" t="s">
        <v>216</v>
      </c>
      <c r="G63" s="69" t="s">
        <v>168</v>
      </c>
      <c r="I63" s="65"/>
      <c r="J63" s="65"/>
      <c r="K63" s="9"/>
      <c r="L63" s="9"/>
    </row>
    <row r="64" spans="1:12" ht="14.4" customHeight="1" x14ac:dyDescent="0.3">
      <c r="A64" s="93" t="s">
        <v>258</v>
      </c>
      <c r="B64" t="s">
        <v>26</v>
      </c>
      <c r="C64" s="68"/>
      <c r="D64" s="9"/>
      <c r="E64" t="s">
        <v>242</v>
      </c>
      <c r="F64" s="77" t="s">
        <v>217</v>
      </c>
      <c r="G64" s="69" t="s">
        <v>169</v>
      </c>
      <c r="I64" s="65"/>
      <c r="J64" s="65"/>
      <c r="K64" s="9"/>
      <c r="L64" s="9"/>
    </row>
    <row r="65" spans="1:12" ht="14.4" customHeight="1" x14ac:dyDescent="0.3">
      <c r="A65" s="93" t="s">
        <v>258</v>
      </c>
      <c r="B65" t="s">
        <v>204</v>
      </c>
      <c r="C65" s="68"/>
      <c r="D65" s="9"/>
      <c r="E65" t="s">
        <v>240</v>
      </c>
      <c r="F65" s="77" t="s">
        <v>67</v>
      </c>
      <c r="G65" s="69" t="s">
        <v>169</v>
      </c>
      <c r="I65" s="65"/>
      <c r="J65" s="65"/>
      <c r="K65" s="9"/>
      <c r="L65" s="9"/>
    </row>
    <row r="66" spans="1:12" ht="14.4" customHeight="1" x14ac:dyDescent="0.3">
      <c r="A66" s="93" t="s">
        <v>258</v>
      </c>
      <c r="B66" t="s">
        <v>205</v>
      </c>
      <c r="C66" s="68"/>
      <c r="D66" s="9"/>
      <c r="E66" t="s">
        <v>241</v>
      </c>
      <c r="F66" s="77" t="s">
        <v>218</v>
      </c>
      <c r="G66" s="69"/>
      <c r="I66" s="65"/>
      <c r="J66" s="65"/>
      <c r="K66" s="9"/>
      <c r="L66" s="9"/>
    </row>
    <row r="67" spans="1:12" ht="14.4" customHeight="1" x14ac:dyDescent="0.3">
      <c r="A67" s="93" t="s">
        <v>258</v>
      </c>
      <c r="B67" t="s">
        <v>206</v>
      </c>
      <c r="C67" s="68"/>
      <c r="D67" s="9"/>
      <c r="E67" t="s">
        <v>243</v>
      </c>
      <c r="F67" s="77" t="s">
        <v>219</v>
      </c>
      <c r="G67" s="69"/>
      <c r="I67" s="65"/>
      <c r="J67" s="65"/>
      <c r="K67" s="9"/>
      <c r="L67" s="9"/>
    </row>
    <row r="68" spans="1:12" ht="14.4" customHeight="1" x14ac:dyDescent="0.3">
      <c r="A68" s="93" t="s">
        <v>258</v>
      </c>
      <c r="B68" t="s">
        <v>207</v>
      </c>
      <c r="C68" s="68"/>
      <c r="D68" s="9"/>
      <c r="E68" t="s">
        <v>244</v>
      </c>
      <c r="F68" s="77" t="s">
        <v>220</v>
      </c>
      <c r="G68" s="69"/>
      <c r="I68" s="65"/>
      <c r="J68" s="65"/>
      <c r="K68" s="9"/>
      <c r="L68" s="9"/>
    </row>
    <row r="69" spans="1:12" ht="14.4" customHeight="1" x14ac:dyDescent="0.3">
      <c r="A69" s="93" t="s">
        <v>258</v>
      </c>
      <c r="B69" t="s">
        <v>28</v>
      </c>
      <c r="C69" s="68"/>
      <c r="D69" s="9"/>
      <c r="E69" t="s">
        <v>245</v>
      </c>
      <c r="F69" s="77" t="s">
        <v>221</v>
      </c>
      <c r="G69" s="12" t="s">
        <v>169</v>
      </c>
      <c r="I69" s="65"/>
      <c r="J69" s="65"/>
      <c r="K69" s="9"/>
      <c r="L69" s="9"/>
    </row>
    <row r="70" spans="1:12" x14ac:dyDescent="0.3">
      <c r="A70" s="91" t="s">
        <v>251</v>
      </c>
      <c r="B70" t="s">
        <v>7</v>
      </c>
      <c r="C70" s="67">
        <v>5749931.6399999997</v>
      </c>
      <c r="D70" s="9">
        <v>341745</v>
      </c>
      <c r="E70" t="s">
        <v>229</v>
      </c>
      <c r="F70" s="69" t="s">
        <v>208</v>
      </c>
      <c r="G70" s="69" t="s">
        <v>156</v>
      </c>
      <c r="I70" s="65">
        <v>4600000</v>
      </c>
      <c r="J70" s="65">
        <v>4600000</v>
      </c>
      <c r="K70" s="80"/>
      <c r="L70" t="s">
        <v>224</v>
      </c>
    </row>
    <row r="71" spans="1:12" x14ac:dyDescent="0.3">
      <c r="A71" s="91" t="s">
        <v>251</v>
      </c>
      <c r="B71" t="s">
        <v>10</v>
      </c>
      <c r="C71" s="68">
        <v>0</v>
      </c>
      <c r="D71" s="9">
        <v>5286</v>
      </c>
      <c r="E71" t="s">
        <v>230</v>
      </c>
      <c r="F71" s="77" t="s">
        <v>209</v>
      </c>
      <c r="G71" s="69" t="s">
        <v>158</v>
      </c>
      <c r="I71" s="65">
        <v>0</v>
      </c>
      <c r="J71" s="65">
        <v>0</v>
      </c>
      <c r="K71" s="80"/>
      <c r="L71" t="s">
        <v>225</v>
      </c>
    </row>
    <row r="72" spans="1:12" x14ac:dyDescent="0.3">
      <c r="A72" s="91" t="s">
        <v>251</v>
      </c>
      <c r="B72" t="s">
        <v>13</v>
      </c>
      <c r="C72" s="68">
        <v>568382</v>
      </c>
      <c r="D72" s="9">
        <v>31032</v>
      </c>
      <c r="E72" t="s">
        <v>231</v>
      </c>
      <c r="F72" s="77" t="s">
        <v>61</v>
      </c>
      <c r="G72" s="69" t="s">
        <v>160</v>
      </c>
      <c r="I72" s="65">
        <v>600000</v>
      </c>
      <c r="J72" s="65">
        <v>600000</v>
      </c>
      <c r="K72" s="80"/>
      <c r="L72" s="81" t="s">
        <v>225</v>
      </c>
    </row>
    <row r="73" spans="1:12" ht="16.8" customHeight="1" x14ac:dyDescent="0.3">
      <c r="A73" s="91" t="s">
        <v>251</v>
      </c>
      <c r="B73" t="s">
        <v>14</v>
      </c>
      <c r="C73" s="67">
        <v>4804160</v>
      </c>
      <c r="D73" s="9">
        <v>39763</v>
      </c>
      <c r="E73" t="s">
        <v>232</v>
      </c>
      <c r="F73" s="77" t="s">
        <v>65</v>
      </c>
      <c r="G73" s="69" t="s">
        <v>162</v>
      </c>
      <c r="H73" s="69" t="s">
        <v>153</v>
      </c>
      <c r="I73" s="65">
        <v>4800000</v>
      </c>
      <c r="J73" s="65">
        <v>4800000</v>
      </c>
      <c r="K73" s="9"/>
      <c r="L73" s="82" t="s">
        <v>226</v>
      </c>
    </row>
    <row r="74" spans="1:12" x14ac:dyDescent="0.3">
      <c r="A74" s="91" t="s">
        <v>251</v>
      </c>
      <c r="B74" t="s">
        <v>15</v>
      </c>
      <c r="C74" s="68">
        <f xml:space="preserve"> 417079.836217585 * 0.7</f>
        <v>291955.8853523095</v>
      </c>
      <c r="D74" s="9">
        <f xml:space="preserve"> 31175 * 0.7</f>
        <v>21822.5</v>
      </c>
      <c r="E74" t="s">
        <v>233</v>
      </c>
      <c r="F74" s="77" t="s">
        <v>210</v>
      </c>
      <c r="G74" s="69" t="s">
        <v>160</v>
      </c>
      <c r="I74" s="65">
        <v>300000</v>
      </c>
      <c r="J74" s="65">
        <v>300000</v>
      </c>
      <c r="K74" s="9"/>
      <c r="L74" s="81" t="s">
        <v>227</v>
      </c>
    </row>
    <row r="75" spans="1:12" x14ac:dyDescent="0.3">
      <c r="A75" s="91" t="s">
        <v>251</v>
      </c>
      <c r="B75" t="s">
        <v>17</v>
      </c>
      <c r="C75" s="68">
        <f>21646.1799999998 *0.7</f>
        <v>15152.325999999859</v>
      </c>
      <c r="D75" s="9">
        <f>1728 * 0.7</f>
        <v>1209.5999999999999</v>
      </c>
      <c r="E75" t="s">
        <v>234</v>
      </c>
      <c r="F75" s="77" t="s">
        <v>211</v>
      </c>
      <c r="G75" s="69" t="s">
        <v>164</v>
      </c>
      <c r="I75" s="65">
        <v>30000</v>
      </c>
      <c r="J75" s="65">
        <v>30000</v>
      </c>
      <c r="K75" s="9"/>
      <c r="L75" s="9"/>
    </row>
    <row r="76" spans="1:12" ht="16.8" customHeight="1" x14ac:dyDescent="0.3">
      <c r="A76" s="91" t="s">
        <v>251</v>
      </c>
      <c r="B76" t="s">
        <v>19</v>
      </c>
      <c r="C76" s="68"/>
      <c r="D76" s="9"/>
      <c r="E76" t="s">
        <v>236</v>
      </c>
      <c r="F76" s="77" t="s">
        <v>212</v>
      </c>
      <c r="G76" s="69" t="s">
        <v>69</v>
      </c>
      <c r="I76" s="65"/>
      <c r="J76" s="65"/>
      <c r="K76" s="9"/>
      <c r="L76" s="9"/>
    </row>
    <row r="77" spans="1:12" ht="18.600000000000001" customHeight="1" x14ac:dyDescent="0.3">
      <c r="A77" s="91" t="s">
        <v>251</v>
      </c>
      <c r="B77" t="s">
        <v>203</v>
      </c>
      <c r="C77" s="68">
        <v>417766</v>
      </c>
      <c r="D77" s="9">
        <v>5314</v>
      </c>
      <c r="E77" t="s">
        <v>235</v>
      </c>
      <c r="F77" s="77" t="s">
        <v>213</v>
      </c>
      <c r="G77" s="71" t="s">
        <v>165</v>
      </c>
      <c r="I77" s="65">
        <v>100000</v>
      </c>
      <c r="J77" s="65">
        <v>100000</v>
      </c>
      <c r="K77" s="80"/>
      <c r="L77" s="80"/>
    </row>
    <row r="78" spans="1:12" ht="18" customHeight="1" x14ac:dyDescent="0.3">
      <c r="A78" s="91" t="s">
        <v>251</v>
      </c>
      <c r="B78" t="s">
        <v>20</v>
      </c>
      <c r="C78" s="68"/>
      <c r="D78" s="9"/>
      <c r="E78" t="s">
        <v>237</v>
      </c>
      <c r="F78" s="77" t="s">
        <v>214</v>
      </c>
      <c r="G78" s="69" t="s">
        <v>166</v>
      </c>
      <c r="I78" s="65"/>
      <c r="J78" s="65"/>
      <c r="K78" s="9"/>
      <c r="L78" s="9"/>
    </row>
    <row r="79" spans="1:12" ht="17.399999999999999" customHeight="1" x14ac:dyDescent="0.3">
      <c r="A79" s="91" t="s">
        <v>251</v>
      </c>
      <c r="B79" t="s">
        <v>22</v>
      </c>
      <c r="C79" s="68"/>
      <c r="D79" s="9"/>
      <c r="E79" t="s">
        <v>238</v>
      </c>
      <c r="F79" s="77" t="s">
        <v>215</v>
      </c>
      <c r="G79" s="69" t="s">
        <v>167</v>
      </c>
      <c r="I79" s="65"/>
      <c r="J79" s="65"/>
      <c r="K79" s="9"/>
      <c r="L79" s="9"/>
    </row>
    <row r="80" spans="1:12" ht="15.6" customHeight="1" x14ac:dyDescent="0.3">
      <c r="A80" s="91" t="s">
        <v>251</v>
      </c>
      <c r="B80" t="s">
        <v>23</v>
      </c>
      <c r="C80" s="68"/>
      <c r="D80" s="9"/>
      <c r="E80" t="s">
        <v>239</v>
      </c>
      <c r="F80" s="77" t="s">
        <v>216</v>
      </c>
      <c r="G80" s="69" t="s">
        <v>168</v>
      </c>
      <c r="I80" s="65"/>
      <c r="J80" s="65"/>
      <c r="K80" s="9"/>
      <c r="L80" s="9"/>
    </row>
    <row r="81" spans="1:12" x14ac:dyDescent="0.3">
      <c r="A81" s="91" t="s">
        <v>251</v>
      </c>
      <c r="B81" t="s">
        <v>26</v>
      </c>
      <c r="C81" s="68"/>
      <c r="D81" s="9"/>
      <c r="E81" t="s">
        <v>242</v>
      </c>
      <c r="F81" s="77" t="s">
        <v>217</v>
      </c>
      <c r="G81" s="69" t="s">
        <v>169</v>
      </c>
      <c r="I81" s="65"/>
      <c r="J81" s="65"/>
      <c r="K81" s="9"/>
      <c r="L81" s="9"/>
    </row>
    <row r="82" spans="1:12" x14ac:dyDescent="0.3">
      <c r="A82" s="91" t="s">
        <v>251</v>
      </c>
      <c r="B82" t="s">
        <v>204</v>
      </c>
      <c r="C82" s="68"/>
      <c r="D82" s="9"/>
      <c r="E82" t="s">
        <v>240</v>
      </c>
      <c r="F82" s="77" t="s">
        <v>67</v>
      </c>
      <c r="G82" s="69" t="s">
        <v>169</v>
      </c>
      <c r="I82" s="65"/>
      <c r="J82" s="65"/>
      <c r="K82" s="9"/>
      <c r="L82" s="9"/>
    </row>
    <row r="83" spans="1:12" x14ac:dyDescent="0.3">
      <c r="A83" s="91" t="s">
        <v>251</v>
      </c>
      <c r="B83" t="s">
        <v>205</v>
      </c>
      <c r="C83" s="68"/>
      <c r="D83" s="9"/>
      <c r="E83" t="s">
        <v>241</v>
      </c>
      <c r="F83" s="77" t="s">
        <v>218</v>
      </c>
      <c r="G83" s="69"/>
      <c r="I83" s="65"/>
      <c r="J83" s="65"/>
      <c r="K83" s="9"/>
      <c r="L83" s="9"/>
    </row>
    <row r="84" spans="1:12" x14ac:dyDescent="0.3">
      <c r="A84" s="91" t="s">
        <v>251</v>
      </c>
      <c r="B84" t="s">
        <v>206</v>
      </c>
      <c r="C84" s="68"/>
      <c r="D84" s="9"/>
      <c r="E84" t="s">
        <v>243</v>
      </c>
      <c r="F84" s="77" t="s">
        <v>219</v>
      </c>
      <c r="G84" s="69"/>
      <c r="I84" s="65"/>
      <c r="J84" s="65"/>
      <c r="K84" s="9"/>
      <c r="L84" s="9"/>
    </row>
    <row r="85" spans="1:12" x14ac:dyDescent="0.3">
      <c r="A85" s="91" t="s">
        <v>251</v>
      </c>
      <c r="B85" t="s">
        <v>207</v>
      </c>
      <c r="C85" s="68"/>
      <c r="D85" s="9"/>
      <c r="E85" t="s">
        <v>244</v>
      </c>
      <c r="F85" s="77" t="s">
        <v>220</v>
      </c>
      <c r="G85" s="69"/>
      <c r="I85" s="65"/>
      <c r="J85" s="65"/>
      <c r="K85" s="9"/>
      <c r="L85" s="9"/>
    </row>
    <row r="86" spans="1:12" x14ac:dyDescent="0.3">
      <c r="A86" s="91" t="s">
        <v>251</v>
      </c>
      <c r="B86" t="s">
        <v>28</v>
      </c>
      <c r="C86" s="67"/>
      <c r="D86" s="9"/>
      <c r="E86" t="s">
        <v>245</v>
      </c>
      <c r="F86" s="77" t="s">
        <v>221</v>
      </c>
      <c r="G86" s="12" t="s">
        <v>169</v>
      </c>
      <c r="I86" s="65"/>
      <c r="J86" s="65"/>
      <c r="K86" s="9"/>
      <c r="L86" s="9"/>
    </row>
    <row r="87" spans="1:12" x14ac:dyDescent="0.3">
      <c r="A87" s="88" t="s">
        <v>247</v>
      </c>
      <c r="B87" s="78" t="s">
        <v>7</v>
      </c>
      <c r="C87" s="84" cm="1">
        <f t="array" ref="C87">INDEX(Query3[Revenue], MATCH(1, (Initiatives[[#This Row],[Month_Text]] = Query3[EventMonth]) * (Initiatives[[#This Row],[FY21 Initiatives ]]=Query3[Initiative]),0))</f>
        <v>6093232</v>
      </c>
      <c r="D87" s="85" cm="1">
        <f t="array" ref="D87">INDEX(Query3[Transaction], MATCH(1, (Initiatives[[#This Row],[Month_Text]] = Query3[EventMonth]) * (Initiatives[[#This Row],[FY21 Initiatives ]]=Query3[Initiative]),0))</f>
        <v>440297</v>
      </c>
      <c r="E87" t="s">
        <v>229</v>
      </c>
      <c r="F87" s="69" t="s">
        <v>208</v>
      </c>
      <c r="G87" s="69" t="s">
        <v>156</v>
      </c>
      <c r="I87" s="65">
        <v>4500000</v>
      </c>
      <c r="J87" s="65">
        <v>4500000</v>
      </c>
      <c r="K87" s="9"/>
      <c r="L87" t="s">
        <v>224</v>
      </c>
    </row>
    <row r="88" spans="1:12" x14ac:dyDescent="0.3">
      <c r="A88" s="88" t="s">
        <v>247</v>
      </c>
      <c r="B88" t="s">
        <v>10</v>
      </c>
      <c r="C88" s="68">
        <v>0</v>
      </c>
      <c r="D88" s="9">
        <v>3969</v>
      </c>
      <c r="E88" t="s">
        <v>230</v>
      </c>
      <c r="F88" s="77" t="s">
        <v>209</v>
      </c>
      <c r="G88" s="69" t="s">
        <v>158</v>
      </c>
      <c r="I88" s="65">
        <v>0</v>
      </c>
      <c r="J88" s="65">
        <v>0</v>
      </c>
      <c r="K88" s="9"/>
      <c r="L88" t="s">
        <v>225</v>
      </c>
    </row>
    <row r="89" spans="1:12" x14ac:dyDescent="0.3">
      <c r="A89" s="88" t="s">
        <v>247</v>
      </c>
      <c r="B89" t="s">
        <v>13</v>
      </c>
      <c r="C89" s="68">
        <v>313000</v>
      </c>
      <c r="D89" s="9">
        <v>31032</v>
      </c>
      <c r="E89" t="s">
        <v>231</v>
      </c>
      <c r="F89" s="77" t="s">
        <v>61</v>
      </c>
      <c r="G89" s="69" t="s">
        <v>160</v>
      </c>
      <c r="I89" s="65">
        <v>600000</v>
      </c>
      <c r="J89" s="65">
        <v>600000</v>
      </c>
      <c r="K89" s="9"/>
      <c r="L89" s="81" t="s">
        <v>225</v>
      </c>
    </row>
    <row r="90" spans="1:12" ht="14.4" customHeight="1" x14ac:dyDescent="0.3">
      <c r="A90" s="88" t="s">
        <v>247</v>
      </c>
      <c r="B90" s="78" t="s">
        <v>14</v>
      </c>
      <c r="C90" s="84" cm="1">
        <f t="array" ref="C90">INDEX(Query3[Revenue], MATCH(1, (Initiatives[[#This Row],[Month_Text]] = Query3[EventMonth]) * (Initiatives[[#This Row],[FY21 Initiatives ]]=Query3[Initiative]),0))  * 0.7</f>
        <v>3235166.1999999997</v>
      </c>
      <c r="D90" s="85" cm="1">
        <f t="array" ref="D90">INDEX(Query3[Transaction], MATCH(1, (Initiatives[[#This Row],[Month_Text]] = Query3[EventMonth]) * (Initiatives[[#This Row],[FY21 Initiatives ]]=Query3[Initiative]),0)) * 0.7</f>
        <v>38144.399999999994</v>
      </c>
      <c r="E90" t="s">
        <v>232</v>
      </c>
      <c r="F90" s="77" t="s">
        <v>65</v>
      </c>
      <c r="G90" s="69" t="s">
        <v>162</v>
      </c>
      <c r="H90" s="69" t="s">
        <v>153</v>
      </c>
      <c r="I90" s="65">
        <v>5000000</v>
      </c>
      <c r="J90" s="65">
        <v>5000000</v>
      </c>
      <c r="K90" s="9"/>
      <c r="L90" s="82" t="s">
        <v>226</v>
      </c>
    </row>
    <row r="91" spans="1:12" x14ac:dyDescent="0.3">
      <c r="A91" s="88" t="s">
        <v>247</v>
      </c>
      <c r="B91" s="78" t="s">
        <v>15</v>
      </c>
      <c r="C91" s="86" cm="1">
        <f t="array" ref="C91">INDEX(Query3[Revenue], MATCH(1, (Initiatives[[#This Row],[Month_Text]] = Query3[EventMonth]) * (Initiatives[[#This Row],[FY21 Initiatives ]]=Query3[Initiative]),0))  * 0.7</f>
        <v>287323.39999999997</v>
      </c>
      <c r="D91" s="85" cm="1">
        <f t="array" ref="D91">INDEX(Query3[Transaction], MATCH(1, (Initiatives[[#This Row],[Month_Text]] = Query3[EventMonth]) * (Initiatives[[#This Row],[FY21 Initiatives ]]=Query3[Initiative]),0)) * 0.7</f>
        <v>28219.1</v>
      </c>
      <c r="E91" t="s">
        <v>233</v>
      </c>
      <c r="F91" s="77" t="s">
        <v>210</v>
      </c>
      <c r="G91" s="69" t="s">
        <v>160</v>
      </c>
      <c r="I91" s="65">
        <v>220000</v>
      </c>
      <c r="J91" s="65">
        <v>220000</v>
      </c>
      <c r="K91" s="9"/>
      <c r="L91" s="81" t="s">
        <v>227</v>
      </c>
    </row>
    <row r="92" spans="1:12" x14ac:dyDescent="0.3">
      <c r="A92" s="88" t="s">
        <v>247</v>
      </c>
      <c r="B92" t="s">
        <v>17</v>
      </c>
      <c r="C92" s="68"/>
      <c r="D92" s="9"/>
      <c r="E92" t="s">
        <v>234</v>
      </c>
      <c r="F92" s="77" t="s">
        <v>211</v>
      </c>
      <c r="G92" s="69" t="s">
        <v>164</v>
      </c>
      <c r="I92" s="65">
        <v>100000</v>
      </c>
      <c r="J92" s="65">
        <v>100000</v>
      </c>
      <c r="K92" s="9"/>
      <c r="L92" s="9"/>
    </row>
    <row r="93" spans="1:12" ht="14.4" customHeight="1" x14ac:dyDescent="0.3">
      <c r="A93" s="88" t="s">
        <v>247</v>
      </c>
      <c r="B93" t="s">
        <v>19</v>
      </c>
      <c r="C93" s="68"/>
      <c r="D93" s="9"/>
      <c r="E93" t="s">
        <v>236</v>
      </c>
      <c r="F93" s="77" t="s">
        <v>212</v>
      </c>
      <c r="G93" s="69" t="s">
        <v>69</v>
      </c>
      <c r="I93" s="65"/>
      <c r="J93" s="65"/>
      <c r="K93" s="9"/>
      <c r="L93" s="9"/>
    </row>
    <row r="94" spans="1:12" ht="14.4" customHeight="1" x14ac:dyDescent="0.3">
      <c r="A94" s="88" t="s">
        <v>247</v>
      </c>
      <c r="B94" t="s">
        <v>203</v>
      </c>
      <c r="C94" s="68">
        <v>556782</v>
      </c>
      <c r="D94" s="9">
        <v>8755</v>
      </c>
      <c r="E94" t="s">
        <v>235</v>
      </c>
      <c r="F94" s="77" t="s">
        <v>213</v>
      </c>
      <c r="G94" s="71" t="s">
        <v>165</v>
      </c>
      <c r="I94" s="65">
        <v>300000</v>
      </c>
      <c r="J94" s="65">
        <v>300000</v>
      </c>
      <c r="K94" s="9"/>
      <c r="L94" s="9"/>
    </row>
    <row r="95" spans="1:12" ht="14.4" customHeight="1" x14ac:dyDescent="0.3">
      <c r="A95" s="88" t="s">
        <v>247</v>
      </c>
      <c r="B95" t="s">
        <v>20</v>
      </c>
      <c r="C95" s="68"/>
      <c r="D95" s="9"/>
      <c r="E95" t="s">
        <v>237</v>
      </c>
      <c r="F95" s="77" t="s">
        <v>214</v>
      </c>
      <c r="G95" s="69" t="s">
        <v>166</v>
      </c>
      <c r="I95" s="65"/>
      <c r="J95" s="65"/>
      <c r="K95" s="9"/>
      <c r="L95" s="9"/>
    </row>
    <row r="96" spans="1:12" ht="14.4" customHeight="1" x14ac:dyDescent="0.3">
      <c r="A96" s="88" t="s">
        <v>247</v>
      </c>
      <c r="B96" t="s">
        <v>22</v>
      </c>
      <c r="C96" s="68"/>
      <c r="D96" s="9"/>
      <c r="E96" t="s">
        <v>238</v>
      </c>
      <c r="F96" s="77" t="s">
        <v>215</v>
      </c>
      <c r="G96" s="69" t="s">
        <v>167</v>
      </c>
      <c r="I96" s="65"/>
      <c r="J96" s="65"/>
      <c r="K96" s="9"/>
      <c r="L96" s="9"/>
    </row>
    <row r="97" spans="1:12" ht="14.4" customHeight="1" x14ac:dyDescent="0.3">
      <c r="A97" s="88" t="s">
        <v>247</v>
      </c>
      <c r="B97" t="s">
        <v>23</v>
      </c>
      <c r="C97" s="68"/>
      <c r="D97" s="9"/>
      <c r="E97" t="s">
        <v>239</v>
      </c>
      <c r="F97" s="77" t="s">
        <v>216</v>
      </c>
      <c r="G97" s="69" t="s">
        <v>168</v>
      </c>
      <c r="I97" s="65"/>
      <c r="J97" s="65"/>
      <c r="K97" s="9"/>
      <c r="L97" s="9"/>
    </row>
    <row r="98" spans="1:12" x14ac:dyDescent="0.3">
      <c r="A98" s="88" t="s">
        <v>247</v>
      </c>
      <c r="B98" t="s">
        <v>26</v>
      </c>
      <c r="C98" s="68"/>
      <c r="D98" s="9"/>
      <c r="E98" t="s">
        <v>242</v>
      </c>
      <c r="F98" s="77" t="s">
        <v>217</v>
      </c>
      <c r="G98" s="69" t="s">
        <v>169</v>
      </c>
      <c r="I98" s="65"/>
      <c r="J98" s="65"/>
      <c r="K98" s="9"/>
      <c r="L98" s="9"/>
    </row>
    <row r="99" spans="1:12" x14ac:dyDescent="0.3">
      <c r="A99" s="88" t="s">
        <v>247</v>
      </c>
      <c r="B99" t="s">
        <v>204</v>
      </c>
      <c r="C99" s="68"/>
      <c r="D99" s="9"/>
      <c r="E99" t="s">
        <v>240</v>
      </c>
      <c r="F99" s="77" t="s">
        <v>67</v>
      </c>
      <c r="G99" s="69" t="s">
        <v>169</v>
      </c>
      <c r="I99" s="65"/>
      <c r="J99" s="65"/>
      <c r="K99" s="9"/>
      <c r="L99" s="9"/>
    </row>
    <row r="100" spans="1:12" x14ac:dyDescent="0.3">
      <c r="A100" s="88" t="s">
        <v>247</v>
      </c>
      <c r="B100" t="s">
        <v>205</v>
      </c>
      <c r="C100" s="68"/>
      <c r="D100" s="9"/>
      <c r="E100" t="s">
        <v>241</v>
      </c>
      <c r="F100" s="77" t="s">
        <v>218</v>
      </c>
      <c r="G100" s="69"/>
      <c r="I100" s="65"/>
      <c r="J100" s="65"/>
      <c r="K100" s="9"/>
      <c r="L100" s="9"/>
    </row>
    <row r="101" spans="1:12" x14ac:dyDescent="0.3">
      <c r="A101" s="88" t="s">
        <v>247</v>
      </c>
      <c r="B101" t="s">
        <v>206</v>
      </c>
      <c r="C101" s="68">
        <v>220000</v>
      </c>
      <c r="D101" s="9">
        <v>15861</v>
      </c>
      <c r="E101" t="s">
        <v>243</v>
      </c>
      <c r="F101" s="77" t="s">
        <v>219</v>
      </c>
      <c r="G101" s="69"/>
      <c r="I101" s="65">
        <f>75%*0.05*1000000</f>
        <v>37500.000000000007</v>
      </c>
      <c r="J101" s="65">
        <f>75%*0.05*1000000</f>
        <v>37500.000000000007</v>
      </c>
      <c r="K101" s="9"/>
      <c r="L101" s="9"/>
    </row>
    <row r="102" spans="1:12" x14ac:dyDescent="0.3">
      <c r="A102" s="88" t="s">
        <v>247</v>
      </c>
      <c r="B102" t="s">
        <v>207</v>
      </c>
      <c r="C102" s="68"/>
      <c r="D102" s="9"/>
      <c r="E102" t="s">
        <v>244</v>
      </c>
      <c r="F102" s="77" t="s">
        <v>220</v>
      </c>
      <c r="G102" s="69"/>
      <c r="I102" s="65"/>
      <c r="J102" s="65"/>
      <c r="K102" s="9"/>
      <c r="L102" s="9"/>
    </row>
    <row r="103" spans="1:12" x14ac:dyDescent="0.3">
      <c r="A103" s="88" t="s">
        <v>247</v>
      </c>
      <c r="B103" t="s">
        <v>28</v>
      </c>
      <c r="C103" s="68"/>
      <c r="D103" s="9"/>
      <c r="E103" t="s">
        <v>245</v>
      </c>
      <c r="F103" s="77" t="s">
        <v>221</v>
      </c>
      <c r="G103" s="12" t="s">
        <v>169</v>
      </c>
      <c r="I103" s="65"/>
      <c r="J103" s="65"/>
      <c r="K103" s="9"/>
      <c r="L103" s="9"/>
    </row>
    <row r="104" spans="1:12" x14ac:dyDescent="0.3">
      <c r="A104" s="87" t="s">
        <v>246</v>
      </c>
      <c r="B104" s="78" t="s">
        <v>7</v>
      </c>
      <c r="C104" s="84" cm="1">
        <f t="array" ref="C104">INDEX(Query3[Revenue], MATCH(1, (Initiatives[[#This Row],[Month_Text]] = Query3[EventMonth]) * (Initiatives[[#This Row],[FY21 Initiatives ]]=Query3[Initiative]),0))</f>
        <v>6984463</v>
      </c>
      <c r="D104" s="85" cm="1">
        <f t="array" ref="D104">INDEX(Query3[Transaction], MATCH(1, (Initiatives[[#This Row],[Month_Text]] = Query3[EventMonth]) * (Initiatives[[#This Row],[FY21 Initiatives ]]=Query3[Initiative]),0))</f>
        <v>574462</v>
      </c>
      <c r="E104" t="s">
        <v>229</v>
      </c>
      <c r="F104" s="69" t="s">
        <v>208</v>
      </c>
      <c r="G104" s="69" t="s">
        <v>156</v>
      </c>
      <c r="I104" s="65">
        <v>3500000</v>
      </c>
      <c r="J104" s="65">
        <f>SUM(Initiatives[[#This Row],[Forecast ($, MM)]],I121,I138,I155,I172,J189,I155)</f>
        <v>19800000</v>
      </c>
      <c r="K104" s="9"/>
      <c r="L104" t="s">
        <v>224</v>
      </c>
    </row>
    <row r="105" spans="1:12" x14ac:dyDescent="0.3">
      <c r="A105" s="87" t="s">
        <v>246</v>
      </c>
      <c r="B105" t="s">
        <v>10</v>
      </c>
      <c r="C105" s="68">
        <v>0</v>
      </c>
      <c r="D105" s="9">
        <v>4452</v>
      </c>
      <c r="E105" t="s">
        <v>230</v>
      </c>
      <c r="F105" s="77" t="s">
        <v>209</v>
      </c>
      <c r="G105" s="69" t="s">
        <v>158</v>
      </c>
      <c r="I105" s="65">
        <v>100000</v>
      </c>
      <c r="J105" s="65">
        <f>SUM(Initiatives[[#This Row],[Forecast ($, MM)]],I122,I139,I156,I173,I190)</f>
        <v>600000</v>
      </c>
      <c r="K105" s="9"/>
      <c r="L105" t="s">
        <v>225</v>
      </c>
    </row>
    <row r="106" spans="1:12" x14ac:dyDescent="0.3">
      <c r="A106" s="87" t="s">
        <v>246</v>
      </c>
      <c r="B106" t="s">
        <v>13</v>
      </c>
      <c r="C106" s="68">
        <v>589000</v>
      </c>
      <c r="D106" s="9">
        <v>58000</v>
      </c>
      <c r="E106" t="s">
        <v>231</v>
      </c>
      <c r="F106" s="77" t="s">
        <v>61</v>
      </c>
      <c r="G106" s="69" t="s">
        <v>160</v>
      </c>
      <c r="I106" s="65">
        <v>400000</v>
      </c>
      <c r="J106" s="65">
        <f>SUM(Initiatives[[#This Row],[Forecast ($, MM)]],I123,I140,I157,I174,I191)</f>
        <v>2400000</v>
      </c>
      <c r="K106" s="9"/>
      <c r="L106" s="81" t="s">
        <v>225</v>
      </c>
    </row>
    <row r="107" spans="1:12" ht="14.4" customHeight="1" x14ac:dyDescent="0.3">
      <c r="A107" s="87" t="s">
        <v>246</v>
      </c>
      <c r="B107" s="78" t="s">
        <v>14</v>
      </c>
      <c r="C107" s="84" cm="1">
        <f t="array" ref="C107">INDEX(Query3[Revenue], MATCH(1, (Initiatives[[#This Row],[Month_Text]] = Query3[EventMonth]) * (Initiatives[[#This Row],[FY21 Initiatives ]]=Query3[Initiative]),0))  * 0.7</f>
        <v>2342354.6999999997</v>
      </c>
      <c r="D107" s="85" cm="1">
        <f t="array" ref="D107">INDEX(Query3[Transaction], MATCH(1, (Initiatives[[#This Row],[Month_Text]] = Query3[EventMonth]) * (Initiatives[[#This Row],[FY21 Initiatives ]]=Query3[Initiative]),0)) * 0.7</f>
        <v>32204.199999999997</v>
      </c>
      <c r="E107" t="s">
        <v>232</v>
      </c>
      <c r="F107" s="77" t="s">
        <v>65</v>
      </c>
      <c r="G107" s="69" t="s">
        <v>162</v>
      </c>
      <c r="H107" s="69" t="s">
        <v>153</v>
      </c>
      <c r="I107" s="65">
        <v>4000000</v>
      </c>
      <c r="J107" s="65">
        <f>SUM(Initiatives[[#This Row],[Forecast ($, MM)]],I124,I141,I158,I175,I192)</f>
        <v>16000000</v>
      </c>
      <c r="K107" s="9"/>
      <c r="L107" s="82" t="s">
        <v>226</v>
      </c>
    </row>
    <row r="108" spans="1:12" ht="14.4" customHeight="1" x14ac:dyDescent="0.3">
      <c r="A108" s="87" t="s">
        <v>246</v>
      </c>
      <c r="B108" s="78" t="s">
        <v>15</v>
      </c>
      <c r="C108" s="86" cm="1">
        <f t="array" ref="C108">INDEX(Query3[Revenue], MATCH(1, (Initiatives[[#This Row],[Month_Text]] = Query3[EventMonth]) * (Initiatives[[#This Row],[FY21 Initiatives ]]=Query3[Initiative]),0))  * 0.7</f>
        <v>195230.69999999998</v>
      </c>
      <c r="D108" s="85" cm="1">
        <f t="array" ref="D108">INDEX(Query3[Transaction], MATCH(1, (Initiatives[[#This Row],[Month_Text]] = Query3[EventMonth]) * (Initiatives[[#This Row],[FY21 Initiatives ]]=Query3[Initiative]),0)) * 0.7</f>
        <v>22310.399999999998</v>
      </c>
      <c r="E108" t="s">
        <v>233</v>
      </c>
      <c r="F108" s="77" t="s">
        <v>210</v>
      </c>
      <c r="G108" s="69" t="s">
        <v>160</v>
      </c>
      <c r="I108" s="65">
        <v>230000</v>
      </c>
      <c r="J108" s="65">
        <f>SUM(Initiatives[[#This Row],[Forecast ($, MM)]],I125,I142,I159,I176,I193)</f>
        <v>1380000</v>
      </c>
      <c r="K108" s="9"/>
      <c r="L108" s="81" t="s">
        <v>227</v>
      </c>
    </row>
    <row r="109" spans="1:12" ht="14.4" customHeight="1" x14ac:dyDescent="0.3">
      <c r="A109" s="87" t="s">
        <v>246</v>
      </c>
      <c r="B109" t="s">
        <v>17</v>
      </c>
      <c r="C109" s="68"/>
      <c r="D109" s="9"/>
      <c r="E109" t="s">
        <v>234</v>
      </c>
      <c r="F109" s="77" t="s">
        <v>211</v>
      </c>
      <c r="G109" s="69" t="s">
        <v>164</v>
      </c>
      <c r="I109" s="65">
        <v>100000</v>
      </c>
      <c r="J109" s="65">
        <f>SUM(Initiatives[[#This Row],[Forecast ($, MM)]],I126,I143,I160,I177,I194)</f>
        <v>600000</v>
      </c>
      <c r="K109" s="9"/>
      <c r="L109" s="9"/>
    </row>
    <row r="110" spans="1:12" ht="14.4" customHeight="1" x14ac:dyDescent="0.3">
      <c r="A110" s="87" t="s">
        <v>246</v>
      </c>
      <c r="B110" t="s">
        <v>19</v>
      </c>
      <c r="C110" s="68"/>
      <c r="D110" s="9"/>
      <c r="E110" t="s">
        <v>236</v>
      </c>
      <c r="F110" s="77" t="s">
        <v>212</v>
      </c>
      <c r="G110" s="69" t="s">
        <v>69</v>
      </c>
      <c r="I110" s="65"/>
      <c r="J110" s="65">
        <f>SUM(500000,I127,I144,I161,I178,I195)</f>
        <v>3300000</v>
      </c>
      <c r="K110" s="9"/>
      <c r="L110" s="9"/>
    </row>
    <row r="111" spans="1:12" ht="14.4" customHeight="1" x14ac:dyDescent="0.3">
      <c r="A111" s="87" t="s">
        <v>246</v>
      </c>
      <c r="B111" t="s">
        <v>203</v>
      </c>
      <c r="C111" s="68">
        <v>450827</v>
      </c>
      <c r="D111" s="9">
        <v>8406</v>
      </c>
      <c r="E111" t="s">
        <v>235</v>
      </c>
      <c r="F111" s="77" t="s">
        <v>213</v>
      </c>
      <c r="G111" s="71" t="s">
        <v>165</v>
      </c>
      <c r="I111" s="65">
        <v>300000</v>
      </c>
      <c r="J111" s="65">
        <f>SUM(Initiatives[[#This Row],[Forecast ($, MM)]],I128,I145,I162,I179,I196)</f>
        <v>2300000</v>
      </c>
      <c r="K111" s="9"/>
      <c r="L111" s="9"/>
    </row>
    <row r="112" spans="1:12" ht="14.4" customHeight="1" x14ac:dyDescent="0.3">
      <c r="A112" s="87" t="s">
        <v>246</v>
      </c>
      <c r="B112" t="s">
        <v>20</v>
      </c>
      <c r="C112" s="68"/>
      <c r="D112" s="9"/>
      <c r="E112" t="s">
        <v>237</v>
      </c>
      <c r="F112" s="77" t="s">
        <v>214</v>
      </c>
      <c r="G112" s="69" t="s">
        <v>166</v>
      </c>
      <c r="I112" s="65"/>
      <c r="J112" s="65">
        <f>SUM(Initiatives[[#This Row],[Forecast ($, MM)]],I129,I146,I163,I180,I197)</f>
        <v>300000</v>
      </c>
      <c r="K112" s="9"/>
      <c r="L112" s="9"/>
    </row>
    <row r="113" spans="1:12" ht="14.4" customHeight="1" x14ac:dyDescent="0.3">
      <c r="A113" s="87" t="s">
        <v>246</v>
      </c>
      <c r="B113" t="s">
        <v>22</v>
      </c>
      <c r="C113" s="68"/>
      <c r="D113" s="9"/>
      <c r="E113" t="s">
        <v>238</v>
      </c>
      <c r="F113" s="77" t="s">
        <v>215</v>
      </c>
      <c r="G113" s="69" t="s">
        <v>167</v>
      </c>
      <c r="I113" s="65"/>
      <c r="J113" s="65">
        <f>SUM(Initiatives[[#This Row],[Forecast ($, MM)]],I130,I147,I164,I181,I198)</f>
        <v>300000</v>
      </c>
      <c r="K113" s="9"/>
      <c r="L113" s="9"/>
    </row>
    <row r="114" spans="1:12" ht="14.4" customHeight="1" x14ac:dyDescent="0.3">
      <c r="A114" s="87" t="s">
        <v>246</v>
      </c>
      <c r="B114" t="s">
        <v>23</v>
      </c>
      <c r="C114" s="68"/>
      <c r="D114" s="9"/>
      <c r="E114" t="s">
        <v>239</v>
      </c>
      <c r="F114" s="77" t="s">
        <v>216</v>
      </c>
      <c r="G114" s="69" t="s">
        <v>168</v>
      </c>
      <c r="I114" s="65"/>
      <c r="J114" s="65">
        <f>SUM(Initiatives[[#This Row],[Forecast ($, MM)]],I131,I148,I165,I182,I199)</f>
        <v>2000000</v>
      </c>
      <c r="K114" s="9"/>
      <c r="L114" s="9"/>
    </row>
    <row r="115" spans="1:12" ht="14.4" customHeight="1" x14ac:dyDescent="0.3">
      <c r="A115" s="87" t="s">
        <v>246</v>
      </c>
      <c r="B115" t="s">
        <v>26</v>
      </c>
      <c r="C115" s="68"/>
      <c r="D115" s="9"/>
      <c r="E115" t="s">
        <v>242</v>
      </c>
      <c r="F115" s="77" t="s">
        <v>217</v>
      </c>
      <c r="G115" s="69" t="s">
        <v>169</v>
      </c>
      <c r="I115" s="65"/>
      <c r="J115" s="65">
        <f>SUM(I114,I132,I149,I166,I183,I200)</f>
        <v>1600000</v>
      </c>
      <c r="K115" s="9"/>
      <c r="L115" s="9"/>
    </row>
    <row r="116" spans="1:12" ht="14.4" customHeight="1" x14ac:dyDescent="0.3">
      <c r="A116" s="87" t="s">
        <v>246</v>
      </c>
      <c r="B116" t="s">
        <v>204</v>
      </c>
      <c r="C116" s="68"/>
      <c r="D116" s="9"/>
      <c r="E116" t="s">
        <v>240</v>
      </c>
      <c r="F116" s="77" t="s">
        <v>67</v>
      </c>
      <c r="G116" s="69" t="s">
        <v>169</v>
      </c>
      <c r="I116" s="65"/>
      <c r="J116" s="65">
        <f>SUM(Initiatives[[#This Row],[Forecast ($, MM)]],I133,I150,I167,I184,I201)</f>
        <v>4600000</v>
      </c>
      <c r="K116" s="9"/>
      <c r="L116" s="9"/>
    </row>
    <row r="117" spans="1:12" ht="14.4" customHeight="1" x14ac:dyDescent="0.3">
      <c r="A117" s="87" t="s">
        <v>246</v>
      </c>
      <c r="B117" t="s">
        <v>205</v>
      </c>
      <c r="C117" s="68"/>
      <c r="D117" s="9"/>
      <c r="E117" t="s">
        <v>241</v>
      </c>
      <c r="F117" s="77" t="s">
        <v>218</v>
      </c>
      <c r="G117" s="69"/>
      <c r="I117" s="65"/>
      <c r="J117" s="65">
        <f>SUM(Initiatives[[#This Row],[Forecast ($, MM)]],I134,I151,I168,I185,I202)</f>
        <v>400000</v>
      </c>
      <c r="K117" s="9"/>
      <c r="L117" s="9"/>
    </row>
    <row r="118" spans="1:12" ht="14.4" customHeight="1" x14ac:dyDescent="0.3">
      <c r="A118" s="87" t="s">
        <v>246</v>
      </c>
      <c r="B118" t="s">
        <v>206</v>
      </c>
      <c r="C118" s="68">
        <f xml:space="preserve"> 164000 + 104000</f>
        <v>268000</v>
      </c>
      <c r="D118" s="9"/>
      <c r="E118" t="s">
        <v>243</v>
      </c>
      <c r="F118" s="77" t="s">
        <v>219</v>
      </c>
      <c r="G118" s="69"/>
      <c r="I118" s="65">
        <f>75%*0.6*1000000</f>
        <v>449999.99999999994</v>
      </c>
      <c r="J118" s="65">
        <f>SUM(Initiatives[[#This Row],[Forecast ($, MM)]],I135,I152,I169,I186,I203)</f>
        <v>7800000</v>
      </c>
      <c r="K118" s="9"/>
      <c r="L118" s="9"/>
    </row>
    <row r="119" spans="1:12" ht="14.4" customHeight="1" x14ac:dyDescent="0.3">
      <c r="A119" s="87" t="s">
        <v>246</v>
      </c>
      <c r="B119" t="s">
        <v>207</v>
      </c>
      <c r="C119" s="68"/>
      <c r="D119" s="9"/>
      <c r="E119" t="s">
        <v>244</v>
      </c>
      <c r="F119" s="77" t="s">
        <v>220</v>
      </c>
      <c r="G119" s="69"/>
      <c r="I119" s="65">
        <v>410000</v>
      </c>
      <c r="J119" s="65">
        <f>SUM(Initiatives[[#This Row],[Forecast ($, MM)]],I136,I153,I170,I187,I204)</f>
        <v>2520000</v>
      </c>
      <c r="K119" s="9"/>
      <c r="L119" s="9"/>
    </row>
    <row r="120" spans="1:12" ht="14.4" customHeight="1" x14ac:dyDescent="0.3">
      <c r="A120" s="87" t="s">
        <v>246</v>
      </c>
      <c r="B120" t="s">
        <v>28</v>
      </c>
      <c r="C120" s="68"/>
      <c r="D120" s="9"/>
      <c r="E120" t="s">
        <v>245</v>
      </c>
      <c r="F120" s="77" t="s">
        <v>221</v>
      </c>
      <c r="G120" s="12" t="s">
        <v>169</v>
      </c>
      <c r="I120" s="65"/>
      <c r="J120" s="65">
        <f>SUM(130000,I137,I154,I171,I188,I205)</f>
        <v>780000</v>
      </c>
      <c r="K120" s="9"/>
      <c r="L120" s="9"/>
    </row>
    <row r="121" spans="1:12" ht="14.4" customHeight="1" x14ac:dyDescent="0.3">
      <c r="A121" s="89" t="s">
        <v>253</v>
      </c>
      <c r="B121" s="78" t="s">
        <v>7</v>
      </c>
      <c r="C121" s="84" cm="1">
        <f t="array" ref="C121">INDEX(Query3[Revenue], MATCH(1, (Initiatives4[[#This Row],[Month_Text]] = Query3[EventMonth]) * (Initiatives4[[#This Row],[FY21 Initiatives ]]=Query3[Initiative]),0))</f>
        <v>6049741</v>
      </c>
      <c r="D121" s="85" cm="1">
        <f t="array" ref="D121">INDEX(Query3[Transaction], MATCH(1, (Initiatives4[[#This Row],[Month_Text]] = Query3[EventMonth]) * (Initiatives4[[#This Row],[FY21 Initiatives ]]=Query3[Initiative]),0))</f>
        <v>513080</v>
      </c>
      <c r="E121" t="s">
        <v>229</v>
      </c>
      <c r="F121" s="69" t="s">
        <v>208</v>
      </c>
      <c r="G121" s="69" t="s">
        <v>156</v>
      </c>
      <c r="I121" s="65">
        <v>3500000</v>
      </c>
      <c r="J121" s="65"/>
      <c r="K121" s="9"/>
      <c r="L121" t="s">
        <v>224</v>
      </c>
    </row>
    <row r="122" spans="1:12" ht="14.4" customHeight="1" x14ac:dyDescent="0.3">
      <c r="A122" s="89" t="s">
        <v>253</v>
      </c>
      <c r="B122" t="s">
        <v>10</v>
      </c>
      <c r="C122" s="68"/>
      <c r="D122" s="9"/>
      <c r="E122" t="s">
        <v>230</v>
      </c>
      <c r="F122" s="77" t="s">
        <v>209</v>
      </c>
      <c r="G122" s="69" t="s">
        <v>158</v>
      </c>
      <c r="I122" s="65">
        <v>100000</v>
      </c>
      <c r="J122" s="65"/>
      <c r="K122" s="9"/>
      <c r="L122" t="s">
        <v>225</v>
      </c>
    </row>
    <row r="123" spans="1:12" ht="14.4" customHeight="1" x14ac:dyDescent="0.3">
      <c r="A123" s="89" t="s">
        <v>253</v>
      </c>
      <c r="B123" t="s">
        <v>13</v>
      </c>
      <c r="C123" s="68"/>
      <c r="D123" s="9"/>
      <c r="E123" t="s">
        <v>231</v>
      </c>
      <c r="F123" s="77" t="s">
        <v>61</v>
      </c>
      <c r="G123" s="69" t="s">
        <v>160</v>
      </c>
      <c r="I123" s="65">
        <v>400000</v>
      </c>
      <c r="J123" s="65"/>
      <c r="K123" s="9"/>
      <c r="L123" s="81" t="s">
        <v>225</v>
      </c>
    </row>
    <row r="124" spans="1:12" ht="14.4" customHeight="1" x14ac:dyDescent="0.3">
      <c r="A124" s="89" t="s">
        <v>253</v>
      </c>
      <c r="B124" s="78" t="s">
        <v>14</v>
      </c>
      <c r="C124" s="84" cm="1">
        <f t="array" ref="C124">INDEX(Query3[Revenue], MATCH(1, (Initiatives4[[#This Row],[Month_Text]] = Query3[EventMonth]) * (Initiatives4[[#This Row],[FY21 Initiatives ]]=Query3[Initiative]),0))  * 0.7</f>
        <v>1992029.2</v>
      </c>
      <c r="D124" s="85" cm="1">
        <f t="array" ref="D124">INDEX(Query3[Transaction], MATCH(1, (Initiatives4[[#This Row],[Month_Text]] = Query3[EventMonth]) * (Initiatives4[[#This Row],[FY21 Initiatives ]]=Query3[Initiative]),0)) * 0.7</f>
        <v>24830.399999999998</v>
      </c>
      <c r="E124" t="s">
        <v>232</v>
      </c>
      <c r="F124" s="77" t="s">
        <v>65</v>
      </c>
      <c r="G124" s="69" t="s">
        <v>162</v>
      </c>
      <c r="H124" s="69" t="s">
        <v>153</v>
      </c>
      <c r="I124" s="65">
        <v>3000000</v>
      </c>
      <c r="J124" s="65"/>
      <c r="K124" s="9"/>
      <c r="L124" s="82" t="s">
        <v>226</v>
      </c>
    </row>
    <row r="125" spans="1:12" ht="14.4" customHeight="1" x14ac:dyDescent="0.3">
      <c r="A125" s="89" t="s">
        <v>253</v>
      </c>
      <c r="B125" s="78" t="s">
        <v>15</v>
      </c>
      <c r="C125" s="86" cm="1">
        <f t="array" ref="C125">INDEX(Query3[Revenue], MATCH(1, (Initiatives4[[#This Row],[Month_Text]] = Query3[EventMonth]) * (Initiatives4[[#This Row],[FY21 Initiatives ]]=Query3[Initiative]),0))  * 0.7</f>
        <v>187133.8</v>
      </c>
      <c r="D125" s="85" cm="1">
        <f t="array" ref="D125">INDEX(Query3[Transaction], MATCH(1, (Initiatives4[[#This Row],[Month_Text]] = Query3[EventMonth]) * (Initiatives4[[#This Row],[FY21 Initiatives ]]=Query3[Initiative]),0)) * 0.7</f>
        <v>14432.599999999999</v>
      </c>
      <c r="E125" t="s">
        <v>233</v>
      </c>
      <c r="F125" s="77" t="s">
        <v>210</v>
      </c>
      <c r="G125" s="69" t="s">
        <v>160</v>
      </c>
      <c r="I125" s="65">
        <v>230000</v>
      </c>
      <c r="J125" s="65"/>
      <c r="K125" s="9"/>
      <c r="L125" s="81" t="s">
        <v>227</v>
      </c>
    </row>
    <row r="126" spans="1:12" ht="14.4" customHeight="1" x14ac:dyDescent="0.3">
      <c r="A126" s="89" t="s">
        <v>253</v>
      </c>
      <c r="B126" t="s">
        <v>17</v>
      </c>
      <c r="C126" s="68"/>
      <c r="D126" s="9"/>
      <c r="E126" t="s">
        <v>234</v>
      </c>
      <c r="F126" s="77" t="s">
        <v>211</v>
      </c>
      <c r="G126" s="69" t="s">
        <v>164</v>
      </c>
      <c r="I126" s="65">
        <v>100000</v>
      </c>
      <c r="J126" s="65"/>
      <c r="K126" s="9"/>
      <c r="L126" s="9"/>
    </row>
    <row r="127" spans="1:12" ht="14.4" customHeight="1" x14ac:dyDescent="0.3">
      <c r="A127" s="89" t="s">
        <v>253</v>
      </c>
      <c r="B127" t="s">
        <v>19</v>
      </c>
      <c r="C127" s="68"/>
      <c r="D127" s="9"/>
      <c r="E127" t="s">
        <v>236</v>
      </c>
      <c r="F127" s="77" t="s">
        <v>212</v>
      </c>
      <c r="G127" s="69" t="s">
        <v>69</v>
      </c>
      <c r="I127" s="65">
        <v>500000</v>
      </c>
      <c r="J127" s="65"/>
      <c r="K127" s="9"/>
      <c r="L127" s="9"/>
    </row>
    <row r="128" spans="1:12" ht="14.4" customHeight="1" x14ac:dyDescent="0.3">
      <c r="A128" s="89" t="s">
        <v>253</v>
      </c>
      <c r="B128" t="s">
        <v>203</v>
      </c>
      <c r="C128" s="68"/>
      <c r="D128" s="9"/>
      <c r="E128" t="s">
        <v>235</v>
      </c>
      <c r="F128" s="77" t="s">
        <v>213</v>
      </c>
      <c r="G128" s="71" t="s">
        <v>165</v>
      </c>
      <c r="I128" s="65">
        <v>300000</v>
      </c>
      <c r="J128" s="65"/>
      <c r="K128" s="9"/>
      <c r="L128" s="9"/>
    </row>
    <row r="129" spans="1:12" ht="14.4" customHeight="1" x14ac:dyDescent="0.3">
      <c r="A129" s="89" t="s">
        <v>253</v>
      </c>
      <c r="B129" t="s">
        <v>20</v>
      </c>
      <c r="C129" s="68"/>
      <c r="D129" s="9"/>
      <c r="E129" t="s">
        <v>237</v>
      </c>
      <c r="F129" s="77" t="s">
        <v>214</v>
      </c>
      <c r="G129" s="69" t="s">
        <v>166</v>
      </c>
      <c r="I129" s="65">
        <v>100000</v>
      </c>
      <c r="J129" s="65"/>
      <c r="K129" s="9"/>
      <c r="L129" s="9"/>
    </row>
    <row r="130" spans="1:12" ht="14.4" customHeight="1" x14ac:dyDescent="0.3">
      <c r="A130" s="89" t="s">
        <v>253</v>
      </c>
      <c r="B130" t="s">
        <v>22</v>
      </c>
      <c r="C130" s="68"/>
      <c r="D130" s="9"/>
      <c r="E130" t="s">
        <v>238</v>
      </c>
      <c r="F130" s="77" t="s">
        <v>215</v>
      </c>
      <c r="G130" s="69" t="s">
        <v>167</v>
      </c>
      <c r="I130" s="65"/>
      <c r="J130" s="65"/>
      <c r="K130" s="9"/>
      <c r="L130" s="9"/>
    </row>
    <row r="131" spans="1:12" ht="14.4" customHeight="1" x14ac:dyDescent="0.3">
      <c r="A131" s="89" t="s">
        <v>253</v>
      </c>
      <c r="B131" t="s">
        <v>23</v>
      </c>
      <c r="C131" s="68"/>
      <c r="D131" s="9"/>
      <c r="E131" t="s">
        <v>239</v>
      </c>
      <c r="F131" s="77" t="s">
        <v>216</v>
      </c>
      <c r="G131" s="69" t="s">
        <v>168</v>
      </c>
      <c r="I131" s="65"/>
      <c r="J131" s="65"/>
      <c r="K131" s="9"/>
      <c r="L131" s="9"/>
    </row>
    <row r="132" spans="1:12" ht="14.4" customHeight="1" x14ac:dyDescent="0.3">
      <c r="A132" s="89" t="s">
        <v>253</v>
      </c>
      <c r="B132" t="s">
        <v>26</v>
      </c>
      <c r="C132" s="68"/>
      <c r="D132" s="9"/>
      <c r="E132" t="s">
        <v>242</v>
      </c>
      <c r="F132" s="77" t="s">
        <v>217</v>
      </c>
      <c r="G132" s="69" t="s">
        <v>169</v>
      </c>
      <c r="I132" s="65"/>
      <c r="J132" s="65"/>
      <c r="K132" s="9"/>
      <c r="L132" s="9"/>
    </row>
    <row r="133" spans="1:12" ht="14.4" customHeight="1" x14ac:dyDescent="0.3">
      <c r="A133" s="89" t="s">
        <v>253</v>
      </c>
      <c r="B133" t="s">
        <v>204</v>
      </c>
      <c r="C133" s="68"/>
      <c r="D133" s="9"/>
      <c r="E133" t="s">
        <v>240</v>
      </c>
      <c r="F133" s="77" t="s">
        <v>67</v>
      </c>
      <c r="G133" s="69" t="s">
        <v>169</v>
      </c>
      <c r="I133" s="65"/>
      <c r="J133" s="65"/>
      <c r="K133" s="9"/>
      <c r="L133" s="9"/>
    </row>
    <row r="134" spans="1:12" ht="14.4" customHeight="1" x14ac:dyDescent="0.3">
      <c r="A134" s="89" t="s">
        <v>253</v>
      </c>
      <c r="B134" t="s">
        <v>205</v>
      </c>
      <c r="C134" s="68"/>
      <c r="D134" s="9"/>
      <c r="E134" t="s">
        <v>241</v>
      </c>
      <c r="F134" s="77" t="s">
        <v>218</v>
      </c>
      <c r="G134" s="69"/>
      <c r="I134" s="65"/>
      <c r="J134" s="65"/>
      <c r="K134" s="9"/>
      <c r="L134" s="9"/>
    </row>
    <row r="135" spans="1:12" ht="14.4" customHeight="1" x14ac:dyDescent="0.3">
      <c r="A135" s="89" t="s">
        <v>253</v>
      </c>
      <c r="B135" t="s">
        <v>206</v>
      </c>
      <c r="C135" s="68"/>
      <c r="D135" s="9"/>
      <c r="E135" t="s">
        <v>243</v>
      </c>
      <c r="F135" s="77" t="s">
        <v>219</v>
      </c>
      <c r="G135" s="69"/>
      <c r="I135" s="65">
        <f>75%*0.8*1000000</f>
        <v>600000.00000000012</v>
      </c>
      <c r="J135" s="65"/>
      <c r="K135" s="9"/>
      <c r="L135" s="9"/>
    </row>
    <row r="136" spans="1:12" ht="14.4" customHeight="1" x14ac:dyDescent="0.3">
      <c r="A136" s="89" t="s">
        <v>253</v>
      </c>
      <c r="B136" t="s">
        <v>207</v>
      </c>
      <c r="C136" s="68"/>
      <c r="D136" s="9"/>
      <c r="E136" t="s">
        <v>244</v>
      </c>
      <c r="F136" s="77" t="s">
        <v>220</v>
      </c>
      <c r="G136" s="69"/>
      <c r="I136" s="65">
        <v>410000</v>
      </c>
      <c r="J136" s="65"/>
      <c r="K136" s="9"/>
      <c r="L136" s="9"/>
    </row>
    <row r="137" spans="1:12" ht="14.4" customHeight="1" x14ac:dyDescent="0.3">
      <c r="A137" s="89" t="s">
        <v>253</v>
      </c>
      <c r="B137" t="s">
        <v>28</v>
      </c>
      <c r="C137" s="68"/>
      <c r="D137" s="9"/>
      <c r="E137" t="s">
        <v>245</v>
      </c>
      <c r="F137" s="77" t="s">
        <v>221</v>
      </c>
      <c r="G137" s="12" t="s">
        <v>169</v>
      </c>
      <c r="I137" s="65">
        <v>130000</v>
      </c>
      <c r="J137" s="65"/>
      <c r="K137" s="9"/>
      <c r="L137" s="9"/>
    </row>
    <row r="138" spans="1:12" ht="14.4" customHeight="1" x14ac:dyDescent="0.3">
      <c r="A138" s="90" t="s">
        <v>254</v>
      </c>
      <c r="B138" s="78" t="s">
        <v>7</v>
      </c>
      <c r="C138" s="84" cm="1">
        <f t="array" ref="C138">INDEX(Query3[Revenue], MATCH(1, (Initiatives4[[#This Row],[Month_Text]] = Query3[EventMonth]) * (Initiatives4[[#This Row],[FY21 Initiatives ]]=Query3[Initiative]),1))</f>
        <v>6049741</v>
      </c>
      <c r="D138" s="85" cm="1">
        <f t="array" ref="D138">INDEX(Query3[Transaction], MATCH(1, (Initiatives4[[#This Row],[Month_Text]] = Query3[EventMonth]) * (Initiatives4[[#This Row],[FY21 Initiatives ]]=Query3[Initiative]),1))</f>
        <v>513080</v>
      </c>
      <c r="E138" t="s">
        <v>229</v>
      </c>
      <c r="F138" s="69" t="s">
        <v>208</v>
      </c>
      <c r="G138" s="69" t="s">
        <v>156</v>
      </c>
      <c r="I138" s="65">
        <v>3500000</v>
      </c>
      <c r="J138" s="65"/>
      <c r="K138" s="9"/>
      <c r="L138" t="s">
        <v>224</v>
      </c>
    </row>
    <row r="139" spans="1:12" ht="14.4" customHeight="1" x14ac:dyDescent="0.3">
      <c r="A139" s="90" t="s">
        <v>254</v>
      </c>
      <c r="B139" t="s">
        <v>10</v>
      </c>
      <c r="C139" s="68"/>
      <c r="D139" s="9"/>
      <c r="E139" t="s">
        <v>230</v>
      </c>
      <c r="F139" s="77" t="s">
        <v>209</v>
      </c>
      <c r="G139" s="69" t="s">
        <v>158</v>
      </c>
      <c r="I139" s="65">
        <v>100000</v>
      </c>
      <c r="J139" s="65"/>
      <c r="K139" s="9"/>
      <c r="L139" t="s">
        <v>225</v>
      </c>
    </row>
    <row r="140" spans="1:12" ht="14.4" customHeight="1" x14ac:dyDescent="0.3">
      <c r="A140" s="90" t="s">
        <v>254</v>
      </c>
      <c r="B140" t="s">
        <v>13</v>
      </c>
      <c r="C140" s="68"/>
      <c r="D140" s="9"/>
      <c r="E140" t="s">
        <v>231</v>
      </c>
      <c r="F140" s="77" t="s">
        <v>61</v>
      </c>
      <c r="G140" s="69" t="s">
        <v>160</v>
      </c>
      <c r="I140" s="65">
        <v>400000</v>
      </c>
      <c r="J140" s="65"/>
      <c r="K140" s="9"/>
      <c r="L140" s="81" t="s">
        <v>225</v>
      </c>
    </row>
    <row r="141" spans="1:12" ht="14.4" customHeight="1" x14ac:dyDescent="0.3">
      <c r="A141" s="90" t="s">
        <v>254</v>
      </c>
      <c r="B141" s="78" t="s">
        <v>14</v>
      </c>
      <c r="C141" s="84" cm="1">
        <f t="array" ref="C141">INDEX(Query3[Revenue], MATCH(1, (Initiatives4[[#This Row],[Month_Text]] = Query3[EventMonth]) * (Initiatives4[[#This Row],[FY21 Initiatives ]]=Query3[Initiative]),1))  * 0.7</f>
        <v>4234818.7</v>
      </c>
      <c r="D141" s="85" cm="1">
        <f t="array" ref="D141">INDEX(Query3[Transaction], MATCH(1, (Initiatives4[[#This Row],[Month_Text]] = Query3[EventMonth]) * (Initiatives4[[#This Row],[FY21 Initiatives ]]=Query3[Initiative]),1)) * 0.7</f>
        <v>359156</v>
      </c>
      <c r="E141" t="s">
        <v>232</v>
      </c>
      <c r="F141" s="77" t="s">
        <v>65</v>
      </c>
      <c r="G141" s="69" t="s">
        <v>162</v>
      </c>
      <c r="H141" s="69" t="s">
        <v>153</v>
      </c>
      <c r="I141" s="65">
        <v>3000000</v>
      </c>
      <c r="J141" s="65"/>
      <c r="K141" s="9"/>
      <c r="L141" s="82" t="s">
        <v>226</v>
      </c>
    </row>
    <row r="142" spans="1:12" ht="14.4" customHeight="1" x14ac:dyDescent="0.3">
      <c r="A142" s="90" t="s">
        <v>254</v>
      </c>
      <c r="B142" s="78" t="s">
        <v>15</v>
      </c>
      <c r="C142" s="86" cm="1">
        <f t="array" ref="C142">INDEX(Query3[Revenue], MATCH(1, (Initiatives4[[#This Row],[Month_Text]] = Query3[EventMonth]) * (Initiatives4[[#This Row],[FY21 Initiatives ]]=Query3[Initiative]),1))  * 0.7</f>
        <v>4234818.7</v>
      </c>
      <c r="D142" s="85" cm="1">
        <f t="array" ref="D142">INDEX(Query3[Transaction], MATCH(1, (Initiatives4[[#This Row],[Month_Text]] = Query3[EventMonth]) * (Initiatives4[[#This Row],[FY21 Initiatives ]]=Query3[Initiative]),1)) * 0.7</f>
        <v>359156</v>
      </c>
      <c r="E142" t="s">
        <v>233</v>
      </c>
      <c r="F142" s="77" t="s">
        <v>210</v>
      </c>
      <c r="G142" s="69" t="s">
        <v>160</v>
      </c>
      <c r="I142" s="65">
        <v>230000</v>
      </c>
      <c r="J142" s="65"/>
      <c r="K142" s="9"/>
      <c r="L142" s="81" t="s">
        <v>227</v>
      </c>
    </row>
    <row r="143" spans="1:12" ht="14.4" customHeight="1" x14ac:dyDescent="0.3">
      <c r="A143" s="90" t="s">
        <v>254</v>
      </c>
      <c r="B143" t="s">
        <v>17</v>
      </c>
      <c r="C143" s="68"/>
      <c r="D143" s="9"/>
      <c r="E143" t="s">
        <v>234</v>
      </c>
      <c r="F143" s="77" t="s">
        <v>211</v>
      </c>
      <c r="G143" s="69" t="s">
        <v>164</v>
      </c>
      <c r="I143" s="65">
        <v>100000</v>
      </c>
      <c r="J143" s="65"/>
      <c r="K143" s="9"/>
      <c r="L143" s="9"/>
    </row>
    <row r="144" spans="1:12" ht="14.4" customHeight="1" x14ac:dyDescent="0.3">
      <c r="A144" s="90" t="s">
        <v>254</v>
      </c>
      <c r="B144" t="s">
        <v>19</v>
      </c>
      <c r="C144" s="68"/>
      <c r="D144" s="9"/>
      <c r="E144" t="s">
        <v>236</v>
      </c>
      <c r="F144" s="77" t="s">
        <v>212</v>
      </c>
      <c r="G144" s="69" t="s">
        <v>69</v>
      </c>
      <c r="I144" s="65">
        <v>500000</v>
      </c>
      <c r="J144" s="65"/>
      <c r="K144" s="9"/>
      <c r="L144" s="9"/>
    </row>
    <row r="145" spans="1:12" ht="14.4" customHeight="1" x14ac:dyDescent="0.3">
      <c r="A145" s="90" t="s">
        <v>254</v>
      </c>
      <c r="B145" t="s">
        <v>203</v>
      </c>
      <c r="C145" s="68"/>
      <c r="D145" s="9"/>
      <c r="E145" t="s">
        <v>235</v>
      </c>
      <c r="F145" s="77" t="s">
        <v>213</v>
      </c>
      <c r="G145" s="71" t="s">
        <v>165</v>
      </c>
      <c r="I145" s="65">
        <v>350000</v>
      </c>
      <c r="J145" s="65"/>
      <c r="K145" s="9"/>
      <c r="L145" s="9"/>
    </row>
    <row r="146" spans="1:12" ht="14.4" customHeight="1" x14ac:dyDescent="0.3">
      <c r="A146" s="90" t="s">
        <v>254</v>
      </c>
      <c r="B146" t="s">
        <v>20</v>
      </c>
      <c r="C146" s="68"/>
      <c r="D146" s="9"/>
      <c r="E146" t="s">
        <v>237</v>
      </c>
      <c r="F146" s="77" t="s">
        <v>214</v>
      </c>
      <c r="G146" s="69" t="s">
        <v>166</v>
      </c>
      <c r="I146" s="65">
        <v>100000</v>
      </c>
      <c r="J146" s="65"/>
      <c r="K146" s="9"/>
      <c r="L146" s="9"/>
    </row>
    <row r="147" spans="1:12" ht="14.4" customHeight="1" x14ac:dyDescent="0.3">
      <c r="A147" s="90" t="s">
        <v>254</v>
      </c>
      <c r="B147" t="s">
        <v>22</v>
      </c>
      <c r="C147" s="68"/>
      <c r="D147" s="9"/>
      <c r="E147" t="s">
        <v>238</v>
      </c>
      <c r="F147" s="77" t="s">
        <v>215</v>
      </c>
      <c r="G147" s="69" t="s">
        <v>167</v>
      </c>
      <c r="I147" s="65"/>
      <c r="J147" s="65"/>
      <c r="K147" s="9"/>
      <c r="L147" s="9"/>
    </row>
    <row r="148" spans="1:12" ht="14.4" customHeight="1" x14ac:dyDescent="0.3">
      <c r="A148" s="90" t="s">
        <v>254</v>
      </c>
      <c r="B148" t="s">
        <v>23</v>
      </c>
      <c r="C148" s="68"/>
      <c r="D148" s="9"/>
      <c r="E148" t="s">
        <v>239</v>
      </c>
      <c r="F148" s="77" t="s">
        <v>216</v>
      </c>
      <c r="G148" s="69" t="s">
        <v>168</v>
      </c>
      <c r="I148" s="65">
        <v>500000</v>
      </c>
      <c r="J148" s="65"/>
      <c r="K148" s="9"/>
      <c r="L148" s="9"/>
    </row>
    <row r="149" spans="1:12" ht="14.4" customHeight="1" x14ac:dyDescent="0.3">
      <c r="A149" s="90" t="s">
        <v>254</v>
      </c>
      <c r="B149" t="s">
        <v>26</v>
      </c>
      <c r="C149" s="68"/>
      <c r="D149" s="9"/>
      <c r="E149" t="s">
        <v>242</v>
      </c>
      <c r="F149" s="77" t="s">
        <v>217</v>
      </c>
      <c r="G149" s="69" t="s">
        <v>169</v>
      </c>
      <c r="I149" s="65">
        <v>400000</v>
      </c>
      <c r="J149" s="65"/>
      <c r="K149" s="9"/>
      <c r="L149" s="9"/>
    </row>
    <row r="150" spans="1:12" ht="14.4" customHeight="1" x14ac:dyDescent="0.3">
      <c r="A150" s="90" t="s">
        <v>254</v>
      </c>
      <c r="B150" t="s">
        <v>204</v>
      </c>
      <c r="C150" s="68"/>
      <c r="D150" s="9"/>
      <c r="E150" t="s">
        <v>240</v>
      </c>
      <c r="F150" s="77" t="s">
        <v>67</v>
      </c>
      <c r="G150" s="69" t="s">
        <v>169</v>
      </c>
      <c r="I150" s="65">
        <v>800000</v>
      </c>
      <c r="J150" s="65"/>
      <c r="K150" s="9"/>
      <c r="L150" s="9"/>
    </row>
    <row r="151" spans="1:12" ht="14.4" customHeight="1" x14ac:dyDescent="0.3">
      <c r="A151" s="90" t="s">
        <v>254</v>
      </c>
      <c r="B151" t="s">
        <v>205</v>
      </c>
      <c r="C151" s="68"/>
      <c r="D151" s="9"/>
      <c r="E151" t="s">
        <v>241</v>
      </c>
      <c r="F151" s="77" t="s">
        <v>218</v>
      </c>
      <c r="G151" s="69"/>
      <c r="I151" s="65">
        <v>100000</v>
      </c>
      <c r="J151" s="65"/>
      <c r="K151" s="9"/>
      <c r="L151" s="9"/>
    </row>
    <row r="152" spans="1:12" ht="14.4" customHeight="1" x14ac:dyDescent="0.3">
      <c r="A152" s="90" t="s">
        <v>254</v>
      </c>
      <c r="B152" t="s">
        <v>206</v>
      </c>
      <c r="C152" s="68"/>
      <c r="D152" s="9"/>
      <c r="E152" t="s">
        <v>243</v>
      </c>
      <c r="F152" s="77" t="s">
        <v>219</v>
      </c>
      <c r="G152" s="69"/>
      <c r="I152" s="65">
        <f>75%*1.4*1000000</f>
        <v>1049999.9999999998</v>
      </c>
      <c r="J152" s="65"/>
      <c r="K152" s="9"/>
      <c r="L152" s="9"/>
    </row>
    <row r="153" spans="1:12" ht="14.4" customHeight="1" x14ac:dyDescent="0.3">
      <c r="A153" s="90" t="s">
        <v>254</v>
      </c>
      <c r="B153" t="s">
        <v>207</v>
      </c>
      <c r="C153" s="68"/>
      <c r="D153" s="9"/>
      <c r="E153" t="s">
        <v>244</v>
      </c>
      <c r="F153" s="77" t="s">
        <v>220</v>
      </c>
      <c r="G153" s="69"/>
      <c r="I153" s="65">
        <v>420000</v>
      </c>
      <c r="J153" s="65"/>
      <c r="K153" s="9"/>
      <c r="L153" s="9"/>
    </row>
    <row r="154" spans="1:12" ht="14.4" customHeight="1" x14ac:dyDescent="0.3">
      <c r="A154" s="90" t="s">
        <v>254</v>
      </c>
      <c r="B154" t="s">
        <v>28</v>
      </c>
      <c r="C154" s="68"/>
      <c r="D154" s="9"/>
      <c r="E154" t="s">
        <v>245</v>
      </c>
      <c r="F154" s="77" t="s">
        <v>221</v>
      </c>
      <c r="G154" s="12" t="s">
        <v>169</v>
      </c>
      <c r="I154" s="65">
        <v>130000</v>
      </c>
      <c r="J154" s="65"/>
      <c r="K154" s="9"/>
      <c r="L154" s="9"/>
    </row>
    <row r="155" spans="1:12" ht="14.4" customHeight="1" x14ac:dyDescent="0.3">
      <c r="A155" s="91" t="s">
        <v>255</v>
      </c>
      <c r="B155" s="78" t="s">
        <v>7</v>
      </c>
      <c r="C155" s="84" cm="1">
        <f t="array" ref="C155">INDEX(Query3[Revenue], MATCH(1, (Initiatives4[[#This Row],[Month_Text]] = Query3[EventMonth]) * (Initiatives4[[#This Row],[FY21 Initiatives ]]=Query3[Initiative]),1))</f>
        <v>6049741</v>
      </c>
      <c r="D155" s="85" cm="1">
        <f t="array" ref="D155">INDEX(Query3[Transaction], MATCH(1, (Initiatives4[[#This Row],[Month_Text]] = Query3[EventMonth]) * (Initiatives4[[#This Row],[FY21 Initiatives ]]=Query3[Initiative]),1))</f>
        <v>513080</v>
      </c>
      <c r="E155" t="s">
        <v>229</v>
      </c>
      <c r="F155" s="69" t="s">
        <v>208</v>
      </c>
      <c r="G155" s="69" t="s">
        <v>156</v>
      </c>
      <c r="I155" s="65">
        <v>3100000</v>
      </c>
      <c r="J155" s="65"/>
      <c r="K155" s="9"/>
      <c r="L155" t="s">
        <v>224</v>
      </c>
    </row>
    <row r="156" spans="1:12" ht="14.4" customHeight="1" x14ac:dyDescent="0.3">
      <c r="A156" s="91" t="s">
        <v>255</v>
      </c>
      <c r="B156" t="s">
        <v>10</v>
      </c>
      <c r="C156" s="68"/>
      <c r="D156" s="9"/>
      <c r="E156" t="s">
        <v>230</v>
      </c>
      <c r="F156" s="77" t="s">
        <v>209</v>
      </c>
      <c r="G156" s="69" t="s">
        <v>158</v>
      </c>
      <c r="I156" s="65">
        <v>100000</v>
      </c>
      <c r="J156" s="65"/>
      <c r="K156" s="9"/>
      <c r="L156" t="s">
        <v>225</v>
      </c>
    </row>
    <row r="157" spans="1:12" ht="14.4" customHeight="1" x14ac:dyDescent="0.3">
      <c r="A157" s="91" t="s">
        <v>255</v>
      </c>
      <c r="B157" t="s">
        <v>13</v>
      </c>
      <c r="C157" s="68"/>
      <c r="D157" s="9"/>
      <c r="E157" t="s">
        <v>231</v>
      </c>
      <c r="F157" s="77" t="s">
        <v>61</v>
      </c>
      <c r="G157" s="69" t="s">
        <v>160</v>
      </c>
      <c r="I157" s="65">
        <v>400000</v>
      </c>
      <c r="J157" s="65"/>
      <c r="K157" s="9"/>
      <c r="L157" s="81" t="s">
        <v>225</v>
      </c>
    </row>
    <row r="158" spans="1:12" ht="14.4" customHeight="1" x14ac:dyDescent="0.3">
      <c r="A158" s="91" t="s">
        <v>255</v>
      </c>
      <c r="B158" s="78" t="s">
        <v>14</v>
      </c>
      <c r="C158" s="84" cm="1">
        <f t="array" ref="C158">INDEX(Query3[Revenue], MATCH(1, (Initiatives4[[#This Row],[Month_Text]] = Query3[EventMonth]) * (Initiatives4[[#This Row],[FY21 Initiatives ]]=Query3[Initiative]),1))  * 0.7</f>
        <v>4234818.7</v>
      </c>
      <c r="D158" s="85" cm="1">
        <f t="array" ref="D158">INDEX(Query3[Transaction], MATCH(1, (Initiatives4[[#This Row],[Month_Text]] = Query3[EventMonth]) * (Initiatives4[[#This Row],[FY21 Initiatives ]]=Query3[Initiative]),1)) * 0.7</f>
        <v>359156</v>
      </c>
      <c r="E158" t="s">
        <v>232</v>
      </c>
      <c r="F158" s="77" t="s">
        <v>65</v>
      </c>
      <c r="G158" s="69" t="s">
        <v>162</v>
      </c>
      <c r="H158" s="69" t="s">
        <v>153</v>
      </c>
      <c r="I158" s="65">
        <v>2000000</v>
      </c>
      <c r="J158" s="65"/>
      <c r="K158" s="9"/>
      <c r="L158" s="82" t="s">
        <v>226</v>
      </c>
    </row>
    <row r="159" spans="1:12" ht="14.4" customHeight="1" x14ac:dyDescent="0.3">
      <c r="A159" s="91" t="s">
        <v>255</v>
      </c>
      <c r="B159" s="78" t="s">
        <v>15</v>
      </c>
      <c r="C159" s="86" cm="1">
        <f t="array" ref="C159">INDEX(Query3[Revenue], MATCH(1, (Initiatives4[[#This Row],[Month_Text]] = Query3[EventMonth]) * (Initiatives4[[#This Row],[FY21 Initiatives ]]=Query3[Initiative]),1))  * 0.7</f>
        <v>4234818.7</v>
      </c>
      <c r="D159" s="85" cm="1">
        <f t="array" ref="D159">INDEX(Query3[Transaction], MATCH(1, (Initiatives4[[#This Row],[Month_Text]] = Query3[EventMonth]) * (Initiatives4[[#This Row],[FY21 Initiatives ]]=Query3[Initiative]),1)) * 0.7</f>
        <v>359156</v>
      </c>
      <c r="E159" t="s">
        <v>233</v>
      </c>
      <c r="F159" s="77" t="s">
        <v>210</v>
      </c>
      <c r="G159" s="69" t="s">
        <v>160</v>
      </c>
      <c r="I159" s="65">
        <v>230000</v>
      </c>
      <c r="J159" s="65"/>
      <c r="K159" s="9"/>
      <c r="L159" s="81" t="s">
        <v>227</v>
      </c>
    </row>
    <row r="160" spans="1:12" ht="14.4" customHeight="1" x14ac:dyDescent="0.3">
      <c r="A160" s="91" t="s">
        <v>255</v>
      </c>
      <c r="B160" t="s">
        <v>17</v>
      </c>
      <c r="C160" s="68"/>
      <c r="D160" s="9"/>
      <c r="E160" t="s">
        <v>234</v>
      </c>
      <c r="F160" s="77" t="s">
        <v>211</v>
      </c>
      <c r="G160" s="69" t="s">
        <v>164</v>
      </c>
      <c r="I160" s="65">
        <v>100000</v>
      </c>
      <c r="J160" s="65"/>
      <c r="K160" s="9"/>
      <c r="L160" s="9"/>
    </row>
    <row r="161" spans="1:12" ht="14.4" customHeight="1" x14ac:dyDescent="0.3">
      <c r="A161" s="91" t="s">
        <v>255</v>
      </c>
      <c r="B161" t="s">
        <v>19</v>
      </c>
      <c r="C161" s="68"/>
      <c r="D161" s="9"/>
      <c r="E161" t="s">
        <v>236</v>
      </c>
      <c r="F161" s="77" t="s">
        <v>212</v>
      </c>
      <c r="G161" s="69" t="s">
        <v>69</v>
      </c>
      <c r="I161" s="65">
        <v>600000</v>
      </c>
      <c r="J161" s="65"/>
      <c r="K161" s="9"/>
      <c r="L161" s="9"/>
    </row>
    <row r="162" spans="1:12" ht="14.4" customHeight="1" x14ac:dyDescent="0.3">
      <c r="A162" s="91" t="s">
        <v>255</v>
      </c>
      <c r="B162" t="s">
        <v>203</v>
      </c>
      <c r="C162" s="68"/>
      <c r="D162" s="9"/>
      <c r="E162" t="s">
        <v>235</v>
      </c>
      <c r="F162" s="77" t="s">
        <v>213</v>
      </c>
      <c r="G162" s="71" t="s">
        <v>165</v>
      </c>
      <c r="I162" s="65">
        <v>450000</v>
      </c>
      <c r="J162" s="65"/>
      <c r="K162" s="9"/>
      <c r="L162" s="9"/>
    </row>
    <row r="163" spans="1:12" ht="14.4" customHeight="1" x14ac:dyDescent="0.3">
      <c r="A163" s="91" t="s">
        <v>255</v>
      </c>
      <c r="B163" t="s">
        <v>20</v>
      </c>
      <c r="C163" s="68"/>
      <c r="D163" s="9"/>
      <c r="E163" t="s">
        <v>237</v>
      </c>
      <c r="F163" s="77" t="s">
        <v>214</v>
      </c>
      <c r="G163" s="69" t="s">
        <v>166</v>
      </c>
      <c r="I163" s="65">
        <v>100000</v>
      </c>
      <c r="J163" s="65"/>
      <c r="K163" s="9"/>
      <c r="L163" s="9"/>
    </row>
    <row r="164" spans="1:12" ht="14.4" customHeight="1" x14ac:dyDescent="0.3">
      <c r="A164" s="91" t="s">
        <v>255</v>
      </c>
      <c r="B164" t="s">
        <v>22</v>
      </c>
      <c r="C164" s="68"/>
      <c r="D164" s="9"/>
      <c r="E164" t="s">
        <v>238</v>
      </c>
      <c r="F164" s="77" t="s">
        <v>215</v>
      </c>
      <c r="G164" s="69" t="s">
        <v>167</v>
      </c>
      <c r="I164" s="65">
        <v>100000</v>
      </c>
      <c r="J164" s="65"/>
      <c r="K164" s="9"/>
      <c r="L164" s="9"/>
    </row>
    <row r="165" spans="1:12" ht="14.4" customHeight="1" x14ac:dyDescent="0.3">
      <c r="A165" s="91" t="s">
        <v>255</v>
      </c>
      <c r="B165" t="s">
        <v>23</v>
      </c>
      <c r="C165" s="68"/>
      <c r="D165" s="9"/>
      <c r="E165" t="s">
        <v>239</v>
      </c>
      <c r="F165" s="77" t="s">
        <v>216</v>
      </c>
      <c r="G165" s="69" t="s">
        <v>168</v>
      </c>
      <c r="I165" s="65">
        <v>500000</v>
      </c>
      <c r="J165" s="65"/>
      <c r="K165" s="9"/>
      <c r="L165" s="9"/>
    </row>
    <row r="166" spans="1:12" ht="14.4" customHeight="1" x14ac:dyDescent="0.3">
      <c r="A166" s="91" t="s">
        <v>255</v>
      </c>
      <c r="B166" t="s">
        <v>26</v>
      </c>
      <c r="C166" s="68"/>
      <c r="D166" s="9"/>
      <c r="E166" t="s">
        <v>242</v>
      </c>
      <c r="F166" s="77" t="s">
        <v>217</v>
      </c>
      <c r="G166" s="69" t="s">
        <v>169</v>
      </c>
      <c r="I166" s="65">
        <v>400000</v>
      </c>
      <c r="J166" s="65"/>
      <c r="K166" s="9"/>
      <c r="L166" s="9"/>
    </row>
    <row r="167" spans="1:12" ht="14.4" customHeight="1" x14ac:dyDescent="0.3">
      <c r="A167" s="91" t="s">
        <v>255</v>
      </c>
      <c r="B167" t="s">
        <v>204</v>
      </c>
      <c r="C167" s="68"/>
      <c r="D167" s="9"/>
      <c r="E167" t="s">
        <v>240</v>
      </c>
      <c r="F167" s="77" t="s">
        <v>67</v>
      </c>
      <c r="G167" s="69" t="s">
        <v>169</v>
      </c>
      <c r="I167" s="65">
        <v>800000</v>
      </c>
      <c r="J167" s="65"/>
      <c r="K167" s="9"/>
      <c r="L167" s="9"/>
    </row>
    <row r="168" spans="1:12" ht="14.4" customHeight="1" x14ac:dyDescent="0.3">
      <c r="A168" s="91" t="s">
        <v>255</v>
      </c>
      <c r="B168" t="s">
        <v>205</v>
      </c>
      <c r="C168" s="68"/>
      <c r="D168" s="9"/>
      <c r="E168" t="s">
        <v>241</v>
      </c>
      <c r="F168" s="77" t="s">
        <v>218</v>
      </c>
      <c r="G168" s="69"/>
      <c r="I168" s="65">
        <v>100000</v>
      </c>
      <c r="J168" s="65"/>
      <c r="K168" s="9"/>
      <c r="L168" s="9"/>
    </row>
    <row r="169" spans="1:12" ht="14.4" customHeight="1" x14ac:dyDescent="0.3">
      <c r="A169" s="91" t="s">
        <v>255</v>
      </c>
      <c r="B169" t="s">
        <v>206</v>
      </c>
      <c r="C169" s="68"/>
      <c r="D169" s="9"/>
      <c r="E169" t="s">
        <v>243</v>
      </c>
      <c r="F169" s="77" t="s">
        <v>219</v>
      </c>
      <c r="G169" s="69"/>
      <c r="I169" s="65">
        <f>75%*2*1000000</f>
        <v>1500000</v>
      </c>
      <c r="J169" s="65"/>
      <c r="K169" s="9"/>
      <c r="L169" s="9"/>
    </row>
    <row r="170" spans="1:12" ht="14.4" customHeight="1" x14ac:dyDescent="0.3">
      <c r="A170" s="91" t="s">
        <v>255</v>
      </c>
      <c r="B170" t="s">
        <v>207</v>
      </c>
      <c r="C170" s="68"/>
      <c r="D170" s="9"/>
      <c r="E170" t="s">
        <v>244</v>
      </c>
      <c r="F170" s="77" t="s">
        <v>220</v>
      </c>
      <c r="G170" s="69"/>
      <c r="I170" s="65">
        <v>420000</v>
      </c>
      <c r="J170" s="65"/>
      <c r="K170" s="9"/>
      <c r="L170" s="9"/>
    </row>
    <row r="171" spans="1:12" ht="14.4" customHeight="1" x14ac:dyDescent="0.3">
      <c r="A171" s="91" t="s">
        <v>255</v>
      </c>
      <c r="B171" t="s">
        <v>28</v>
      </c>
      <c r="C171" s="68"/>
      <c r="D171" s="9"/>
      <c r="E171" t="s">
        <v>245</v>
      </c>
      <c r="F171" s="77" t="s">
        <v>221</v>
      </c>
      <c r="G171" s="12" t="s">
        <v>169</v>
      </c>
      <c r="I171" s="65">
        <v>130000</v>
      </c>
      <c r="J171" s="65"/>
      <c r="K171" s="9"/>
      <c r="L171" s="9"/>
    </row>
    <row r="172" spans="1:12" ht="14.4" customHeight="1" x14ac:dyDescent="0.3">
      <c r="A172" s="92" t="s">
        <v>256</v>
      </c>
      <c r="B172" s="78" t="s">
        <v>7</v>
      </c>
      <c r="C172" s="84" cm="1">
        <f t="array" ref="C172">INDEX(Query3[Revenue], MATCH(1, (Initiatives4[[#This Row],[Month_Text]] = Query3[EventMonth]) * (Initiatives4[[#This Row],[FY21 Initiatives ]]=Query3[Initiative]),1))</f>
        <v>6049741</v>
      </c>
      <c r="D172" s="85" cm="1">
        <f t="array" ref="D172">INDEX(Query3[Transaction], MATCH(1, (Initiatives4[[#This Row],[Month_Text]] = Query3[EventMonth]) * (Initiatives4[[#This Row],[FY21 Initiatives ]]=Query3[Initiative]),1))</f>
        <v>513080</v>
      </c>
      <c r="E172" t="s">
        <v>229</v>
      </c>
      <c r="F172" s="69" t="s">
        <v>208</v>
      </c>
      <c r="G172" s="69" t="s">
        <v>156</v>
      </c>
      <c r="I172" s="65">
        <v>3100000</v>
      </c>
      <c r="J172" s="65"/>
      <c r="K172" s="9"/>
      <c r="L172" t="s">
        <v>224</v>
      </c>
    </row>
    <row r="173" spans="1:12" ht="14.4" customHeight="1" x14ac:dyDescent="0.3">
      <c r="A173" s="92" t="s">
        <v>256</v>
      </c>
      <c r="B173" t="s">
        <v>10</v>
      </c>
      <c r="C173" s="68"/>
      <c r="D173" s="9"/>
      <c r="E173" t="s">
        <v>230</v>
      </c>
      <c r="F173" s="77" t="s">
        <v>209</v>
      </c>
      <c r="G173" s="69" t="s">
        <v>158</v>
      </c>
      <c r="I173" s="65">
        <v>100000</v>
      </c>
      <c r="J173" s="65"/>
      <c r="K173" s="9"/>
      <c r="L173" t="s">
        <v>225</v>
      </c>
    </row>
    <row r="174" spans="1:12" ht="14.4" customHeight="1" x14ac:dyDescent="0.3">
      <c r="A174" s="92" t="s">
        <v>256</v>
      </c>
      <c r="B174" t="s">
        <v>13</v>
      </c>
      <c r="C174" s="68"/>
      <c r="D174" s="9"/>
      <c r="E174" t="s">
        <v>231</v>
      </c>
      <c r="F174" s="77" t="s">
        <v>61</v>
      </c>
      <c r="G174" s="69" t="s">
        <v>160</v>
      </c>
      <c r="I174" s="65">
        <v>400000</v>
      </c>
      <c r="J174" s="65"/>
      <c r="K174" s="9"/>
      <c r="L174" s="81" t="s">
        <v>225</v>
      </c>
    </row>
    <row r="175" spans="1:12" ht="14.4" customHeight="1" x14ac:dyDescent="0.3">
      <c r="A175" s="92" t="s">
        <v>256</v>
      </c>
      <c r="B175" s="78" t="s">
        <v>14</v>
      </c>
      <c r="C175" s="84" cm="1">
        <f t="array" ref="C175">INDEX(Query3[Revenue], MATCH(1, (Initiatives4[[#This Row],[Month_Text]] = Query3[EventMonth]) * (Initiatives4[[#This Row],[FY21 Initiatives ]]=Query3[Initiative]),1))  * 0.7</f>
        <v>4234818.7</v>
      </c>
      <c r="D175" s="85" cm="1">
        <f t="array" ref="D175">INDEX(Query3[Transaction], MATCH(1, (Initiatives4[[#This Row],[Month_Text]] = Query3[EventMonth]) * (Initiatives4[[#This Row],[FY21 Initiatives ]]=Query3[Initiative]),1)) * 0.7</f>
        <v>359156</v>
      </c>
      <c r="E175" t="s">
        <v>232</v>
      </c>
      <c r="F175" s="77" t="s">
        <v>65</v>
      </c>
      <c r="G175" s="69" t="s">
        <v>162</v>
      </c>
      <c r="H175" s="69" t="s">
        <v>153</v>
      </c>
      <c r="I175" s="65">
        <v>2000000</v>
      </c>
      <c r="J175" s="65"/>
      <c r="K175" s="9"/>
      <c r="L175" s="82" t="s">
        <v>226</v>
      </c>
    </row>
    <row r="176" spans="1:12" ht="14.4" customHeight="1" x14ac:dyDescent="0.3">
      <c r="A176" s="92" t="s">
        <v>256</v>
      </c>
      <c r="B176" s="78" t="s">
        <v>15</v>
      </c>
      <c r="C176" s="86" cm="1">
        <f t="array" ref="C176">INDEX(Query3[Revenue], MATCH(1, (Initiatives4[[#This Row],[Month_Text]] = Query3[EventMonth]) * (Initiatives4[[#This Row],[FY21 Initiatives ]]=Query3[Initiative]),1))  * 0.7</f>
        <v>4234818.7</v>
      </c>
      <c r="D176" s="85" cm="1">
        <f t="array" ref="D176">INDEX(Query3[Transaction], MATCH(1, (Initiatives4[[#This Row],[Month_Text]] = Query3[EventMonth]) * (Initiatives4[[#This Row],[FY21 Initiatives ]]=Query3[Initiative]),1)) * 0.7</f>
        <v>359156</v>
      </c>
      <c r="E176" t="s">
        <v>233</v>
      </c>
      <c r="F176" s="77" t="s">
        <v>210</v>
      </c>
      <c r="G176" s="69" t="s">
        <v>160</v>
      </c>
      <c r="I176" s="65">
        <v>230000</v>
      </c>
      <c r="J176" s="65"/>
      <c r="K176" s="9"/>
      <c r="L176" s="81" t="s">
        <v>227</v>
      </c>
    </row>
    <row r="177" spans="1:12" ht="14.4" customHeight="1" x14ac:dyDescent="0.3">
      <c r="A177" s="92" t="s">
        <v>256</v>
      </c>
      <c r="B177" t="s">
        <v>17</v>
      </c>
      <c r="C177" s="68"/>
      <c r="D177" s="9"/>
      <c r="E177" t="s">
        <v>234</v>
      </c>
      <c r="F177" s="77" t="s">
        <v>211</v>
      </c>
      <c r="G177" s="69" t="s">
        <v>164</v>
      </c>
      <c r="I177" s="65">
        <v>100000</v>
      </c>
      <c r="J177" s="65"/>
      <c r="K177" s="9"/>
      <c r="L177" s="9"/>
    </row>
    <row r="178" spans="1:12" ht="14.4" customHeight="1" x14ac:dyDescent="0.3">
      <c r="A178" s="92" t="s">
        <v>256</v>
      </c>
      <c r="B178" t="s">
        <v>19</v>
      </c>
      <c r="C178" s="68"/>
      <c r="D178" s="9"/>
      <c r="E178" t="s">
        <v>236</v>
      </c>
      <c r="F178" s="77" t="s">
        <v>212</v>
      </c>
      <c r="G178" s="69" t="s">
        <v>69</v>
      </c>
      <c r="I178" s="65">
        <v>600000</v>
      </c>
      <c r="J178" s="65"/>
      <c r="K178" s="9"/>
      <c r="L178" s="9"/>
    </row>
    <row r="179" spans="1:12" ht="14.4" customHeight="1" x14ac:dyDescent="0.3">
      <c r="A179" s="92" t="s">
        <v>256</v>
      </c>
      <c r="B179" t="s">
        <v>203</v>
      </c>
      <c r="C179" s="68"/>
      <c r="D179" s="9"/>
      <c r="E179" t="s">
        <v>235</v>
      </c>
      <c r="F179" s="77" t="s">
        <v>213</v>
      </c>
      <c r="G179" s="71" t="s">
        <v>165</v>
      </c>
      <c r="I179" s="65">
        <v>450000</v>
      </c>
      <c r="J179" s="65"/>
      <c r="K179" s="9"/>
      <c r="L179" s="9"/>
    </row>
    <row r="180" spans="1:12" ht="14.4" customHeight="1" x14ac:dyDescent="0.3">
      <c r="A180" s="92" t="s">
        <v>256</v>
      </c>
      <c r="B180" t="s">
        <v>20</v>
      </c>
      <c r="C180" s="68"/>
      <c r="D180" s="9"/>
      <c r="E180" t="s">
        <v>237</v>
      </c>
      <c r="F180" s="77" t="s">
        <v>214</v>
      </c>
      <c r="G180" s="69" t="s">
        <v>166</v>
      </c>
      <c r="I180" s="65"/>
      <c r="J180" s="65"/>
      <c r="K180" s="9"/>
      <c r="L180" s="9"/>
    </row>
    <row r="181" spans="1:12" ht="14.4" customHeight="1" x14ac:dyDescent="0.3">
      <c r="A181" s="92" t="s">
        <v>256</v>
      </c>
      <c r="B181" t="s">
        <v>22</v>
      </c>
      <c r="C181" s="68"/>
      <c r="D181" s="9"/>
      <c r="E181" t="s">
        <v>238</v>
      </c>
      <c r="F181" s="77" t="s">
        <v>215</v>
      </c>
      <c r="G181" s="69" t="s">
        <v>167</v>
      </c>
      <c r="I181" s="65">
        <v>100000</v>
      </c>
      <c r="J181" s="65"/>
      <c r="K181" s="9"/>
      <c r="L181" s="9"/>
    </row>
    <row r="182" spans="1:12" ht="14.4" customHeight="1" x14ac:dyDescent="0.3">
      <c r="A182" s="92" t="s">
        <v>256</v>
      </c>
      <c r="B182" t="s">
        <v>23</v>
      </c>
      <c r="C182" s="68"/>
      <c r="D182" s="9"/>
      <c r="E182" t="s">
        <v>239</v>
      </c>
      <c r="F182" s="77" t="s">
        <v>216</v>
      </c>
      <c r="G182" s="69" t="s">
        <v>168</v>
      </c>
      <c r="I182" s="65">
        <v>500000</v>
      </c>
      <c r="J182" s="65"/>
      <c r="K182" s="9"/>
      <c r="L182" s="9"/>
    </row>
    <row r="183" spans="1:12" ht="14.4" customHeight="1" x14ac:dyDescent="0.3">
      <c r="A183" s="92" t="s">
        <v>256</v>
      </c>
      <c r="B183" t="s">
        <v>26</v>
      </c>
      <c r="C183" s="68"/>
      <c r="D183" s="9"/>
      <c r="E183" t="s">
        <v>242</v>
      </c>
      <c r="F183" s="77" t="s">
        <v>217</v>
      </c>
      <c r="G183" s="69" t="s">
        <v>169</v>
      </c>
      <c r="I183" s="65">
        <v>400000</v>
      </c>
      <c r="J183" s="65"/>
      <c r="K183" s="9"/>
      <c r="L183" s="9"/>
    </row>
    <row r="184" spans="1:12" ht="14.4" customHeight="1" x14ac:dyDescent="0.3">
      <c r="A184" s="92" t="s">
        <v>256</v>
      </c>
      <c r="B184" t="s">
        <v>204</v>
      </c>
      <c r="C184" s="68"/>
      <c r="D184" s="9"/>
      <c r="E184" t="s">
        <v>240</v>
      </c>
      <c r="F184" s="77" t="s">
        <v>67</v>
      </c>
      <c r="G184" s="69" t="s">
        <v>169</v>
      </c>
      <c r="I184" s="65">
        <v>1500000</v>
      </c>
      <c r="J184" s="65"/>
      <c r="K184" s="9"/>
      <c r="L184" s="9"/>
    </row>
    <row r="185" spans="1:12" ht="14.4" customHeight="1" x14ac:dyDescent="0.3">
      <c r="A185" s="92" t="s">
        <v>256</v>
      </c>
      <c r="B185" t="s">
        <v>205</v>
      </c>
      <c r="C185" s="68"/>
      <c r="D185" s="9"/>
      <c r="E185" t="s">
        <v>241</v>
      </c>
      <c r="F185" s="77" t="s">
        <v>218</v>
      </c>
      <c r="G185" s="69"/>
      <c r="I185" s="65">
        <v>100000</v>
      </c>
      <c r="J185" s="65"/>
      <c r="K185" s="9"/>
      <c r="L185" s="9"/>
    </row>
    <row r="186" spans="1:12" ht="14.4" customHeight="1" x14ac:dyDescent="0.3">
      <c r="A186" s="92" t="s">
        <v>256</v>
      </c>
      <c r="B186" t="s">
        <v>206</v>
      </c>
      <c r="C186" s="68"/>
      <c r="D186" s="9"/>
      <c r="E186" t="s">
        <v>243</v>
      </c>
      <c r="F186" s="77" t="s">
        <v>219</v>
      </c>
      <c r="G186" s="69"/>
      <c r="I186" s="65">
        <f>75%*2.5*1000000</f>
        <v>1875000</v>
      </c>
      <c r="J186" s="65"/>
      <c r="K186" s="9"/>
      <c r="L186" s="9"/>
    </row>
    <row r="187" spans="1:12" ht="14.4" customHeight="1" x14ac:dyDescent="0.3">
      <c r="A187" s="92" t="s">
        <v>256</v>
      </c>
      <c r="B187" t="s">
        <v>207</v>
      </c>
      <c r="C187" s="68"/>
      <c r="D187" s="9"/>
      <c r="E187" t="s">
        <v>244</v>
      </c>
      <c r="F187" s="77" t="s">
        <v>220</v>
      </c>
      <c r="G187" s="69"/>
      <c r="I187" s="65">
        <v>430000</v>
      </c>
      <c r="J187" s="65"/>
      <c r="K187" s="9"/>
      <c r="L187" s="9"/>
    </row>
    <row r="188" spans="1:12" ht="14.4" customHeight="1" x14ac:dyDescent="0.3">
      <c r="A188" s="92" t="s">
        <v>256</v>
      </c>
      <c r="B188" t="s">
        <v>28</v>
      </c>
      <c r="C188" s="68"/>
      <c r="D188" s="9"/>
      <c r="E188" t="s">
        <v>245</v>
      </c>
      <c r="F188" s="77" t="s">
        <v>221</v>
      </c>
      <c r="G188" s="12" t="s">
        <v>169</v>
      </c>
      <c r="I188" s="65">
        <v>130000</v>
      </c>
      <c r="J188" s="65"/>
      <c r="K188" s="9"/>
      <c r="L188" s="9"/>
    </row>
    <row r="189" spans="1:12" ht="14.4" customHeight="1" x14ac:dyDescent="0.3">
      <c r="A189" s="90" t="s">
        <v>257</v>
      </c>
      <c r="B189" s="78" t="s">
        <v>7</v>
      </c>
      <c r="C189" s="84" cm="1">
        <f t="array" ref="C189">INDEX(Query3[Revenue], MATCH(1, (Initiatives4[[#This Row],[Month_Text]] = Query3[EventMonth]) * (Initiatives4[[#This Row],[FY21 Initiatives ]]=Query3[Initiative]),1))</f>
        <v>6049741</v>
      </c>
      <c r="D189" s="85" cm="1">
        <f t="array" ref="D189">INDEX(Query3[Transaction], MATCH(1, (Initiatives4[[#This Row],[Month_Text]] = Query3[EventMonth]) * (Initiatives4[[#This Row],[FY21 Initiatives ]]=Query3[Initiative]),1))</f>
        <v>513080</v>
      </c>
      <c r="E189" t="s">
        <v>229</v>
      </c>
      <c r="F189" s="69" t="s">
        <v>208</v>
      </c>
      <c r="G189" s="69" t="s">
        <v>156</v>
      </c>
      <c r="I189" s="65">
        <v>3100000</v>
      </c>
      <c r="J189" s="65"/>
      <c r="K189" s="9"/>
      <c r="L189" t="s">
        <v>224</v>
      </c>
    </row>
    <row r="190" spans="1:12" ht="14.4" customHeight="1" x14ac:dyDescent="0.3">
      <c r="A190" s="90" t="s">
        <v>257</v>
      </c>
      <c r="B190" t="s">
        <v>10</v>
      </c>
      <c r="C190" s="68"/>
      <c r="D190" s="9"/>
      <c r="E190" t="s">
        <v>230</v>
      </c>
      <c r="F190" s="77" t="s">
        <v>209</v>
      </c>
      <c r="G190" s="69" t="s">
        <v>158</v>
      </c>
      <c r="I190" s="65">
        <v>100000</v>
      </c>
      <c r="J190" s="65"/>
      <c r="K190" s="9"/>
      <c r="L190" t="s">
        <v>225</v>
      </c>
    </row>
    <row r="191" spans="1:12" ht="14.4" customHeight="1" x14ac:dyDescent="0.3">
      <c r="A191" s="90" t="s">
        <v>257</v>
      </c>
      <c r="B191" t="s">
        <v>13</v>
      </c>
      <c r="C191" s="68"/>
      <c r="D191" s="9"/>
      <c r="E191" t="s">
        <v>231</v>
      </c>
      <c r="F191" s="77" t="s">
        <v>61</v>
      </c>
      <c r="G191" s="69" t="s">
        <v>160</v>
      </c>
      <c r="I191" s="65">
        <v>400000</v>
      </c>
      <c r="J191" s="65"/>
      <c r="K191" s="9"/>
      <c r="L191" s="81" t="s">
        <v>225</v>
      </c>
    </row>
    <row r="192" spans="1:12" ht="14.4" customHeight="1" x14ac:dyDescent="0.3">
      <c r="A192" s="90" t="s">
        <v>257</v>
      </c>
      <c r="B192" s="78" t="s">
        <v>14</v>
      </c>
      <c r="C192" s="84" cm="1">
        <f t="array" ref="C192">INDEX(Query3[Revenue], MATCH(1, (Initiatives4[[#This Row],[Month_Text]] = Query3[EventMonth]) * (Initiatives4[[#This Row],[FY21 Initiatives ]]=Query3[Initiative]),1))  * 0.7</f>
        <v>4234818.7</v>
      </c>
      <c r="D192" s="85" cm="1">
        <f t="array" ref="D192">INDEX(Query3[Transaction], MATCH(1, (Initiatives4[[#This Row],[Month_Text]] = Query3[EventMonth]) * (Initiatives4[[#This Row],[FY21 Initiatives ]]=Query3[Initiative]),1)) * 0.7</f>
        <v>359156</v>
      </c>
      <c r="E192" t="s">
        <v>232</v>
      </c>
      <c r="F192" s="77" t="s">
        <v>65</v>
      </c>
      <c r="G192" s="69" t="s">
        <v>162</v>
      </c>
      <c r="H192" s="69" t="s">
        <v>153</v>
      </c>
      <c r="I192" s="65">
        <v>2000000</v>
      </c>
      <c r="J192" s="65"/>
      <c r="K192" s="9"/>
      <c r="L192" s="82" t="s">
        <v>226</v>
      </c>
    </row>
    <row r="193" spans="1:12" ht="14.4" customHeight="1" x14ac:dyDescent="0.3">
      <c r="A193" s="90" t="s">
        <v>257</v>
      </c>
      <c r="B193" s="78" t="s">
        <v>15</v>
      </c>
      <c r="C193" s="86" cm="1">
        <f t="array" ref="C193">INDEX(Query3[Revenue], MATCH(1, (Initiatives4[[#This Row],[Month_Text]] = Query3[EventMonth]) * (Initiatives4[[#This Row],[FY21 Initiatives ]]=Query3[Initiative]),1))  * 0.7</f>
        <v>4234818.7</v>
      </c>
      <c r="D193" s="85" cm="1">
        <f t="array" ref="D193">INDEX(Query3[Transaction], MATCH(1, (Initiatives4[[#This Row],[Month_Text]] = Query3[EventMonth]) * (Initiatives4[[#This Row],[FY21 Initiatives ]]=Query3[Initiative]),1)) * 0.7</f>
        <v>359156</v>
      </c>
      <c r="E193" t="s">
        <v>233</v>
      </c>
      <c r="F193" s="77" t="s">
        <v>210</v>
      </c>
      <c r="G193" s="69" t="s">
        <v>160</v>
      </c>
      <c r="I193" s="65">
        <v>230000</v>
      </c>
      <c r="J193" s="65"/>
      <c r="K193" s="9"/>
      <c r="L193" s="81" t="s">
        <v>227</v>
      </c>
    </row>
    <row r="194" spans="1:12" ht="14.4" customHeight="1" x14ac:dyDescent="0.3">
      <c r="A194" s="90" t="s">
        <v>257</v>
      </c>
      <c r="B194" t="s">
        <v>17</v>
      </c>
      <c r="C194" s="68"/>
      <c r="D194" s="9"/>
      <c r="E194" t="s">
        <v>234</v>
      </c>
      <c r="F194" s="77" t="s">
        <v>211</v>
      </c>
      <c r="G194" s="69" t="s">
        <v>164</v>
      </c>
      <c r="I194" s="65">
        <v>100000</v>
      </c>
      <c r="J194" s="65"/>
      <c r="K194" s="9"/>
      <c r="L194" s="9"/>
    </row>
    <row r="195" spans="1:12" ht="14.4" customHeight="1" x14ac:dyDescent="0.3">
      <c r="A195" s="90" t="s">
        <v>257</v>
      </c>
      <c r="B195" t="s">
        <v>19</v>
      </c>
      <c r="C195" s="68"/>
      <c r="D195" s="9"/>
      <c r="E195" t="s">
        <v>236</v>
      </c>
      <c r="F195" s="77" t="s">
        <v>212</v>
      </c>
      <c r="G195" s="69" t="s">
        <v>69</v>
      </c>
      <c r="I195" s="65">
        <v>600000</v>
      </c>
      <c r="J195" s="65"/>
      <c r="K195" s="9"/>
      <c r="L195" s="9"/>
    </row>
    <row r="196" spans="1:12" ht="14.4" customHeight="1" x14ac:dyDescent="0.3">
      <c r="A196" s="90" t="s">
        <v>257</v>
      </c>
      <c r="B196" t="s">
        <v>203</v>
      </c>
      <c r="C196" s="68"/>
      <c r="D196" s="9"/>
      <c r="E196" t="s">
        <v>235</v>
      </c>
      <c r="F196" s="77" t="s">
        <v>213</v>
      </c>
      <c r="G196" s="71" t="s">
        <v>165</v>
      </c>
      <c r="I196" s="65">
        <v>450000</v>
      </c>
      <c r="J196" s="65"/>
      <c r="K196" s="9"/>
      <c r="L196" s="9"/>
    </row>
    <row r="197" spans="1:12" ht="14.4" customHeight="1" x14ac:dyDescent="0.3">
      <c r="A197" s="90" t="s">
        <v>257</v>
      </c>
      <c r="B197" t="s">
        <v>20</v>
      </c>
      <c r="C197" s="68"/>
      <c r="D197" s="9"/>
      <c r="E197" t="s">
        <v>237</v>
      </c>
      <c r="F197" s="77" t="s">
        <v>214</v>
      </c>
      <c r="G197" s="69" t="s">
        <v>166</v>
      </c>
      <c r="I197" s="65"/>
      <c r="J197" s="65"/>
      <c r="K197" s="9"/>
      <c r="L197" s="9"/>
    </row>
    <row r="198" spans="1:12" ht="14.4" customHeight="1" x14ac:dyDescent="0.3">
      <c r="A198" s="90" t="s">
        <v>257</v>
      </c>
      <c r="B198" t="s">
        <v>22</v>
      </c>
      <c r="C198" s="68"/>
      <c r="D198" s="9"/>
      <c r="E198" t="s">
        <v>238</v>
      </c>
      <c r="F198" s="77" t="s">
        <v>215</v>
      </c>
      <c r="G198" s="69" t="s">
        <v>167</v>
      </c>
      <c r="I198" s="65">
        <v>100000</v>
      </c>
      <c r="J198" s="65"/>
      <c r="K198" s="9"/>
      <c r="L198" s="9"/>
    </row>
    <row r="199" spans="1:12" ht="14.4" customHeight="1" x14ac:dyDescent="0.3">
      <c r="A199" s="90" t="s">
        <v>257</v>
      </c>
      <c r="B199" t="s">
        <v>23</v>
      </c>
      <c r="C199" s="68"/>
      <c r="D199" s="9"/>
      <c r="E199" t="s">
        <v>239</v>
      </c>
      <c r="F199" s="77" t="s">
        <v>216</v>
      </c>
      <c r="G199" s="69" t="s">
        <v>168</v>
      </c>
      <c r="I199" s="65">
        <v>500000</v>
      </c>
      <c r="J199" s="65"/>
      <c r="K199" s="9"/>
      <c r="L199" s="9"/>
    </row>
    <row r="200" spans="1:12" ht="14.4" customHeight="1" x14ac:dyDescent="0.3">
      <c r="A200" s="90" t="s">
        <v>257</v>
      </c>
      <c r="B200" t="s">
        <v>26</v>
      </c>
      <c r="C200" s="68"/>
      <c r="D200" s="9"/>
      <c r="E200" t="s">
        <v>242</v>
      </c>
      <c r="F200" s="77" t="s">
        <v>217</v>
      </c>
      <c r="G200" s="69" t="s">
        <v>169</v>
      </c>
      <c r="I200" s="65">
        <v>400000</v>
      </c>
      <c r="J200" s="65"/>
      <c r="K200" s="9"/>
      <c r="L200" s="9"/>
    </row>
    <row r="201" spans="1:12" ht="14.4" customHeight="1" x14ac:dyDescent="0.3">
      <c r="A201" s="90" t="s">
        <v>257</v>
      </c>
      <c r="B201" t="s">
        <v>204</v>
      </c>
      <c r="C201" s="68"/>
      <c r="D201" s="9"/>
      <c r="E201" t="s">
        <v>240</v>
      </c>
      <c r="F201" s="77" t="s">
        <v>67</v>
      </c>
      <c r="G201" s="69" t="s">
        <v>169</v>
      </c>
      <c r="I201" s="65">
        <v>1500000</v>
      </c>
      <c r="J201" s="65"/>
      <c r="K201" s="9"/>
      <c r="L201" s="9"/>
    </row>
    <row r="202" spans="1:12" ht="14.4" customHeight="1" x14ac:dyDescent="0.3">
      <c r="A202" s="90" t="s">
        <v>257</v>
      </c>
      <c r="B202" t="s">
        <v>205</v>
      </c>
      <c r="C202" s="68"/>
      <c r="D202" s="9"/>
      <c r="E202" t="s">
        <v>241</v>
      </c>
      <c r="F202" s="77" t="s">
        <v>218</v>
      </c>
      <c r="G202" s="69"/>
      <c r="I202" s="65">
        <v>100000</v>
      </c>
      <c r="J202" s="65"/>
      <c r="K202" s="9"/>
      <c r="L202" s="9"/>
    </row>
    <row r="203" spans="1:12" ht="14.4" customHeight="1" x14ac:dyDescent="0.3">
      <c r="A203" s="90" t="s">
        <v>257</v>
      </c>
      <c r="B203" t="s">
        <v>206</v>
      </c>
      <c r="C203" s="68"/>
      <c r="D203" s="9"/>
      <c r="E203" t="s">
        <v>243</v>
      </c>
      <c r="F203" s="77" t="s">
        <v>219</v>
      </c>
      <c r="G203" s="69"/>
      <c r="I203" s="65">
        <f>75%*3.1*1000000</f>
        <v>2325000</v>
      </c>
      <c r="J203" s="65"/>
      <c r="K203" s="9"/>
      <c r="L203" s="9"/>
    </row>
    <row r="204" spans="1:12" ht="14.4" customHeight="1" x14ac:dyDescent="0.3">
      <c r="A204" s="90" t="s">
        <v>257</v>
      </c>
      <c r="B204" t="s">
        <v>207</v>
      </c>
      <c r="C204" s="68"/>
      <c r="D204" s="9"/>
      <c r="E204" t="s">
        <v>244</v>
      </c>
      <c r="F204" s="77" t="s">
        <v>220</v>
      </c>
      <c r="G204" s="69"/>
      <c r="I204" s="65">
        <v>430000</v>
      </c>
      <c r="J204" s="65"/>
      <c r="K204" s="9"/>
      <c r="L204" s="9"/>
    </row>
    <row r="205" spans="1:12" ht="14.4" customHeight="1" x14ac:dyDescent="0.3">
      <c r="A205" s="90" t="s">
        <v>257</v>
      </c>
      <c r="B205" t="s">
        <v>28</v>
      </c>
      <c r="C205" s="68"/>
      <c r="D205" s="9"/>
      <c r="E205" t="s">
        <v>245</v>
      </c>
      <c r="F205" s="77" t="s">
        <v>221</v>
      </c>
      <c r="G205" s="12" t="s">
        <v>169</v>
      </c>
      <c r="I205" s="65">
        <v>130000</v>
      </c>
      <c r="J205" s="65"/>
      <c r="K205" s="9"/>
      <c r="L205" s="9"/>
    </row>
    <row r="207" spans="1:12" x14ac:dyDescent="0.3">
      <c r="I207" s="94"/>
      <c r="J207" s="65"/>
    </row>
  </sheetData>
  <phoneticPr fontId="10" type="noConversion"/>
  <pageMargins left="0.7" right="0.7" top="0.75" bottom="0.75" header="0.3" footer="0.3"/>
  <pageSetup orientation="portrait" r:id="rId1"/>
  <ignoredErrors>
    <ignoredError sqref="C126:C131 D126:D137 C144:C154 D145:D154 C161:C171 D163:D171 C180:C188 D182:D188 C133:C137" evalError="1"/>
  </ignoredError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681BA-143F-474B-AD82-AD614E647DAD}">
  <dimension ref="A1:G11"/>
  <sheetViews>
    <sheetView workbookViewId="0">
      <selection activeCell="F13" sqref="F13"/>
    </sheetView>
  </sheetViews>
  <sheetFormatPr defaultRowHeight="14.4" x14ac:dyDescent="0.3"/>
  <cols>
    <col min="1" max="1" width="13.77734375" bestFit="1" customWidth="1"/>
    <col min="2" max="2" width="20" bestFit="1" customWidth="1"/>
    <col min="3" max="3" width="10.5546875" bestFit="1" customWidth="1"/>
    <col min="4" max="4" width="13" bestFit="1" customWidth="1"/>
    <col min="5" max="5" width="16.44140625" bestFit="1" customWidth="1"/>
    <col min="6" max="6" width="18.88671875" bestFit="1" customWidth="1"/>
    <col min="7" max="7" width="20.21875" bestFit="1" customWidth="1"/>
    <col min="8" max="8" width="16.88671875" bestFit="1" customWidth="1"/>
    <col min="9" max="9" width="19.44140625" bestFit="1" customWidth="1"/>
  </cols>
  <sheetData>
    <row r="1" spans="1:7" x14ac:dyDescent="0.3">
      <c r="A1" t="s">
        <v>127</v>
      </c>
      <c r="B1" t="s">
        <v>248</v>
      </c>
      <c r="C1" t="s">
        <v>249</v>
      </c>
      <c r="D1" t="s">
        <v>250</v>
      </c>
    </row>
    <row r="2" spans="1:7" x14ac:dyDescent="0.3">
      <c r="A2" s="52" t="s">
        <v>251</v>
      </c>
      <c r="B2" s="52" t="s">
        <v>17</v>
      </c>
      <c r="C2">
        <v>21646</v>
      </c>
      <c r="D2">
        <v>1728</v>
      </c>
    </row>
    <row r="3" spans="1:7" x14ac:dyDescent="0.3">
      <c r="A3" s="52" t="s">
        <v>247</v>
      </c>
      <c r="B3" s="52" t="s">
        <v>15</v>
      </c>
      <c r="C3">
        <v>410462</v>
      </c>
      <c r="D3">
        <v>40313</v>
      </c>
    </row>
    <row r="4" spans="1:7" x14ac:dyDescent="0.3">
      <c r="A4" s="52" t="s">
        <v>247</v>
      </c>
      <c r="B4" s="52" t="s">
        <v>14</v>
      </c>
      <c r="C4">
        <v>4621666</v>
      </c>
      <c r="D4">
        <v>54492</v>
      </c>
    </row>
    <row r="5" spans="1:7" x14ac:dyDescent="0.3">
      <c r="A5" s="52" t="s">
        <v>247</v>
      </c>
      <c r="B5" s="52" t="s">
        <v>7</v>
      </c>
      <c r="C5">
        <v>6093232</v>
      </c>
      <c r="D5">
        <v>440297</v>
      </c>
    </row>
    <row r="6" spans="1:7" x14ac:dyDescent="0.3">
      <c r="A6" s="52" t="s">
        <v>246</v>
      </c>
      <c r="B6" s="52" t="s">
        <v>15</v>
      </c>
      <c r="C6">
        <v>278901</v>
      </c>
      <c r="D6">
        <v>31872</v>
      </c>
      <c r="G6" s="83"/>
    </row>
    <row r="7" spans="1:7" x14ac:dyDescent="0.3">
      <c r="A7" s="52" t="s">
        <v>246</v>
      </c>
      <c r="B7" s="52" t="s">
        <v>14</v>
      </c>
      <c r="C7">
        <v>3346221</v>
      </c>
      <c r="D7">
        <v>46006</v>
      </c>
    </row>
    <row r="8" spans="1:7" x14ac:dyDescent="0.3">
      <c r="A8" s="52" t="s">
        <v>246</v>
      </c>
      <c r="B8" s="52" t="s">
        <v>7</v>
      </c>
      <c r="C8">
        <v>6984463</v>
      </c>
      <c r="D8">
        <v>574462</v>
      </c>
    </row>
    <row r="9" spans="1:7" x14ac:dyDescent="0.3">
      <c r="A9" s="52" t="s">
        <v>253</v>
      </c>
      <c r="B9" s="52" t="s">
        <v>15</v>
      </c>
      <c r="C9">
        <v>267334</v>
      </c>
      <c r="D9">
        <v>20618</v>
      </c>
    </row>
    <row r="10" spans="1:7" x14ac:dyDescent="0.3">
      <c r="A10" s="52" t="s">
        <v>253</v>
      </c>
      <c r="B10" s="52" t="s">
        <v>14</v>
      </c>
      <c r="C10">
        <v>2845756</v>
      </c>
      <c r="D10">
        <v>35472</v>
      </c>
    </row>
    <row r="11" spans="1:7" x14ac:dyDescent="0.3">
      <c r="A11" s="52" t="s">
        <v>253</v>
      </c>
      <c r="B11" s="52" t="s">
        <v>7</v>
      </c>
      <c r="C11">
        <v>6049741</v>
      </c>
      <c r="D11">
        <v>513080</v>
      </c>
    </row>
  </sheetData>
  <phoneticPr fontId="10"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D56DA-C734-4921-BE66-28E58E2FA420}">
  <dimension ref="A1:N43"/>
  <sheetViews>
    <sheetView workbookViewId="0">
      <selection activeCell="H17" sqref="H17"/>
    </sheetView>
  </sheetViews>
  <sheetFormatPr defaultRowHeight="14.4" x14ac:dyDescent="0.3"/>
  <cols>
    <col min="1" max="1" width="17" bestFit="1" customWidth="1"/>
    <col min="2" max="2" width="31.88671875" bestFit="1" customWidth="1"/>
    <col min="3" max="3" width="19.6640625" customWidth="1"/>
    <col min="4" max="4" width="18.21875" customWidth="1"/>
    <col min="5" max="5" width="17" bestFit="1" customWidth="1"/>
    <col min="6" max="6" width="31.88671875" bestFit="1" customWidth="1"/>
    <col min="8" max="8" width="17" bestFit="1" customWidth="1"/>
    <col min="9" max="9" width="31.88671875" bestFit="1" customWidth="1"/>
    <col min="12" max="12" width="22.88671875" customWidth="1"/>
    <col min="13" max="13" width="23.44140625" customWidth="1"/>
  </cols>
  <sheetData>
    <row r="1" spans="1:14" x14ac:dyDescent="0.3">
      <c r="A1" t="s">
        <v>147</v>
      </c>
      <c r="B1" t="s">
        <v>147</v>
      </c>
      <c r="C1" t="s">
        <v>148</v>
      </c>
      <c r="D1" t="s">
        <v>149</v>
      </c>
      <c r="H1" s="55" t="s">
        <v>171</v>
      </c>
      <c r="I1" t="s" vm="2">
        <v>152</v>
      </c>
      <c r="L1" s="55" t="s">
        <v>171</v>
      </c>
      <c r="M1" t="s" vm="3">
        <v>199</v>
      </c>
    </row>
    <row r="2" spans="1:14" x14ac:dyDescent="0.3">
      <c r="A2" t="s">
        <v>150</v>
      </c>
      <c r="B2" s="50">
        <f>J4</f>
        <v>0.93192906121398866</v>
      </c>
      <c r="D2" s="50">
        <f>N4</f>
        <v>0.93610412540867927</v>
      </c>
    </row>
    <row r="3" spans="1:14" x14ac:dyDescent="0.3">
      <c r="A3" t="s">
        <v>151</v>
      </c>
      <c r="B3" s="50">
        <f>J17</f>
        <v>0.92684637820814497</v>
      </c>
      <c r="C3" s="66">
        <v>0.91700000000000004</v>
      </c>
      <c r="D3" s="50">
        <f>N17</f>
        <v>0.93764174480829121</v>
      </c>
      <c r="H3" s="55" t="s">
        <v>110</v>
      </c>
      <c r="I3" t="s">
        <v>124</v>
      </c>
      <c r="L3" s="55" t="s">
        <v>110</v>
      </c>
      <c r="M3" t="s">
        <v>124</v>
      </c>
    </row>
    <row r="4" spans="1:14" x14ac:dyDescent="0.3">
      <c r="A4" t="s">
        <v>143</v>
      </c>
      <c r="B4" s="50">
        <f>J30</f>
        <v>0.93833386558505927</v>
      </c>
      <c r="C4" s="66">
        <v>0.92600000000000005</v>
      </c>
      <c r="D4" s="50">
        <f>N30</f>
        <v>0.94527673004614454</v>
      </c>
      <c r="H4" s="56" t="s">
        <v>172</v>
      </c>
      <c r="I4" s="52"/>
      <c r="J4" s="75">
        <f xml:space="preserve"> AVERAGE(I5:I16)</f>
        <v>0.93192906121398866</v>
      </c>
      <c r="L4" s="56" t="s">
        <v>172</v>
      </c>
      <c r="M4" s="52"/>
      <c r="N4" s="75">
        <f xml:space="preserve"> AVERAGE(M5:M16)</f>
        <v>0.93610412540867927</v>
      </c>
    </row>
    <row r="5" spans="1:14" x14ac:dyDescent="0.3">
      <c r="H5" s="73" t="s">
        <v>175</v>
      </c>
      <c r="I5" s="57">
        <v>0.93173955990606494</v>
      </c>
      <c r="L5" s="73" t="s">
        <v>175</v>
      </c>
      <c r="M5" s="57">
        <v>0.9317480638906539</v>
      </c>
    </row>
    <row r="6" spans="1:14" x14ac:dyDescent="0.3">
      <c r="H6" s="73" t="s">
        <v>176</v>
      </c>
      <c r="I6" s="57">
        <v>0.92887998479221023</v>
      </c>
      <c r="L6" s="73" t="s">
        <v>176</v>
      </c>
      <c r="M6" s="57">
        <v>0.92875279719115778</v>
      </c>
    </row>
    <row r="7" spans="1:14" x14ac:dyDescent="0.3">
      <c r="H7" s="73" t="s">
        <v>177</v>
      </c>
      <c r="I7" s="57">
        <v>0.93217233966896962</v>
      </c>
      <c r="L7" s="73" t="s">
        <v>177</v>
      </c>
      <c r="M7" s="57">
        <v>0.93215468702975257</v>
      </c>
    </row>
    <row r="8" spans="1:14" x14ac:dyDescent="0.3">
      <c r="H8" s="73" t="s">
        <v>178</v>
      </c>
      <c r="I8" s="57">
        <v>0.93338617017810943</v>
      </c>
      <c r="L8" s="73" t="s">
        <v>178</v>
      </c>
      <c r="M8" s="57">
        <v>0.93349291835236459</v>
      </c>
    </row>
    <row r="9" spans="1:14" x14ac:dyDescent="0.3">
      <c r="H9" s="73" t="s">
        <v>179</v>
      </c>
      <c r="I9" s="57">
        <v>0.93763468308504827</v>
      </c>
      <c r="L9" s="73" t="s">
        <v>179</v>
      </c>
      <c r="M9" s="57">
        <v>0.93806992450273063</v>
      </c>
    </row>
    <row r="10" spans="1:14" x14ac:dyDescent="0.3">
      <c r="H10" s="73" t="s">
        <v>180</v>
      </c>
      <c r="I10" s="57">
        <v>0.93818099751860151</v>
      </c>
      <c r="L10" s="73" t="s">
        <v>180</v>
      </c>
      <c r="M10" s="57">
        <v>0.9392009606807068</v>
      </c>
    </row>
    <row r="11" spans="1:14" x14ac:dyDescent="0.3">
      <c r="H11" s="73" t="s">
        <v>181</v>
      </c>
      <c r="I11" s="57">
        <v>0.93323361012624351</v>
      </c>
      <c r="L11" s="73" t="s">
        <v>181</v>
      </c>
      <c r="M11" s="57">
        <v>0.93590383392082421</v>
      </c>
    </row>
    <row r="12" spans="1:14" x14ac:dyDescent="0.3">
      <c r="H12" s="73" t="s">
        <v>182</v>
      </c>
      <c r="I12" s="57">
        <v>0.93367245321879677</v>
      </c>
      <c r="L12" s="73" t="s">
        <v>182</v>
      </c>
      <c r="M12" s="57">
        <v>0.93770947553310435</v>
      </c>
    </row>
    <row r="13" spans="1:14" x14ac:dyDescent="0.3">
      <c r="H13" s="73" t="s">
        <v>183</v>
      </c>
      <c r="I13" s="57">
        <v>0.93403710632551729</v>
      </c>
      <c r="L13" s="73" t="s">
        <v>183</v>
      </c>
      <c r="M13" s="57">
        <v>0.94134977287777333</v>
      </c>
    </row>
    <row r="14" spans="1:14" x14ac:dyDescent="0.3">
      <c r="H14" s="73" t="s">
        <v>184</v>
      </c>
      <c r="I14" s="57">
        <v>0.92935867174203934</v>
      </c>
      <c r="L14" s="73" t="s">
        <v>184</v>
      </c>
      <c r="M14" s="57">
        <v>0.9398702829857557</v>
      </c>
    </row>
    <row r="15" spans="1:14" x14ac:dyDescent="0.3">
      <c r="H15" s="73" t="s">
        <v>185</v>
      </c>
      <c r="I15" s="57">
        <v>0.92842082277026383</v>
      </c>
      <c r="L15" s="73" t="s">
        <v>185</v>
      </c>
      <c r="M15" s="57">
        <v>0.94054291130651158</v>
      </c>
    </row>
    <row r="16" spans="1:14" x14ac:dyDescent="0.3">
      <c r="H16" s="73" t="s">
        <v>186</v>
      </c>
      <c r="I16" s="57">
        <v>0.92243233523600177</v>
      </c>
      <c r="L16" s="73" t="s">
        <v>186</v>
      </c>
      <c r="M16" s="57">
        <v>0.93445387663281521</v>
      </c>
    </row>
    <row r="17" spans="8:14" x14ac:dyDescent="0.3">
      <c r="H17" s="56" t="s">
        <v>173</v>
      </c>
      <c r="I17" s="52"/>
      <c r="J17" s="75">
        <f xml:space="preserve"> AVERAGE(I18:I29)</f>
        <v>0.92684637820814497</v>
      </c>
      <c r="L17" s="56" t="s">
        <v>173</v>
      </c>
      <c r="M17" s="52"/>
      <c r="N17" s="75">
        <f xml:space="preserve"> AVERAGE(M18:M29)</f>
        <v>0.93764174480829121</v>
      </c>
    </row>
    <row r="18" spans="8:14" x14ac:dyDescent="0.3">
      <c r="H18" s="73" t="s">
        <v>187</v>
      </c>
      <c r="I18" s="57">
        <v>0.92042398914388601</v>
      </c>
      <c r="L18" s="73" t="s">
        <v>187</v>
      </c>
      <c r="M18" s="57">
        <v>0.93228474185521959</v>
      </c>
    </row>
    <row r="19" spans="8:14" x14ac:dyDescent="0.3">
      <c r="H19" s="73" t="s">
        <v>188</v>
      </c>
      <c r="I19" s="57">
        <v>0.9234317477821965</v>
      </c>
      <c r="L19" s="73" t="s">
        <v>188</v>
      </c>
      <c r="M19" s="57">
        <v>0.93522722305141481</v>
      </c>
    </row>
    <row r="20" spans="8:14" x14ac:dyDescent="0.3">
      <c r="H20" s="73" t="s">
        <v>189</v>
      </c>
      <c r="I20" s="57">
        <v>0.92740225167998547</v>
      </c>
      <c r="L20" s="73" t="s">
        <v>189</v>
      </c>
      <c r="M20" s="57">
        <v>0.9374826269160994</v>
      </c>
    </row>
    <row r="21" spans="8:14" x14ac:dyDescent="0.3">
      <c r="H21" s="73" t="s">
        <v>190</v>
      </c>
      <c r="I21" s="57">
        <v>0.92455132982299726</v>
      </c>
      <c r="L21" s="73" t="s">
        <v>190</v>
      </c>
      <c r="M21" s="57">
        <v>0.93445286059269583</v>
      </c>
    </row>
    <row r="22" spans="8:14" x14ac:dyDescent="0.3">
      <c r="H22" s="73" t="s">
        <v>191</v>
      </c>
      <c r="I22" s="57">
        <v>0.92709612694913812</v>
      </c>
      <c r="L22" s="73" t="s">
        <v>191</v>
      </c>
      <c r="M22" s="57">
        <v>0.93715492419025481</v>
      </c>
    </row>
    <row r="23" spans="8:14" x14ac:dyDescent="0.3">
      <c r="H23" s="73" t="s">
        <v>192</v>
      </c>
      <c r="I23" s="57">
        <v>0.92803688094576764</v>
      </c>
      <c r="L23" s="73" t="s">
        <v>192</v>
      </c>
      <c r="M23" s="57">
        <v>0.94022447184343005</v>
      </c>
    </row>
    <row r="24" spans="8:14" x14ac:dyDescent="0.3">
      <c r="H24" s="73" t="s">
        <v>193</v>
      </c>
      <c r="I24" s="57">
        <v>0.92522911118383611</v>
      </c>
      <c r="L24" s="73" t="s">
        <v>193</v>
      </c>
      <c r="M24" s="57">
        <v>0.93644548113228931</v>
      </c>
    </row>
    <row r="25" spans="8:14" x14ac:dyDescent="0.3">
      <c r="H25" s="73" t="s">
        <v>194</v>
      </c>
      <c r="I25" s="57">
        <v>0.92651972148527406</v>
      </c>
      <c r="L25" s="73" t="s">
        <v>194</v>
      </c>
      <c r="M25" s="57">
        <v>0.93701295595093148</v>
      </c>
    </row>
    <row r="26" spans="8:14" x14ac:dyDescent="0.3">
      <c r="H26" s="73" t="s">
        <v>195</v>
      </c>
      <c r="I26" s="57">
        <v>0.93037548031260853</v>
      </c>
      <c r="L26" s="73" t="s">
        <v>195</v>
      </c>
      <c r="M26" s="57">
        <v>0.9416556087102077</v>
      </c>
    </row>
    <row r="27" spans="8:14" x14ac:dyDescent="0.3">
      <c r="H27" s="73" t="s">
        <v>196</v>
      </c>
      <c r="I27" s="57">
        <v>0.92818311993713876</v>
      </c>
      <c r="L27" s="73" t="s">
        <v>196</v>
      </c>
      <c r="M27" s="57">
        <v>0.93837593293388266</v>
      </c>
    </row>
    <row r="28" spans="8:14" x14ac:dyDescent="0.3">
      <c r="H28" s="73" t="s">
        <v>197</v>
      </c>
      <c r="I28" s="57">
        <v>0.92980031198905599</v>
      </c>
      <c r="L28" s="73" t="s">
        <v>197</v>
      </c>
      <c r="M28" s="57">
        <v>0.9405479289303712</v>
      </c>
    </row>
    <row r="29" spans="8:14" x14ac:dyDescent="0.3">
      <c r="H29" s="73" t="s">
        <v>198</v>
      </c>
      <c r="I29" s="57">
        <v>0.93110646726585566</v>
      </c>
      <c r="L29" s="73" t="s">
        <v>198</v>
      </c>
      <c r="M29" s="57">
        <v>0.94083618159269655</v>
      </c>
    </row>
    <row r="30" spans="8:14" x14ac:dyDescent="0.3">
      <c r="H30" s="56" t="s">
        <v>174</v>
      </c>
      <c r="I30" s="52"/>
      <c r="J30" s="75">
        <f xml:space="preserve"> AVERAGE(I31:I42)</f>
        <v>0.93833386558505927</v>
      </c>
      <c r="L30" s="56" t="s">
        <v>174</v>
      </c>
      <c r="M30" s="52"/>
      <c r="N30" s="75">
        <f xml:space="preserve"> AVERAGE(M31:M42)</f>
        <v>0.94527673004614454</v>
      </c>
    </row>
    <row r="31" spans="8:14" x14ac:dyDescent="0.3">
      <c r="H31" s="73" t="s">
        <v>111</v>
      </c>
      <c r="I31" s="57">
        <v>0.92931852978770835</v>
      </c>
      <c r="L31" s="73" t="s">
        <v>111</v>
      </c>
      <c r="M31" s="57">
        <v>0.93877184146419634</v>
      </c>
    </row>
    <row r="32" spans="8:14" x14ac:dyDescent="0.3">
      <c r="H32" s="73" t="s">
        <v>112</v>
      </c>
      <c r="I32" s="57">
        <v>0.93039819549911784</v>
      </c>
      <c r="L32" s="73" t="s">
        <v>112</v>
      </c>
      <c r="M32" s="57">
        <v>0.94000509823119394</v>
      </c>
    </row>
    <row r="33" spans="8:13" x14ac:dyDescent="0.3">
      <c r="H33" s="73" t="s">
        <v>113</v>
      </c>
      <c r="I33" s="57">
        <v>0.9361781514989973</v>
      </c>
      <c r="L33" s="73" t="s">
        <v>113</v>
      </c>
      <c r="M33" s="57">
        <v>0.94332496703010038</v>
      </c>
    </row>
    <row r="34" spans="8:13" x14ac:dyDescent="0.3">
      <c r="H34" s="73" t="s">
        <v>114</v>
      </c>
      <c r="I34" s="57">
        <v>0.93682385232525767</v>
      </c>
      <c r="L34" s="73" t="s">
        <v>114</v>
      </c>
      <c r="M34" s="57">
        <v>0.94447552947615299</v>
      </c>
    </row>
    <row r="35" spans="8:13" x14ac:dyDescent="0.3">
      <c r="H35" s="73" t="s">
        <v>115</v>
      </c>
      <c r="I35" s="57">
        <v>0.93601957980889539</v>
      </c>
      <c r="L35" s="73" t="s">
        <v>115</v>
      </c>
      <c r="M35" s="57">
        <v>0.94297808438123165</v>
      </c>
    </row>
    <row r="36" spans="8:13" x14ac:dyDescent="0.3">
      <c r="H36" s="73" t="s">
        <v>116</v>
      </c>
      <c r="I36" s="57">
        <v>0.93768039635075695</v>
      </c>
      <c r="L36" s="73" t="s">
        <v>116</v>
      </c>
      <c r="M36" s="57">
        <v>0.94440007781451218</v>
      </c>
    </row>
    <row r="37" spans="8:13" x14ac:dyDescent="0.3">
      <c r="H37" s="73" t="s">
        <v>117</v>
      </c>
      <c r="I37" s="57">
        <v>0.93527073958836959</v>
      </c>
      <c r="L37" s="73" t="s">
        <v>117</v>
      </c>
      <c r="M37" s="57">
        <v>0.9410641341634769</v>
      </c>
    </row>
    <row r="38" spans="8:13" x14ac:dyDescent="0.3">
      <c r="H38" s="73" t="s">
        <v>118</v>
      </c>
      <c r="I38" s="57">
        <v>0.93746257933872612</v>
      </c>
      <c r="L38" s="73" t="s">
        <v>118</v>
      </c>
      <c r="M38" s="57">
        <v>0.94423510279539291</v>
      </c>
    </row>
    <row r="39" spans="8:13" x14ac:dyDescent="0.3">
      <c r="H39" s="73" t="s">
        <v>119</v>
      </c>
      <c r="I39" s="57">
        <v>0.94042546142059935</v>
      </c>
      <c r="L39" s="73" t="s">
        <v>119</v>
      </c>
      <c r="M39" s="57">
        <v>0.94643348302477148</v>
      </c>
    </row>
    <row r="40" spans="8:13" x14ac:dyDescent="0.3">
      <c r="H40" s="73" t="s">
        <v>120</v>
      </c>
      <c r="I40" s="57">
        <v>0.94842990601894528</v>
      </c>
      <c r="L40" s="73" t="s">
        <v>120</v>
      </c>
      <c r="M40" s="57">
        <v>0.95344023863337901</v>
      </c>
    </row>
    <row r="41" spans="8:13" x14ac:dyDescent="0.3">
      <c r="H41" s="73" t="s">
        <v>121</v>
      </c>
      <c r="I41" s="57">
        <v>0.94752982077745562</v>
      </c>
      <c r="L41" s="73" t="s">
        <v>121</v>
      </c>
      <c r="M41" s="57">
        <v>0.95308700304398952</v>
      </c>
    </row>
    <row r="42" spans="8:13" x14ac:dyDescent="0.3">
      <c r="H42" s="73" t="s">
        <v>122</v>
      </c>
      <c r="I42" s="57">
        <v>0.9444691746058812</v>
      </c>
      <c r="L42" s="73" t="s">
        <v>122</v>
      </c>
      <c r="M42" s="57">
        <v>0.95110520049533809</v>
      </c>
    </row>
    <row r="43" spans="8:13" x14ac:dyDescent="0.3">
      <c r="H43" s="56" t="s">
        <v>108</v>
      </c>
      <c r="I43" s="57">
        <v>0.53636492064896912</v>
      </c>
      <c r="L43" s="56" t="s">
        <v>108</v>
      </c>
      <c r="M43" s="57">
        <v>0.50216256909221968</v>
      </c>
    </row>
  </sheetData>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E4C19-AB00-416A-BB9A-F9E117BBABA4}">
  <dimension ref="A2:H45"/>
  <sheetViews>
    <sheetView topLeftCell="A13" workbookViewId="0">
      <selection activeCell="I39" sqref="I39"/>
    </sheetView>
  </sheetViews>
  <sheetFormatPr defaultRowHeight="14.4" x14ac:dyDescent="0.3"/>
  <cols>
    <col min="1" max="1" width="17" bestFit="1" customWidth="1"/>
    <col min="2" max="2" width="31.88671875" bestFit="1" customWidth="1"/>
    <col min="3" max="3" width="19.77734375" customWidth="1"/>
    <col min="6" max="6" width="17" bestFit="1" customWidth="1"/>
    <col min="7" max="7" width="31.88671875" bestFit="1" customWidth="1"/>
    <col min="8" max="8" width="21" customWidth="1"/>
  </cols>
  <sheetData>
    <row r="2" spans="1:8" x14ac:dyDescent="0.3">
      <c r="F2" s="55" t="s">
        <v>171</v>
      </c>
      <c r="G2" t="s" vm="3">
        <v>199</v>
      </c>
    </row>
    <row r="3" spans="1:8" x14ac:dyDescent="0.3">
      <c r="A3" s="55" t="s">
        <v>171</v>
      </c>
      <c r="B3" t="s" vm="2">
        <v>152</v>
      </c>
    </row>
    <row r="4" spans="1:8" x14ac:dyDescent="0.3">
      <c r="F4" s="55" t="s">
        <v>110</v>
      </c>
      <c r="G4" t="s">
        <v>124</v>
      </c>
      <c r="H4" s="74" t="s">
        <v>149</v>
      </c>
    </row>
    <row r="5" spans="1:8" x14ac:dyDescent="0.3">
      <c r="A5" s="55" t="s">
        <v>103</v>
      </c>
      <c r="B5" t="s">
        <v>124</v>
      </c>
      <c r="C5" s="74" t="s">
        <v>147</v>
      </c>
      <c r="F5" s="56" t="s">
        <v>172</v>
      </c>
      <c r="G5" s="52"/>
      <c r="H5" s="57">
        <f xml:space="preserve"> AVERAGE(G6:G17)</f>
        <v>0.93610407920589556</v>
      </c>
    </row>
    <row r="6" spans="1:8" x14ac:dyDescent="0.3">
      <c r="A6" s="56" t="s">
        <v>172</v>
      </c>
      <c r="B6" s="52"/>
      <c r="C6" s="50">
        <f xml:space="preserve"> AVERAGE(B7:B18)</f>
        <v>0.93192920109176303</v>
      </c>
      <c r="F6" s="73" t="s">
        <v>175</v>
      </c>
      <c r="G6" s="57">
        <v>0.9317479790402543</v>
      </c>
    </row>
    <row r="7" spans="1:8" x14ac:dyDescent="0.3">
      <c r="A7" s="73" t="s">
        <v>175</v>
      </c>
      <c r="B7" s="57">
        <v>0.93173941948813788</v>
      </c>
      <c r="F7" s="73" t="s">
        <v>176</v>
      </c>
      <c r="G7" s="57">
        <v>0.92875271102542023</v>
      </c>
    </row>
    <row r="8" spans="1:8" x14ac:dyDescent="0.3">
      <c r="A8" s="73" t="s">
        <v>176</v>
      </c>
      <c r="B8" s="57">
        <v>0.92887977871452621</v>
      </c>
      <c r="F8" s="73" t="s">
        <v>177</v>
      </c>
      <c r="G8" s="57">
        <v>0.9321546348570231</v>
      </c>
    </row>
    <row r="9" spans="1:8" x14ac:dyDescent="0.3">
      <c r="A9" s="73" t="s">
        <v>177</v>
      </c>
      <c r="B9" s="57">
        <v>0.93217225977507145</v>
      </c>
      <c r="F9" s="73" t="s">
        <v>178</v>
      </c>
      <c r="G9" s="57">
        <v>0.93349289338599739</v>
      </c>
    </row>
    <row r="10" spans="1:8" x14ac:dyDescent="0.3">
      <c r="A10" s="73" t="s">
        <v>178</v>
      </c>
      <c r="B10" s="57">
        <v>0.93338646154327476</v>
      </c>
      <c r="F10" s="73" t="s">
        <v>179</v>
      </c>
      <c r="G10" s="57">
        <v>0.93806987626536265</v>
      </c>
    </row>
    <row r="11" spans="1:8" x14ac:dyDescent="0.3">
      <c r="A11" s="73" t="s">
        <v>179</v>
      </c>
      <c r="B11" s="57">
        <v>0.93763448245385905</v>
      </c>
      <c r="F11" s="73" t="s">
        <v>180</v>
      </c>
      <c r="G11" s="57">
        <v>0.9392009606807068</v>
      </c>
    </row>
    <row r="12" spans="1:8" x14ac:dyDescent="0.3">
      <c r="A12" s="73" t="s">
        <v>180</v>
      </c>
      <c r="B12" s="57">
        <v>0.93818095141636992</v>
      </c>
      <c r="F12" s="73" t="s">
        <v>181</v>
      </c>
      <c r="G12" s="57">
        <v>0.93590383392082421</v>
      </c>
    </row>
    <row r="13" spans="1:8" x14ac:dyDescent="0.3">
      <c r="A13" s="73" t="s">
        <v>181</v>
      </c>
      <c r="B13" s="57">
        <v>0.93323922218836808</v>
      </c>
      <c r="F13" s="73" t="s">
        <v>182</v>
      </c>
      <c r="G13" s="57">
        <v>0.93770939622323768</v>
      </c>
    </row>
    <row r="14" spans="1:8" x14ac:dyDescent="0.3">
      <c r="A14" s="73" t="s">
        <v>182</v>
      </c>
      <c r="B14" s="57">
        <v>0.93367223449466274</v>
      </c>
      <c r="F14" s="73" t="s">
        <v>183</v>
      </c>
      <c r="G14" s="57">
        <v>0.94134977287777333</v>
      </c>
    </row>
    <row r="15" spans="1:8" x14ac:dyDescent="0.3">
      <c r="A15" s="73" t="s">
        <v>183</v>
      </c>
      <c r="B15" s="57">
        <v>0.93403702402539901</v>
      </c>
      <c r="F15" s="73" t="s">
        <v>184</v>
      </c>
      <c r="G15" s="57">
        <v>0.9398701541822162</v>
      </c>
    </row>
    <row r="16" spans="1:8" x14ac:dyDescent="0.3">
      <c r="A16" s="73" t="s">
        <v>184</v>
      </c>
      <c r="B16" s="57">
        <v>0.92935838276436245</v>
      </c>
      <c r="F16" s="73" t="s">
        <v>185</v>
      </c>
      <c r="G16" s="57">
        <v>0.94054288562784027</v>
      </c>
    </row>
    <row r="17" spans="1:8" x14ac:dyDescent="0.3">
      <c r="A17" s="73" t="s">
        <v>185</v>
      </c>
      <c r="B17" s="57">
        <v>0.92842024790319577</v>
      </c>
      <c r="F17" s="73" t="s">
        <v>186</v>
      </c>
      <c r="G17" s="57">
        <v>0.93445385238408984</v>
      </c>
    </row>
    <row r="18" spans="1:8" x14ac:dyDescent="0.3">
      <c r="A18" s="73" t="s">
        <v>186</v>
      </c>
      <c r="B18" s="57">
        <v>0.92242994833392877</v>
      </c>
      <c r="F18" s="56" t="s">
        <v>173</v>
      </c>
      <c r="G18" s="52"/>
      <c r="H18" s="57">
        <f xml:space="preserve"> AVERAGE(G19:G30)</f>
        <v>0.93764169274141862</v>
      </c>
    </row>
    <row r="19" spans="1:8" x14ac:dyDescent="0.3">
      <c r="A19" s="56" t="s">
        <v>173</v>
      </c>
      <c r="B19" s="52"/>
      <c r="C19" s="50">
        <f xml:space="preserve"> AVERAGE(B20:B31)</f>
        <v>0.92686083491703875</v>
      </c>
      <c r="F19" s="73" t="s">
        <v>187</v>
      </c>
      <c r="G19" s="57">
        <v>0.93228474185521959</v>
      </c>
    </row>
    <row r="20" spans="1:8" x14ac:dyDescent="0.3">
      <c r="A20" s="73" t="s">
        <v>187</v>
      </c>
      <c r="B20" s="57">
        <v>0.92042458284238815</v>
      </c>
      <c r="F20" s="73" t="s">
        <v>188</v>
      </c>
      <c r="G20" s="57">
        <v>0.93522715261947875</v>
      </c>
    </row>
    <row r="21" spans="1:8" x14ac:dyDescent="0.3">
      <c r="A21" s="73" t="s">
        <v>188</v>
      </c>
      <c r="B21" s="57">
        <v>0.92350122471694218</v>
      </c>
      <c r="F21" s="73" t="s">
        <v>189</v>
      </c>
      <c r="G21" s="57">
        <v>0.93748256105699124</v>
      </c>
    </row>
    <row r="22" spans="1:8" x14ac:dyDescent="0.3">
      <c r="A22" s="73" t="s">
        <v>189</v>
      </c>
      <c r="B22" s="57">
        <v>0.92750746231783499</v>
      </c>
      <c r="F22" s="73" t="s">
        <v>190</v>
      </c>
      <c r="G22" s="57">
        <v>0.93445283992401695</v>
      </c>
    </row>
    <row r="23" spans="1:8" x14ac:dyDescent="0.3">
      <c r="A23" s="73" t="s">
        <v>190</v>
      </c>
      <c r="B23" s="57">
        <v>0.92455109677342329</v>
      </c>
      <c r="F23" s="73" t="s">
        <v>191</v>
      </c>
      <c r="G23" s="57">
        <v>0.93715488237872169</v>
      </c>
    </row>
    <row r="24" spans="1:8" x14ac:dyDescent="0.3">
      <c r="A24" s="73" t="s">
        <v>191</v>
      </c>
      <c r="B24" s="57">
        <v>0.92709592614812297</v>
      </c>
      <c r="F24" s="73" t="s">
        <v>192</v>
      </c>
      <c r="G24" s="57">
        <v>0.94022441491778919</v>
      </c>
    </row>
    <row r="25" spans="1:8" x14ac:dyDescent="0.3">
      <c r="A25" s="73" t="s">
        <v>192</v>
      </c>
      <c r="B25" s="57">
        <v>0.92803672201802512</v>
      </c>
      <c r="F25" s="73" t="s">
        <v>193</v>
      </c>
      <c r="G25" s="57">
        <v>0.93644535924549144</v>
      </c>
    </row>
    <row r="26" spans="1:8" x14ac:dyDescent="0.3">
      <c r="A26" s="73" t="s">
        <v>193</v>
      </c>
      <c r="B26" s="57">
        <v>0.92522878954806465</v>
      </c>
      <c r="F26" s="73" t="s">
        <v>194</v>
      </c>
      <c r="G26" s="57">
        <v>0.93701289355671569</v>
      </c>
    </row>
    <row r="27" spans="1:8" x14ac:dyDescent="0.3">
      <c r="A27" s="73" t="s">
        <v>194</v>
      </c>
      <c r="B27" s="57">
        <v>0.92651958672792389</v>
      </c>
      <c r="F27" s="73" t="s">
        <v>195</v>
      </c>
      <c r="G27" s="57">
        <v>0.94165556897864378</v>
      </c>
    </row>
    <row r="28" spans="1:8" x14ac:dyDescent="0.3">
      <c r="A28" s="73" t="s">
        <v>195</v>
      </c>
      <c r="B28" s="57">
        <v>0.93037529038016931</v>
      </c>
      <c r="F28" s="73" t="s">
        <v>196</v>
      </c>
      <c r="G28" s="57">
        <v>0.93837589166902824</v>
      </c>
    </row>
    <row r="29" spans="1:8" x14ac:dyDescent="0.3">
      <c r="A29" s="73" t="s">
        <v>196</v>
      </c>
      <c r="B29" s="57">
        <v>0.92818294190358464</v>
      </c>
      <c r="F29" s="73" t="s">
        <v>197</v>
      </c>
      <c r="G29" s="57">
        <v>0.94054788610113893</v>
      </c>
    </row>
    <row r="30" spans="1:8" x14ac:dyDescent="0.3">
      <c r="A30" s="73" t="s">
        <v>197</v>
      </c>
      <c r="B30" s="57">
        <v>0.92980018789210361</v>
      </c>
      <c r="F30" s="73" t="s">
        <v>198</v>
      </c>
      <c r="G30" s="57">
        <v>0.94083612059378696</v>
      </c>
    </row>
    <row r="31" spans="1:8" x14ac:dyDescent="0.3">
      <c r="A31" s="73" t="s">
        <v>198</v>
      </c>
      <c r="B31" s="57">
        <v>0.93110620773588271</v>
      </c>
      <c r="F31" s="56" t="s">
        <v>174</v>
      </c>
      <c r="G31" s="52"/>
      <c r="H31" s="57">
        <f xml:space="preserve"> AVERAGE(G32:G43)</f>
        <v>0.94527552946261173</v>
      </c>
    </row>
    <row r="32" spans="1:8" x14ac:dyDescent="0.3">
      <c r="A32" s="56" t="s">
        <v>174</v>
      </c>
      <c r="B32" s="52"/>
      <c r="F32" s="73" t="s">
        <v>111</v>
      </c>
      <c r="G32" s="57">
        <v>0.93877173770784494</v>
      </c>
    </row>
    <row r="33" spans="1:7" x14ac:dyDescent="0.3">
      <c r="A33" s="73" t="s">
        <v>111</v>
      </c>
      <c r="B33" s="57">
        <v>0.92931832946142856</v>
      </c>
      <c r="C33" s="50">
        <f xml:space="preserve"> AVERAGE(B33:B44)</f>
        <v>0.93833001718633069</v>
      </c>
      <c r="F33" s="73" t="s">
        <v>112</v>
      </c>
      <c r="G33" s="57">
        <v>0.9400050561596377</v>
      </c>
    </row>
    <row r="34" spans="1:7" x14ac:dyDescent="0.3">
      <c r="A34" s="73" t="s">
        <v>112</v>
      </c>
      <c r="B34" s="57">
        <v>0.93039805359033712</v>
      </c>
      <c r="F34" s="73" t="s">
        <v>113</v>
      </c>
      <c r="G34" s="57">
        <v>0.943324869399364</v>
      </c>
    </row>
    <row r="35" spans="1:7" x14ac:dyDescent="0.3">
      <c r="A35" s="73" t="s">
        <v>113</v>
      </c>
      <c r="B35" s="57">
        <v>0.93617797917515044</v>
      </c>
      <c r="F35" s="73" t="s">
        <v>114</v>
      </c>
      <c r="G35" s="57">
        <v>0.94447549052790225</v>
      </c>
    </row>
    <row r="36" spans="1:7" x14ac:dyDescent="0.3">
      <c r="A36" s="73" t="s">
        <v>114</v>
      </c>
      <c r="B36" s="57">
        <v>0.93682375930070794</v>
      </c>
      <c r="F36" s="73" t="s">
        <v>115</v>
      </c>
      <c r="G36" s="57">
        <v>0.94297798479873129</v>
      </c>
    </row>
    <row r="37" spans="1:7" x14ac:dyDescent="0.3">
      <c r="A37" s="73" t="s">
        <v>115</v>
      </c>
      <c r="B37" s="57">
        <v>0.93601938026438269</v>
      </c>
      <c r="F37" s="73" t="s">
        <v>116</v>
      </c>
      <c r="G37" s="57">
        <v>0.94439999273041475</v>
      </c>
    </row>
    <row r="38" spans="1:7" x14ac:dyDescent="0.3">
      <c r="A38" s="73" t="s">
        <v>116</v>
      </c>
      <c r="B38" s="57">
        <v>0.93767954246498064</v>
      </c>
      <c r="F38" s="73" t="s">
        <v>117</v>
      </c>
      <c r="G38" s="57">
        <v>0.94106399955432829</v>
      </c>
    </row>
    <row r="39" spans="1:7" x14ac:dyDescent="0.3">
      <c r="A39" s="73" t="s">
        <v>117</v>
      </c>
      <c r="B39" s="57">
        <v>0.93526427445869387</v>
      </c>
      <c r="F39" s="73" t="s">
        <v>118</v>
      </c>
      <c r="G39" s="57">
        <v>0.94423491133799242</v>
      </c>
    </row>
    <row r="40" spans="1:7" x14ac:dyDescent="0.3">
      <c r="A40" s="73" t="s">
        <v>118</v>
      </c>
      <c r="B40" s="57">
        <v>0.93746224976722248</v>
      </c>
      <c r="F40" s="73" t="s">
        <v>119</v>
      </c>
      <c r="G40" s="57">
        <v>0.94643309128628161</v>
      </c>
    </row>
    <row r="41" spans="1:7" x14ac:dyDescent="0.3">
      <c r="A41" s="73" t="s">
        <v>119</v>
      </c>
      <c r="B41" s="57">
        <v>0.94042474305958357</v>
      </c>
      <c r="F41" s="73" t="s">
        <v>120</v>
      </c>
      <c r="G41" s="57">
        <v>0.95343751524096565</v>
      </c>
    </row>
    <row r="42" spans="1:7" x14ac:dyDescent="0.3">
      <c r="A42" s="73" t="s">
        <v>120</v>
      </c>
      <c r="B42" s="57">
        <v>0.94842551720819135</v>
      </c>
      <c r="F42" s="73" t="s">
        <v>121</v>
      </c>
      <c r="G42" s="57">
        <v>0.9530828109356404</v>
      </c>
    </row>
    <row r="43" spans="1:7" x14ac:dyDescent="0.3">
      <c r="A43" s="73" t="s">
        <v>121</v>
      </c>
      <c r="B43" s="57">
        <v>0.94751762257374728</v>
      </c>
      <c r="F43" s="73" t="s">
        <v>122</v>
      </c>
      <c r="G43" s="57">
        <v>0.95109889387223634</v>
      </c>
    </row>
    <row r="44" spans="1:7" x14ac:dyDescent="0.3">
      <c r="A44" s="73" t="s">
        <v>122</v>
      </c>
      <c r="B44" s="57">
        <v>0.94444875491154301</v>
      </c>
      <c r="F44" s="56" t="s">
        <v>108</v>
      </c>
      <c r="G44" s="57">
        <v>0.50216256909221968</v>
      </c>
    </row>
    <row r="45" spans="1:7" x14ac:dyDescent="0.3">
      <c r="A45" s="56" t="s">
        <v>108</v>
      </c>
      <c r="B45" s="57">
        <v>0.53638585957125406</v>
      </c>
    </row>
  </sheetData>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92395-9B78-423F-91F1-BF201F1F0B39}">
  <dimension ref="A1:D16"/>
  <sheetViews>
    <sheetView workbookViewId="0">
      <selection activeCell="A6" sqref="A6"/>
    </sheetView>
  </sheetViews>
  <sheetFormatPr defaultRowHeight="14.4" x14ac:dyDescent="0.3"/>
  <cols>
    <col min="1" max="1" width="43.5546875" customWidth="1"/>
    <col min="2" max="2" width="36.109375" customWidth="1"/>
    <col min="3" max="3" width="27.88671875" customWidth="1"/>
    <col min="4" max="4" width="42.6640625" customWidth="1"/>
  </cols>
  <sheetData>
    <row r="1" spans="1:4" x14ac:dyDescent="0.3">
      <c r="A1" s="97" t="s">
        <v>44</v>
      </c>
      <c r="B1" s="95" t="s">
        <v>154</v>
      </c>
      <c r="C1" s="95" t="s">
        <v>155</v>
      </c>
      <c r="D1" s="99" t="s">
        <v>6</v>
      </c>
    </row>
    <row r="2" spans="1:4" x14ac:dyDescent="0.3">
      <c r="A2" s="98"/>
      <c r="B2" s="96"/>
      <c r="C2" s="96"/>
      <c r="D2" s="99"/>
    </row>
    <row r="3" spans="1:4" ht="28.8" x14ac:dyDescent="0.3">
      <c r="A3" s="34" t="s">
        <v>7</v>
      </c>
      <c r="B3" s="69" t="s">
        <v>156</v>
      </c>
      <c r="C3" s="69" t="s">
        <v>157</v>
      </c>
      <c r="D3" s="12"/>
    </row>
    <row r="4" spans="1:4" ht="43.2" x14ac:dyDescent="0.3">
      <c r="A4" s="34" t="s">
        <v>10</v>
      </c>
      <c r="B4" s="69" t="s">
        <v>158</v>
      </c>
      <c r="C4" s="69" t="s">
        <v>159</v>
      </c>
      <c r="D4" s="12"/>
    </row>
    <row r="5" spans="1:4" ht="43.2" x14ac:dyDescent="0.3">
      <c r="A5" s="34" t="s">
        <v>13</v>
      </c>
      <c r="B5" s="69" t="s">
        <v>160</v>
      </c>
      <c r="C5" s="69" t="s">
        <v>161</v>
      </c>
      <c r="D5" s="12"/>
    </row>
    <row r="6" spans="1:4" ht="115.2" x14ac:dyDescent="0.3">
      <c r="A6" s="34" t="s">
        <v>14</v>
      </c>
      <c r="B6" s="69" t="s">
        <v>162</v>
      </c>
      <c r="C6" s="69" t="s">
        <v>163</v>
      </c>
      <c r="D6" s="69" t="s">
        <v>153</v>
      </c>
    </row>
    <row r="7" spans="1:4" ht="28.8" x14ac:dyDescent="0.3">
      <c r="A7" s="34" t="s">
        <v>15</v>
      </c>
      <c r="B7" s="69" t="s">
        <v>160</v>
      </c>
      <c r="C7" s="19" t="s">
        <v>68</v>
      </c>
      <c r="D7" s="12"/>
    </row>
    <row r="8" spans="1:4" ht="28.8" x14ac:dyDescent="0.3">
      <c r="A8" s="34" t="s">
        <v>17</v>
      </c>
      <c r="B8" s="69" t="s">
        <v>164</v>
      </c>
      <c r="C8" s="70"/>
      <c r="D8" s="12"/>
    </row>
    <row r="9" spans="1:4" ht="43.2" x14ac:dyDescent="0.3">
      <c r="A9" s="34" t="s">
        <v>19</v>
      </c>
      <c r="B9" s="69" t="s">
        <v>69</v>
      </c>
      <c r="C9" s="70"/>
      <c r="D9" s="12"/>
    </row>
    <row r="10" spans="1:4" ht="43.2" x14ac:dyDescent="0.3">
      <c r="A10" s="34" t="s">
        <v>25</v>
      </c>
      <c r="B10" s="71" t="s">
        <v>165</v>
      </c>
      <c r="C10" s="69" t="s">
        <v>72</v>
      </c>
      <c r="D10" s="12"/>
    </row>
    <row r="11" spans="1:4" x14ac:dyDescent="0.3">
      <c r="A11" s="34" t="s">
        <v>20</v>
      </c>
      <c r="B11" s="69" t="s">
        <v>166</v>
      </c>
      <c r="C11" s="69"/>
      <c r="D11" s="12"/>
    </row>
    <row r="12" spans="1:4" ht="43.2" x14ac:dyDescent="0.3">
      <c r="A12" s="34" t="s">
        <v>22</v>
      </c>
      <c r="B12" s="69" t="s">
        <v>167</v>
      </c>
      <c r="C12" s="69"/>
      <c r="D12" s="12"/>
    </row>
    <row r="13" spans="1:4" ht="72" x14ac:dyDescent="0.3">
      <c r="A13" s="34" t="s">
        <v>23</v>
      </c>
      <c r="B13" s="69" t="s">
        <v>168</v>
      </c>
      <c r="C13" s="69"/>
      <c r="D13" s="12"/>
    </row>
    <row r="14" spans="1:4" ht="72" x14ac:dyDescent="0.3">
      <c r="A14" s="34" t="s">
        <v>26</v>
      </c>
      <c r="B14" s="69" t="s">
        <v>169</v>
      </c>
      <c r="C14" s="69" t="s">
        <v>66</v>
      </c>
      <c r="D14" s="12"/>
    </row>
    <row r="15" spans="1:4" ht="43.2" x14ac:dyDescent="0.3">
      <c r="A15" s="34" t="s">
        <v>27</v>
      </c>
      <c r="B15" s="69" t="s">
        <v>169</v>
      </c>
      <c r="C15" s="69" t="s">
        <v>67</v>
      </c>
      <c r="D15" s="12"/>
    </row>
    <row r="16" spans="1:4" x14ac:dyDescent="0.3">
      <c r="A16" s="34" t="s">
        <v>28</v>
      </c>
      <c r="B16" s="12" t="s">
        <v>169</v>
      </c>
      <c r="C16" s="12"/>
      <c r="D16" s="12"/>
    </row>
  </sheetData>
  <mergeCells count="4">
    <mergeCell ref="B1:B2"/>
    <mergeCell ref="C1:C2"/>
    <mergeCell ref="A1:A2"/>
    <mergeCell ref="D1: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F6DBF-934A-4DBE-B15E-73AD2A8E4A49}">
  <dimension ref="A1:G17"/>
  <sheetViews>
    <sheetView workbookViewId="0">
      <selection activeCell="F1" sqref="F1"/>
    </sheetView>
  </sheetViews>
  <sheetFormatPr defaultRowHeight="14.4" x14ac:dyDescent="0.3"/>
  <cols>
    <col min="1" max="1" width="10.33203125" customWidth="1"/>
    <col min="2" max="2" width="29.5546875" customWidth="1"/>
    <col min="3" max="3" width="31.33203125" customWidth="1"/>
    <col min="4" max="4" width="32.44140625" customWidth="1"/>
    <col min="6" max="6" width="12.5546875" bestFit="1" customWidth="1"/>
    <col min="7" max="7" width="31.88671875" bestFit="1" customWidth="1"/>
  </cols>
  <sheetData>
    <row r="1" spans="1:7" x14ac:dyDescent="0.3">
      <c r="A1" t="s">
        <v>0</v>
      </c>
      <c r="B1" t="s">
        <v>29</v>
      </c>
      <c r="C1" t="s">
        <v>30</v>
      </c>
      <c r="D1" t="s">
        <v>31</v>
      </c>
      <c r="F1" s="55" t="s">
        <v>110</v>
      </c>
      <c r="G1" t="s">
        <v>124</v>
      </c>
    </row>
    <row r="2" spans="1:7" x14ac:dyDescent="0.3">
      <c r="A2" s="1" t="s">
        <v>32</v>
      </c>
      <c r="B2" s="50">
        <v>0.92931760233548899</v>
      </c>
      <c r="C2" s="51">
        <v>0.94399999999999995</v>
      </c>
      <c r="D2" s="51">
        <v>0.94199999999999995</v>
      </c>
      <c r="F2" s="56" t="s">
        <v>111</v>
      </c>
      <c r="G2" s="57">
        <v>0.92903004752386287</v>
      </c>
    </row>
    <row r="3" spans="1:7" x14ac:dyDescent="0.3">
      <c r="A3" s="1" t="s">
        <v>33</v>
      </c>
      <c r="B3" s="50">
        <v>0.93039729540227456</v>
      </c>
      <c r="C3" s="51">
        <v>0.94199999999999995</v>
      </c>
      <c r="D3" s="51">
        <v>0.93899999999999995</v>
      </c>
      <c r="F3" s="56" t="s">
        <v>112</v>
      </c>
      <c r="G3" s="57">
        <v>0.93029109675598343</v>
      </c>
    </row>
    <row r="4" spans="1:7" x14ac:dyDescent="0.3">
      <c r="A4" s="1" t="s">
        <v>34</v>
      </c>
      <c r="B4" s="50">
        <v>0.9361774960370971</v>
      </c>
      <c r="F4" s="56" t="s">
        <v>113</v>
      </c>
      <c r="G4" s="57">
        <v>0.93622122651671824</v>
      </c>
    </row>
    <row r="5" spans="1:7" x14ac:dyDescent="0.3">
      <c r="A5" s="1" t="s">
        <v>35</v>
      </c>
      <c r="B5" s="50">
        <v>0.93682308332573949</v>
      </c>
      <c r="F5" s="56" t="s">
        <v>114</v>
      </c>
      <c r="G5" s="57">
        <v>0.93689111558190774</v>
      </c>
    </row>
    <row r="6" spans="1:7" x14ac:dyDescent="0.3">
      <c r="A6" s="1" t="s">
        <v>36</v>
      </c>
      <c r="B6" s="50">
        <v>0.93601864466666873</v>
      </c>
      <c r="F6" s="56" t="s">
        <v>115</v>
      </c>
      <c r="G6" s="57">
        <v>0.9360401049374808</v>
      </c>
    </row>
    <row r="7" spans="1:7" x14ac:dyDescent="0.3">
      <c r="A7" s="1" t="s">
        <v>37</v>
      </c>
      <c r="B7" s="50">
        <v>0.93767883239203109</v>
      </c>
      <c r="F7" s="56" t="s">
        <v>116</v>
      </c>
      <c r="G7" s="57">
        <v>0.93777759283554696</v>
      </c>
    </row>
    <row r="8" spans="1:7" x14ac:dyDescent="0.3">
      <c r="A8" s="1" t="s">
        <v>38</v>
      </c>
      <c r="B8" s="50">
        <v>0.93526029283220002</v>
      </c>
      <c r="F8" s="56" t="s">
        <v>117</v>
      </c>
      <c r="G8" s="57">
        <v>0.93530400153685633</v>
      </c>
    </row>
    <row r="9" spans="1:7" x14ac:dyDescent="0.3">
      <c r="A9" s="1" t="s">
        <v>39</v>
      </c>
      <c r="B9" s="50">
        <v>0.93744186665437113</v>
      </c>
      <c r="F9" s="56" t="s">
        <v>118</v>
      </c>
      <c r="G9" s="57">
        <v>0.9374806145479111</v>
      </c>
    </row>
    <row r="10" spans="1:7" x14ac:dyDescent="0.3">
      <c r="A10" s="1" t="s">
        <v>40</v>
      </c>
      <c r="B10" s="50">
        <v>0.94039116396119227</v>
      </c>
      <c r="F10" s="56" t="s">
        <v>119</v>
      </c>
      <c r="G10" s="57">
        <v>0.94038746549863617</v>
      </c>
    </row>
    <row r="11" spans="1:7" x14ac:dyDescent="0.3">
      <c r="A11" s="1" t="s">
        <v>41</v>
      </c>
      <c r="B11" s="50">
        <v>0.94838465638507163</v>
      </c>
      <c r="F11" s="56" t="s">
        <v>120</v>
      </c>
      <c r="G11" s="57">
        <v>0.94840437061742222</v>
      </c>
    </row>
    <row r="12" spans="1:7" x14ac:dyDescent="0.3">
      <c r="A12" s="1" t="s">
        <v>42</v>
      </c>
      <c r="B12" s="50">
        <v>0.94799999999999995</v>
      </c>
      <c r="F12" s="56" t="s">
        <v>121</v>
      </c>
      <c r="G12" s="57">
        <v>0.94750121979737278</v>
      </c>
    </row>
    <row r="13" spans="1:7" x14ac:dyDescent="0.3">
      <c r="A13" s="1" t="s">
        <v>43</v>
      </c>
      <c r="B13" s="50">
        <v>0.94399999999999995</v>
      </c>
      <c r="F13" s="56" t="s">
        <v>122</v>
      </c>
      <c r="G13" s="57">
        <v>0.94442274841854967</v>
      </c>
    </row>
    <row r="14" spans="1:7" x14ac:dyDescent="0.3">
      <c r="F14" s="56" t="s">
        <v>106</v>
      </c>
      <c r="G14" s="57">
        <v>0.94371837605118603</v>
      </c>
    </row>
    <row r="15" spans="1:7" x14ac:dyDescent="0.3">
      <c r="F15" s="56" t="s">
        <v>107</v>
      </c>
      <c r="G15" s="57">
        <v>0.94302457409610341</v>
      </c>
    </row>
    <row r="16" spans="1:7" x14ac:dyDescent="0.3">
      <c r="F16" s="56" t="s">
        <v>123</v>
      </c>
      <c r="G16" s="57">
        <v>0.93866116532027644</v>
      </c>
    </row>
    <row r="17" spans="6:7" x14ac:dyDescent="0.3">
      <c r="F17" s="56" t="s">
        <v>108</v>
      </c>
      <c r="G17" s="57">
        <v>0.53158233851465386</v>
      </c>
    </row>
  </sheetData>
  <phoneticPr fontId="10" type="noConversion"/>
  <pageMargins left="0.7" right="0.7" top="0.75" bottom="0.75" header="0.3" footer="0.3"/>
  <pageSetup orientation="portrait"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197FE-F395-48E1-A214-DC83296AF9D4}">
  <dimension ref="A3:O49"/>
  <sheetViews>
    <sheetView topLeftCell="A25" workbookViewId="0">
      <selection activeCell="J34" sqref="J34"/>
    </sheetView>
  </sheetViews>
  <sheetFormatPr defaultRowHeight="14.4" x14ac:dyDescent="0.3"/>
  <cols>
    <col min="1" max="1" width="46.6640625" style="19" customWidth="1"/>
    <col min="2" max="2" width="12.33203125" customWidth="1"/>
    <col min="3" max="4" width="10.6640625" customWidth="1"/>
    <col min="5" max="5" width="11.6640625" customWidth="1"/>
    <col min="6" max="6" width="13.5546875" customWidth="1"/>
    <col min="7" max="7" width="11.6640625" customWidth="1"/>
    <col min="8" max="8" width="11.5546875" customWidth="1"/>
    <col min="9" max="12" width="10.6640625" customWidth="1"/>
    <col min="13" max="13" width="11" customWidth="1"/>
    <col min="14" max="14" width="9.88671875" customWidth="1"/>
    <col min="15" max="15" width="255.5546875" bestFit="1" customWidth="1"/>
  </cols>
  <sheetData>
    <row r="3" spans="1:15" x14ac:dyDescent="0.3">
      <c r="A3" s="24" t="s">
        <v>44</v>
      </c>
      <c r="B3" s="25" t="s">
        <v>45</v>
      </c>
      <c r="C3" s="25" t="s">
        <v>46</v>
      </c>
      <c r="D3" s="25" t="s">
        <v>47</v>
      </c>
      <c r="E3" s="25" t="s">
        <v>48</v>
      </c>
      <c r="F3" s="25" t="s">
        <v>49</v>
      </c>
      <c r="G3" s="25" t="s">
        <v>50</v>
      </c>
      <c r="H3" s="25" t="s">
        <v>51</v>
      </c>
      <c r="I3" s="25" t="s">
        <v>52</v>
      </c>
      <c r="J3" s="25" t="s">
        <v>53</v>
      </c>
      <c r="K3" s="25" t="s">
        <v>54</v>
      </c>
      <c r="L3" s="25" t="s">
        <v>55</v>
      </c>
      <c r="M3" s="25" t="s">
        <v>56</v>
      </c>
      <c r="N3" s="26" t="s">
        <v>57</v>
      </c>
      <c r="O3" s="27" t="s">
        <v>58</v>
      </c>
    </row>
    <row r="4" spans="1:15" x14ac:dyDescent="0.3">
      <c r="A4" s="20" t="s">
        <v>7</v>
      </c>
      <c r="B4" s="13">
        <v>1.65</v>
      </c>
      <c r="C4" s="13">
        <v>1.65</v>
      </c>
      <c r="D4" s="13">
        <v>1.65</v>
      </c>
      <c r="E4" s="13">
        <v>1.65</v>
      </c>
      <c r="F4" s="13">
        <v>1.65</v>
      </c>
      <c r="G4" s="13">
        <v>1.65</v>
      </c>
      <c r="H4" s="13">
        <v>1.65</v>
      </c>
      <c r="I4" s="13">
        <v>1.65</v>
      </c>
      <c r="J4" s="13">
        <v>1.65</v>
      </c>
      <c r="K4" s="13">
        <v>1.5</v>
      </c>
      <c r="L4" s="13">
        <v>1.5</v>
      </c>
      <c r="M4" s="13">
        <v>1.5</v>
      </c>
      <c r="N4" s="13">
        <f>SUM(B4:M4)</f>
        <v>19.350000000000001</v>
      </c>
      <c r="O4" s="21"/>
    </row>
    <row r="5" spans="1:15" x14ac:dyDescent="0.3">
      <c r="A5" s="20" t="s">
        <v>10</v>
      </c>
      <c r="B5" s="13">
        <v>0.10453999999999999</v>
      </c>
      <c r="C5" s="13">
        <v>0.10453999999999999</v>
      </c>
      <c r="D5" s="13">
        <v>0.10453999999999999</v>
      </c>
      <c r="E5" s="13">
        <v>0.20030000000000001</v>
      </c>
      <c r="F5" s="13">
        <v>0.20030000000000001</v>
      </c>
      <c r="G5" s="13">
        <v>0.20030000000000001</v>
      </c>
      <c r="H5" s="13">
        <v>0.3</v>
      </c>
      <c r="I5" s="13">
        <v>0.3</v>
      </c>
      <c r="J5" s="13">
        <v>0.3</v>
      </c>
      <c r="K5" s="13">
        <v>0.2</v>
      </c>
      <c r="L5" s="13">
        <v>0.2</v>
      </c>
      <c r="M5" s="13">
        <v>0.2</v>
      </c>
      <c r="N5" s="13">
        <f t="shared" ref="N5:N16" si="0">SUM(B5:M5)</f>
        <v>2.4145200000000004</v>
      </c>
      <c r="O5" s="21" t="s">
        <v>59</v>
      </c>
    </row>
    <row r="6" spans="1:15" x14ac:dyDescent="0.3">
      <c r="A6" s="20" t="s">
        <v>60</v>
      </c>
      <c r="B6" s="13">
        <v>0.2</v>
      </c>
      <c r="C6" s="13">
        <v>0.2</v>
      </c>
      <c r="D6" s="13">
        <v>0.2</v>
      </c>
      <c r="E6" s="13">
        <v>0.5</v>
      </c>
      <c r="F6" s="13">
        <v>0.5</v>
      </c>
      <c r="G6" s="13">
        <v>0.5</v>
      </c>
      <c r="H6" s="13">
        <v>0.5</v>
      </c>
      <c r="I6" s="13">
        <v>0.5</v>
      </c>
      <c r="J6" s="13">
        <v>0.5</v>
      </c>
      <c r="K6" s="13">
        <v>0.5</v>
      </c>
      <c r="L6" s="13">
        <v>0.2</v>
      </c>
      <c r="M6" s="13">
        <v>0.2</v>
      </c>
      <c r="N6" s="13">
        <f t="shared" si="0"/>
        <v>4.5</v>
      </c>
      <c r="O6" s="21" t="s">
        <v>61</v>
      </c>
    </row>
    <row r="7" spans="1:15" x14ac:dyDescent="0.3">
      <c r="A7" s="20" t="s">
        <v>20</v>
      </c>
      <c r="B7" s="28"/>
      <c r="C7" s="28"/>
      <c r="D7" s="28"/>
      <c r="E7" s="28">
        <v>0.254</v>
      </c>
      <c r="F7" s="28">
        <v>0.254</v>
      </c>
      <c r="G7" s="28"/>
      <c r="H7" s="28"/>
      <c r="I7" s="28"/>
      <c r="J7" s="28">
        <v>0.254</v>
      </c>
      <c r="K7" s="28">
        <v>0.254</v>
      </c>
      <c r="L7" s="28"/>
      <c r="M7" s="28"/>
      <c r="N7" s="28">
        <f t="shared" si="0"/>
        <v>1.016</v>
      </c>
      <c r="O7" s="21" t="s">
        <v>62</v>
      </c>
    </row>
    <row r="8" spans="1:15" x14ac:dyDescent="0.3">
      <c r="A8" s="20" t="s">
        <v>22</v>
      </c>
      <c r="B8" s="28"/>
      <c r="C8" s="28"/>
      <c r="D8" s="28"/>
      <c r="E8" s="28"/>
      <c r="F8" s="28"/>
      <c r="G8" s="28"/>
      <c r="H8" s="28">
        <v>0.3</v>
      </c>
      <c r="I8" s="28">
        <v>0.3</v>
      </c>
      <c r="J8" s="28">
        <v>0.3</v>
      </c>
      <c r="K8" s="28"/>
      <c r="L8" s="28"/>
      <c r="M8" s="28"/>
      <c r="N8" s="28">
        <f t="shared" si="0"/>
        <v>0.89999999999999991</v>
      </c>
      <c r="O8" s="21" t="s">
        <v>63</v>
      </c>
    </row>
    <row r="9" spans="1:15" x14ac:dyDescent="0.3">
      <c r="A9" s="20" t="s">
        <v>23</v>
      </c>
      <c r="B9" s="13">
        <v>0.79</v>
      </c>
      <c r="C9" s="13">
        <v>0.79</v>
      </c>
      <c r="D9" s="13">
        <v>0.79</v>
      </c>
      <c r="E9" s="13">
        <v>0.29459999999999997</v>
      </c>
      <c r="F9" s="13">
        <v>0.29459999999999997</v>
      </c>
      <c r="G9" s="13">
        <v>0.29459999999999997</v>
      </c>
      <c r="H9" s="13">
        <v>0.29459999999999997</v>
      </c>
      <c r="I9" s="13">
        <v>0.29459999999999997</v>
      </c>
      <c r="J9" s="13">
        <v>0.29459999999999997</v>
      </c>
      <c r="K9" s="13">
        <v>0.29459999999999997</v>
      </c>
      <c r="L9" s="13">
        <v>0.29459999999999997</v>
      </c>
      <c r="M9" s="13">
        <v>0.29459999999999997</v>
      </c>
      <c r="N9" s="13">
        <f t="shared" si="0"/>
        <v>5.0213999999999999</v>
      </c>
      <c r="O9" s="21" t="s">
        <v>64</v>
      </c>
    </row>
    <row r="10" spans="1:15" x14ac:dyDescent="0.3">
      <c r="A10" s="20" t="s">
        <v>14</v>
      </c>
      <c r="B10" s="13">
        <v>0.3</v>
      </c>
      <c r="C10" s="13">
        <v>0.3</v>
      </c>
      <c r="D10" s="13">
        <v>0.1</v>
      </c>
      <c r="E10" s="13">
        <v>0.1</v>
      </c>
      <c r="F10" s="13">
        <v>0.1</v>
      </c>
      <c r="G10" s="13">
        <v>0.1</v>
      </c>
      <c r="H10" s="13">
        <v>0.1</v>
      </c>
      <c r="I10" s="13">
        <v>0.1</v>
      </c>
      <c r="J10" s="13">
        <v>0.1</v>
      </c>
      <c r="K10" s="13">
        <v>0.1</v>
      </c>
      <c r="L10" s="13">
        <v>0.1</v>
      </c>
      <c r="M10" s="13">
        <v>0.1</v>
      </c>
      <c r="N10" s="13">
        <f t="shared" si="0"/>
        <v>1.6000000000000003</v>
      </c>
      <c r="O10" s="21" t="s">
        <v>65</v>
      </c>
    </row>
    <row r="11" spans="1:15" x14ac:dyDescent="0.3">
      <c r="A11" s="20" t="s">
        <v>26</v>
      </c>
      <c r="B11" s="13"/>
      <c r="C11" s="13"/>
      <c r="D11" s="13"/>
      <c r="E11" s="13"/>
      <c r="F11" s="13"/>
      <c r="G11" s="13"/>
      <c r="H11" s="13"/>
      <c r="I11" s="13"/>
      <c r="J11" s="13"/>
      <c r="K11" s="13">
        <v>1.5799000000000001</v>
      </c>
      <c r="L11" s="13">
        <v>1.5799000000000001</v>
      </c>
      <c r="M11" s="13">
        <v>1.5799000000000001</v>
      </c>
      <c r="N11" s="13">
        <f t="shared" si="0"/>
        <v>4.7397</v>
      </c>
      <c r="O11" s="21" t="s">
        <v>66</v>
      </c>
    </row>
    <row r="12" spans="1:15" x14ac:dyDescent="0.3">
      <c r="A12" s="20" t="s">
        <v>27</v>
      </c>
      <c r="B12" s="13"/>
      <c r="C12" s="13"/>
      <c r="D12" s="13"/>
      <c r="E12" s="13"/>
      <c r="F12" s="13"/>
      <c r="G12" s="13"/>
      <c r="H12" s="13"/>
      <c r="I12" s="13"/>
      <c r="J12" s="13"/>
      <c r="K12" s="13">
        <v>0.37458000000000002</v>
      </c>
      <c r="L12" s="13">
        <v>0.37458000000000002</v>
      </c>
      <c r="M12" s="13">
        <v>0.37458000000000002</v>
      </c>
      <c r="N12" s="13">
        <f t="shared" si="0"/>
        <v>1.1237400000000002</v>
      </c>
      <c r="O12" s="21" t="s">
        <v>67</v>
      </c>
    </row>
    <row r="13" spans="1:15" x14ac:dyDescent="0.3">
      <c r="A13" s="20" t="s">
        <v>15</v>
      </c>
      <c r="B13" s="13">
        <v>0.4</v>
      </c>
      <c r="C13" s="13">
        <v>0.4</v>
      </c>
      <c r="D13" s="13">
        <v>0.4</v>
      </c>
      <c r="E13" s="13">
        <v>0.4</v>
      </c>
      <c r="F13" s="13">
        <v>0.4</v>
      </c>
      <c r="G13" s="13">
        <v>0.4</v>
      </c>
      <c r="H13" s="13">
        <v>0.4</v>
      </c>
      <c r="I13" s="13">
        <v>0.4</v>
      </c>
      <c r="J13" s="13">
        <v>0.4</v>
      </c>
      <c r="K13" s="13">
        <v>0.4</v>
      </c>
      <c r="L13" s="13">
        <v>0.4</v>
      </c>
      <c r="M13" s="13">
        <v>0.4</v>
      </c>
      <c r="N13" s="13">
        <f t="shared" si="0"/>
        <v>4.8</v>
      </c>
      <c r="O13" s="21" t="s">
        <v>68</v>
      </c>
    </row>
    <row r="14" spans="1:15" x14ac:dyDescent="0.3">
      <c r="A14" s="20" t="s">
        <v>19</v>
      </c>
      <c r="B14" s="13">
        <v>0</v>
      </c>
      <c r="C14" s="13">
        <v>5.0000000000000001E-3</v>
      </c>
      <c r="D14" s="13">
        <v>1.333675E-2</v>
      </c>
      <c r="E14" s="13">
        <v>0.65532433444444449</v>
      </c>
      <c r="F14" s="13">
        <v>0.65532433444444449</v>
      </c>
      <c r="G14" s="13">
        <v>0.65532433444444449</v>
      </c>
      <c r="H14" s="13">
        <v>0.65532433444444449</v>
      </c>
      <c r="I14" s="13">
        <v>0.65532433444444449</v>
      </c>
      <c r="J14" s="13">
        <v>0.65532433444444449</v>
      </c>
      <c r="K14" s="13">
        <v>0.65532433444444449</v>
      </c>
      <c r="L14" s="13">
        <v>0.65532433444444449</v>
      </c>
      <c r="M14" s="13">
        <v>0.65532433444444449</v>
      </c>
      <c r="N14" s="13">
        <f t="shared" si="0"/>
        <v>5.9162557600000012</v>
      </c>
      <c r="O14" s="21" t="s">
        <v>69</v>
      </c>
    </row>
    <row r="15" spans="1:15" x14ac:dyDescent="0.3">
      <c r="A15" s="20" t="s">
        <v>70</v>
      </c>
      <c r="B15" s="13">
        <v>0.1</v>
      </c>
      <c r="C15" s="13">
        <v>0.1</v>
      </c>
      <c r="D15" s="13">
        <v>0.1</v>
      </c>
      <c r="E15" s="13">
        <v>0.1</v>
      </c>
      <c r="F15" s="13">
        <v>0.1</v>
      </c>
      <c r="G15" s="13">
        <v>0.1</v>
      </c>
      <c r="H15" s="13">
        <v>0.1</v>
      </c>
      <c r="I15" s="13">
        <v>0.1</v>
      </c>
      <c r="J15" s="13">
        <v>0.1</v>
      </c>
      <c r="K15" s="13">
        <v>0.1</v>
      </c>
      <c r="L15" s="13">
        <v>0.1</v>
      </c>
      <c r="M15" s="13">
        <v>0.1</v>
      </c>
      <c r="N15" s="13">
        <f t="shared" si="0"/>
        <v>1.2</v>
      </c>
      <c r="O15" s="21"/>
    </row>
    <row r="16" spans="1:15" x14ac:dyDescent="0.3">
      <c r="A16" s="20" t="s">
        <v>71</v>
      </c>
      <c r="B16" s="13">
        <v>0.1</v>
      </c>
      <c r="C16" s="13">
        <v>0.1</v>
      </c>
      <c r="D16" s="13">
        <v>0.1</v>
      </c>
      <c r="E16" s="13">
        <v>0.1</v>
      </c>
      <c r="F16" s="13">
        <v>0.1</v>
      </c>
      <c r="G16" s="13">
        <v>0.1</v>
      </c>
      <c r="H16" s="13">
        <v>0.1</v>
      </c>
      <c r="I16" s="13">
        <v>0.1</v>
      </c>
      <c r="J16" s="13">
        <v>0.1</v>
      </c>
      <c r="K16" s="13">
        <v>0.1</v>
      </c>
      <c r="L16" s="13">
        <v>0.1</v>
      </c>
      <c r="M16" s="13">
        <v>0.1</v>
      </c>
      <c r="N16" s="13">
        <f t="shared" si="0"/>
        <v>1.2</v>
      </c>
      <c r="O16" s="21" t="s">
        <v>72</v>
      </c>
    </row>
    <row r="17" spans="1:15" x14ac:dyDescent="0.3">
      <c r="A17" s="20" t="s">
        <v>28</v>
      </c>
      <c r="B17" s="13"/>
      <c r="C17" s="13"/>
      <c r="D17" s="13"/>
      <c r="E17" s="13"/>
      <c r="F17" s="13"/>
      <c r="G17" s="13"/>
      <c r="H17" s="13"/>
      <c r="I17" s="13"/>
      <c r="J17" s="13"/>
      <c r="K17" s="13"/>
      <c r="L17" s="13"/>
      <c r="M17" s="13"/>
      <c r="N17" s="13"/>
      <c r="O17" s="21"/>
    </row>
    <row r="18" spans="1:15" x14ac:dyDescent="0.3">
      <c r="A18" s="23" t="s">
        <v>57</v>
      </c>
      <c r="B18" s="30">
        <f>SUBTOTAL(109,Table2[7/1/2020])</f>
        <v>3.6445399999999997</v>
      </c>
      <c r="C18" s="30">
        <f>SUBTOTAL(109,Table2[8/1/2020])</f>
        <v>3.6495399999999996</v>
      </c>
      <c r="D18" s="30">
        <f>SUBTOTAL(109,Table2[9/1/2020])</f>
        <v>3.4578767500000001</v>
      </c>
      <c r="E18" s="30">
        <f>SUBTOTAL(109,Table2[10/1/2020])</f>
        <v>4.2542243344444435</v>
      </c>
      <c r="F18" s="30">
        <f>SUBTOTAL(109,Table2[9/1/2020])</f>
        <v>3.4578767500000001</v>
      </c>
      <c r="G18" s="30">
        <f>SUBTOTAL(109,Table2[10/1/2020])</f>
        <v>4.2542243344444435</v>
      </c>
      <c r="H18" s="30">
        <f>SUBTOTAL(109,Table2[11/1/2020])</f>
        <v>4.2542243344444435</v>
      </c>
      <c r="I18" s="30">
        <f>SUBTOTAL(109,Table2[10/1/2020])</f>
        <v>4.2542243344444435</v>
      </c>
      <c r="J18" s="30">
        <f>SUBTOTAL(109,Table2[11/1/2020])</f>
        <v>4.2542243344444435</v>
      </c>
      <c r="K18" s="30">
        <f>SUBTOTAL(109,Table2[12/1/2020])</f>
        <v>4.0002243344444439</v>
      </c>
      <c r="L18" s="30">
        <f>SUBTOTAL(109,Table2[11/1/2020])</f>
        <v>4.2542243344444435</v>
      </c>
      <c r="M18" s="30">
        <f>SUBTOTAL(109,Table2[12/1/2020])</f>
        <v>4.0002243344444439</v>
      </c>
      <c r="N18" s="30">
        <f>SUBTOTAL(109,Table2[1/1/2021])</f>
        <v>4.3999243344444441</v>
      </c>
      <c r="O18" s="22">
        <f>SUBTOTAL(103,Table2[Notes])</f>
        <v>11</v>
      </c>
    </row>
    <row r="24" spans="1:15" x14ac:dyDescent="0.3">
      <c r="A24" s="29" t="s">
        <v>73</v>
      </c>
      <c r="B24" s="103" t="s">
        <v>58</v>
      </c>
      <c r="C24" s="104"/>
      <c r="D24" s="104"/>
      <c r="E24" s="104"/>
      <c r="F24" s="105"/>
    </row>
    <row r="25" spans="1:15" x14ac:dyDescent="0.3">
      <c r="A25" s="16" t="s">
        <v>74</v>
      </c>
      <c r="B25" s="106" t="s">
        <v>75</v>
      </c>
      <c r="C25" s="107"/>
      <c r="D25" s="107"/>
      <c r="E25" s="107"/>
      <c r="F25" s="108"/>
    </row>
    <row r="26" spans="1:15" ht="29.4" customHeight="1" x14ac:dyDescent="0.3">
      <c r="A26" s="16" t="s">
        <v>76</v>
      </c>
      <c r="B26" s="106" t="s">
        <v>77</v>
      </c>
      <c r="C26" s="107"/>
      <c r="D26" s="107"/>
      <c r="E26" s="107"/>
      <c r="F26" s="108"/>
    </row>
    <row r="27" spans="1:15" x14ac:dyDescent="0.3">
      <c r="A27" s="16" t="s">
        <v>78</v>
      </c>
      <c r="B27" s="100"/>
      <c r="C27" s="101"/>
      <c r="D27" s="101"/>
      <c r="E27" s="101"/>
      <c r="F27" s="102"/>
    </row>
    <row r="28" spans="1:15" x14ac:dyDescent="0.3">
      <c r="A28" s="16" t="s">
        <v>79</v>
      </c>
      <c r="B28" s="100"/>
      <c r="C28" s="101"/>
      <c r="D28" s="101"/>
      <c r="E28" s="101"/>
      <c r="F28" s="102"/>
    </row>
    <row r="29" spans="1:15" x14ac:dyDescent="0.3">
      <c r="A29" s="16" t="s">
        <v>80</v>
      </c>
      <c r="B29" s="100"/>
      <c r="C29" s="101"/>
      <c r="D29" s="101"/>
      <c r="E29" s="101"/>
      <c r="F29" s="102"/>
    </row>
    <row r="33" spans="1:10" x14ac:dyDescent="0.3">
      <c r="A33" s="29" t="s">
        <v>44</v>
      </c>
      <c r="B33" s="29" t="s">
        <v>32</v>
      </c>
      <c r="C33" s="29" t="s">
        <v>33</v>
      </c>
      <c r="D33" s="29" t="s">
        <v>34</v>
      </c>
      <c r="E33" s="29" t="s">
        <v>35</v>
      </c>
      <c r="F33" s="29" t="s">
        <v>36</v>
      </c>
      <c r="G33" s="29" t="s">
        <v>37</v>
      </c>
      <c r="H33" s="29" t="s">
        <v>57</v>
      </c>
    </row>
    <row r="34" spans="1:10" x14ac:dyDescent="0.3">
      <c r="A34" s="53" t="s">
        <v>7</v>
      </c>
      <c r="B34" s="13">
        <v>1.65</v>
      </c>
      <c r="C34" s="13">
        <v>1.65</v>
      </c>
      <c r="D34" s="13">
        <v>1.65</v>
      </c>
      <c r="E34" s="13">
        <v>1.65</v>
      </c>
      <c r="F34" s="13">
        <v>1.65</v>
      </c>
      <c r="G34" s="13">
        <v>1.65</v>
      </c>
      <c r="H34" s="13">
        <f>SUM(B34:G34)</f>
        <v>9.9</v>
      </c>
    </row>
    <row r="35" spans="1:10" x14ac:dyDescent="0.3">
      <c r="A35" s="53" t="s">
        <v>10</v>
      </c>
      <c r="B35" s="13">
        <v>0.10453999999999999</v>
      </c>
      <c r="C35" s="13">
        <v>0.10453999999999999</v>
      </c>
      <c r="D35" s="13">
        <v>0.10453999999999999</v>
      </c>
      <c r="E35" s="13">
        <v>0.20030000000000001</v>
      </c>
      <c r="F35" s="13">
        <v>0.20030000000000001</v>
      </c>
      <c r="G35" s="13">
        <v>0.20030000000000001</v>
      </c>
      <c r="H35" s="13">
        <f t="shared" ref="H35:H43" si="1">SUM(B35:G35)</f>
        <v>0.91452000000000011</v>
      </c>
    </row>
    <row r="36" spans="1:10" x14ac:dyDescent="0.3">
      <c r="A36" s="53" t="s">
        <v>60</v>
      </c>
      <c r="B36" s="13">
        <v>0.2</v>
      </c>
      <c r="C36" s="13">
        <v>0.2</v>
      </c>
      <c r="D36" s="13">
        <v>0.2</v>
      </c>
      <c r="E36" s="13">
        <v>0.5</v>
      </c>
      <c r="F36" s="13">
        <v>0.5</v>
      </c>
      <c r="G36" s="13">
        <v>0.5</v>
      </c>
      <c r="H36" s="13">
        <f t="shared" si="1"/>
        <v>2.1</v>
      </c>
    </row>
    <row r="37" spans="1:10" x14ac:dyDescent="0.3">
      <c r="A37" s="53" t="s">
        <v>20</v>
      </c>
      <c r="B37" s="17">
        <v>8.4000000000000005E-2</v>
      </c>
      <c r="C37" s="17">
        <v>8.4000000000000005E-2</v>
      </c>
      <c r="D37" s="17">
        <v>8.4000000000000005E-2</v>
      </c>
      <c r="E37" s="17">
        <v>8.4000000000000005E-2</v>
      </c>
      <c r="F37" s="17">
        <v>8.4000000000000005E-2</v>
      </c>
      <c r="G37" s="17">
        <v>8.4000000000000005E-2</v>
      </c>
      <c r="H37" s="13">
        <f t="shared" si="1"/>
        <v>0.504</v>
      </c>
      <c r="J37" s="18"/>
    </row>
    <row r="38" spans="1:10" x14ac:dyDescent="0.3">
      <c r="A38" s="53" t="s">
        <v>23</v>
      </c>
      <c r="B38" s="13">
        <v>0.79</v>
      </c>
      <c r="C38" s="13">
        <v>0.79</v>
      </c>
      <c r="D38" s="13">
        <v>0.79</v>
      </c>
      <c r="E38" s="13">
        <v>0.29459999999999997</v>
      </c>
      <c r="F38" s="13">
        <v>0.29459999999999997</v>
      </c>
      <c r="G38" s="13">
        <v>0.29459999999999997</v>
      </c>
      <c r="H38" s="13">
        <f t="shared" si="1"/>
        <v>3.2538</v>
      </c>
    </row>
    <row r="39" spans="1:10" x14ac:dyDescent="0.3">
      <c r="A39" s="53" t="s">
        <v>14</v>
      </c>
      <c r="B39" s="13">
        <v>0.3</v>
      </c>
      <c r="C39" s="13">
        <v>0.3</v>
      </c>
      <c r="D39" s="13">
        <v>0.1</v>
      </c>
      <c r="E39" s="13">
        <v>0.1</v>
      </c>
      <c r="F39" s="13">
        <v>0.1</v>
      </c>
      <c r="G39" s="13">
        <v>0.1</v>
      </c>
      <c r="H39" s="13">
        <f t="shared" si="1"/>
        <v>0.99999999999999989</v>
      </c>
    </row>
    <row r="40" spans="1:10" x14ac:dyDescent="0.3">
      <c r="A40" s="53" t="s">
        <v>15</v>
      </c>
      <c r="B40" s="13">
        <v>0.4</v>
      </c>
      <c r="C40" s="13">
        <v>0.4</v>
      </c>
      <c r="D40" s="13">
        <v>0.4</v>
      </c>
      <c r="E40" s="13">
        <v>0.4</v>
      </c>
      <c r="F40" s="13">
        <v>0.4</v>
      </c>
      <c r="G40" s="13">
        <v>0.4</v>
      </c>
      <c r="H40" s="13">
        <f t="shared" si="1"/>
        <v>2.4</v>
      </c>
    </row>
    <row r="41" spans="1:10" x14ac:dyDescent="0.3">
      <c r="A41" s="53" t="s">
        <v>19</v>
      </c>
      <c r="B41" s="13">
        <v>0</v>
      </c>
      <c r="C41" s="13">
        <v>5.0000000000000001E-3</v>
      </c>
      <c r="D41" s="13">
        <v>1.333675E-2</v>
      </c>
      <c r="E41" s="13">
        <v>0.65532433444444449</v>
      </c>
      <c r="F41" s="13">
        <v>0.65532433444444449</v>
      </c>
      <c r="G41" s="13">
        <v>0.65532433444444449</v>
      </c>
      <c r="H41" s="13">
        <f t="shared" si="1"/>
        <v>1.9843097533333336</v>
      </c>
    </row>
    <row r="42" spans="1:10" x14ac:dyDescent="0.3">
      <c r="A42" s="53" t="s">
        <v>81</v>
      </c>
      <c r="B42" s="13">
        <v>0.1</v>
      </c>
      <c r="C42" s="13">
        <v>0.1</v>
      </c>
      <c r="D42" s="13">
        <v>0.1</v>
      </c>
      <c r="E42" s="13">
        <v>0.1</v>
      </c>
      <c r="F42" s="13">
        <v>0.1</v>
      </c>
      <c r="G42" s="13">
        <v>0.1</v>
      </c>
      <c r="H42" s="13">
        <f t="shared" si="1"/>
        <v>0.6</v>
      </c>
    </row>
    <row r="43" spans="1:10" x14ac:dyDescent="0.3">
      <c r="A43" s="53" t="s">
        <v>82</v>
      </c>
      <c r="B43" s="13">
        <v>0.1</v>
      </c>
      <c r="C43" s="13">
        <v>0.1</v>
      </c>
      <c r="D43" s="13">
        <v>0.1</v>
      </c>
      <c r="E43" s="13">
        <v>0.1</v>
      </c>
      <c r="F43" s="13">
        <v>0.1</v>
      </c>
      <c r="G43" s="13">
        <v>0.1</v>
      </c>
      <c r="H43" s="13">
        <f t="shared" si="1"/>
        <v>0.6</v>
      </c>
    </row>
    <row r="44" spans="1:10" x14ac:dyDescent="0.3">
      <c r="A44" s="14" t="s">
        <v>57</v>
      </c>
      <c r="B44" s="15">
        <f t="shared" ref="B44:H44" si="2">SUM(B34:B43)</f>
        <v>3.7285399999999997</v>
      </c>
      <c r="C44" s="15">
        <f t="shared" si="2"/>
        <v>3.7335399999999996</v>
      </c>
      <c r="D44" s="15">
        <f t="shared" si="2"/>
        <v>3.5418767500000001</v>
      </c>
      <c r="E44" s="15">
        <f t="shared" si="2"/>
        <v>4.0842243344444444</v>
      </c>
      <c r="F44" s="15">
        <f t="shared" si="2"/>
        <v>4.0842243344444444</v>
      </c>
      <c r="G44" s="15">
        <f t="shared" si="2"/>
        <v>4.0842243344444444</v>
      </c>
      <c r="H44" s="15">
        <f t="shared" si="2"/>
        <v>23.256629753333335</v>
      </c>
    </row>
    <row r="49" spans="2:2" ht="18" x14ac:dyDescent="0.35">
      <c r="B49" s="54"/>
    </row>
  </sheetData>
  <mergeCells count="6">
    <mergeCell ref="B29:F29"/>
    <mergeCell ref="B24:F24"/>
    <mergeCell ref="B25:F25"/>
    <mergeCell ref="B26:F26"/>
    <mergeCell ref="B27:F27"/>
    <mergeCell ref="B28:F28"/>
  </mergeCells>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35C33-EF2F-43CF-AE69-2EEE2970FF9F}">
  <dimension ref="A1:Q61"/>
  <sheetViews>
    <sheetView topLeftCell="B13" workbookViewId="0">
      <selection activeCell="P22" sqref="P22:Q32"/>
    </sheetView>
  </sheetViews>
  <sheetFormatPr defaultRowHeight="14.4" x14ac:dyDescent="0.3"/>
  <cols>
    <col min="1" max="1" width="18.33203125" customWidth="1"/>
    <col min="2" max="2" width="1.44140625" customWidth="1"/>
    <col min="3" max="3" width="45.44140625" bestFit="1" customWidth="1"/>
    <col min="4" max="4" width="11.6640625" customWidth="1"/>
    <col min="5" max="5" width="10.44140625" bestFit="1" customWidth="1"/>
    <col min="6" max="6" width="1" customWidth="1"/>
    <col min="7" max="7" width="16.88671875" bestFit="1" customWidth="1"/>
    <col min="10" max="10" width="29.109375" customWidth="1"/>
    <col min="11" max="11" width="19.109375" customWidth="1"/>
    <col min="12" max="12" width="0.88671875" customWidth="1"/>
    <col min="13" max="13" width="16.109375" bestFit="1" customWidth="1"/>
    <col min="16" max="16" width="28.88671875" bestFit="1" customWidth="1"/>
    <col min="17" max="17" width="32.5546875" customWidth="1"/>
  </cols>
  <sheetData>
    <row r="1" spans="1:17" x14ac:dyDescent="0.3">
      <c r="C1" t="s">
        <v>83</v>
      </c>
      <c r="J1" t="s">
        <v>84</v>
      </c>
    </row>
    <row r="2" spans="1:17" x14ac:dyDescent="0.3">
      <c r="A2" s="11" t="s">
        <v>85</v>
      </c>
      <c r="C2" s="31" t="s">
        <v>44</v>
      </c>
      <c r="D2" s="32" t="s">
        <v>32</v>
      </c>
      <c r="E2" s="33" t="s">
        <v>86</v>
      </c>
      <c r="G2" s="31" t="s">
        <v>2</v>
      </c>
      <c r="H2" t="s">
        <v>87</v>
      </c>
      <c r="J2" s="11" t="s">
        <v>44</v>
      </c>
      <c r="K2" s="11" t="s">
        <v>32</v>
      </c>
      <c r="P2" s="31" t="s">
        <v>88</v>
      </c>
      <c r="Q2" s="32" t="s">
        <v>32</v>
      </c>
    </row>
    <row r="3" spans="1:17" x14ac:dyDescent="0.3">
      <c r="A3" t="s">
        <v>89</v>
      </c>
      <c r="C3" s="34" t="s">
        <v>7</v>
      </c>
      <c r="D3" s="7">
        <f>K3*0.8</f>
        <v>1640000</v>
      </c>
      <c r="G3" s="4">
        <v>1650000</v>
      </c>
      <c r="J3" s="12" t="s">
        <v>7</v>
      </c>
      <c r="K3" s="35">
        <v>2050000</v>
      </c>
      <c r="P3" s="34" t="s">
        <v>7</v>
      </c>
      <c r="Q3" t="s">
        <v>9</v>
      </c>
    </row>
    <row r="4" spans="1:17" x14ac:dyDescent="0.3">
      <c r="A4" t="s">
        <v>90</v>
      </c>
      <c r="C4" s="34" t="s">
        <v>10</v>
      </c>
      <c r="D4" s="7">
        <f>K4*0.7</f>
        <v>102619.29999999999</v>
      </c>
      <c r="G4" s="5">
        <v>100000</v>
      </c>
      <c r="J4" s="12" t="s">
        <v>91</v>
      </c>
      <c r="K4" s="35">
        <v>146599</v>
      </c>
      <c r="P4" s="34" t="s">
        <v>10</v>
      </c>
      <c r="Q4" t="s">
        <v>12</v>
      </c>
    </row>
    <row r="5" spans="1:17" x14ac:dyDescent="0.3">
      <c r="A5" t="s">
        <v>90</v>
      </c>
      <c r="C5" s="34" t="s">
        <v>13</v>
      </c>
      <c r="D5" s="7">
        <f>K5*0.7</f>
        <v>8782.1999999999989</v>
      </c>
      <c r="G5" s="5">
        <v>200000</v>
      </c>
      <c r="J5" s="12" t="s">
        <v>60</v>
      </c>
      <c r="K5" s="35">
        <v>12546</v>
      </c>
      <c r="P5" s="34" t="s">
        <v>13</v>
      </c>
    </row>
    <row r="6" spans="1:17" x14ac:dyDescent="0.3">
      <c r="A6" t="s">
        <v>90</v>
      </c>
      <c r="C6" s="34" t="s">
        <v>14</v>
      </c>
      <c r="D6" s="7">
        <f>K6*0.7</f>
        <v>1134000</v>
      </c>
      <c r="G6" s="5">
        <v>300000</v>
      </c>
      <c r="J6" s="12" t="s">
        <v>14</v>
      </c>
      <c r="K6" s="35">
        <v>1620000</v>
      </c>
      <c r="N6" t="s">
        <v>92</v>
      </c>
      <c r="P6" s="34" t="s">
        <v>14</v>
      </c>
      <c r="Q6" t="s">
        <v>9</v>
      </c>
    </row>
    <row r="7" spans="1:17" x14ac:dyDescent="0.3">
      <c r="A7" t="s">
        <v>93</v>
      </c>
      <c r="C7" s="34" t="s">
        <v>15</v>
      </c>
      <c r="D7" s="7">
        <f>K7*0.7</f>
        <v>125999.99999999999</v>
      </c>
      <c r="G7" s="5">
        <v>400000</v>
      </c>
      <c r="J7" s="12" t="s">
        <v>15</v>
      </c>
      <c r="K7" s="35">
        <v>180000</v>
      </c>
      <c r="P7" s="34" t="s">
        <v>15</v>
      </c>
      <c r="Q7" t="s">
        <v>16</v>
      </c>
    </row>
    <row r="8" spans="1:17" x14ac:dyDescent="0.3">
      <c r="A8" t="s">
        <v>94</v>
      </c>
      <c r="C8" s="34" t="s">
        <v>17</v>
      </c>
      <c r="D8" s="36" t="s">
        <v>8</v>
      </c>
      <c r="G8" s="5">
        <v>100000</v>
      </c>
      <c r="J8" s="12" t="s">
        <v>81</v>
      </c>
      <c r="K8" s="13" t="s">
        <v>8</v>
      </c>
      <c r="P8" s="34" t="s">
        <v>17</v>
      </c>
      <c r="Q8" t="s">
        <v>18</v>
      </c>
    </row>
    <row r="9" spans="1:17" x14ac:dyDescent="0.3">
      <c r="A9" t="s">
        <v>95</v>
      </c>
      <c r="C9" s="34" t="s">
        <v>19</v>
      </c>
      <c r="D9" s="36" t="s">
        <v>8</v>
      </c>
      <c r="G9" s="37" t="s">
        <v>8</v>
      </c>
      <c r="J9" s="12" t="s">
        <v>19</v>
      </c>
      <c r="K9" s="13" t="s">
        <v>8</v>
      </c>
      <c r="M9" t="s">
        <v>96</v>
      </c>
      <c r="P9" s="34" t="s">
        <v>19</v>
      </c>
      <c r="Q9" t="s">
        <v>12</v>
      </c>
    </row>
    <row r="10" spans="1:17" x14ac:dyDescent="0.3">
      <c r="A10" t="s">
        <v>90</v>
      </c>
      <c r="C10" s="34" t="s">
        <v>20</v>
      </c>
      <c r="D10" s="38" t="s">
        <v>8</v>
      </c>
      <c r="G10" s="37">
        <v>100000</v>
      </c>
      <c r="J10" s="12" t="s">
        <v>20</v>
      </c>
      <c r="K10" s="17" t="s">
        <v>8</v>
      </c>
      <c r="M10" t="s">
        <v>97</v>
      </c>
      <c r="P10" s="34" t="s">
        <v>20</v>
      </c>
      <c r="Q10" t="s">
        <v>21</v>
      </c>
    </row>
    <row r="11" spans="1:17" x14ac:dyDescent="0.3">
      <c r="A11" t="s">
        <v>90</v>
      </c>
      <c r="C11" s="34" t="s">
        <v>22</v>
      </c>
      <c r="D11" s="38" t="s">
        <v>8</v>
      </c>
      <c r="G11" s="37" t="s">
        <v>8</v>
      </c>
      <c r="J11" s="12"/>
      <c r="K11" s="17"/>
      <c r="M11" t="s">
        <v>98</v>
      </c>
      <c r="P11" s="34"/>
    </row>
    <row r="12" spans="1:17" x14ac:dyDescent="0.3">
      <c r="A12" t="s">
        <v>90</v>
      </c>
      <c r="C12" s="34" t="s">
        <v>23</v>
      </c>
      <c r="D12" s="36" t="s">
        <v>8</v>
      </c>
      <c r="G12" s="37">
        <v>800000</v>
      </c>
      <c r="J12" s="12" t="s">
        <v>23</v>
      </c>
      <c r="K12" s="13" t="s">
        <v>8</v>
      </c>
      <c r="P12" s="34" t="s">
        <v>23</v>
      </c>
      <c r="Q12" t="s">
        <v>24</v>
      </c>
    </row>
    <row r="13" spans="1:17" x14ac:dyDescent="0.3">
      <c r="A13" t="s">
        <v>99</v>
      </c>
      <c r="C13" s="34" t="s">
        <v>25</v>
      </c>
      <c r="D13" s="36" t="s">
        <v>8</v>
      </c>
      <c r="G13" s="37">
        <v>100000</v>
      </c>
      <c r="J13" s="12" t="s">
        <v>82</v>
      </c>
      <c r="K13" s="13" t="s">
        <v>8</v>
      </c>
      <c r="P13" s="34" t="s">
        <v>100</v>
      </c>
    </row>
    <row r="14" spans="1:17" x14ac:dyDescent="0.3">
      <c r="A14" t="s">
        <v>101</v>
      </c>
      <c r="C14" s="34" t="s">
        <v>26</v>
      </c>
      <c r="D14" s="36" t="s">
        <v>8</v>
      </c>
      <c r="G14" s="37" t="s">
        <v>8</v>
      </c>
      <c r="J14" s="12"/>
      <c r="K14" s="13"/>
      <c r="P14" s="39"/>
    </row>
    <row r="15" spans="1:17" x14ac:dyDescent="0.3">
      <c r="A15" t="s">
        <v>90</v>
      </c>
      <c r="C15" s="34" t="s">
        <v>27</v>
      </c>
      <c r="D15" s="36" t="s">
        <v>8</v>
      </c>
      <c r="G15" s="37" t="s">
        <v>8</v>
      </c>
      <c r="J15" s="12"/>
      <c r="K15" s="13"/>
      <c r="P15" s="39"/>
    </row>
    <row r="16" spans="1:17" x14ac:dyDescent="0.3">
      <c r="A16" t="s">
        <v>101</v>
      </c>
      <c r="C16" s="34" t="s">
        <v>28</v>
      </c>
      <c r="D16" s="36" t="s">
        <v>8</v>
      </c>
      <c r="G16" s="37" t="s">
        <v>8</v>
      </c>
      <c r="J16" s="12"/>
      <c r="K16" s="13"/>
      <c r="P16" s="39"/>
    </row>
    <row r="17" spans="3:17" x14ac:dyDescent="0.3">
      <c r="C17" s="40" t="s">
        <v>57</v>
      </c>
      <c r="D17" s="41">
        <f>SUM(D3:D8)</f>
        <v>3011401.5</v>
      </c>
      <c r="G17" s="41">
        <v>3750000</v>
      </c>
      <c r="J17" s="14" t="s">
        <v>57</v>
      </c>
      <c r="K17" s="42">
        <f>SUM(K3:K8)</f>
        <v>4009145</v>
      </c>
    </row>
    <row r="22" spans="3:17" x14ac:dyDescent="0.3">
      <c r="C22" s="11" t="s">
        <v>44</v>
      </c>
      <c r="D22" s="11" t="s">
        <v>32</v>
      </c>
      <c r="E22" s="33" t="s">
        <v>86</v>
      </c>
      <c r="G22" s="12"/>
      <c r="J22" s="11" t="s">
        <v>44</v>
      </c>
      <c r="K22" s="11" t="s">
        <v>32</v>
      </c>
      <c r="P22" s="31" t="s">
        <v>5</v>
      </c>
      <c r="Q22" s="32" t="s">
        <v>32</v>
      </c>
    </row>
    <row r="23" spans="3:17" x14ac:dyDescent="0.3">
      <c r="C23" s="12" t="s">
        <v>7</v>
      </c>
      <c r="D23" s="43">
        <f>K23</f>
        <v>95149</v>
      </c>
      <c r="G23" s="12"/>
      <c r="J23" s="12" t="s">
        <v>7</v>
      </c>
      <c r="K23" s="44">
        <v>95149</v>
      </c>
      <c r="P23" s="34" t="s">
        <v>7</v>
      </c>
      <c r="Q23" t="s">
        <v>8</v>
      </c>
    </row>
    <row r="24" spans="3:17" x14ac:dyDescent="0.3">
      <c r="C24" s="12" t="s">
        <v>10</v>
      </c>
      <c r="D24" s="45"/>
      <c r="G24" s="12"/>
      <c r="J24" s="12" t="s">
        <v>91</v>
      </c>
      <c r="K24" s="13"/>
      <c r="P24" s="34" t="s">
        <v>10</v>
      </c>
      <c r="Q24" t="s">
        <v>11</v>
      </c>
    </row>
    <row r="25" spans="3:17" x14ac:dyDescent="0.3">
      <c r="C25" s="12" t="s">
        <v>13</v>
      </c>
      <c r="D25" s="45"/>
      <c r="G25" s="12"/>
      <c r="J25" s="12" t="s">
        <v>60</v>
      </c>
      <c r="K25" s="13"/>
      <c r="P25" s="34" t="s">
        <v>13</v>
      </c>
    </row>
    <row r="26" spans="3:17" x14ac:dyDescent="0.3">
      <c r="C26" s="12" t="s">
        <v>14</v>
      </c>
      <c r="D26" s="43">
        <f>0.7*K26</f>
        <v>10850</v>
      </c>
      <c r="G26" s="12" t="s">
        <v>22</v>
      </c>
      <c r="J26" s="12" t="s">
        <v>14</v>
      </c>
      <c r="K26" s="44">
        <v>15500</v>
      </c>
      <c r="P26" s="34" t="s">
        <v>14</v>
      </c>
    </row>
    <row r="27" spans="3:17" x14ac:dyDescent="0.3">
      <c r="C27" s="12" t="s">
        <v>15</v>
      </c>
      <c r="D27" s="43">
        <f>0.7*K27</f>
        <v>3639.9999999999995</v>
      </c>
      <c r="G27" s="12"/>
      <c r="J27" s="12" t="s">
        <v>15</v>
      </c>
      <c r="K27" s="44">
        <v>5200</v>
      </c>
      <c r="P27" s="34" t="s">
        <v>15</v>
      </c>
    </row>
    <row r="28" spans="3:17" x14ac:dyDescent="0.3">
      <c r="C28" s="12" t="s">
        <v>17</v>
      </c>
      <c r="D28" s="45" t="s">
        <v>8</v>
      </c>
      <c r="G28" s="12"/>
      <c r="J28" s="12" t="s">
        <v>81</v>
      </c>
      <c r="K28" s="13" t="s">
        <v>8</v>
      </c>
      <c r="P28" s="34" t="s">
        <v>17</v>
      </c>
    </row>
    <row r="29" spans="3:17" x14ac:dyDescent="0.3">
      <c r="C29" s="12" t="s">
        <v>19</v>
      </c>
      <c r="D29" s="45" t="s">
        <v>8</v>
      </c>
      <c r="G29" s="12" t="s">
        <v>26</v>
      </c>
      <c r="J29" s="12" t="s">
        <v>19</v>
      </c>
      <c r="K29" s="13" t="s">
        <v>8</v>
      </c>
      <c r="P29" s="34" t="s">
        <v>19</v>
      </c>
    </row>
    <row r="30" spans="3:17" x14ac:dyDescent="0.3">
      <c r="C30" s="12" t="s">
        <v>20</v>
      </c>
      <c r="D30" s="46" t="s">
        <v>8</v>
      </c>
      <c r="G30" s="12" t="s">
        <v>27</v>
      </c>
      <c r="J30" s="12" t="s">
        <v>20</v>
      </c>
      <c r="K30" s="17" t="s">
        <v>8</v>
      </c>
      <c r="P30" s="34" t="s">
        <v>20</v>
      </c>
    </row>
    <row r="31" spans="3:17" x14ac:dyDescent="0.3">
      <c r="C31" s="12" t="s">
        <v>23</v>
      </c>
      <c r="D31" s="45" t="s">
        <v>8</v>
      </c>
      <c r="G31" s="12"/>
      <c r="J31" s="12" t="s">
        <v>23</v>
      </c>
      <c r="K31" s="13" t="s">
        <v>8</v>
      </c>
      <c r="P31" s="34" t="s">
        <v>23</v>
      </c>
    </row>
    <row r="32" spans="3:17" x14ac:dyDescent="0.3">
      <c r="C32" s="12" t="s">
        <v>100</v>
      </c>
      <c r="D32" s="45" t="s">
        <v>8</v>
      </c>
      <c r="G32" s="12"/>
      <c r="J32" s="12" t="s">
        <v>82</v>
      </c>
      <c r="K32" s="13" t="s">
        <v>8</v>
      </c>
      <c r="P32" s="34" t="s">
        <v>100</v>
      </c>
    </row>
    <row r="33" spans="3:11" x14ac:dyDescent="0.3">
      <c r="C33" s="14" t="s">
        <v>57</v>
      </c>
      <c r="D33" s="47">
        <f>SUM(D23:D28)</f>
        <v>109639</v>
      </c>
      <c r="G33" s="12"/>
      <c r="J33" s="14" t="s">
        <v>57</v>
      </c>
      <c r="K33" s="47">
        <f>SUM(K23:K28)</f>
        <v>115849</v>
      </c>
    </row>
    <row r="34" spans="3:11" x14ac:dyDescent="0.3">
      <c r="G34" s="12"/>
    </row>
    <row r="35" spans="3:11" x14ac:dyDescent="0.3">
      <c r="G35" s="12" t="s">
        <v>28</v>
      </c>
    </row>
    <row r="38" spans="3:11" x14ac:dyDescent="0.3">
      <c r="C38" s="11" t="s">
        <v>44</v>
      </c>
      <c r="D38" s="11" t="s">
        <v>32</v>
      </c>
    </row>
    <row r="39" spans="3:11" x14ac:dyDescent="0.3">
      <c r="C39" s="12" t="s">
        <v>7</v>
      </c>
      <c r="D39" s="48">
        <f>D23/D$59</f>
        <v>1.372563153679253E-3</v>
      </c>
    </row>
    <row r="40" spans="3:11" x14ac:dyDescent="0.3">
      <c r="C40" s="12" t="s">
        <v>10</v>
      </c>
      <c r="D40" s="48">
        <f t="shared" ref="D40:D41" si="0">D24/D$59</f>
        <v>0</v>
      </c>
    </row>
    <row r="41" spans="3:11" x14ac:dyDescent="0.3">
      <c r="C41" s="12" t="s">
        <v>13</v>
      </c>
      <c r="D41" s="48">
        <f t="shared" si="0"/>
        <v>0</v>
      </c>
    </row>
    <row r="42" spans="3:11" x14ac:dyDescent="0.3">
      <c r="C42" s="12" t="s">
        <v>14</v>
      </c>
      <c r="D42" s="48">
        <f>D26/D$59</f>
        <v>1.5651567769939668E-4</v>
      </c>
    </row>
    <row r="43" spans="3:11" x14ac:dyDescent="0.3">
      <c r="C43" s="12" t="s">
        <v>15</v>
      </c>
      <c r="D43" s="48">
        <f>D27/D$59</f>
        <v>5.2508485421733076E-5</v>
      </c>
    </row>
    <row r="44" spans="3:11" x14ac:dyDescent="0.3">
      <c r="C44" s="12" t="s">
        <v>17</v>
      </c>
      <c r="D44" s="45" t="s">
        <v>8</v>
      </c>
    </row>
    <row r="45" spans="3:11" x14ac:dyDescent="0.3">
      <c r="C45" s="12" t="s">
        <v>19</v>
      </c>
      <c r="D45" s="45" t="s">
        <v>8</v>
      </c>
    </row>
    <row r="46" spans="3:11" x14ac:dyDescent="0.3">
      <c r="C46" s="12" t="s">
        <v>20</v>
      </c>
      <c r="D46" s="46" t="s">
        <v>8</v>
      </c>
    </row>
    <row r="47" spans="3:11" x14ac:dyDescent="0.3">
      <c r="C47" s="12" t="s">
        <v>23</v>
      </c>
      <c r="D47" s="45" t="s">
        <v>8</v>
      </c>
    </row>
    <row r="48" spans="3:11" x14ac:dyDescent="0.3">
      <c r="C48" s="12" t="s">
        <v>100</v>
      </c>
      <c r="D48" s="45" t="s">
        <v>8</v>
      </c>
    </row>
    <row r="49" spans="3:13" x14ac:dyDescent="0.3">
      <c r="C49" s="14" t="s">
        <v>57</v>
      </c>
      <c r="D49" s="49">
        <f>SUM(D39:D43)</f>
        <v>1.5815873168003828E-3</v>
      </c>
    </row>
    <row r="50" spans="3:13" x14ac:dyDescent="0.3">
      <c r="J50" s="31" t="s">
        <v>44</v>
      </c>
      <c r="K50" s="32" t="s">
        <v>32</v>
      </c>
      <c r="M50" s="31" t="s">
        <v>102</v>
      </c>
    </row>
    <row r="51" spans="3:13" x14ac:dyDescent="0.3">
      <c r="J51" s="34" t="s">
        <v>7</v>
      </c>
      <c r="K51" s="6">
        <v>1640000</v>
      </c>
      <c r="M51" s="6">
        <v>1650000</v>
      </c>
    </row>
    <row r="52" spans="3:13" x14ac:dyDescent="0.3">
      <c r="J52" s="34" t="s">
        <v>10</v>
      </c>
      <c r="K52" s="5">
        <v>102619.29999999999</v>
      </c>
      <c r="M52" s="5">
        <v>100000</v>
      </c>
    </row>
    <row r="53" spans="3:13" x14ac:dyDescent="0.3">
      <c r="J53" s="34" t="s">
        <v>13</v>
      </c>
      <c r="K53" s="5">
        <v>8782.1999999999989</v>
      </c>
      <c r="M53" s="5">
        <v>200000</v>
      </c>
    </row>
    <row r="54" spans="3:13" x14ac:dyDescent="0.3">
      <c r="J54" s="34" t="s">
        <v>14</v>
      </c>
      <c r="K54" s="6">
        <v>1134000</v>
      </c>
      <c r="M54" s="5">
        <v>300000</v>
      </c>
    </row>
    <row r="55" spans="3:13" x14ac:dyDescent="0.3">
      <c r="C55" t="s">
        <v>103</v>
      </c>
      <c r="D55" t="s" vm="1">
        <v>104</v>
      </c>
      <c r="J55" s="34" t="s">
        <v>15</v>
      </c>
      <c r="K55" s="5">
        <v>125999.99999999999</v>
      </c>
      <c r="M55" s="5">
        <v>400000</v>
      </c>
    </row>
    <row r="56" spans="3:13" x14ac:dyDescent="0.3">
      <c r="J56" s="34" t="s">
        <v>17</v>
      </c>
      <c r="K56" s="36" t="s">
        <v>8</v>
      </c>
      <c r="M56" s="5">
        <v>100000</v>
      </c>
    </row>
    <row r="57" spans="3:13" x14ac:dyDescent="0.3">
      <c r="D57" t="s">
        <v>105</v>
      </c>
      <c r="J57" s="34" t="s">
        <v>19</v>
      </c>
      <c r="K57" s="36" t="s">
        <v>8</v>
      </c>
      <c r="M57" s="5">
        <v>0</v>
      </c>
    </row>
    <row r="58" spans="3:13" x14ac:dyDescent="0.3">
      <c r="D58" t="s">
        <v>106</v>
      </c>
      <c r="E58" t="s">
        <v>107</v>
      </c>
      <c r="F58" t="s">
        <v>108</v>
      </c>
      <c r="J58" s="34" t="s">
        <v>20</v>
      </c>
      <c r="K58" s="38" t="s">
        <v>8</v>
      </c>
      <c r="M58" s="5">
        <v>100000</v>
      </c>
    </row>
    <row r="59" spans="3:13" x14ac:dyDescent="0.3">
      <c r="C59" t="s">
        <v>109</v>
      </c>
      <c r="D59" s="9">
        <v>69322129</v>
      </c>
      <c r="E59" s="9">
        <v>25452426</v>
      </c>
      <c r="F59" s="9">
        <v>94774555</v>
      </c>
      <c r="J59" s="34" t="s">
        <v>23</v>
      </c>
      <c r="K59" s="36" t="s">
        <v>8</v>
      </c>
      <c r="M59" s="5">
        <v>800000</v>
      </c>
    </row>
    <row r="60" spans="3:13" x14ac:dyDescent="0.3">
      <c r="J60" s="34" t="s">
        <v>100</v>
      </c>
      <c r="K60" s="36" t="s">
        <v>8</v>
      </c>
      <c r="M60" s="5">
        <v>100000</v>
      </c>
    </row>
    <row r="61" spans="3:13" x14ac:dyDescent="0.3">
      <c r="J61" s="40" t="s">
        <v>57</v>
      </c>
      <c r="K61" s="41">
        <f>SUM(K51:K60)</f>
        <v>3011401.5</v>
      </c>
      <c r="M61" s="41">
        <f>SUM(M51:M60)</f>
        <v>3750000</v>
      </c>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FEAE3-1CC4-4BAF-BE3F-2580A655A518}">
  <dimension ref="A1:P57"/>
  <sheetViews>
    <sheetView workbookViewId="0">
      <selection activeCell="K17" sqref="K17"/>
    </sheetView>
  </sheetViews>
  <sheetFormatPr defaultRowHeight="14.4" x14ac:dyDescent="0.3"/>
  <cols>
    <col min="1" max="1" width="41.21875" customWidth="1"/>
    <col min="2" max="2" width="22" customWidth="1"/>
    <col min="3" max="5" width="14.5546875" customWidth="1"/>
    <col min="6" max="6" width="20" customWidth="1"/>
    <col min="7" max="7" width="21.44140625" customWidth="1"/>
  </cols>
  <sheetData>
    <row r="1" spans="1:2" x14ac:dyDescent="0.3">
      <c r="A1" s="60" t="s">
        <v>131</v>
      </c>
      <c r="B1" t="s">
        <v>146</v>
      </c>
    </row>
    <row r="2" spans="1:2" x14ac:dyDescent="0.3">
      <c r="A2" s="60" t="s">
        <v>32</v>
      </c>
      <c r="B2" s="64">
        <f xml:space="preserve"> SUM(B25:B29)/D25</f>
        <v>1.8281808349936023E-3</v>
      </c>
    </row>
    <row r="3" spans="1:2" x14ac:dyDescent="0.3">
      <c r="A3" s="60" t="s">
        <v>33</v>
      </c>
      <c r="B3" s="64">
        <f xml:space="preserve"> SUM(C25:C29)/E25</f>
        <v>3.045117468176086E-3</v>
      </c>
    </row>
    <row r="4" spans="1:2" x14ac:dyDescent="0.3">
      <c r="A4" s="60" t="s">
        <v>34</v>
      </c>
    </row>
    <row r="5" spans="1:2" x14ac:dyDescent="0.3">
      <c r="A5" s="60" t="s">
        <v>35</v>
      </c>
    </row>
    <row r="6" spans="1:2" x14ac:dyDescent="0.3">
      <c r="A6" s="60" t="s">
        <v>36</v>
      </c>
    </row>
    <row r="7" spans="1:2" x14ac:dyDescent="0.3">
      <c r="A7" s="60" t="s">
        <v>37</v>
      </c>
    </row>
    <row r="8" spans="1:2" x14ac:dyDescent="0.3">
      <c r="A8" s="60" t="s">
        <v>38</v>
      </c>
    </row>
    <row r="9" spans="1:2" x14ac:dyDescent="0.3">
      <c r="A9" s="60" t="s">
        <v>39</v>
      </c>
    </row>
    <row r="10" spans="1:2" x14ac:dyDescent="0.3">
      <c r="A10" s="60" t="s">
        <v>40</v>
      </c>
    </row>
    <row r="11" spans="1:2" x14ac:dyDescent="0.3">
      <c r="A11" s="60" t="s">
        <v>41</v>
      </c>
    </row>
    <row r="12" spans="1:2" x14ac:dyDescent="0.3">
      <c r="A12" s="60" t="s">
        <v>42</v>
      </c>
    </row>
    <row r="13" spans="1:2" x14ac:dyDescent="0.3">
      <c r="A13" s="60" t="s">
        <v>43</v>
      </c>
    </row>
    <row r="22" spans="1:7" x14ac:dyDescent="0.3">
      <c r="B22" s="51"/>
      <c r="C22" s="51"/>
      <c r="D22" s="51"/>
      <c r="E22" s="51"/>
    </row>
    <row r="24" spans="1:7" x14ac:dyDescent="0.3">
      <c r="A24" s="58" t="str">
        <f>[1]Tracker!C22</f>
        <v>FY21 Initiatives ($, MM)</v>
      </c>
      <c r="B24" s="58" t="str">
        <f>[1]Tracker!D22</f>
        <v>Jul</v>
      </c>
      <c r="C24" s="58" t="str">
        <f>[1]Tracker!E22</f>
        <v>Aug</v>
      </c>
      <c r="D24" s="58" t="s">
        <v>125</v>
      </c>
      <c r="E24" s="58" t="s">
        <v>126</v>
      </c>
      <c r="F24" s="55" t="s">
        <v>103</v>
      </c>
      <c r="G24" t="s" vm="1">
        <v>104</v>
      </c>
    </row>
    <row r="25" spans="1:7" x14ac:dyDescent="0.3">
      <c r="A25" s="12" t="str">
        <f>[1]Tracker!C23</f>
        <v>Tokenization</v>
      </c>
      <c r="B25" s="44">
        <f>[1]Tracker!D23</f>
        <v>95149</v>
      </c>
      <c r="C25" s="44">
        <f>[1]Tracker!E23</f>
        <v>141135</v>
      </c>
      <c r="D25" s="59">
        <v>69318088</v>
      </c>
      <c r="E25" s="59">
        <v>73170839</v>
      </c>
    </row>
    <row r="26" spans="1:7" x14ac:dyDescent="0.3">
      <c r="A26" s="12" t="str">
        <f>[1]Tracker!C24</f>
        <v>Adyen PINless Debit</v>
      </c>
      <c r="B26" s="44">
        <f>[1]Tracker!D24</f>
        <v>86.8</v>
      </c>
      <c r="C26" s="44">
        <f>[1]Tracker!E24</f>
        <v>690.19999999999993</v>
      </c>
      <c r="D26" s="44"/>
      <c r="E26" s="44"/>
      <c r="F26" s="55" t="s">
        <v>110</v>
      </c>
      <c r="G26" s="55" t="s">
        <v>109</v>
      </c>
    </row>
    <row r="27" spans="1:7" x14ac:dyDescent="0.3">
      <c r="A27" s="12" t="str">
        <f>[1]Tracker!C25</f>
        <v>Fiserv PINless Debit (Acculynk)</v>
      </c>
      <c r="B27" s="44">
        <f>[1]Tracker!D25</f>
        <v>1250.1999999999998</v>
      </c>
      <c r="C27" s="44">
        <f>[1]Tracker!E25</f>
        <v>2588.6</v>
      </c>
      <c r="D27" s="44"/>
      <c r="E27" s="44"/>
      <c r="F27" s="56" t="s">
        <v>106</v>
      </c>
      <c r="G27" s="9">
        <v>69318088</v>
      </c>
    </row>
    <row r="28" spans="1:7" x14ac:dyDescent="0.3">
      <c r="A28" s="12" t="str">
        <f>[1]Tracker!C26</f>
        <v>Amex Account Updater</v>
      </c>
      <c r="B28" s="44">
        <f>[1]Tracker!D26</f>
        <v>26600</v>
      </c>
      <c r="C28" s="44">
        <f>[1]Tracker!E26</f>
        <v>68600</v>
      </c>
      <c r="D28" s="44"/>
      <c r="E28" s="44"/>
      <c r="F28" s="56" t="s">
        <v>107</v>
      </c>
      <c r="G28" s="9">
        <v>73170839</v>
      </c>
    </row>
    <row r="29" spans="1:7" x14ac:dyDescent="0.3">
      <c r="A29" s="12" t="str">
        <f>[1]Tracker!C27</f>
        <v>Add PI Dynamic Retry</v>
      </c>
      <c r="B29" s="44">
        <f>[1]Tracker!D27</f>
        <v>3639.9999999999995</v>
      </c>
      <c r="C29" s="44">
        <f>[1]Tracker!E27</f>
        <v>9800</v>
      </c>
      <c r="D29" s="44"/>
      <c r="E29" s="44"/>
      <c r="F29" s="56" t="s">
        <v>123</v>
      </c>
      <c r="G29" s="9">
        <v>34301600</v>
      </c>
    </row>
    <row r="30" spans="1:7" x14ac:dyDescent="0.3">
      <c r="A30" s="12" t="str">
        <f>[1]Tracker!C28</f>
        <v>Dunning Optimization</v>
      </c>
      <c r="B30" s="44"/>
      <c r="C30" s="44"/>
      <c r="D30" s="44"/>
      <c r="E30" s="44"/>
      <c r="F30" s="56" t="s">
        <v>108</v>
      </c>
      <c r="G30" s="9">
        <v>176790527</v>
      </c>
    </row>
    <row r="31" spans="1:7" x14ac:dyDescent="0.3">
      <c r="A31" s="12" t="str">
        <f>[1]Tracker!C29</f>
        <v>Trusted MID</v>
      </c>
      <c r="B31" s="44"/>
      <c r="C31" s="44"/>
      <c r="D31" s="44"/>
      <c r="E31" s="44"/>
    </row>
    <row r="32" spans="1:7" x14ac:dyDescent="0.3">
      <c r="A32" s="12" t="str">
        <f>[1]Tracker!C30</f>
        <v>Adyen RTAU Optimization</v>
      </c>
      <c r="B32" s="44"/>
      <c r="C32" s="44"/>
      <c r="D32" s="44"/>
      <c r="E32" s="44"/>
    </row>
    <row r="33" spans="1:16" x14ac:dyDescent="0.3">
      <c r="A33" s="12" t="str">
        <f>[1]Tracker!C31</f>
        <v>Fiserv RTAU Optimization</v>
      </c>
      <c r="B33" s="44"/>
      <c r="C33" s="44"/>
      <c r="D33" s="44"/>
      <c r="E33" s="44"/>
    </row>
    <row r="34" spans="1:16" x14ac:dyDescent="0.3">
      <c r="A34" s="12" t="str">
        <f>[1]Tracker!C32</f>
        <v>Batch Account Updater</v>
      </c>
      <c r="B34" s="44"/>
      <c r="C34" s="44"/>
      <c r="D34" s="44"/>
      <c r="E34" s="44"/>
    </row>
    <row r="35" spans="1:16" x14ac:dyDescent="0.3">
      <c r="A35" s="12" t="str">
        <f>[1]Tracker!C33</f>
        <v>Data Sharing</v>
      </c>
      <c r="B35" s="44"/>
      <c r="C35" s="44"/>
      <c r="D35" s="44"/>
      <c r="E35" s="44"/>
    </row>
    <row r="36" spans="1:16" x14ac:dyDescent="0.3">
      <c r="A36" s="12" t="str">
        <f>[1]Tracker!C34</f>
        <v>Champion Challenger Optimization w/ World Pay</v>
      </c>
      <c r="B36" s="44"/>
      <c r="C36" s="44"/>
      <c r="D36" s="44"/>
      <c r="E36" s="44"/>
    </row>
    <row r="37" spans="1:16" x14ac:dyDescent="0.3">
      <c r="A37" s="12" t="str">
        <f>[1]Tracker!C35</f>
        <v>World Pay Account Updater</v>
      </c>
      <c r="B37" s="44"/>
      <c r="C37" s="44"/>
      <c r="D37" s="44"/>
      <c r="E37" s="44"/>
    </row>
    <row r="38" spans="1:16" x14ac:dyDescent="0.3">
      <c r="A38" s="12" t="str">
        <f>[1]Tracker!C36</f>
        <v>Champion Challenger in LATAM</v>
      </c>
      <c r="B38" s="44"/>
      <c r="C38" s="44"/>
      <c r="D38" s="44"/>
      <c r="E38" s="44"/>
    </row>
    <row r="45" spans="1:16" x14ac:dyDescent="0.3">
      <c r="A45" s="60" t="s">
        <v>127</v>
      </c>
      <c r="B45" s="60" t="s">
        <v>128</v>
      </c>
      <c r="C45" s="60" t="s">
        <v>129</v>
      </c>
      <c r="D45" s="60" t="s">
        <v>130</v>
      </c>
      <c r="E45" s="60" t="s">
        <v>131</v>
      </c>
      <c r="F45" s="60" t="s">
        <v>132</v>
      </c>
      <c r="G45" s="60" t="s">
        <v>133</v>
      </c>
      <c r="H45" s="60" t="s">
        <v>134</v>
      </c>
      <c r="I45" s="60" t="s">
        <v>135</v>
      </c>
      <c r="J45" s="60" t="s">
        <v>136</v>
      </c>
      <c r="K45" s="60" t="s">
        <v>137</v>
      </c>
      <c r="L45" s="60" t="s">
        <v>138</v>
      </c>
      <c r="M45" s="60" t="s">
        <v>139</v>
      </c>
      <c r="N45" s="60" t="s">
        <v>140</v>
      </c>
      <c r="O45" s="60" t="s">
        <v>141</v>
      </c>
      <c r="P45" s="60" t="s">
        <v>142</v>
      </c>
    </row>
    <row r="46" spans="1:16" x14ac:dyDescent="0.3">
      <c r="A46" s="61">
        <v>43647</v>
      </c>
      <c r="B46" s="62">
        <v>25508363</v>
      </c>
      <c r="C46" s="62">
        <v>27834759</v>
      </c>
      <c r="D46" s="60" t="s">
        <v>143</v>
      </c>
      <c r="E46" s="60" t="s">
        <v>32</v>
      </c>
      <c r="F46" s="62">
        <v>7</v>
      </c>
      <c r="G46" s="62">
        <v>1</v>
      </c>
      <c r="H46" s="62">
        <v>20683985</v>
      </c>
      <c r="I46" s="62">
        <v>22021180</v>
      </c>
      <c r="J46" s="62">
        <v>2541655</v>
      </c>
      <c r="K46" s="62">
        <v>2584658</v>
      </c>
      <c r="L46" s="63">
        <v>0.929318234115451</v>
      </c>
      <c r="M46" s="61">
        <v>44013</v>
      </c>
      <c r="N46" s="60" t="s">
        <v>144</v>
      </c>
      <c r="O46" s="60" t="s">
        <v>32</v>
      </c>
      <c r="P46" s="63">
        <v>0.94368894306434303</v>
      </c>
    </row>
    <row r="47" spans="1:16" x14ac:dyDescent="0.3">
      <c r="A47" s="61">
        <v>43678</v>
      </c>
      <c r="B47" s="62">
        <v>25286631</v>
      </c>
      <c r="C47" s="62">
        <v>27500899</v>
      </c>
      <c r="D47" s="60" t="s">
        <v>143</v>
      </c>
      <c r="E47" s="60" t="s">
        <v>33</v>
      </c>
      <c r="F47" s="62">
        <v>8</v>
      </c>
      <c r="G47" s="62">
        <v>2</v>
      </c>
      <c r="H47" s="62">
        <v>21408579</v>
      </c>
      <c r="I47" s="62">
        <v>22832149</v>
      </c>
      <c r="J47" s="62">
        <v>2560954</v>
      </c>
      <c r="K47" s="62">
        <v>2607914</v>
      </c>
      <c r="L47" s="63">
        <v>0.93039797803447499</v>
      </c>
      <c r="M47" s="61">
        <v>44044</v>
      </c>
      <c r="N47" s="60" t="s">
        <v>144</v>
      </c>
      <c r="O47" s="60" t="s">
        <v>33</v>
      </c>
      <c r="P47" s="63">
        <v>0.94286593237697802</v>
      </c>
    </row>
    <row r="48" spans="1:16" x14ac:dyDescent="0.3">
      <c r="A48" s="61">
        <v>43709</v>
      </c>
      <c r="B48" s="62">
        <v>26290061</v>
      </c>
      <c r="C48" s="62">
        <v>28335261</v>
      </c>
      <c r="D48" s="60" t="s">
        <v>143</v>
      </c>
      <c r="E48" s="60" t="s">
        <v>34</v>
      </c>
      <c r="F48" s="62">
        <v>9</v>
      </c>
      <c r="G48" s="62">
        <v>3</v>
      </c>
      <c r="H48" s="62">
        <v>21781578</v>
      </c>
      <c r="I48" s="62">
        <v>23140739</v>
      </c>
      <c r="J48" s="62">
        <v>2555971</v>
      </c>
      <c r="K48" s="62">
        <v>2603046</v>
      </c>
      <c r="L48" s="63">
        <v>0.93617794219224904</v>
      </c>
      <c r="M48" s="61">
        <v>44075</v>
      </c>
      <c r="N48" s="60" t="s">
        <v>144</v>
      </c>
      <c r="O48" s="60" t="s">
        <v>34</v>
      </c>
      <c r="P48" s="63">
        <v>0.931466371398318</v>
      </c>
    </row>
    <row r="49" spans="1:16" x14ac:dyDescent="0.3">
      <c r="A49" s="61">
        <v>43739</v>
      </c>
      <c r="B49" s="62">
        <v>28245939</v>
      </c>
      <c r="C49" s="62">
        <v>30405898</v>
      </c>
      <c r="D49" s="60" t="s">
        <v>143</v>
      </c>
      <c r="E49" s="60" t="s">
        <v>35</v>
      </c>
      <c r="F49" s="62">
        <v>10</v>
      </c>
      <c r="G49" s="62">
        <v>4</v>
      </c>
      <c r="H49" s="62">
        <v>21299536</v>
      </c>
      <c r="I49" s="62">
        <v>22603824</v>
      </c>
      <c r="J49" s="62">
        <v>2607838</v>
      </c>
      <c r="K49" s="62">
        <v>2660637</v>
      </c>
      <c r="L49" s="63">
        <v>0.93682372337494701</v>
      </c>
      <c r="M49" s="61">
        <v>44105</v>
      </c>
      <c r="N49" s="60" t="s">
        <v>144</v>
      </c>
      <c r="O49" s="60" t="s">
        <v>35</v>
      </c>
      <c r="P49" s="63">
        <v>0.91149816552113305</v>
      </c>
    </row>
    <row r="50" spans="1:16" x14ac:dyDescent="0.3">
      <c r="A50" s="61">
        <v>43770</v>
      </c>
      <c r="B50" s="62">
        <v>26137758</v>
      </c>
      <c r="C50" s="62">
        <v>28216294</v>
      </c>
      <c r="D50" s="60" t="s">
        <v>143</v>
      </c>
      <c r="E50" s="60" t="s">
        <v>36</v>
      </c>
      <c r="F50" s="62">
        <v>11</v>
      </c>
      <c r="G50" s="62">
        <v>5</v>
      </c>
      <c r="H50" s="62">
        <v>21060883</v>
      </c>
      <c r="I50" s="62">
        <v>22336719</v>
      </c>
      <c r="J50" s="62">
        <v>2599227</v>
      </c>
      <c r="K50" s="62">
        <v>2648738</v>
      </c>
      <c r="L50" s="63">
        <v>0.936019342671635</v>
      </c>
      <c r="M50" s="61" t="s">
        <v>145</v>
      </c>
      <c r="N50" s="60" t="s">
        <v>145</v>
      </c>
      <c r="O50" s="60" t="s">
        <v>145</v>
      </c>
      <c r="P50" s="63" t="s">
        <v>145</v>
      </c>
    </row>
    <row r="51" spans="1:16" x14ac:dyDescent="0.3">
      <c r="A51" s="61">
        <v>43800</v>
      </c>
      <c r="B51" s="62">
        <v>34387966</v>
      </c>
      <c r="C51" s="62">
        <v>36961600</v>
      </c>
      <c r="D51" s="60" t="s">
        <v>143</v>
      </c>
      <c r="E51" s="60" t="s">
        <v>37</v>
      </c>
      <c r="F51" s="62">
        <v>12</v>
      </c>
      <c r="G51" s="62">
        <v>6</v>
      </c>
      <c r="H51" s="62">
        <v>21420150</v>
      </c>
      <c r="I51" s="62">
        <v>22685324</v>
      </c>
      <c r="J51" s="62">
        <v>2628599</v>
      </c>
      <c r="K51" s="62">
        <v>2673639</v>
      </c>
      <c r="L51" s="63">
        <v>0.93767951037284403</v>
      </c>
      <c r="M51" s="61" t="s">
        <v>145</v>
      </c>
      <c r="N51" s="60" t="s">
        <v>145</v>
      </c>
      <c r="O51" s="60" t="s">
        <v>145</v>
      </c>
      <c r="P51" s="63" t="s">
        <v>145</v>
      </c>
    </row>
    <row r="52" spans="1:16" x14ac:dyDescent="0.3">
      <c r="A52" s="61">
        <v>43831</v>
      </c>
      <c r="B52" s="62">
        <v>26042988</v>
      </c>
      <c r="C52" s="62">
        <v>28200595</v>
      </c>
      <c r="D52" s="60" t="s">
        <v>143</v>
      </c>
      <c r="E52" s="60" t="s">
        <v>38</v>
      </c>
      <c r="F52" s="62">
        <v>1</v>
      </c>
      <c r="G52" s="62">
        <v>7</v>
      </c>
      <c r="H52" s="62">
        <v>22046106</v>
      </c>
      <c r="I52" s="62">
        <v>23352081</v>
      </c>
      <c r="J52" s="62">
        <v>2670227</v>
      </c>
      <c r="K52" s="62">
        <v>2720030</v>
      </c>
      <c r="L52" s="63">
        <v>0.93526423760775801</v>
      </c>
      <c r="M52" s="61" t="s">
        <v>145</v>
      </c>
      <c r="N52" s="60" t="s">
        <v>145</v>
      </c>
      <c r="O52" s="60" t="s">
        <v>145</v>
      </c>
      <c r="P52" s="63" t="s">
        <v>145</v>
      </c>
    </row>
    <row r="53" spans="1:16" x14ac:dyDescent="0.3">
      <c r="A53" s="61">
        <v>43862</v>
      </c>
      <c r="B53" s="62">
        <v>27862461</v>
      </c>
      <c r="C53" s="62">
        <v>30061935</v>
      </c>
      <c r="D53" s="60" t="s">
        <v>143</v>
      </c>
      <c r="E53" s="60" t="s">
        <v>39</v>
      </c>
      <c r="F53" s="62">
        <v>2</v>
      </c>
      <c r="G53" s="62">
        <v>8</v>
      </c>
      <c r="H53" s="62">
        <v>22228286</v>
      </c>
      <c r="I53" s="62">
        <v>23496552</v>
      </c>
      <c r="J53" s="62">
        <v>2711022</v>
      </c>
      <c r="K53" s="62">
        <v>2765669</v>
      </c>
      <c r="L53" s="63">
        <v>0.93746223201285095</v>
      </c>
      <c r="M53" s="61" t="s">
        <v>145</v>
      </c>
      <c r="N53" s="60" t="s">
        <v>145</v>
      </c>
      <c r="O53" s="60" t="s">
        <v>145</v>
      </c>
      <c r="P53" s="63" t="s">
        <v>145</v>
      </c>
    </row>
    <row r="54" spans="1:16" x14ac:dyDescent="0.3">
      <c r="A54" s="61">
        <v>43891</v>
      </c>
      <c r="B54" s="62">
        <v>35824030</v>
      </c>
      <c r="C54" s="62">
        <v>38341193</v>
      </c>
      <c r="D54" s="60" t="s">
        <v>143</v>
      </c>
      <c r="E54" s="60" t="s">
        <v>40</v>
      </c>
      <c r="F54" s="62">
        <v>3</v>
      </c>
      <c r="G54" s="62">
        <v>9</v>
      </c>
      <c r="H54" s="62">
        <v>22554317</v>
      </c>
      <c r="I54" s="62">
        <v>23853824</v>
      </c>
      <c r="J54" s="62">
        <v>2760591</v>
      </c>
      <c r="K54" s="62">
        <v>2817040</v>
      </c>
      <c r="L54" s="63">
        <v>0.94042460462372401</v>
      </c>
      <c r="M54" s="61" t="s">
        <v>145</v>
      </c>
      <c r="N54" s="60" t="s">
        <v>145</v>
      </c>
      <c r="O54" s="60" t="s">
        <v>145</v>
      </c>
      <c r="P54" s="63" t="s">
        <v>145</v>
      </c>
    </row>
    <row r="55" spans="1:16" x14ac:dyDescent="0.3">
      <c r="A55" s="61">
        <v>43922</v>
      </c>
      <c r="B55" s="62">
        <v>51374137</v>
      </c>
      <c r="C55" s="62">
        <v>54288932</v>
      </c>
      <c r="D55" s="60" t="s">
        <v>143</v>
      </c>
      <c r="E55" s="60" t="s">
        <v>41</v>
      </c>
      <c r="F55" s="62">
        <v>4</v>
      </c>
      <c r="G55" s="62">
        <v>10</v>
      </c>
      <c r="H55" s="62">
        <v>23879820</v>
      </c>
      <c r="I55" s="62">
        <v>25150420</v>
      </c>
      <c r="J55" s="62">
        <v>2791705</v>
      </c>
      <c r="K55" s="62">
        <v>2850528</v>
      </c>
      <c r="L55" s="63">
        <v>0.94842357286217904</v>
      </c>
      <c r="M55" s="61" t="s">
        <v>145</v>
      </c>
      <c r="N55" s="60" t="s">
        <v>145</v>
      </c>
      <c r="O55" s="60" t="s">
        <v>145</v>
      </c>
      <c r="P55" s="63" t="s">
        <v>145</v>
      </c>
    </row>
    <row r="56" spans="1:16" x14ac:dyDescent="0.3">
      <c r="A56" s="61">
        <v>43952</v>
      </c>
      <c r="B56" s="62">
        <v>47424642</v>
      </c>
      <c r="C56" s="62">
        <v>50214101</v>
      </c>
      <c r="D56" s="60" t="s">
        <v>143</v>
      </c>
      <c r="E56" s="60" t="s">
        <v>42</v>
      </c>
      <c r="F56" s="62">
        <v>5</v>
      </c>
      <c r="G56" s="62">
        <v>11</v>
      </c>
      <c r="H56" s="62">
        <v>24930642</v>
      </c>
      <c r="I56" s="62">
        <v>26236867</v>
      </c>
      <c r="J56" s="62">
        <v>2713196</v>
      </c>
      <c r="K56" s="62">
        <v>2775683</v>
      </c>
      <c r="L56" s="63">
        <v>0.94751550207517898</v>
      </c>
      <c r="M56" s="61" t="s">
        <v>145</v>
      </c>
      <c r="N56" s="60" t="s">
        <v>145</v>
      </c>
      <c r="O56" s="60" t="s">
        <v>145</v>
      </c>
      <c r="P56" s="63" t="s">
        <v>145</v>
      </c>
    </row>
    <row r="57" spans="1:16" x14ac:dyDescent="0.3">
      <c r="A57" s="61">
        <v>43983</v>
      </c>
      <c r="B57" s="62">
        <v>41519842</v>
      </c>
      <c r="C57" s="62">
        <v>44237486</v>
      </c>
      <c r="D57" s="60" t="s">
        <v>143</v>
      </c>
      <c r="E57" s="60" t="s">
        <v>43</v>
      </c>
      <c r="F57" s="62">
        <v>6</v>
      </c>
      <c r="G57" s="62">
        <v>12</v>
      </c>
      <c r="H57" s="62">
        <v>25863019</v>
      </c>
      <c r="I57" s="62">
        <v>27205522</v>
      </c>
      <c r="J57" s="62">
        <v>2937736</v>
      </c>
      <c r="K57" s="62">
        <v>3013991</v>
      </c>
      <c r="L57" s="63">
        <v>0.94444575989424495</v>
      </c>
      <c r="M57" s="61" t="s">
        <v>145</v>
      </c>
      <c r="N57" s="60" t="s">
        <v>145</v>
      </c>
      <c r="O57" s="60" t="s">
        <v>145</v>
      </c>
      <c r="P57" s="63" t="s">
        <v>145</v>
      </c>
    </row>
  </sheetData>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11a74f80-d881-4945-aa32-4f570bda7062">
      <UserInfo>
        <DisplayName>Pranavi Kalabarigi</DisplayName>
        <AccountId>23</AccountId>
        <AccountType/>
      </UserInfo>
    </SharedWithUsers>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8BA8E647EE8C4498B4B146C0C385EF1" ma:contentTypeVersion="11" ma:contentTypeDescription="Create a new document." ma:contentTypeScope="" ma:versionID="343c65dbffed8983b06bfcb47899789f">
  <xsd:schema xmlns:xsd="http://www.w3.org/2001/XMLSchema" xmlns:xs="http://www.w3.org/2001/XMLSchema" xmlns:p="http://schemas.microsoft.com/office/2006/metadata/properties" xmlns:ns1="http://schemas.microsoft.com/sharepoint/v3" xmlns:ns2="5bbb48d4-4491-4e35-94df-8e3bab2379a8" xmlns:ns3="11a74f80-d881-4945-aa32-4f570bda7062" targetNamespace="http://schemas.microsoft.com/office/2006/metadata/properties" ma:root="true" ma:fieldsID="cb943eedbaef68e293b96f2e59193ae4" ns1:_="" ns2:_="" ns3:_="">
    <xsd:import namespace="http://schemas.microsoft.com/sharepoint/v3"/>
    <xsd:import namespace="5bbb48d4-4491-4e35-94df-8e3bab2379a8"/>
    <xsd:import namespace="11a74f80-d881-4945-aa32-4f570bda706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bb48d4-4491-4e35-94df-8e3bab2379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a74f80-d881-4945-aa32-4f570bda706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61E6AE73-F827-4BD2-9E61-5406E51715CA}">
  <ds:schemaRefs>
    <ds:schemaRef ds:uri="http://schemas.microsoft.com/office/2006/metadata/properties"/>
    <ds:schemaRef ds:uri="http://www.w3.org/XML/1998/namespace"/>
    <ds:schemaRef ds:uri="http://purl.org/dc/elements/1.1/"/>
    <ds:schemaRef ds:uri="http://purl.org/dc/dcmitype/"/>
    <ds:schemaRef ds:uri="http://schemas.microsoft.com/office/2006/documentManagement/types"/>
    <ds:schemaRef ds:uri="http://schemas.microsoft.com/sharepoint/v3"/>
    <ds:schemaRef ds:uri="http://schemas.microsoft.com/office/infopath/2007/PartnerControls"/>
    <ds:schemaRef ds:uri="http://schemas.openxmlformats.org/package/2006/metadata/core-properties"/>
    <ds:schemaRef ds:uri="11a74f80-d881-4945-aa32-4f570bda7062"/>
    <ds:schemaRef ds:uri="5bbb48d4-4491-4e35-94df-8e3bab2379a8"/>
    <ds:schemaRef ds:uri="http://purl.org/dc/terms/"/>
  </ds:schemaRefs>
</ds:datastoreItem>
</file>

<file path=customXml/itemProps2.xml><?xml version="1.0" encoding="utf-8"?>
<ds:datastoreItem xmlns:ds="http://schemas.openxmlformats.org/officeDocument/2006/customXml" ds:itemID="{773029FF-C68C-408E-9279-0D32D4805392}">
  <ds:schemaRefs>
    <ds:schemaRef ds:uri="http://schemas.microsoft.com/sharepoint/v3/contenttype/forms"/>
  </ds:schemaRefs>
</ds:datastoreItem>
</file>

<file path=customXml/itemProps3.xml><?xml version="1.0" encoding="utf-8"?>
<ds:datastoreItem xmlns:ds="http://schemas.openxmlformats.org/officeDocument/2006/customXml" ds:itemID="{EBDDF970-F844-4252-9D2A-FC16025460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bbb48d4-4491-4e35-94df-8e3bab2379a8"/>
    <ds:schemaRef ds:uri="11a74f80-d881-4945-aa32-4f570bda70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95EA6F4-33D2-4A6E-9325-518F38B37CB3}">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Incremental Revenue (2)</vt:lpstr>
      <vt:lpstr>Incremental Revenue</vt:lpstr>
      <vt:lpstr>AddPI_Amex</vt:lpstr>
      <vt:lpstr>YOY</vt:lpstr>
      <vt:lpstr>Sheet1</vt:lpstr>
      <vt:lpstr>Reasons</vt:lpstr>
      <vt:lpstr>OneApprovalRate Chart</vt:lpstr>
      <vt:lpstr>Initiatives Forecast</vt:lpstr>
      <vt:lpstr>Tracker</vt:lpstr>
      <vt:lpstr>FY21 WO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Yiwen Zhou</cp:lastModifiedBy>
  <cp:revision/>
  <dcterms:created xsi:type="dcterms:W3CDTF">2020-08-19T21:52:18Z</dcterms:created>
  <dcterms:modified xsi:type="dcterms:W3CDTF">2021-03-03T16:11:41Z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0x01010018BA8E647EE8C4498B4B146C0C385EF1</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ActionId">
    <vt:lpwstr>a51350f9-4574-4335-8cdb-26ee4413de09</vt:lpwstr>
  </property>
  <property fmtid="{D5CDD505-2E9C-101B-9397-08002B2CF9AE}" pid="6" name="MSIP_Label_f42aa342-8706-4288-bd11-ebb85995028c_Method">
    <vt:lpwstr>Standard</vt:lpwstr>
  </property>
  <property fmtid="{D5CDD505-2E9C-101B-9397-08002B2CF9AE}" pid="7" name="MSIP_Label_f42aa342-8706-4288-bd11-ebb85995028c_SetDate">
    <vt:lpwstr>2020-08-19T21:52:23Z</vt:lpwstr>
  </property>
  <property fmtid="{D5CDD505-2E9C-101B-9397-08002B2CF9AE}" pid="8" name="MSIP_Label_f42aa342-8706-4288-bd11-ebb85995028c_Name">
    <vt:lpwstr>Internal</vt:lpwstr>
  </property>
  <property fmtid="{D5CDD505-2E9C-101B-9397-08002B2CF9AE}" pid="9" name="MSIP_Label_f42aa342-8706-4288-bd11-ebb85995028c_ContentBits">
    <vt:lpwstr>0</vt:lpwstr>
  </property>
</Properties>
</file>