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E56F82E1-5CBD-4B36-9813-BEC778D738D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tatus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56" i="1" l="1"/>
  <c r="AA56" i="1"/>
  <c r="Z47" i="1"/>
  <c r="AA47" i="1"/>
  <c r="Z38" i="1"/>
  <c r="AA38" i="1"/>
  <c r="AA30" i="1"/>
  <c r="Z30" i="1"/>
  <c r="AG11" i="1"/>
  <c r="AH11" i="1"/>
  <c r="AI11" i="1"/>
  <c r="AJ11" i="1"/>
  <c r="AK11" i="1"/>
  <c r="AL11" i="1"/>
  <c r="AM11" i="1"/>
  <c r="AN11" i="1"/>
  <c r="AO11" i="1"/>
  <c r="AD11" i="1"/>
  <c r="AE11" i="1"/>
  <c r="AF11" i="1"/>
  <c r="Y52" i="1"/>
  <c r="AC52" i="1" s="1"/>
  <c r="AA22" i="1"/>
  <c r="Z22" i="1"/>
  <c r="Z17" i="1"/>
  <c r="AA17" i="1"/>
  <c r="AB5" i="1"/>
  <c r="Y43" i="1" s="1"/>
  <c r="AB6" i="1"/>
  <c r="Y44" i="1" s="1"/>
  <c r="AB7" i="1"/>
  <c r="Y54" i="1" s="1"/>
  <c r="AB8" i="1"/>
  <c r="Y55" i="1" s="1"/>
  <c r="AB9" i="1"/>
  <c r="AB10" i="1"/>
  <c r="AB4" i="1"/>
  <c r="Y51" i="1" s="1"/>
  <c r="AC11" i="1"/>
  <c r="AC12" i="1" s="1"/>
  <c r="AB44" i="1" l="1"/>
  <c r="AC44" i="1"/>
  <c r="AC55" i="1"/>
  <c r="AB55" i="1"/>
  <c r="AC51" i="1"/>
  <c r="AB51" i="1"/>
  <c r="AB54" i="1"/>
  <c r="AC54" i="1"/>
  <c r="AC43" i="1"/>
  <c r="AB43" i="1"/>
  <c r="AB52" i="1"/>
  <c r="Y29" i="1"/>
  <c r="Y37" i="1"/>
  <c r="Y45" i="1"/>
  <c r="Y53" i="1"/>
  <c r="Y56" i="1" s="1"/>
  <c r="Y36" i="1"/>
  <c r="Y16" i="1"/>
  <c r="AC16" i="1" s="1"/>
  <c r="Y26" i="1"/>
  <c r="Y34" i="1"/>
  <c r="Y42" i="1"/>
  <c r="Y46" i="1"/>
  <c r="AD12" i="1"/>
  <c r="AE12" i="1" s="1"/>
  <c r="AF12" i="1" s="1"/>
  <c r="Y28" i="1"/>
  <c r="Y21" i="1"/>
  <c r="Y27" i="1"/>
  <c r="Y35" i="1"/>
  <c r="AG12" i="1"/>
  <c r="AH12" i="1" s="1"/>
  <c r="AI12" i="1" s="1"/>
  <c r="AJ12" i="1" s="1"/>
  <c r="AK12" i="1" s="1"/>
  <c r="AL12" i="1" s="1"/>
  <c r="AM12" i="1" s="1"/>
  <c r="AN12" i="1" s="1"/>
  <c r="AO12" i="1" s="1"/>
  <c r="D7" i="1"/>
  <c r="AR31" i="1" l="1"/>
  <c r="AQ31" i="1"/>
  <c r="AC36" i="1"/>
  <c r="AB36" i="1"/>
  <c r="AB42" i="1"/>
  <c r="Y47" i="1"/>
  <c r="AC42" i="1"/>
  <c r="AC45" i="1"/>
  <c r="AB45" i="1"/>
  <c r="Y22" i="1"/>
  <c r="AC21" i="1"/>
  <c r="AC22" i="1" s="1"/>
  <c r="AB21" i="1"/>
  <c r="AB22" i="1" s="1"/>
  <c r="AC29" i="1"/>
  <c r="AB29" i="1"/>
  <c r="AB28" i="1"/>
  <c r="AC28" i="1"/>
  <c r="AB34" i="1"/>
  <c r="Y38" i="1"/>
  <c r="AC34" i="1"/>
  <c r="AC53" i="1"/>
  <c r="AB53" i="1"/>
  <c r="AB56" i="1" s="1"/>
  <c r="AC35" i="1"/>
  <c r="AB35" i="1"/>
  <c r="Y30" i="1"/>
  <c r="AB26" i="1"/>
  <c r="AC26" i="1"/>
  <c r="AC27" i="1"/>
  <c r="AB27" i="1"/>
  <c r="AB46" i="1"/>
  <c r="AC46" i="1"/>
  <c r="AC17" i="1"/>
  <c r="Y17" i="1"/>
  <c r="AB16" i="1"/>
  <c r="AB17" i="1" s="1"/>
  <c r="AC37" i="1"/>
  <c r="AB37" i="1"/>
  <c r="AC56" i="1"/>
  <c r="F11" i="1"/>
  <c r="H11" i="1" s="1"/>
  <c r="J11" i="1" s="1"/>
  <c r="L11" i="1" s="1"/>
  <c r="F7" i="1"/>
  <c r="H7" i="1" s="1"/>
  <c r="F3" i="1"/>
  <c r="H3" i="1" s="1"/>
  <c r="J3" i="1" s="1"/>
  <c r="L3" i="1" s="1"/>
  <c r="AR28" i="1" l="1"/>
  <c r="AQ28" i="1"/>
  <c r="AR30" i="1"/>
  <c r="AQ30" i="1"/>
  <c r="AR26" i="1"/>
  <c r="AQ26" i="1"/>
  <c r="AR27" i="1"/>
  <c r="AQ27" i="1"/>
  <c r="AR29" i="1"/>
  <c r="AQ29" i="1"/>
  <c r="AC38" i="1"/>
  <c r="AC30" i="1"/>
  <c r="AB30" i="1"/>
  <c r="AB38" i="1"/>
  <c r="AC47" i="1"/>
  <c r="AB47" i="1"/>
  <c r="O7" i="1"/>
  <c r="Q7" i="1" s="1"/>
  <c r="Q9" i="1" s="1"/>
  <c r="O9" i="1" s="1"/>
  <c r="H9" i="1" s="1"/>
  <c r="O8" i="1" l="1"/>
  <c r="L13" i="1"/>
  <c r="J13" i="1" s="1"/>
  <c r="H13" i="1" s="1"/>
  <c r="L5" i="1"/>
  <c r="J5" i="1" s="1"/>
  <c r="F9" i="1"/>
  <c r="F8" i="1" s="1"/>
  <c r="J4" i="1" l="1"/>
  <c r="H5" i="1"/>
  <c r="F5" i="1" s="1"/>
  <c r="F13" i="1"/>
  <c r="F12" i="1" s="1"/>
  <c r="J12" i="1"/>
  <c r="D9" i="1" l="1"/>
  <c r="B9" i="1" s="1"/>
  <c r="B8" i="1" s="1"/>
  <c r="F4" i="1"/>
</calcChain>
</file>

<file path=xl/sharedStrings.xml><?xml version="1.0" encoding="utf-8"?>
<sst xmlns="http://schemas.openxmlformats.org/spreadsheetml/2006/main" count="115" uniqueCount="44">
  <si>
    <t>ID</t>
  </si>
  <si>
    <t>DUR</t>
  </si>
  <si>
    <t>ES</t>
  </si>
  <si>
    <t>LF</t>
  </si>
  <si>
    <t>SL</t>
  </si>
  <si>
    <t>A</t>
  </si>
  <si>
    <t>B</t>
  </si>
  <si>
    <t>C</t>
  </si>
  <si>
    <t>D</t>
  </si>
  <si>
    <t>E</t>
  </si>
  <si>
    <t>F</t>
  </si>
  <si>
    <t>G</t>
  </si>
  <si>
    <t>EF</t>
  </si>
  <si>
    <t>LS</t>
  </si>
  <si>
    <t>EV</t>
  </si>
  <si>
    <t>AC</t>
  </si>
  <si>
    <t>PV</t>
  </si>
  <si>
    <t>CV</t>
  </si>
  <si>
    <t>SV</t>
  </si>
  <si>
    <t>ACT</t>
  </si>
  <si>
    <t>Total PV</t>
  </si>
  <si>
    <t>Schedule information</t>
  </si>
  <si>
    <t>Cumulative PV by perios</t>
  </si>
  <si>
    <t>Status report ending period 1</t>
  </si>
  <si>
    <t>Task</t>
  </si>
  <si>
    <t>Cumulative totals</t>
  </si>
  <si>
    <t>% complete</t>
  </si>
  <si>
    <t>Baseline budget needs labor hours (00)</t>
  </si>
  <si>
    <t>Status report ending period 2</t>
  </si>
  <si>
    <t>Status report ending period 3</t>
  </si>
  <si>
    <t>Status report ending period 4</t>
  </si>
  <si>
    <t>Status report ending period 5</t>
  </si>
  <si>
    <t>Status report ending period 6</t>
  </si>
  <si>
    <t xml:space="preserve">Total PV </t>
  </si>
  <si>
    <t>Time periods</t>
  </si>
  <si>
    <t>CPI</t>
  </si>
  <si>
    <t>SPI</t>
  </si>
  <si>
    <t>At the period 6 the project is behind the schedule and under cost</t>
  </si>
  <si>
    <t>EV= % complete *total PV</t>
  </si>
  <si>
    <t>PV (to date)</t>
  </si>
  <si>
    <t>CV=EV-AC</t>
  </si>
  <si>
    <t>SV= EV-PV(to date)</t>
  </si>
  <si>
    <t>EV/Ac</t>
  </si>
  <si>
    <t>EV/pv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</si>
</sst>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/>
    <xf numFmtId="0" fontId="0" fillId="2" borderId="2" xfId="0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9" fontId="3" fillId="0" borderId="2" xfId="1" applyFont="1" applyBorder="1" applyAlignment="1">
      <alignment horizontal="center" vertical="center"/>
    </xf>
    <xf numFmtId="9" fontId="3" fillId="0" borderId="11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3" fillId="0" borderId="14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NZ"/>
              <a:t>Cost/schedule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'Status report'!$AH$15</c:f>
              <c:strCache>
                <c:ptCount val="1"/>
                <c:pt idx="0">
                  <c:v>PV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'Status report'!$AG$16:$AG$29</c15:sqref>
                  </c15:fullRef>
                </c:ext>
              </c:extLst>
              <c:f>'Status report'!$AG$17:$AG$29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'Status report'!$AH$16:$AH$29</c15:sqref>
                  </c15:fullRef>
                </c:ext>
              </c:extLst>
              <c:f>'Status report'!$AH$17:$AH$29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5100</c:v>
                </c:pt>
                <c:pt idx="3">
                  <c:v>7400</c:v>
                </c:pt>
                <c:pt idx="4">
                  <c:v>9000</c:v>
                </c:pt>
                <c:pt idx="5">
                  <c:v>9900</c:v>
                </c:pt>
                <c:pt idx="6">
                  <c:v>10600</c:v>
                </c:pt>
                <c:pt idx="7">
                  <c:v>12000</c:v>
                </c:pt>
                <c:pt idx="8">
                  <c:v>12500</c:v>
                </c:pt>
                <c:pt idx="9">
                  <c:v>13100</c:v>
                </c:pt>
                <c:pt idx="10">
                  <c:v>13500</c:v>
                </c:pt>
                <c:pt idx="11">
                  <c:v>14000</c:v>
                </c:pt>
                <c:pt idx="12">
                  <c:v>14500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EA-402A-BBDF-1A099F398030}"/>
            </c:ext>
          </c:extLst>
        </c:ser>
        <c:ser>
          <c:idx val="2"/>
          <c:order val="1"/>
          <c:tx>
            <c:strRef>
              <c:f>'Status report'!$AI$15</c:f>
              <c:strCache>
                <c:ptCount val="1"/>
                <c:pt idx="0">
                  <c:v>AC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'Status report'!$AG$16:$AG$29</c15:sqref>
                  </c15:fullRef>
                </c:ext>
              </c:extLst>
              <c:f>'Status report'!$AG$17:$AG$29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'Status report'!$AI$16:$AI$29</c15:sqref>
                  </c15:fullRef>
                </c:ext>
              </c:extLst>
              <c:f>'Status report'!$AI$17:$AI$29</c:f>
              <c:numCache>
                <c:formatCode>General</c:formatCode>
                <c:ptCount val="13"/>
                <c:pt idx="0">
                  <c:v>500</c:v>
                </c:pt>
                <c:pt idx="1">
                  <c:v>1500</c:v>
                </c:pt>
                <c:pt idx="2">
                  <c:v>2200</c:v>
                </c:pt>
                <c:pt idx="3">
                  <c:v>4800</c:v>
                </c:pt>
                <c:pt idx="4">
                  <c:v>6500</c:v>
                </c:pt>
                <c:pt idx="5">
                  <c:v>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EA-402A-BBDF-1A099F398030}"/>
            </c:ext>
          </c:extLst>
        </c:ser>
        <c:ser>
          <c:idx val="3"/>
          <c:order val="2"/>
          <c:tx>
            <c:strRef>
              <c:f>'Status report'!$AJ$15</c:f>
              <c:strCache>
                <c:ptCount val="1"/>
                <c:pt idx="0">
                  <c:v>EV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'Status report'!$AG$16:$AG$29</c15:sqref>
                  </c15:fullRef>
                </c:ext>
              </c:extLst>
              <c:f>'Status report'!$AG$17:$AG$29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'Status report'!$AJ$16:$AJ$29</c15:sqref>
                  </c15:fullRef>
                </c:ext>
              </c:extLst>
              <c:f>'Status report'!$AJ$17:$AJ$29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2800</c:v>
                </c:pt>
                <c:pt idx="3">
                  <c:v>5100</c:v>
                </c:pt>
                <c:pt idx="4">
                  <c:v>7800</c:v>
                </c:pt>
                <c:pt idx="5">
                  <c:v>9600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EA-402A-BBDF-1A099F398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606456"/>
        <c:axId val="391608424"/>
      </c:lineChart>
      <c:catAx>
        <c:axId val="391606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608424"/>
        <c:crosses val="autoZero"/>
        <c:auto val="1"/>
        <c:lblAlgn val="ctr"/>
        <c:lblOffset val="100"/>
        <c:noMultiLvlLbl val="0"/>
      </c:catAx>
      <c:valAx>
        <c:axId val="39160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60645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'Status report'!$AQ$25</c:f>
              <c:strCache>
                <c:ptCount val="1"/>
                <c:pt idx="0">
                  <c:v>CPI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'Status report'!$AQ$26:$AQ$31</c:f>
              <c:numCache>
                <c:formatCode>0.00</c:formatCode>
                <c:ptCount val="6"/>
                <c:pt idx="0">
                  <c:v>2</c:v>
                </c:pt>
                <c:pt idx="1">
                  <c:v>1.3333333333333333</c:v>
                </c:pt>
                <c:pt idx="2">
                  <c:v>1.2727272727272727</c:v>
                </c:pt>
                <c:pt idx="3">
                  <c:v>1.0625</c:v>
                </c:pt>
                <c:pt idx="4">
                  <c:v>1.2580645161290323</c:v>
                </c:pt>
                <c:pt idx="5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7-4AC3-ABFC-C848B4EAED7E}"/>
            </c:ext>
          </c:extLst>
        </c:ser>
        <c:ser>
          <c:idx val="2"/>
          <c:order val="1"/>
          <c:tx>
            <c:strRef>
              <c:f>'Status report'!$AR$25</c:f>
              <c:strCache>
                <c:ptCount val="1"/>
                <c:pt idx="0">
                  <c:v>SPI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'Status report'!$AR$26:$AR$31</c:f>
              <c:numCache>
                <c:formatCode>0.00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0.5490196078431373</c:v>
                </c:pt>
                <c:pt idx="3">
                  <c:v>0.68918918918918914</c:v>
                </c:pt>
                <c:pt idx="4">
                  <c:v>0.8666666666666667</c:v>
                </c:pt>
                <c:pt idx="5">
                  <c:v>0.96969696969696972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7-4AC3-ABFC-C848B4EAE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369048"/>
        <c:axId val="518370032"/>
      </c:lineChart>
      <c:catAx>
        <c:axId val="518369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370032"/>
        <c:crosses val="autoZero"/>
        <c:auto val="1"/>
        <c:lblAlgn val="ctr"/>
        <c:lblOffset val="100"/>
        <c:noMultiLvlLbl val="0"/>
      </c:catAx>
      <c:valAx>
        <c:axId val="51837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36904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57150</xdr:rowOff>
    </xdr:from>
    <xdr:to>
      <xdr:col>5</xdr:col>
      <xdr:colOff>0</xdr:colOff>
      <xdr:row>6</xdr:row>
      <xdr:rowOff>19050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14630400" y="847725"/>
          <a:ext cx="3238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190500</xdr:rowOff>
    </xdr:from>
    <xdr:to>
      <xdr:col>4</xdr:col>
      <xdr:colOff>762000</xdr:colOff>
      <xdr:row>11</xdr:row>
      <xdr:rowOff>83343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331119" y="1762125"/>
          <a:ext cx="752475" cy="4881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3</xdr:row>
      <xdr:rowOff>19050</xdr:rowOff>
    </xdr:from>
    <xdr:to>
      <xdr:col>9</xdr:col>
      <xdr:colOff>0</xdr:colOff>
      <xdr:row>3</xdr:row>
      <xdr:rowOff>28575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2390775" y="2228850"/>
          <a:ext cx="495300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11</xdr:row>
      <xdr:rowOff>114300</xdr:rowOff>
    </xdr:from>
    <xdr:to>
      <xdr:col>9</xdr:col>
      <xdr:colOff>9525</xdr:colOff>
      <xdr:row>11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390775" y="4000500"/>
          <a:ext cx="5048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</xdr:colOff>
      <xdr:row>3</xdr:row>
      <xdr:rowOff>83344</xdr:rowOff>
    </xdr:from>
    <xdr:to>
      <xdr:col>13</xdr:col>
      <xdr:colOff>226219</xdr:colOff>
      <xdr:row>7</xdr:row>
      <xdr:rowOff>23812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3702844" y="666750"/>
          <a:ext cx="535781" cy="7262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178594</xdr:colOff>
      <xdr:row>7</xdr:row>
      <xdr:rowOff>166687</xdr:rowOff>
    </xdr:from>
    <xdr:to>
      <xdr:col>13</xdr:col>
      <xdr:colOff>238125</xdr:colOff>
      <xdr:row>11</xdr:row>
      <xdr:rowOff>119062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V="1">
          <a:off x="3667125" y="1535906"/>
          <a:ext cx="583406" cy="7381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-1</xdr:colOff>
      <xdr:row>7</xdr:row>
      <xdr:rowOff>107156</xdr:rowOff>
    </xdr:from>
    <xdr:to>
      <xdr:col>5</xdr:col>
      <xdr:colOff>11906</xdr:colOff>
      <xdr:row>7</xdr:row>
      <xdr:rowOff>130968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1404937" y="1476375"/>
          <a:ext cx="785813" cy="238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7</xdr:row>
      <xdr:rowOff>107156</xdr:rowOff>
    </xdr:from>
    <xdr:to>
      <xdr:col>13</xdr:col>
      <xdr:colOff>226219</xdr:colOff>
      <xdr:row>7</xdr:row>
      <xdr:rowOff>142876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2750344" y="1476375"/>
          <a:ext cx="1488281" cy="35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178595</xdr:colOff>
      <xdr:row>31</xdr:row>
      <xdr:rowOff>146445</xdr:rowOff>
    </xdr:from>
    <xdr:to>
      <xdr:col>39</xdr:col>
      <xdr:colOff>369094</xdr:colOff>
      <xdr:row>49</xdr:row>
      <xdr:rowOff>59531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166686</xdr:colOff>
      <xdr:row>31</xdr:row>
      <xdr:rowOff>154781</xdr:rowOff>
    </xdr:from>
    <xdr:to>
      <xdr:col>47</xdr:col>
      <xdr:colOff>547687</xdr:colOff>
      <xdr:row>49</xdr:row>
      <xdr:rowOff>71438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R56"/>
  <sheetViews>
    <sheetView showGridLines="0" tabSelected="1" topLeftCell="G7" zoomScale="80" zoomScaleNormal="80" workbookViewId="0">
      <selection activeCell="AL28" sqref="AL28"/>
    </sheetView>
  </sheetViews>
  <sheetFormatPr defaultRowHeight="18.5" x14ac:dyDescent="0.35"/>
  <cols>
    <col min="2" max="2" width="4" customWidth="1"/>
    <col min="3" max="3" width="4.1796875" customWidth="1"/>
    <col min="4" max="4" width="4" customWidth="1"/>
    <col min="5" max="5" width="11.54296875" customWidth="1"/>
    <col min="6" max="8" width="3.26953125" customWidth="1"/>
    <col min="9" max="9" width="5" customWidth="1"/>
    <col min="10" max="10" width="3" bestFit="1" customWidth="1"/>
    <col min="11" max="11" width="3.1796875" bestFit="1" customWidth="1"/>
    <col min="12" max="12" width="3" bestFit="1" customWidth="1"/>
    <col min="13" max="13" width="4.81640625" customWidth="1"/>
    <col min="14" max="14" width="3.7265625" customWidth="1"/>
    <col min="15" max="15" width="3.453125" bestFit="1" customWidth="1"/>
    <col min="16" max="16" width="4.453125" customWidth="1"/>
    <col min="17" max="17" width="3.453125" bestFit="1" customWidth="1"/>
    <col min="18" max="18" width="1" customWidth="1"/>
    <col min="19" max="19" width="3" bestFit="1" customWidth="1"/>
    <col min="20" max="20" width="4.7265625" bestFit="1" customWidth="1"/>
    <col min="21" max="21" width="3" bestFit="1" customWidth="1"/>
    <col min="23" max="23" width="12.1796875" style="13" customWidth="1"/>
    <col min="24" max="24" width="14.453125" style="13" bestFit="1" customWidth="1"/>
    <col min="25" max="25" width="30.1796875" style="13" bestFit="1" customWidth="1"/>
    <col min="26" max="26" width="12.1796875" style="13" customWidth="1"/>
    <col min="27" max="27" width="14.54296875" style="13" bestFit="1" customWidth="1"/>
    <col min="28" max="28" width="15.54296875" style="13" bestFit="1" customWidth="1"/>
    <col min="29" max="29" width="22.54296875" customWidth="1"/>
    <col min="33" max="33" width="14.26953125" bestFit="1" customWidth="1"/>
    <col min="42" max="42" width="14.26953125" bestFit="1" customWidth="1"/>
  </cols>
  <sheetData>
    <row r="2" spans="1:41" ht="19" thickBot="1" x14ac:dyDescent="0.4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W2" s="41" t="s">
        <v>21</v>
      </c>
      <c r="X2" s="41"/>
      <c r="Y2" s="41"/>
      <c r="Z2" s="41"/>
      <c r="AA2" s="41"/>
      <c r="AB2" s="42"/>
      <c r="AC2" s="47" t="s">
        <v>27</v>
      </c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</row>
    <row r="3" spans="1:41" x14ac:dyDescent="0.35">
      <c r="A3" s="2"/>
      <c r="B3" s="2"/>
      <c r="C3" s="2"/>
      <c r="D3" s="2"/>
      <c r="E3" s="2"/>
      <c r="F3" s="3">
        <f>D7</f>
        <v>2</v>
      </c>
      <c r="G3" s="4" t="s">
        <v>6</v>
      </c>
      <c r="H3" s="5">
        <f>F3+G5</f>
        <v>4</v>
      </c>
      <c r="I3" s="2"/>
      <c r="J3" s="3">
        <f>H3</f>
        <v>4</v>
      </c>
      <c r="K3" s="4" t="s">
        <v>9</v>
      </c>
      <c r="L3" s="5">
        <f>J3+K5</f>
        <v>8</v>
      </c>
      <c r="M3" s="2"/>
      <c r="N3" s="2"/>
      <c r="O3" s="2"/>
      <c r="P3" s="2"/>
      <c r="Q3" s="2"/>
      <c r="W3" s="14" t="s">
        <v>19</v>
      </c>
      <c r="X3" s="14" t="s">
        <v>1</v>
      </c>
      <c r="Y3" s="14" t="s">
        <v>2</v>
      </c>
      <c r="Z3" s="14" t="s">
        <v>3</v>
      </c>
      <c r="AA3" s="22" t="s">
        <v>4</v>
      </c>
      <c r="AB3" s="32" t="s">
        <v>33</v>
      </c>
      <c r="AC3" s="15">
        <v>1</v>
      </c>
      <c r="AD3" s="15">
        <v>2</v>
      </c>
      <c r="AE3" s="15">
        <v>3</v>
      </c>
      <c r="AF3" s="15">
        <v>4</v>
      </c>
      <c r="AG3" s="15">
        <v>5</v>
      </c>
      <c r="AH3" s="15">
        <v>6</v>
      </c>
      <c r="AI3" s="15">
        <v>7</v>
      </c>
      <c r="AJ3" s="15">
        <v>8</v>
      </c>
      <c r="AK3" s="15">
        <v>9</v>
      </c>
      <c r="AL3" s="15">
        <v>10</v>
      </c>
      <c r="AM3" s="15">
        <v>11</v>
      </c>
      <c r="AN3" s="15">
        <v>12</v>
      </c>
      <c r="AO3" s="15">
        <v>13</v>
      </c>
    </row>
    <row r="4" spans="1:41" x14ac:dyDescent="0.35">
      <c r="A4" s="2"/>
      <c r="B4" s="2"/>
      <c r="C4" s="2"/>
      <c r="D4" s="2"/>
      <c r="E4" s="2"/>
      <c r="F4" s="6">
        <f>F5-F3</f>
        <v>3</v>
      </c>
      <c r="G4" s="11"/>
      <c r="H4" s="7"/>
      <c r="I4" s="2"/>
      <c r="J4" s="6">
        <f>J5-J3</f>
        <v>3</v>
      </c>
      <c r="K4" s="11"/>
      <c r="L4" s="7"/>
      <c r="M4" s="2"/>
      <c r="N4" s="2"/>
      <c r="O4" s="2"/>
      <c r="P4" s="2"/>
      <c r="Q4" s="2"/>
      <c r="W4" s="14" t="s">
        <v>5</v>
      </c>
      <c r="X4" s="14">
        <v>2</v>
      </c>
      <c r="Y4" s="14">
        <v>0</v>
      </c>
      <c r="Z4" s="14">
        <v>2</v>
      </c>
      <c r="AA4" s="22">
        <v>0</v>
      </c>
      <c r="AB4" s="33">
        <f>SUM(AC4:AO4)*100</f>
        <v>2000</v>
      </c>
      <c r="AC4" s="29">
        <v>10</v>
      </c>
      <c r="AD4" s="16">
        <v>10</v>
      </c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1:41" ht="19" thickBot="1" x14ac:dyDescent="0.4">
      <c r="A5" s="2"/>
      <c r="B5" s="2"/>
      <c r="C5" s="2"/>
      <c r="D5" s="2"/>
      <c r="E5" s="2"/>
      <c r="F5" s="8">
        <f>H5-G5</f>
        <v>5</v>
      </c>
      <c r="G5" s="9">
        <v>2</v>
      </c>
      <c r="H5" s="10">
        <f>J5</f>
        <v>7</v>
      </c>
      <c r="I5" s="2"/>
      <c r="J5" s="8">
        <f>L5-K5</f>
        <v>7</v>
      </c>
      <c r="K5" s="9">
        <v>4</v>
      </c>
      <c r="L5" s="10">
        <f>O9</f>
        <v>11</v>
      </c>
      <c r="M5" s="2"/>
      <c r="N5" s="2"/>
      <c r="O5" s="2"/>
      <c r="P5" s="2"/>
      <c r="Q5" s="2"/>
      <c r="W5" s="14" t="s">
        <v>6</v>
      </c>
      <c r="X5" s="14">
        <v>2</v>
      </c>
      <c r="Y5" s="14">
        <v>2</v>
      </c>
      <c r="Z5" s="14">
        <v>7</v>
      </c>
      <c r="AA5" s="22">
        <v>3</v>
      </c>
      <c r="AB5" s="33">
        <f t="shared" ref="AB5:AB10" si="0">SUM(AC5:AO5)*100</f>
        <v>2400</v>
      </c>
      <c r="AC5" s="30"/>
      <c r="AD5" s="12"/>
      <c r="AE5" s="16">
        <v>16</v>
      </c>
      <c r="AF5" s="16">
        <v>8</v>
      </c>
      <c r="AG5" s="12"/>
      <c r="AH5" s="12"/>
      <c r="AI5" s="12"/>
      <c r="AJ5" s="12"/>
      <c r="AK5" s="12"/>
      <c r="AL5" s="12"/>
      <c r="AM5" s="12"/>
      <c r="AN5" s="12"/>
      <c r="AO5" s="12"/>
    </row>
    <row r="6" spans="1:41" ht="19" thickBot="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W6" s="14" t="s">
        <v>7</v>
      </c>
      <c r="X6" s="14">
        <v>6</v>
      </c>
      <c r="Y6" s="14">
        <v>2</v>
      </c>
      <c r="Z6" s="14">
        <v>11</v>
      </c>
      <c r="AA6" s="22">
        <v>3</v>
      </c>
      <c r="AB6" s="33">
        <f t="shared" si="0"/>
        <v>3000</v>
      </c>
      <c r="AC6" s="30"/>
      <c r="AD6" s="12"/>
      <c r="AE6" s="16">
        <v>5</v>
      </c>
      <c r="AF6" s="16">
        <v>5</v>
      </c>
      <c r="AG6" s="16">
        <v>10</v>
      </c>
      <c r="AH6" s="16">
        <v>3</v>
      </c>
      <c r="AI6" s="16">
        <v>2</v>
      </c>
      <c r="AJ6" s="16">
        <v>5</v>
      </c>
      <c r="AK6" s="12"/>
      <c r="AL6" s="12"/>
      <c r="AM6" s="12"/>
      <c r="AN6" s="12"/>
      <c r="AO6" s="12"/>
    </row>
    <row r="7" spans="1:41" x14ac:dyDescent="0.35">
      <c r="A7" s="2"/>
      <c r="B7" s="3">
        <v>0</v>
      </c>
      <c r="C7" s="4" t="s">
        <v>5</v>
      </c>
      <c r="D7" s="5">
        <f>B7+C9</f>
        <v>2</v>
      </c>
      <c r="E7" s="2"/>
      <c r="F7" s="3">
        <f>D7</f>
        <v>2</v>
      </c>
      <c r="G7" s="4" t="s">
        <v>7</v>
      </c>
      <c r="H7" s="5">
        <f>F7+G9</f>
        <v>8</v>
      </c>
      <c r="I7" s="2"/>
      <c r="M7" s="2"/>
      <c r="N7" s="2"/>
      <c r="O7" s="3">
        <f>MAX(L3,L11,H7)</f>
        <v>11</v>
      </c>
      <c r="P7" s="4" t="s">
        <v>11</v>
      </c>
      <c r="Q7" s="5">
        <f>O7+P9</f>
        <v>13</v>
      </c>
      <c r="W7" s="14" t="s">
        <v>8</v>
      </c>
      <c r="X7" s="14">
        <v>5</v>
      </c>
      <c r="Y7" s="14">
        <v>2</v>
      </c>
      <c r="Z7" s="14">
        <v>7</v>
      </c>
      <c r="AA7" s="22">
        <v>0</v>
      </c>
      <c r="AB7" s="33">
        <f t="shared" si="0"/>
        <v>2500</v>
      </c>
      <c r="AC7" s="30"/>
      <c r="AD7" s="12"/>
      <c r="AE7" s="16">
        <v>10</v>
      </c>
      <c r="AF7" s="16">
        <v>10</v>
      </c>
      <c r="AG7" s="16">
        <v>2</v>
      </c>
      <c r="AH7" s="16">
        <v>2</v>
      </c>
      <c r="AI7" s="16">
        <v>1</v>
      </c>
      <c r="AJ7" s="12"/>
      <c r="AK7" s="12"/>
      <c r="AL7" s="12"/>
      <c r="AM7" s="12"/>
      <c r="AN7" s="12"/>
      <c r="AO7" s="12"/>
    </row>
    <row r="8" spans="1:41" x14ac:dyDescent="0.35">
      <c r="A8" s="2"/>
      <c r="B8" s="6">
        <f>B9-B7</f>
        <v>0</v>
      </c>
      <c r="C8" s="11"/>
      <c r="D8" s="7"/>
      <c r="E8" s="2"/>
      <c r="F8" s="6">
        <f>F9-F7</f>
        <v>3</v>
      </c>
      <c r="G8" s="11"/>
      <c r="H8" s="7"/>
      <c r="I8" s="2"/>
      <c r="M8" s="2"/>
      <c r="N8" s="2"/>
      <c r="O8" s="6">
        <f>O9-O7</f>
        <v>0</v>
      </c>
      <c r="P8" s="11"/>
      <c r="Q8" s="7"/>
      <c r="W8" s="14" t="s">
        <v>9</v>
      </c>
      <c r="X8" s="14">
        <v>4</v>
      </c>
      <c r="Y8" s="14">
        <v>4</v>
      </c>
      <c r="Z8" s="14">
        <v>11</v>
      </c>
      <c r="AA8" s="22">
        <v>3</v>
      </c>
      <c r="AB8" s="33">
        <f t="shared" si="0"/>
        <v>1600</v>
      </c>
      <c r="AC8" s="30"/>
      <c r="AD8" s="12"/>
      <c r="AE8" s="12"/>
      <c r="AF8" s="12"/>
      <c r="AG8" s="16">
        <v>4</v>
      </c>
      <c r="AH8" s="16">
        <v>4</v>
      </c>
      <c r="AI8" s="16">
        <v>4</v>
      </c>
      <c r="AJ8" s="16">
        <v>4</v>
      </c>
      <c r="AK8" s="12"/>
      <c r="AL8" s="12"/>
      <c r="AM8" s="12"/>
      <c r="AN8" s="12"/>
      <c r="AO8" s="12"/>
    </row>
    <row r="9" spans="1:41" ht="19" thickBot="1" x14ac:dyDescent="0.4">
      <c r="A9" s="2"/>
      <c r="B9" s="8">
        <f>D9-C9</f>
        <v>0</v>
      </c>
      <c r="C9" s="9">
        <v>2</v>
      </c>
      <c r="D9" s="10">
        <f>MIN(F5,F13,F9)</f>
        <v>2</v>
      </c>
      <c r="E9" s="2"/>
      <c r="F9" s="8">
        <f>H9-G9</f>
        <v>5</v>
      </c>
      <c r="G9" s="9">
        <v>6</v>
      </c>
      <c r="H9" s="10">
        <f>O9</f>
        <v>11</v>
      </c>
      <c r="I9" s="2"/>
      <c r="M9" s="2"/>
      <c r="N9" s="2"/>
      <c r="O9" s="8">
        <f>Q9-P9</f>
        <v>11</v>
      </c>
      <c r="P9" s="9">
        <v>2</v>
      </c>
      <c r="Q9" s="10">
        <f>Q7</f>
        <v>13</v>
      </c>
      <c r="W9" s="14" t="s">
        <v>10</v>
      </c>
      <c r="X9" s="14">
        <v>4</v>
      </c>
      <c r="Y9" s="14">
        <v>7</v>
      </c>
      <c r="Z9" s="14">
        <v>11</v>
      </c>
      <c r="AA9" s="22">
        <v>0</v>
      </c>
      <c r="AB9" s="33">
        <f t="shared" si="0"/>
        <v>2000</v>
      </c>
      <c r="AC9" s="30"/>
      <c r="AD9" s="12"/>
      <c r="AE9" s="12"/>
      <c r="AF9" s="12"/>
      <c r="AG9" s="12"/>
      <c r="AH9" s="12"/>
      <c r="AI9" s="12"/>
      <c r="AJ9" s="16">
        <v>5</v>
      </c>
      <c r="AK9" s="16">
        <v>5</v>
      </c>
      <c r="AL9" s="16">
        <v>6</v>
      </c>
      <c r="AM9" s="16">
        <v>4</v>
      </c>
      <c r="AN9" s="12"/>
      <c r="AO9" s="12"/>
    </row>
    <row r="10" spans="1:41" ht="19" thickBo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W10" s="17" t="s">
        <v>11</v>
      </c>
      <c r="X10" s="17">
        <v>2</v>
      </c>
      <c r="Y10" s="17">
        <v>11</v>
      </c>
      <c r="Z10" s="17">
        <v>13</v>
      </c>
      <c r="AA10" s="28">
        <v>0</v>
      </c>
      <c r="AB10" s="34">
        <f t="shared" si="0"/>
        <v>1000</v>
      </c>
      <c r="AC10" s="31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9">
        <v>5</v>
      </c>
      <c r="AO10" s="19">
        <v>5</v>
      </c>
    </row>
    <row r="11" spans="1:41" x14ac:dyDescent="0.35">
      <c r="A11" s="2"/>
      <c r="B11" s="2"/>
      <c r="C11" s="2"/>
      <c r="D11" s="2"/>
      <c r="E11" s="2"/>
      <c r="F11" s="3">
        <f>D7</f>
        <v>2</v>
      </c>
      <c r="G11" s="4" t="s">
        <v>8</v>
      </c>
      <c r="H11" s="5">
        <f>F11+G13</f>
        <v>7</v>
      </c>
      <c r="I11" s="2"/>
      <c r="J11" s="3">
        <f>H11</f>
        <v>7</v>
      </c>
      <c r="K11" s="4" t="s">
        <v>10</v>
      </c>
      <c r="L11" s="5">
        <f>J11+K13</f>
        <v>11</v>
      </c>
      <c r="M11" s="2"/>
      <c r="N11" s="2"/>
      <c r="W11" s="43" t="s">
        <v>20</v>
      </c>
      <c r="X11" s="44"/>
      <c r="Y11" s="44"/>
      <c r="Z11" s="44"/>
      <c r="AA11" s="44"/>
      <c r="AB11" s="44"/>
      <c r="AC11" s="20">
        <f>SUM(AC4:AC10)</f>
        <v>10</v>
      </c>
      <c r="AD11" s="20">
        <f t="shared" ref="AD11:AO11" si="1">SUM(AD4:AD10)</f>
        <v>10</v>
      </c>
      <c r="AE11" s="20">
        <f t="shared" si="1"/>
        <v>31</v>
      </c>
      <c r="AF11" s="20">
        <f t="shared" si="1"/>
        <v>23</v>
      </c>
      <c r="AG11" s="20">
        <f t="shared" si="1"/>
        <v>16</v>
      </c>
      <c r="AH11" s="20">
        <f t="shared" si="1"/>
        <v>9</v>
      </c>
      <c r="AI11" s="20">
        <f t="shared" si="1"/>
        <v>7</v>
      </c>
      <c r="AJ11" s="20">
        <f t="shared" si="1"/>
        <v>14</v>
      </c>
      <c r="AK11" s="20">
        <f t="shared" si="1"/>
        <v>5</v>
      </c>
      <c r="AL11" s="20">
        <f t="shared" si="1"/>
        <v>6</v>
      </c>
      <c r="AM11" s="20">
        <f t="shared" si="1"/>
        <v>4</v>
      </c>
      <c r="AN11" s="20">
        <f t="shared" si="1"/>
        <v>5</v>
      </c>
      <c r="AO11" s="20">
        <f t="shared" si="1"/>
        <v>5</v>
      </c>
    </row>
    <row r="12" spans="1:41" ht="19" thickBot="1" x14ac:dyDescent="0.4">
      <c r="A12" s="2"/>
      <c r="B12" s="2"/>
      <c r="C12" s="2"/>
      <c r="D12" s="2"/>
      <c r="E12" s="2"/>
      <c r="F12" s="6">
        <f>F13-F11</f>
        <v>0</v>
      </c>
      <c r="G12" s="11"/>
      <c r="H12" s="7"/>
      <c r="I12" s="2"/>
      <c r="J12" s="6">
        <f>J13-J11</f>
        <v>0</v>
      </c>
      <c r="K12" s="11"/>
      <c r="L12" s="7"/>
      <c r="M12" s="2"/>
      <c r="N12" s="2"/>
      <c r="W12" s="45" t="s">
        <v>22</v>
      </c>
      <c r="X12" s="46"/>
      <c r="Y12" s="46"/>
      <c r="Z12" s="46"/>
      <c r="AA12" s="46"/>
      <c r="AB12" s="46"/>
      <c r="AC12" s="25">
        <f>AC11</f>
        <v>10</v>
      </c>
      <c r="AD12" s="25">
        <f>AC12+AD11</f>
        <v>20</v>
      </c>
      <c r="AE12" s="25">
        <f t="shared" ref="AE12:AO12" si="2">AD12+AE11</f>
        <v>51</v>
      </c>
      <c r="AF12" s="25">
        <f t="shared" si="2"/>
        <v>74</v>
      </c>
      <c r="AG12" s="25">
        <f t="shared" si="2"/>
        <v>90</v>
      </c>
      <c r="AH12" s="25">
        <f t="shared" si="2"/>
        <v>99</v>
      </c>
      <c r="AI12" s="25">
        <f t="shared" si="2"/>
        <v>106</v>
      </c>
      <c r="AJ12" s="25">
        <f t="shared" si="2"/>
        <v>120</v>
      </c>
      <c r="AK12" s="25">
        <f t="shared" si="2"/>
        <v>125</v>
      </c>
      <c r="AL12" s="25">
        <f t="shared" si="2"/>
        <v>131</v>
      </c>
      <c r="AM12" s="25">
        <f t="shared" si="2"/>
        <v>135</v>
      </c>
      <c r="AN12" s="25">
        <f t="shared" si="2"/>
        <v>140</v>
      </c>
      <c r="AO12" s="25">
        <f t="shared" si="2"/>
        <v>145</v>
      </c>
    </row>
    <row r="13" spans="1:41" ht="19" thickBot="1" x14ac:dyDescent="0.4">
      <c r="A13" s="2"/>
      <c r="B13" s="2"/>
      <c r="C13" s="2"/>
      <c r="D13" s="2"/>
      <c r="E13" s="2"/>
      <c r="F13" s="8">
        <f>H13-G13</f>
        <v>2</v>
      </c>
      <c r="G13" s="9">
        <v>5</v>
      </c>
      <c r="H13" s="10">
        <f>J13</f>
        <v>7</v>
      </c>
      <c r="I13" s="2"/>
      <c r="J13" s="8">
        <f>L13-K13</f>
        <v>7</v>
      </c>
      <c r="K13" s="9">
        <v>4</v>
      </c>
      <c r="L13" s="10">
        <f>O9</f>
        <v>11</v>
      </c>
      <c r="M13" s="2"/>
      <c r="N13" s="2"/>
      <c r="AO13" s="35">
        <v>14500</v>
      </c>
    </row>
    <row r="14" spans="1:41" ht="19" thickBo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W14" s="40" t="s">
        <v>23</v>
      </c>
      <c r="X14" s="40"/>
      <c r="Y14" s="40"/>
      <c r="Z14" s="40"/>
      <c r="AA14" s="40"/>
      <c r="AB14" s="40"/>
      <c r="AC14" s="40"/>
    </row>
    <row r="15" spans="1:41" x14ac:dyDescent="0.35">
      <c r="O15" s="3" t="s">
        <v>2</v>
      </c>
      <c r="P15" s="4" t="s">
        <v>0</v>
      </c>
      <c r="Q15" s="5" t="s">
        <v>12</v>
      </c>
      <c r="W15" s="14" t="s">
        <v>24</v>
      </c>
      <c r="X15" s="14" t="s">
        <v>26</v>
      </c>
      <c r="Y15" s="14" t="s">
        <v>38</v>
      </c>
      <c r="Z15" s="14" t="s">
        <v>15</v>
      </c>
      <c r="AA15" s="14" t="s">
        <v>39</v>
      </c>
      <c r="AB15" s="14" t="s">
        <v>40</v>
      </c>
      <c r="AC15" s="14" t="s">
        <v>41</v>
      </c>
      <c r="AG15" s="12" t="s">
        <v>34</v>
      </c>
      <c r="AH15" s="12" t="s">
        <v>16</v>
      </c>
      <c r="AI15" s="12" t="s">
        <v>15</v>
      </c>
      <c r="AJ15" s="12" t="s">
        <v>14</v>
      </c>
    </row>
    <row r="16" spans="1:41" x14ac:dyDescent="0.35">
      <c r="O16" s="6" t="s">
        <v>4</v>
      </c>
      <c r="P16" s="11"/>
      <c r="Q16" s="7"/>
      <c r="W16" s="14" t="s">
        <v>5</v>
      </c>
      <c r="X16" s="21">
        <v>0.5</v>
      </c>
      <c r="Y16" s="14">
        <f>X16*VLOOKUP(W16,$W$4:$AB$10,6,0)</f>
        <v>1000</v>
      </c>
      <c r="Z16" s="14">
        <v>500</v>
      </c>
      <c r="AA16" s="14">
        <v>1000</v>
      </c>
      <c r="AB16" s="14">
        <f>Y16-Z16</f>
        <v>500</v>
      </c>
      <c r="AC16" s="12">
        <f>Y16-AA16</f>
        <v>0</v>
      </c>
      <c r="AG16" s="12">
        <v>0</v>
      </c>
      <c r="AH16" s="12">
        <v>0</v>
      </c>
      <c r="AI16" s="12">
        <v>0</v>
      </c>
      <c r="AJ16" s="12">
        <v>0</v>
      </c>
    </row>
    <row r="17" spans="1:44" ht="19" thickBot="1" x14ac:dyDescent="0.4">
      <c r="O17" s="8" t="s">
        <v>13</v>
      </c>
      <c r="P17" s="9" t="s">
        <v>1</v>
      </c>
      <c r="Q17" s="10" t="s">
        <v>3</v>
      </c>
      <c r="W17" s="38" t="s">
        <v>25</v>
      </c>
      <c r="X17" s="39"/>
      <c r="Y17" s="37">
        <f>SUM(Y16)</f>
        <v>1000</v>
      </c>
      <c r="Z17" s="36">
        <f t="shared" ref="Z17:AC17" si="3">SUM(Z16)</f>
        <v>500</v>
      </c>
      <c r="AA17" s="14">
        <f t="shared" si="3"/>
        <v>1000</v>
      </c>
      <c r="AB17" s="14">
        <f t="shared" si="3"/>
        <v>500</v>
      </c>
      <c r="AC17" s="14">
        <f t="shared" si="3"/>
        <v>0</v>
      </c>
      <c r="AG17" s="12">
        <v>1</v>
      </c>
      <c r="AH17" s="12">
        <v>1000</v>
      </c>
      <c r="AI17" s="12">
        <v>500</v>
      </c>
      <c r="AJ17" s="12">
        <v>1000</v>
      </c>
    </row>
    <row r="18" spans="1:44" x14ac:dyDescent="0.35">
      <c r="AG18" s="12">
        <v>2</v>
      </c>
      <c r="AH18" s="12">
        <v>2000</v>
      </c>
      <c r="AI18" s="12">
        <v>1500</v>
      </c>
      <c r="AJ18" s="12">
        <v>2000</v>
      </c>
    </row>
    <row r="19" spans="1:44" x14ac:dyDescent="0.35">
      <c r="W19" s="40" t="s">
        <v>28</v>
      </c>
      <c r="X19" s="40"/>
      <c r="Y19" s="40"/>
      <c r="Z19" s="40"/>
      <c r="AA19" s="40"/>
      <c r="AB19" s="40"/>
      <c r="AC19" s="40"/>
      <c r="AG19" s="12">
        <v>3</v>
      </c>
      <c r="AH19" s="12">
        <v>5100</v>
      </c>
      <c r="AI19" s="12">
        <v>2200</v>
      </c>
      <c r="AJ19" s="12">
        <v>2800</v>
      </c>
    </row>
    <row r="20" spans="1:44" x14ac:dyDescent="0.35">
      <c r="W20" s="14" t="s">
        <v>24</v>
      </c>
      <c r="X20" s="14" t="s">
        <v>26</v>
      </c>
      <c r="Y20" s="14" t="s">
        <v>14</v>
      </c>
      <c r="Z20" s="14" t="s">
        <v>15</v>
      </c>
      <c r="AA20" s="14" t="s">
        <v>16</v>
      </c>
      <c r="AB20" s="14" t="s">
        <v>17</v>
      </c>
      <c r="AC20" s="14" t="s">
        <v>18</v>
      </c>
      <c r="AG20" s="12">
        <v>4</v>
      </c>
      <c r="AH20" s="12">
        <v>7400</v>
      </c>
      <c r="AI20" s="12">
        <v>4800</v>
      </c>
      <c r="AJ20" s="12">
        <v>5100</v>
      </c>
    </row>
    <row r="21" spans="1:44" x14ac:dyDescent="0.35">
      <c r="W21" s="14" t="s">
        <v>5</v>
      </c>
      <c r="X21" s="21">
        <v>1</v>
      </c>
      <c r="Y21" s="14">
        <f>X21*VLOOKUP(W21,$W$4:$AB$10,6,0)</f>
        <v>2000</v>
      </c>
      <c r="Z21" s="14">
        <v>1500</v>
      </c>
      <c r="AA21" s="14">
        <v>2000</v>
      </c>
      <c r="AB21" s="14">
        <f>Y21-Z21</f>
        <v>500</v>
      </c>
      <c r="AC21" s="12">
        <f>Y21-AA21</f>
        <v>0</v>
      </c>
      <c r="AG21" s="12">
        <v>5</v>
      </c>
      <c r="AH21" s="12">
        <v>9000</v>
      </c>
      <c r="AI21" s="12">
        <v>6500</v>
      </c>
      <c r="AJ21" s="12">
        <v>7800</v>
      </c>
    </row>
    <row r="22" spans="1:44" x14ac:dyDescent="0.35">
      <c r="W22" s="38" t="s">
        <v>25</v>
      </c>
      <c r="X22" s="39"/>
      <c r="Y22" s="37">
        <f>SUM(Y21)</f>
        <v>2000</v>
      </c>
      <c r="Z22" s="36">
        <f t="shared" ref="Z22" si="4">SUM(Z21)</f>
        <v>1500</v>
      </c>
      <c r="AA22" s="14">
        <f t="shared" ref="AA22" si="5">SUM(AA21)</f>
        <v>2000</v>
      </c>
      <c r="AB22" s="14">
        <f t="shared" ref="AB22" si="6">SUM(AB21)</f>
        <v>500</v>
      </c>
      <c r="AC22" s="14">
        <f t="shared" ref="AC22" si="7">SUM(AC21)</f>
        <v>0</v>
      </c>
      <c r="AG22" s="12">
        <v>6</v>
      </c>
      <c r="AH22" s="12">
        <v>9900</v>
      </c>
      <c r="AI22" s="12">
        <v>8000</v>
      </c>
      <c r="AJ22" s="12">
        <v>9600</v>
      </c>
    </row>
    <row r="23" spans="1:44" x14ac:dyDescent="0.3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AG23" s="12">
        <v>7</v>
      </c>
      <c r="AH23" s="12">
        <v>10600</v>
      </c>
      <c r="AI23" s="12"/>
      <c r="AJ23" s="12"/>
    </row>
    <row r="24" spans="1:44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W24" s="40" t="s">
        <v>29</v>
      </c>
      <c r="X24" s="40"/>
      <c r="Y24" s="40"/>
      <c r="Z24" s="40"/>
      <c r="AA24" s="40"/>
      <c r="AB24" s="40"/>
      <c r="AC24" s="40"/>
      <c r="AG24" s="12">
        <v>8</v>
      </c>
      <c r="AH24" s="12">
        <v>12000</v>
      </c>
      <c r="AI24" s="12"/>
      <c r="AJ24" s="12"/>
      <c r="AQ24" t="s">
        <v>42</v>
      </c>
      <c r="AR24" t="s">
        <v>43</v>
      </c>
    </row>
    <row r="25" spans="1:44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W25" s="14" t="s">
        <v>24</v>
      </c>
      <c r="X25" s="14" t="s">
        <v>26</v>
      </c>
      <c r="Y25" s="14" t="s">
        <v>14</v>
      </c>
      <c r="Z25" s="14" t="s">
        <v>15</v>
      </c>
      <c r="AA25" s="14" t="s">
        <v>16</v>
      </c>
      <c r="AB25" s="14" t="s">
        <v>17</v>
      </c>
      <c r="AC25" s="14" t="s">
        <v>18</v>
      </c>
      <c r="AG25" s="12">
        <v>9</v>
      </c>
      <c r="AH25" s="12">
        <v>12500</v>
      </c>
      <c r="AI25" s="12"/>
      <c r="AJ25" s="12"/>
      <c r="AP25" s="12" t="s">
        <v>34</v>
      </c>
      <c r="AQ25" s="12" t="s">
        <v>35</v>
      </c>
      <c r="AR25" s="12" t="s">
        <v>36</v>
      </c>
    </row>
    <row r="26" spans="1:44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W26" s="22" t="s">
        <v>5</v>
      </c>
      <c r="X26" s="21">
        <v>1</v>
      </c>
      <c r="Y26" s="14">
        <f t="shared" ref="Y26:Y29" si="8">X26*VLOOKUP(W26,$W$4:$AB$10,6,0)</f>
        <v>2000</v>
      </c>
      <c r="Z26" s="14">
        <v>1500</v>
      </c>
      <c r="AA26" s="14">
        <v>2000</v>
      </c>
      <c r="AB26" s="14">
        <f t="shared" ref="AB26:AB29" si="9">Y26-Z26</f>
        <v>500</v>
      </c>
      <c r="AC26" s="12">
        <f t="shared" ref="AC26:AC29" si="10">Y26-AA26</f>
        <v>0</v>
      </c>
      <c r="AG26" s="12">
        <v>10</v>
      </c>
      <c r="AH26" s="12">
        <v>13100</v>
      </c>
      <c r="AI26" s="12"/>
      <c r="AJ26" s="12"/>
      <c r="AP26" s="12">
        <v>1</v>
      </c>
      <c r="AQ26" s="26">
        <f>Y17/Z17</f>
        <v>2</v>
      </c>
      <c r="AR26" s="26">
        <f>Y17/AA17</f>
        <v>1</v>
      </c>
    </row>
    <row r="27" spans="1:44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W27" s="22" t="s">
        <v>6</v>
      </c>
      <c r="X27" s="21">
        <v>0</v>
      </c>
      <c r="Y27" s="14">
        <f t="shared" si="8"/>
        <v>0</v>
      </c>
      <c r="Z27" s="14">
        <v>0</v>
      </c>
      <c r="AA27" s="14">
        <v>1600</v>
      </c>
      <c r="AB27" s="14">
        <f t="shared" si="9"/>
        <v>0</v>
      </c>
      <c r="AC27" s="12">
        <f t="shared" si="10"/>
        <v>-1600</v>
      </c>
      <c r="AG27" s="12">
        <v>11</v>
      </c>
      <c r="AH27" s="12">
        <v>13500</v>
      </c>
      <c r="AI27" s="12"/>
      <c r="AJ27" s="12"/>
      <c r="AP27" s="12">
        <v>2</v>
      </c>
      <c r="AQ27" s="26">
        <f>Y22/Z22</f>
        <v>1.3333333333333333</v>
      </c>
      <c r="AR27" s="26">
        <f>Y22/AA22</f>
        <v>1</v>
      </c>
    </row>
    <row r="28" spans="1:44" x14ac:dyDescent="0.35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W28" s="22" t="s">
        <v>7</v>
      </c>
      <c r="X28" s="23">
        <v>0.1</v>
      </c>
      <c r="Y28" s="14">
        <f t="shared" si="8"/>
        <v>300</v>
      </c>
      <c r="Z28" s="14">
        <v>200</v>
      </c>
      <c r="AA28" s="14">
        <v>500</v>
      </c>
      <c r="AB28" s="14">
        <f t="shared" si="9"/>
        <v>100</v>
      </c>
      <c r="AC28" s="12">
        <f t="shared" si="10"/>
        <v>-200</v>
      </c>
      <c r="AG28" s="12">
        <v>12</v>
      </c>
      <c r="AH28" s="12">
        <v>14000</v>
      </c>
      <c r="AI28" s="12"/>
      <c r="AJ28" s="12"/>
      <c r="AP28" s="12">
        <v>3</v>
      </c>
      <c r="AQ28" s="26">
        <f>Y30/Z30</f>
        <v>1.2727272727272727</v>
      </c>
      <c r="AR28" s="26">
        <f>Y30/AA30</f>
        <v>0.5490196078431373</v>
      </c>
    </row>
    <row r="29" spans="1:44" x14ac:dyDescent="0.35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W29" s="22" t="s">
        <v>8</v>
      </c>
      <c r="X29" s="23">
        <v>0.2</v>
      </c>
      <c r="Y29" s="14">
        <f t="shared" si="8"/>
        <v>500</v>
      </c>
      <c r="Z29" s="14">
        <v>500</v>
      </c>
      <c r="AA29" s="14">
        <v>1000</v>
      </c>
      <c r="AB29" s="14">
        <f t="shared" si="9"/>
        <v>0</v>
      </c>
      <c r="AC29" s="12">
        <f t="shared" si="10"/>
        <v>-500</v>
      </c>
      <c r="AG29" s="12">
        <v>13</v>
      </c>
      <c r="AH29" s="12">
        <v>14500</v>
      </c>
      <c r="AI29" s="12"/>
      <c r="AJ29" s="12"/>
      <c r="AP29" s="12">
        <v>4</v>
      </c>
      <c r="AQ29" s="26">
        <f>Y38/Z38</f>
        <v>1.0625</v>
      </c>
      <c r="AR29" s="26">
        <f>Y38/AA38</f>
        <v>0.68918918918918914</v>
      </c>
    </row>
    <row r="30" spans="1:44" x14ac:dyDescent="0.35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W30" s="38" t="s">
        <v>25</v>
      </c>
      <c r="X30" s="39"/>
      <c r="Y30" s="37">
        <f>SUM(Y26:Y29)</f>
        <v>2800</v>
      </c>
      <c r="Z30" s="36">
        <f>SUM(Z26:Z29)</f>
        <v>2200</v>
      </c>
      <c r="AA30" s="14">
        <f t="shared" ref="AA30:AC30" si="11">SUM(AA26:AA29)</f>
        <v>5100</v>
      </c>
      <c r="AB30" s="14">
        <f t="shared" si="11"/>
        <v>600</v>
      </c>
      <c r="AC30" s="14">
        <f t="shared" si="11"/>
        <v>-2300</v>
      </c>
      <c r="AG30" s="12">
        <v>14</v>
      </c>
      <c r="AH30" s="12">
        <v>0</v>
      </c>
      <c r="AI30" s="12"/>
      <c r="AJ30" s="12"/>
      <c r="AP30" s="12">
        <v>5</v>
      </c>
      <c r="AQ30" s="26">
        <f>Y47/Z47</f>
        <v>1.2580645161290323</v>
      </c>
      <c r="AR30" s="26">
        <f>Y47/AA47</f>
        <v>0.8666666666666667</v>
      </c>
    </row>
    <row r="31" spans="1:44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AG31" s="12">
        <v>15</v>
      </c>
      <c r="AH31" s="12">
        <v>0</v>
      </c>
      <c r="AI31" s="12"/>
      <c r="AJ31" s="12"/>
      <c r="AP31" s="12">
        <v>6</v>
      </c>
      <c r="AQ31" s="26">
        <f>Y56/Z56</f>
        <v>1.2</v>
      </c>
      <c r="AR31" s="26">
        <f>Y56/AA56</f>
        <v>0.96969696969696972</v>
      </c>
    </row>
    <row r="32" spans="1:44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W32" s="40" t="s">
        <v>30</v>
      </c>
      <c r="X32" s="40"/>
      <c r="Y32" s="40"/>
      <c r="Z32" s="40"/>
      <c r="AA32" s="40"/>
      <c r="AB32" s="40"/>
      <c r="AC32" s="40"/>
    </row>
    <row r="33" spans="1:29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W33" s="14" t="s">
        <v>24</v>
      </c>
      <c r="X33" s="14" t="s">
        <v>26</v>
      </c>
      <c r="Y33" s="14" t="s">
        <v>14</v>
      </c>
      <c r="Z33" s="14" t="s">
        <v>15</v>
      </c>
      <c r="AA33" s="14" t="s">
        <v>16</v>
      </c>
      <c r="AB33" s="14" t="s">
        <v>17</v>
      </c>
      <c r="AC33" s="14" t="s">
        <v>18</v>
      </c>
    </row>
    <row r="34" spans="1:29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W34" s="22" t="s">
        <v>5</v>
      </c>
      <c r="X34" s="21">
        <v>1</v>
      </c>
      <c r="Y34" s="14">
        <f t="shared" ref="Y34:Y37" si="12">X34*VLOOKUP(W34,$W$4:$AB$10,6,0)</f>
        <v>2000</v>
      </c>
      <c r="Z34" s="14">
        <v>1500</v>
      </c>
      <c r="AA34" s="14">
        <v>2000</v>
      </c>
      <c r="AB34" s="14">
        <f t="shared" ref="AB34:AB37" si="13">Y34-Z34</f>
        <v>500</v>
      </c>
      <c r="AC34" s="12">
        <f t="shared" ref="AC34:AC37" si="14">Y34-AA34</f>
        <v>0</v>
      </c>
    </row>
    <row r="35" spans="1:29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W35" s="22" t="s">
        <v>6</v>
      </c>
      <c r="X35" s="21">
        <v>0.5</v>
      </c>
      <c r="Y35" s="14">
        <f t="shared" si="12"/>
        <v>1200</v>
      </c>
      <c r="Z35" s="14">
        <v>1000</v>
      </c>
      <c r="AA35" s="14">
        <v>2400</v>
      </c>
      <c r="AB35" s="14">
        <f t="shared" si="13"/>
        <v>200</v>
      </c>
      <c r="AC35" s="12">
        <f t="shared" si="14"/>
        <v>-1200</v>
      </c>
    </row>
    <row r="36" spans="1:29" x14ac:dyDescent="0.35">
      <c r="O36" s="2"/>
      <c r="P36" s="2"/>
      <c r="Q36" s="2"/>
      <c r="W36" s="22" t="s">
        <v>7</v>
      </c>
      <c r="X36" s="23">
        <v>0.3</v>
      </c>
      <c r="Y36" s="14">
        <f t="shared" si="12"/>
        <v>900</v>
      </c>
      <c r="Z36" s="14">
        <v>800</v>
      </c>
      <c r="AA36" s="14">
        <v>1000</v>
      </c>
      <c r="AB36" s="14">
        <f t="shared" si="13"/>
        <v>100</v>
      </c>
      <c r="AC36" s="12">
        <f t="shared" si="14"/>
        <v>-100</v>
      </c>
    </row>
    <row r="37" spans="1:29" x14ac:dyDescent="0.35">
      <c r="O37" s="2"/>
      <c r="P37" s="2"/>
      <c r="Q37" s="2"/>
      <c r="W37" s="22" t="s">
        <v>8</v>
      </c>
      <c r="X37" s="23">
        <v>0.4</v>
      </c>
      <c r="Y37" s="14">
        <f t="shared" si="12"/>
        <v>1000</v>
      </c>
      <c r="Z37" s="14">
        <v>1500</v>
      </c>
      <c r="AA37" s="14">
        <v>2000</v>
      </c>
      <c r="AB37" s="14">
        <f t="shared" si="13"/>
        <v>-500</v>
      </c>
      <c r="AC37" s="12">
        <f t="shared" si="14"/>
        <v>-1000</v>
      </c>
    </row>
    <row r="38" spans="1:29" x14ac:dyDescent="0.35">
      <c r="O38" s="2"/>
      <c r="P38" s="2"/>
      <c r="Q38" s="2"/>
      <c r="W38" s="38" t="s">
        <v>25</v>
      </c>
      <c r="X38" s="39"/>
      <c r="Y38" s="37">
        <f>SUM(Y34:Y37)</f>
        <v>5100</v>
      </c>
      <c r="Z38" s="14">
        <f t="shared" ref="Z38:AC38" si="15">SUM(Z34:Z37)</f>
        <v>4800</v>
      </c>
      <c r="AA38" s="14">
        <f t="shared" si="15"/>
        <v>7400</v>
      </c>
      <c r="AB38" s="14">
        <f t="shared" si="15"/>
        <v>300</v>
      </c>
      <c r="AC38" s="14">
        <f t="shared" si="15"/>
        <v>-2300</v>
      </c>
    </row>
    <row r="40" spans="1:29" x14ac:dyDescent="0.35">
      <c r="W40" s="40" t="s">
        <v>31</v>
      </c>
      <c r="X40" s="40"/>
      <c r="Y40" s="40"/>
      <c r="Z40" s="40"/>
      <c r="AA40" s="40"/>
      <c r="AB40" s="40"/>
      <c r="AC40" s="40"/>
    </row>
    <row r="41" spans="1:29" x14ac:dyDescent="0.35">
      <c r="W41" s="14" t="s">
        <v>24</v>
      </c>
      <c r="X41" s="14" t="s">
        <v>26</v>
      </c>
      <c r="Y41" s="14" t="s">
        <v>14</v>
      </c>
      <c r="Z41" s="14" t="s">
        <v>15</v>
      </c>
      <c r="AA41" s="14" t="s">
        <v>16</v>
      </c>
      <c r="AB41" s="14" t="s">
        <v>17</v>
      </c>
      <c r="AC41" s="14" t="s">
        <v>18</v>
      </c>
    </row>
    <row r="42" spans="1:29" x14ac:dyDescent="0.35">
      <c r="W42" s="22" t="s">
        <v>5</v>
      </c>
      <c r="X42" s="21">
        <v>1</v>
      </c>
      <c r="Y42" s="14">
        <f t="shared" ref="Y42:Y46" si="16">X42*VLOOKUP(W42,$W$4:$AB$10,6,0)</f>
        <v>2000</v>
      </c>
      <c r="Z42" s="14">
        <v>1500</v>
      </c>
      <c r="AA42" s="14">
        <v>2000</v>
      </c>
      <c r="AB42" s="14">
        <f t="shared" ref="AB42:AB46" si="17">Y42-Z42</f>
        <v>500</v>
      </c>
      <c r="AC42" s="12">
        <f t="shared" ref="AC42:AC46" si="18">Y42-AA42</f>
        <v>0</v>
      </c>
    </row>
    <row r="43" spans="1:29" x14ac:dyDescent="0.35">
      <c r="W43" s="22" t="s">
        <v>6</v>
      </c>
      <c r="X43" s="21">
        <v>1</v>
      </c>
      <c r="Y43" s="14">
        <f t="shared" si="16"/>
        <v>2400</v>
      </c>
      <c r="Z43" s="14">
        <v>2000</v>
      </c>
      <c r="AA43" s="14">
        <v>2400</v>
      </c>
      <c r="AB43" s="14">
        <f t="shared" si="17"/>
        <v>400</v>
      </c>
      <c r="AC43" s="12">
        <f t="shared" si="18"/>
        <v>0</v>
      </c>
    </row>
    <row r="44" spans="1:29" x14ac:dyDescent="0.35">
      <c r="W44" s="22" t="s">
        <v>7</v>
      </c>
      <c r="X44" s="23">
        <v>0.5</v>
      </c>
      <c r="Y44" s="14">
        <f t="shared" si="16"/>
        <v>1500</v>
      </c>
      <c r="Z44" s="14">
        <v>800</v>
      </c>
      <c r="AA44" s="14">
        <v>2000</v>
      </c>
      <c r="AB44" s="14">
        <f t="shared" si="17"/>
        <v>700</v>
      </c>
      <c r="AC44" s="12">
        <f t="shared" si="18"/>
        <v>-500</v>
      </c>
    </row>
    <row r="45" spans="1:29" x14ac:dyDescent="0.35">
      <c r="W45" s="22" t="s">
        <v>8</v>
      </c>
      <c r="X45" s="23">
        <v>0.6</v>
      </c>
      <c r="Y45" s="14">
        <f t="shared" si="16"/>
        <v>1500</v>
      </c>
      <c r="Z45" s="14">
        <v>1500</v>
      </c>
      <c r="AA45" s="14">
        <v>2200</v>
      </c>
      <c r="AB45" s="14">
        <f t="shared" si="17"/>
        <v>0</v>
      </c>
      <c r="AC45" s="12">
        <f t="shared" si="18"/>
        <v>-700</v>
      </c>
    </row>
    <row r="46" spans="1:29" x14ac:dyDescent="0.35">
      <c r="W46" s="14" t="s">
        <v>9</v>
      </c>
      <c r="X46" s="24">
        <v>0.25</v>
      </c>
      <c r="Y46" s="14">
        <f t="shared" si="16"/>
        <v>400</v>
      </c>
      <c r="Z46" s="14">
        <v>400</v>
      </c>
      <c r="AA46" s="14">
        <v>400</v>
      </c>
      <c r="AB46" s="14">
        <f t="shared" si="17"/>
        <v>0</v>
      </c>
      <c r="AC46" s="12">
        <f t="shared" si="18"/>
        <v>0</v>
      </c>
    </row>
    <row r="47" spans="1:29" x14ac:dyDescent="0.35">
      <c r="W47" s="38" t="s">
        <v>25</v>
      </c>
      <c r="X47" s="39"/>
      <c r="Y47" s="14">
        <f>SUM(Y42:Y46)</f>
        <v>7800</v>
      </c>
      <c r="Z47" s="14">
        <f t="shared" ref="Z47:AC47" si="19">SUM(Z42:Z46)</f>
        <v>6200</v>
      </c>
      <c r="AA47" s="14">
        <f t="shared" si="19"/>
        <v>9000</v>
      </c>
      <c r="AB47" s="14">
        <f t="shared" si="19"/>
        <v>1600</v>
      </c>
      <c r="AC47" s="14">
        <f t="shared" si="19"/>
        <v>-1200</v>
      </c>
    </row>
    <row r="49" spans="23:41" x14ac:dyDescent="0.35">
      <c r="W49" s="40" t="s">
        <v>32</v>
      </c>
      <c r="X49" s="40"/>
      <c r="Y49" s="40"/>
      <c r="Z49" s="40"/>
      <c r="AA49" s="40"/>
      <c r="AB49" s="40"/>
      <c r="AC49" s="40"/>
    </row>
    <row r="50" spans="23:41" x14ac:dyDescent="0.35">
      <c r="W50" s="14" t="s">
        <v>24</v>
      </c>
      <c r="X50" s="14" t="s">
        <v>26</v>
      </c>
      <c r="Y50" s="14" t="s">
        <v>14</v>
      </c>
      <c r="Z50" s="14" t="s">
        <v>15</v>
      </c>
      <c r="AA50" s="14" t="s">
        <v>16</v>
      </c>
      <c r="AB50" s="14" t="s">
        <v>17</v>
      </c>
      <c r="AC50" s="14" t="s">
        <v>18</v>
      </c>
    </row>
    <row r="51" spans="23:41" x14ac:dyDescent="0.45">
      <c r="W51" s="22" t="s">
        <v>5</v>
      </c>
      <c r="X51" s="21">
        <v>1</v>
      </c>
      <c r="Y51" s="14">
        <f t="shared" ref="Y51:Y55" si="20">X51*VLOOKUP(W51,$W$4:$AB$10,6,0)</f>
        <v>2000</v>
      </c>
      <c r="Z51" s="14">
        <v>1500</v>
      </c>
      <c r="AA51" s="14">
        <v>2000</v>
      </c>
      <c r="AB51" s="14">
        <f t="shared" ref="AB51:AB55" si="21">Y51-Z51</f>
        <v>500</v>
      </c>
      <c r="AC51" s="12">
        <f t="shared" ref="AC51:AC55" si="22">Y51-AA51</f>
        <v>0</v>
      </c>
      <c r="AO51" s="27" t="s">
        <v>37</v>
      </c>
    </row>
    <row r="52" spans="23:41" x14ac:dyDescent="0.35">
      <c r="W52" s="22" t="s">
        <v>6</v>
      </c>
      <c r="X52" s="21">
        <v>1</v>
      </c>
      <c r="Y52" s="14">
        <f t="shared" si="20"/>
        <v>2400</v>
      </c>
      <c r="Z52" s="14">
        <v>2000</v>
      </c>
      <c r="AA52" s="14">
        <v>2400</v>
      </c>
      <c r="AB52" s="14">
        <f t="shared" si="21"/>
        <v>400</v>
      </c>
      <c r="AC52" s="12">
        <f t="shared" si="22"/>
        <v>0</v>
      </c>
    </row>
    <row r="53" spans="23:41" x14ac:dyDescent="0.35">
      <c r="W53" s="22" t="s">
        <v>7</v>
      </c>
      <c r="X53" s="23">
        <v>0.8</v>
      </c>
      <c r="Y53" s="14">
        <f t="shared" si="20"/>
        <v>2400</v>
      </c>
      <c r="Z53" s="14">
        <v>2100</v>
      </c>
      <c r="AA53" s="14">
        <v>2300</v>
      </c>
      <c r="AB53" s="14">
        <f t="shared" si="21"/>
        <v>300</v>
      </c>
      <c r="AC53" s="12">
        <f t="shared" si="22"/>
        <v>100</v>
      </c>
    </row>
    <row r="54" spans="23:41" x14ac:dyDescent="0.35">
      <c r="W54" s="22" t="s">
        <v>8</v>
      </c>
      <c r="X54" s="23">
        <v>0.8</v>
      </c>
      <c r="Y54" s="14">
        <f t="shared" si="20"/>
        <v>2000</v>
      </c>
      <c r="Z54" s="14">
        <v>1800</v>
      </c>
      <c r="AA54" s="14">
        <v>2400</v>
      </c>
      <c r="AB54" s="14">
        <f t="shared" si="21"/>
        <v>200</v>
      </c>
      <c r="AC54" s="12">
        <f t="shared" si="22"/>
        <v>-400</v>
      </c>
    </row>
    <row r="55" spans="23:41" x14ac:dyDescent="0.35">
      <c r="W55" s="14" t="s">
        <v>9</v>
      </c>
      <c r="X55" s="24">
        <v>0.5</v>
      </c>
      <c r="Y55" s="14">
        <f t="shared" si="20"/>
        <v>800</v>
      </c>
      <c r="Z55" s="14">
        <v>600</v>
      </c>
      <c r="AA55" s="14">
        <v>800</v>
      </c>
      <c r="AB55" s="14">
        <f t="shared" si="21"/>
        <v>200</v>
      </c>
      <c r="AC55" s="12">
        <f t="shared" si="22"/>
        <v>0</v>
      </c>
    </row>
    <row r="56" spans="23:41" x14ac:dyDescent="0.35">
      <c r="W56" s="38" t="s">
        <v>25</v>
      </c>
      <c r="X56" s="39"/>
      <c r="Y56" s="14">
        <f>SUM(Y51:Y55)</f>
        <v>9600</v>
      </c>
      <c r="Z56" s="14">
        <f t="shared" ref="Z56:AC56" si="23">SUM(Z51:Z55)</f>
        <v>8000</v>
      </c>
      <c r="AA56" s="14">
        <f t="shared" si="23"/>
        <v>9900</v>
      </c>
      <c r="AB56" s="14">
        <f t="shared" si="23"/>
        <v>1600</v>
      </c>
      <c r="AC56" s="14">
        <f t="shared" si="23"/>
        <v>-300</v>
      </c>
    </row>
  </sheetData>
  <mergeCells count="16">
    <mergeCell ref="W19:AC19"/>
    <mergeCell ref="W22:X22"/>
    <mergeCell ref="W24:AC24"/>
    <mergeCell ref="W30:X30"/>
    <mergeCell ref="W2:AB2"/>
    <mergeCell ref="W11:AB11"/>
    <mergeCell ref="W12:AB12"/>
    <mergeCell ref="W17:X17"/>
    <mergeCell ref="AC2:AO2"/>
    <mergeCell ref="W14:AC14"/>
    <mergeCell ref="W56:X56"/>
    <mergeCell ref="W32:AC32"/>
    <mergeCell ref="W38:X38"/>
    <mergeCell ref="W40:AC40"/>
    <mergeCell ref="W47:X47"/>
    <mergeCell ref="W49:AC49"/>
  </mergeCells>
  <pageMargins left="0.7" right="0.7" top="0.75" bottom="0.75" header="0.3" footer="0.3"/>
  <ignoredErrors>
    <ignoredError sqref="AC11:AE11 AG11:AK1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2024-08-05T07:27:25Z</dcterms:modified>
</cp:coreProperties>
</file>